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 Bracket" sheetId="1" r:id="rId4"/>
    <sheet state="visible" name="Playoff Matchups + Film Archive" sheetId="2" r:id="rId5"/>
    <sheet state="visible" name="Playoff Individual Rankings" sheetId="3" r:id="rId6"/>
    <sheet state="visible" name="Playoff List of Players" sheetId="4" r:id="rId7"/>
    <sheet state="visible" name="Schedule" sheetId="5" r:id="rId8"/>
    <sheet state="visible" name="League Standings" sheetId="6" r:id="rId9"/>
    <sheet state="visible" name="Matchups + Film" sheetId="7" r:id="rId10"/>
    <sheet state="visible" name="Individual Rankings" sheetId="8" r:id="rId11"/>
    <sheet state="visible" name="List of Players" sheetId="9" r:id="rId12"/>
    <sheet state="visible" name="Deck Usage" sheetId="10" r:id="rId13"/>
    <sheet state="visible" name="Matchup Matrix" sheetId="11" r:id="rId14"/>
    <sheet state="visible" name="Die Roll Results" sheetId="12" r:id="rId15"/>
    <sheet state="visible" name="Team Rosters" sheetId="13" r:id="rId16"/>
    <sheet state="visible" name="Roster Swaps" sheetId="14" r:id="rId17"/>
    <sheet state="visible" name="Infractions" sheetId="15" r:id="rId18"/>
  </sheets>
  <definedNames>
    <definedName hidden="1" localSheetId="2" name="_xlnm._FilterDatabase">'Playoff Individual Rankings'!$A$1:$I$100</definedName>
    <definedName hidden="1" localSheetId="5" name="_xlnm._FilterDatabase">'League Standings'!$A$1:$BN$26</definedName>
    <definedName hidden="1" localSheetId="7" name="_xlnm._FilterDatabase">'Individual Rankings'!$A$1:$I$201</definedName>
    <definedName hidden="1" localSheetId="2" name="Z_1EF37E64_D7A5_4F60_836D_0E4E038A8172_.wvu.FilterData">'Playoff Individual Rankings'!$A$1:$I$77</definedName>
  </definedNames>
  <calcPr/>
  <customWorkbookViews>
    <customWorkbookView activeSheetId="0" maximized="1" windowHeight="0" windowWidth="0" guid="{1EF37E64-D7A5-4F60-836D-0E4E038A8172}" name="Filter 1"/>
  </customWorkbookViews>
</workbook>
</file>

<file path=xl/sharedStrings.xml><?xml version="1.0" encoding="utf-8"?>
<sst xmlns="http://schemas.openxmlformats.org/spreadsheetml/2006/main" count="7261" uniqueCount="812">
  <si>
    <t>Wildcard</t>
  </si>
  <si>
    <t>Wildcard Winners</t>
  </si>
  <si>
    <t>Quarterfinals</t>
  </si>
  <si>
    <t>Semifinals</t>
  </si>
  <si>
    <t>Finals</t>
  </si>
  <si>
    <t>Champions</t>
  </si>
  <si>
    <t>8 Goat Community Italia</t>
  </si>
  <si>
    <t>1 Sinister Chefs</t>
  </si>
  <si>
    <t>9 P.R.A.</t>
  </si>
  <si>
    <t>10 Bomb Squad</t>
  </si>
  <si>
    <t>5 Team Rico Act</t>
  </si>
  <si>
    <t>5 Team RICO Act</t>
  </si>
  <si>
    <t>4 The Underdogs</t>
  </si>
  <si>
    <t>12 Safari Zone Blue</t>
  </si>
  <si>
    <t>7 Birdcage</t>
  </si>
  <si>
    <t>2 4Hunnids</t>
  </si>
  <si>
    <t>6 B.O.N.E.S.</t>
  </si>
  <si>
    <t>3 Hex Girls</t>
  </si>
  <si>
    <t>11 Chaos Kings</t>
  </si>
  <si>
    <t>Wild Card</t>
  </si>
  <si>
    <t>Lower Seed</t>
  </si>
  <si>
    <t>Score (first to 6)</t>
  </si>
  <si>
    <t xml:space="preserve">Higher Seed </t>
  </si>
  <si>
    <t>Match 1</t>
  </si>
  <si>
    <t>P.R.A.</t>
  </si>
  <si>
    <t>Goat Community Italia</t>
  </si>
  <si>
    <t>Match 2</t>
  </si>
  <si>
    <t>Safari Zone Blue</t>
  </si>
  <si>
    <t>Team RICO Act</t>
  </si>
  <si>
    <t>Match 3</t>
  </si>
  <si>
    <t>Bomb Squad</t>
  </si>
  <si>
    <t>Birdcage</t>
  </si>
  <si>
    <t>Match 4</t>
  </si>
  <si>
    <t>Chaos Kings</t>
  </si>
  <si>
    <t>B.O.N.E.S.</t>
  </si>
  <si>
    <t>Sinister Chefs</t>
  </si>
  <si>
    <t>The Underdogs</t>
  </si>
  <si>
    <t>4Hunnids</t>
  </si>
  <si>
    <t>B.O.N.E.S</t>
  </si>
  <si>
    <t>Hex Girls</t>
  </si>
  <si>
    <t>Wild Card -- Wave 1</t>
  </si>
  <si>
    <t>dad100_</t>
  </si>
  <si>
    <t>0-2</t>
  </si>
  <si>
    <t>Bananakin</t>
  </si>
  <si>
    <t>HernyHog</t>
  </si>
  <si>
    <t>Ivan Rossitto</t>
  </si>
  <si>
    <t>schmerlin</t>
  </si>
  <si>
    <t>2-0</t>
  </si>
  <si>
    <t>TheKing86</t>
  </si>
  <si>
    <t>Bounty</t>
  </si>
  <si>
    <t>Ale_1997</t>
  </si>
  <si>
    <t>alimuto</t>
  </si>
  <si>
    <t>TheGynozz</t>
  </si>
  <si>
    <t>Marcus Hayden</t>
  </si>
  <si>
    <t>aalvarado</t>
  </si>
  <si>
    <t>uezgluez9836</t>
  </si>
  <si>
    <t>YSBao</t>
  </si>
  <si>
    <t>moxies</t>
  </si>
  <si>
    <t>Ludovico Rizzo</t>
  </si>
  <si>
    <t>Match 5</t>
  </si>
  <si>
    <t>amazonit_</t>
  </si>
  <si>
    <t>marcor96</t>
  </si>
  <si>
    <t>Wavment</t>
  </si>
  <si>
    <t>Marcuslol</t>
  </si>
  <si>
    <t>Match 6</t>
  </si>
  <si>
    <t>dutch227</t>
  </si>
  <si>
    <t>Andend</t>
  </si>
  <si>
    <t>FreshIRL</t>
  </si>
  <si>
    <t>GeistD</t>
  </si>
  <si>
    <t>Jharris88</t>
  </si>
  <si>
    <t>oupsofcow</t>
  </si>
  <si>
    <t>Agent-007</t>
  </si>
  <si>
    <t>JustRawkin</t>
  </si>
  <si>
    <t>Mmazzuoccolo</t>
  </si>
  <si>
    <t>GBO</t>
  </si>
  <si>
    <t>J4Drouin</t>
  </si>
  <si>
    <t>Rete111</t>
  </si>
  <si>
    <t>Michelecimmino</t>
  </si>
  <si>
    <t>grumplestielzchen</t>
  </si>
  <si>
    <t>to0fresh</t>
  </si>
  <si>
    <t>ReturnWinner</t>
  </si>
  <si>
    <t>Zoidberg</t>
  </si>
  <si>
    <t>kingsnail13</t>
  </si>
  <si>
    <t>ptranxp</t>
  </si>
  <si>
    <t>0-2*</t>
  </si>
  <si>
    <t>Shavyes</t>
  </si>
  <si>
    <t>Bif-Ilsigpanico</t>
  </si>
  <si>
    <t>kit</t>
  </si>
  <si>
    <t>IAMZ1</t>
  </si>
  <si>
    <t>0-1-2</t>
  </si>
  <si>
    <t>Tiso</t>
  </si>
  <si>
    <t>Bookinair</t>
  </si>
  <si>
    <t>jacksworn</t>
  </si>
  <si>
    <t>jyk</t>
  </si>
  <si>
    <t>ElDuelistaPokedex</t>
  </si>
  <si>
    <t>*Game 2</t>
  </si>
  <si>
    <t>Wild Card -- Wave 2</t>
  </si>
  <si>
    <t>1-1-2</t>
  </si>
  <si>
    <t>BIF-Ilsigpanico</t>
  </si>
  <si>
    <t>2-1-1</t>
  </si>
  <si>
    <t>Wild Card -- Wave 3</t>
  </si>
  <si>
    <t>zoidberg</t>
  </si>
  <si>
    <t>Wild Card -- Wave 4</t>
  </si>
  <si>
    <t>Wild Card -- Wave 5</t>
  </si>
  <si>
    <t>Quarterfinal -- Wave 1</t>
  </si>
  <si>
    <t>LeoP~Huncho</t>
  </si>
  <si>
    <t>Wulf73</t>
  </si>
  <si>
    <t>Camposssssss</t>
  </si>
  <si>
    <t>yata88</t>
  </si>
  <si>
    <t>Riksaah</t>
  </si>
  <si>
    <t>Dark Honest</t>
  </si>
  <si>
    <t>Varg7</t>
  </si>
  <si>
    <t>Goattrinity</t>
  </si>
  <si>
    <t>Gyomberman</t>
  </si>
  <si>
    <t>Goolahz</t>
  </si>
  <si>
    <t>OG_Bechi_21</t>
  </si>
  <si>
    <t>mbodeZ</t>
  </si>
  <si>
    <t>WorldGoneMaad</t>
  </si>
  <si>
    <t>splevin</t>
  </si>
  <si>
    <t>gangsterbro</t>
  </si>
  <si>
    <t>AJHussein</t>
  </si>
  <si>
    <t>Carl Waite</t>
  </si>
  <si>
    <t>cipolla</t>
  </si>
  <si>
    <t>spyral</t>
  </si>
  <si>
    <t>Marcor96</t>
  </si>
  <si>
    <t>danicasi</t>
  </si>
  <si>
    <t>indoors</t>
  </si>
  <si>
    <t>Lukaz</t>
  </si>
  <si>
    <t>Gibbination</t>
  </si>
  <si>
    <t>theking86</t>
  </si>
  <si>
    <t>PurpleDrunk</t>
  </si>
  <si>
    <t>Corinna</t>
  </si>
  <si>
    <t>Quarterfinal -- Wave 2</t>
  </si>
  <si>
    <t>ev2r (sub)</t>
  </si>
  <si>
    <t>Quarterfinal -- Wave 3</t>
  </si>
  <si>
    <t>kennyhughes (sub)</t>
  </si>
  <si>
    <t>Purple Drunk</t>
  </si>
  <si>
    <t>Quarterfinal -- Wave 4</t>
  </si>
  <si>
    <t>Semifinal -- Wave 1</t>
  </si>
  <si>
    <t>ev2r</t>
  </si>
  <si>
    <t>Ghostrider15</t>
  </si>
  <si>
    <t>ElDuelistaPokeDex</t>
  </si>
  <si>
    <t>Cazzalippo</t>
  </si>
  <si>
    <t>2-1-0</t>
  </si>
  <si>
    <t>Wolfe_kmh</t>
  </si>
  <si>
    <t>Semifinal -- Wave 2</t>
  </si>
  <si>
    <t>Semifinal -- Wave 3</t>
  </si>
  <si>
    <t>Semifinal -- Wave 4</t>
  </si>
  <si>
    <t>Semifinal -- Wave 5</t>
  </si>
  <si>
    <t>Final -- Wave 1</t>
  </si>
  <si>
    <t>Final -- Wave 2</t>
  </si>
  <si>
    <t>marcuslol</t>
  </si>
  <si>
    <t>Theking86</t>
  </si>
  <si>
    <t>Final -- Wave 3</t>
  </si>
  <si>
    <t>Rank</t>
  </si>
  <si>
    <t>Username</t>
  </si>
  <si>
    <t>Current Team</t>
  </si>
  <si>
    <t>Sort Value</t>
  </si>
  <si>
    <t>Wins</t>
  </si>
  <si>
    <t>Losses</t>
  </si>
  <si>
    <t>Net Match Wins</t>
  </si>
  <si>
    <t>Match Win Rate</t>
  </si>
  <si>
    <t>Opponent's Match Win Rate</t>
  </si>
  <si>
    <t>ysbao</t>
  </si>
  <si>
    <t>sapo_thegynozz</t>
  </si>
  <si>
    <t>BIF-IlsigPanico</t>
  </si>
  <si>
    <t>cazzalippo</t>
  </si>
  <si>
    <t>rete111</t>
  </si>
  <si>
    <t>riksaaah</t>
  </si>
  <si>
    <t>Purple drunk.</t>
  </si>
  <si>
    <t>kennyhughes</t>
  </si>
  <si>
    <t>Returnwinner</t>
  </si>
  <si>
    <t>MarcusHayden</t>
  </si>
  <si>
    <t>Grumplestielzchen</t>
  </si>
  <si>
    <t>_spyral</t>
  </si>
  <si>
    <t>varg7</t>
  </si>
  <si>
    <t>wavment</t>
  </si>
  <si>
    <t>DarkHonest</t>
  </si>
  <si>
    <t>canebrutto</t>
  </si>
  <si>
    <t>HNVB</t>
  </si>
  <si>
    <t>Artsone</t>
  </si>
  <si>
    <t>Beastmode</t>
  </si>
  <si>
    <t>kersed</t>
  </si>
  <si>
    <t>SolMasterMatt</t>
  </si>
  <si>
    <t>Apoptosis</t>
  </si>
  <si>
    <t>bluetooth</t>
  </si>
  <si>
    <t>itsgucci</t>
  </si>
  <si>
    <t>agent-broken</t>
  </si>
  <si>
    <t>Lodachoose25</t>
  </si>
  <si>
    <t>escaroda</t>
  </si>
  <si>
    <t>nos1m</t>
  </si>
  <si>
    <t>crashvolt</t>
  </si>
  <si>
    <t>nzxer</t>
  </si>
  <si>
    <t>Campo</t>
  </si>
  <si>
    <t>Rabbid.</t>
  </si>
  <si>
    <t>andend7430</t>
  </si>
  <si>
    <t>theking86_</t>
  </si>
  <si>
    <t>Jharris_88</t>
  </si>
  <si>
    <t>Freshirl</t>
  </si>
  <si>
    <t>Yata88</t>
  </si>
  <si>
    <t>Kit</t>
  </si>
  <si>
    <t>wolfe_kmh</t>
  </si>
  <si>
    <t>Hernyhog</t>
  </si>
  <si>
    <t>Kingsnail13</t>
  </si>
  <si>
    <t>Gangsterbro</t>
  </si>
  <si>
    <t>OupsOfCow</t>
  </si>
  <si>
    <t>gyomberman</t>
  </si>
  <si>
    <t>ElduelistaPokeDex</t>
  </si>
  <si>
    <t>camposssssss</t>
  </si>
  <si>
    <t>Win Percentage</t>
  </si>
  <si>
    <t>Total Matches</t>
  </si>
  <si>
    <t>ale_1997</t>
  </si>
  <si>
    <t>jyk.x</t>
  </si>
  <si>
    <t>Week 1</t>
  </si>
  <si>
    <t>Week 2</t>
  </si>
  <si>
    <t>Week 3</t>
  </si>
  <si>
    <t>Week 4</t>
  </si>
  <si>
    <t>EVIL</t>
  </si>
  <si>
    <t>Nemesis</t>
  </si>
  <si>
    <t>Damage Step</t>
  </si>
  <si>
    <t>Masters of Oz</t>
  </si>
  <si>
    <t>Sand Gamblers</t>
  </si>
  <si>
    <t>Black Sheep</t>
  </si>
  <si>
    <t>RFCR</t>
  </si>
  <si>
    <t>B.A.D.S.</t>
  </si>
  <si>
    <t>Safari Zone Red</t>
  </si>
  <si>
    <t>The Worst Generation</t>
  </si>
  <si>
    <t>Formula</t>
  </si>
  <si>
    <t>The Agents of Destruction</t>
  </si>
  <si>
    <t>Week 5</t>
  </si>
  <si>
    <t>Week 6</t>
  </si>
  <si>
    <t>Week 7</t>
  </si>
  <si>
    <t>Week 8</t>
  </si>
  <si>
    <t>Week 9</t>
  </si>
  <si>
    <t>Week 10</t>
  </si>
  <si>
    <t>Week 11</t>
  </si>
  <si>
    <t>Record Adjustment</t>
  </si>
  <si>
    <t>Week 12</t>
  </si>
  <si>
    <t>Week 13</t>
  </si>
  <si>
    <t>League Rank</t>
  </si>
  <si>
    <t>Conference Rank</t>
  </si>
  <si>
    <t>Conference</t>
  </si>
  <si>
    <t>Team</t>
  </si>
  <si>
    <t>Overall Record</t>
  </si>
  <si>
    <t>Week Wins</t>
  </si>
  <si>
    <t>Week Losses</t>
  </si>
  <si>
    <t>Match Differential</t>
  </si>
  <si>
    <t>Match Record</t>
  </si>
  <si>
    <t>Game Differential</t>
  </si>
  <si>
    <t>Game Record</t>
  </si>
  <si>
    <t>Extra Losses</t>
  </si>
  <si>
    <t>Extra Wins</t>
  </si>
  <si>
    <t>W1 Match Wins</t>
  </si>
  <si>
    <t>W1 Match Losses</t>
  </si>
  <si>
    <t>W1 Game Wins</t>
  </si>
  <si>
    <t>W1 Game Losses</t>
  </si>
  <si>
    <t>W2 Match Wins</t>
  </si>
  <si>
    <t>W2 Match Losses</t>
  </si>
  <si>
    <t>W2 Game Wins</t>
  </si>
  <si>
    <t>W2 Game Losses</t>
  </si>
  <si>
    <t>W3 Match Wins</t>
  </si>
  <si>
    <t>W3 Match Losses</t>
  </si>
  <si>
    <t>W3 Game Wins</t>
  </si>
  <si>
    <t>W3 Game Losses</t>
  </si>
  <si>
    <t>W4 Match Wins</t>
  </si>
  <si>
    <t>W4 Match Losses</t>
  </si>
  <si>
    <t>W4 Game Wins</t>
  </si>
  <si>
    <t>W4 Game Losses</t>
  </si>
  <si>
    <t>W5 Match Wins</t>
  </si>
  <si>
    <t>W5 Match Losses</t>
  </si>
  <si>
    <t>W5 Game Wins</t>
  </si>
  <si>
    <t>W5 Game Losses</t>
  </si>
  <si>
    <t>W6 Match Wins</t>
  </si>
  <si>
    <t>W6 Match Losses</t>
  </si>
  <si>
    <t>W6 Game Wins</t>
  </si>
  <si>
    <t>W6 Game Losses</t>
  </si>
  <si>
    <t>W7 Match Wins</t>
  </si>
  <si>
    <t>W7 Match Losses</t>
  </si>
  <si>
    <t>W7 Game Wins</t>
  </si>
  <si>
    <t>W7 Game Losses</t>
  </si>
  <si>
    <t>W8 Match Wins</t>
  </si>
  <si>
    <t>W8 Match Losses</t>
  </si>
  <si>
    <t>W8 Game Wins</t>
  </si>
  <si>
    <t>W8 Game Losses</t>
  </si>
  <si>
    <t>W9 Match Wins</t>
  </si>
  <si>
    <t>W9 Match Losses</t>
  </si>
  <si>
    <t>W9 Game Wins</t>
  </si>
  <si>
    <t>W9 Game Losses</t>
  </si>
  <si>
    <t>W10 Match Wins</t>
  </si>
  <si>
    <t>W10 Match Losses</t>
  </si>
  <si>
    <t>W10 Game Wins</t>
  </si>
  <si>
    <t>W10 Game Losses</t>
  </si>
  <si>
    <t>W11 Match Wins</t>
  </si>
  <si>
    <t>W11 Match Losses</t>
  </si>
  <si>
    <t>W11 Game Wins</t>
  </si>
  <si>
    <t>W11 Game Losses</t>
  </si>
  <si>
    <t>W12 Match Wins</t>
  </si>
  <si>
    <t>W12 Match Losses</t>
  </si>
  <si>
    <t>W12 Game Wins</t>
  </si>
  <si>
    <t>W12 Game Losses</t>
  </si>
  <si>
    <t>W13 Match Wins</t>
  </si>
  <si>
    <t>W13 Match Losses</t>
  </si>
  <si>
    <t>W13 Game Wins</t>
  </si>
  <si>
    <t>W13 Game Losses</t>
  </si>
  <si>
    <t>Blue</t>
  </si>
  <si>
    <t>Red</t>
  </si>
  <si>
    <t xml:space="preserve"> </t>
  </si>
  <si>
    <t>2-3</t>
  </si>
  <si>
    <t>3-2</t>
  </si>
  <si>
    <t>4-1</t>
  </si>
  <si>
    <t>2-1</t>
  </si>
  <si>
    <t>dionysian</t>
  </si>
  <si>
    <t>giorgione6831</t>
  </si>
  <si>
    <t>koehearts</t>
  </si>
  <si>
    <t>1-2</t>
  </si>
  <si>
    <t>Ysbao</t>
  </si>
  <si>
    <t>itspaydro18</t>
  </si>
  <si>
    <t>sdlkilla</t>
  </si>
  <si>
    <t>jakefsf</t>
  </si>
  <si>
    <t>Jared</t>
  </si>
  <si>
    <t>vincenzocipolla</t>
  </si>
  <si>
    <t>p_epoxy</t>
  </si>
  <si>
    <t>Andend7430</t>
  </si>
  <si>
    <t>MMF</t>
  </si>
  <si>
    <t>jjstokes</t>
  </si>
  <si>
    <t>pettybourgeoisie</t>
  </si>
  <si>
    <t>uezgluez9</t>
  </si>
  <si>
    <t>Canebrutto</t>
  </si>
  <si>
    <t>Soul</t>
  </si>
  <si>
    <t>Biglamma67</t>
  </si>
  <si>
    <t>theluxcapacitor</t>
  </si>
  <si>
    <t>1-4</t>
  </si>
  <si>
    <t>EvansGR</t>
  </si>
  <si>
    <t>xbidex</t>
  </si>
  <si>
    <t>Seekret</t>
  </si>
  <si>
    <t>Tanasio</t>
  </si>
  <si>
    <t>dgzrampage</t>
  </si>
  <si>
    <t>Izunagaiden</t>
  </si>
  <si>
    <t>Stevessj4</t>
  </si>
  <si>
    <t>Jase</t>
  </si>
  <si>
    <t>Ludipableone</t>
  </si>
  <si>
    <t>Zogler</t>
  </si>
  <si>
    <t>Danicasi</t>
  </si>
  <si>
    <t>Jesse</t>
  </si>
  <si>
    <t>Antics</t>
  </si>
  <si>
    <t>Geronymo7</t>
  </si>
  <si>
    <t>SolmasterMatt</t>
  </si>
  <si>
    <t>KiryuRyo</t>
  </si>
  <si>
    <t>Thrust</t>
  </si>
  <si>
    <t>romano8463</t>
  </si>
  <si>
    <t>Noname</t>
  </si>
  <si>
    <t>Wesx95</t>
  </si>
  <si>
    <t>lorpac25</t>
  </si>
  <si>
    <t>EndUser</t>
  </si>
  <si>
    <t>John Wick</t>
  </si>
  <si>
    <t>6lack</t>
  </si>
  <si>
    <t>giacomo_lata</t>
  </si>
  <si>
    <t>punisher</t>
  </si>
  <si>
    <t>Evil4life</t>
  </si>
  <si>
    <t>JYK</t>
  </si>
  <si>
    <t>Ke$ha</t>
  </si>
  <si>
    <t>nessapouliata</t>
  </si>
  <si>
    <t>Fancydiesel</t>
  </si>
  <si>
    <t>Loodachoose25</t>
  </si>
  <si>
    <t>Aalvarado</t>
  </si>
  <si>
    <t>bluna</t>
  </si>
  <si>
    <t>zacholes</t>
  </si>
  <si>
    <t>AJTBLS</t>
  </si>
  <si>
    <t>Cameron</t>
  </si>
  <si>
    <t>Shogunlopez</t>
  </si>
  <si>
    <t>LuiEspo</t>
  </si>
  <si>
    <t>Kerem</t>
  </si>
  <si>
    <t>Kuhb</t>
  </si>
  <si>
    <t>Potthemaster</t>
  </si>
  <si>
    <t>PIMH</t>
  </si>
  <si>
    <t>Wolfe</t>
  </si>
  <si>
    <t>flocky</t>
  </si>
  <si>
    <t>Bobby Bodega</t>
  </si>
  <si>
    <t>jinzodude9</t>
  </si>
  <si>
    <t>SparkyFlary</t>
  </si>
  <si>
    <t>lezhuendfox</t>
  </si>
  <si>
    <t>Wulf73 (sub)</t>
  </si>
  <si>
    <t>Loger</t>
  </si>
  <si>
    <t>Planshy</t>
  </si>
  <si>
    <t>Thesauze</t>
  </si>
  <si>
    <t>InfusionsCap</t>
  </si>
  <si>
    <t>Raysaber</t>
  </si>
  <si>
    <t>KCFilosofos</t>
  </si>
  <si>
    <t>Thegardener</t>
  </si>
  <si>
    <t>matt</t>
  </si>
  <si>
    <t>giorgione</t>
  </si>
  <si>
    <t>kiryuryo</t>
  </si>
  <si>
    <t>Seanerrrr</t>
  </si>
  <si>
    <t>sujianren</t>
  </si>
  <si>
    <t>unfourgettable</t>
  </si>
  <si>
    <t>rainth</t>
  </si>
  <si>
    <t>Kabum</t>
  </si>
  <si>
    <t>stressful</t>
  </si>
  <si>
    <t>novaethos</t>
  </si>
  <si>
    <t>corinna</t>
  </si>
  <si>
    <t>Flashyyy</t>
  </si>
  <si>
    <t>Agent-007 (sub)</t>
  </si>
  <si>
    <t>murvy</t>
  </si>
  <si>
    <t>luigi1190</t>
  </si>
  <si>
    <t>FancyDiesel</t>
  </si>
  <si>
    <t>megisteunous</t>
  </si>
  <si>
    <t>pannellofotovoltaico</t>
  </si>
  <si>
    <t>RBCDR</t>
  </si>
  <si>
    <t>Lorpac25</t>
  </si>
  <si>
    <t>Lavina</t>
  </si>
  <si>
    <t>Mercenary</t>
  </si>
  <si>
    <t>0-5</t>
  </si>
  <si>
    <t>NotDan188</t>
  </si>
  <si>
    <t>Ev2r</t>
  </si>
  <si>
    <t>DuelingHigh101</t>
  </si>
  <si>
    <t>InsiDS</t>
  </si>
  <si>
    <t>JCVD93</t>
  </si>
  <si>
    <t>2-0*</t>
  </si>
  <si>
    <t>Shifty</t>
  </si>
  <si>
    <t>loger</t>
  </si>
  <si>
    <t>*Game loss for wrong deck</t>
  </si>
  <si>
    <t>Viriros</t>
  </si>
  <si>
    <t>stevessj4</t>
  </si>
  <si>
    <t>andend</t>
  </si>
  <si>
    <t>Giorgione</t>
  </si>
  <si>
    <t>Labounty</t>
  </si>
  <si>
    <t>geronymo7</t>
  </si>
  <si>
    <t>Dom</t>
  </si>
  <si>
    <t>Ludipable</t>
  </si>
  <si>
    <t>Jared9</t>
  </si>
  <si>
    <t>mmazzuoccolo</t>
  </si>
  <si>
    <t>ShogunLopez</t>
  </si>
  <si>
    <t>JHarris88</t>
  </si>
  <si>
    <t>pace9047</t>
  </si>
  <si>
    <t>riksaah</t>
  </si>
  <si>
    <t>el mago</t>
  </si>
  <si>
    <t>SpiritReaper</t>
  </si>
  <si>
    <t>mercenary</t>
  </si>
  <si>
    <t>Kenny Hughes</t>
  </si>
  <si>
    <t>wesx95</t>
  </si>
  <si>
    <t>Matt</t>
  </si>
  <si>
    <t>Rabbid</t>
  </si>
  <si>
    <t>Stressful</t>
  </si>
  <si>
    <t>1-2*</t>
  </si>
  <si>
    <t>KCFILOSOFOS</t>
  </si>
  <si>
    <t>Rainth</t>
  </si>
  <si>
    <t>raysaber</t>
  </si>
  <si>
    <t>Robertito</t>
  </si>
  <si>
    <t>*game loss penalty from Week 3</t>
  </si>
  <si>
    <t>Pettybourgeoisie</t>
  </si>
  <si>
    <t>1-2-2</t>
  </si>
  <si>
    <t>*0-2</t>
  </si>
  <si>
    <t>potthemaster</t>
  </si>
  <si>
    <t>*No show</t>
  </si>
  <si>
    <t>Necro</t>
  </si>
  <si>
    <t>Lundrity</t>
  </si>
  <si>
    <t>Jazz</t>
  </si>
  <si>
    <t>Vincenzocipolla</t>
  </si>
  <si>
    <t>Sujianren</t>
  </si>
  <si>
    <t>Dionysian</t>
  </si>
  <si>
    <t>Flocky</t>
  </si>
  <si>
    <t>*Game 1 and 2</t>
  </si>
  <si>
    <t>Agent-Broken</t>
  </si>
  <si>
    <t>jharris88</t>
  </si>
  <si>
    <t>Lezhuendfox</t>
  </si>
  <si>
    <t>Kapetanicus</t>
  </si>
  <si>
    <t>yoru02742</t>
  </si>
  <si>
    <t>Winterreise</t>
  </si>
  <si>
    <t>HiBrother</t>
  </si>
  <si>
    <t>Viriros (sub)</t>
  </si>
  <si>
    <t>jakefsf.</t>
  </si>
  <si>
    <t>Raysaber7</t>
  </si>
  <si>
    <t>Shogunlopez (sub)</t>
  </si>
  <si>
    <t>DuelingHigh101 (sub)</t>
  </si>
  <si>
    <t>JJ.</t>
  </si>
  <si>
    <t>necro</t>
  </si>
  <si>
    <t>kouoku</t>
  </si>
  <si>
    <t>jpegz</t>
  </si>
  <si>
    <t>hibrother</t>
  </si>
  <si>
    <t>returnwinner</t>
  </si>
  <si>
    <t>antics</t>
  </si>
  <si>
    <t>2-2-0</t>
  </si>
  <si>
    <t>r3v</t>
  </si>
  <si>
    <t>ludipableone</t>
  </si>
  <si>
    <t>seanerrrr</t>
  </si>
  <si>
    <t>UnFourGettable</t>
  </si>
  <si>
    <t>5-0</t>
  </si>
  <si>
    <t>BIF-ilsigpanico</t>
  </si>
  <si>
    <t>Wolfe_KMH</t>
  </si>
  <si>
    <t>InfusionCap</t>
  </si>
  <si>
    <t>fancydiesel</t>
  </si>
  <si>
    <t>GBO (sub)</t>
  </si>
  <si>
    <t>evil4life</t>
  </si>
  <si>
    <t>Agent-broken</t>
  </si>
  <si>
    <t>Seanerrrr (sub)</t>
  </si>
  <si>
    <t>elduelistapokedex</t>
  </si>
  <si>
    <t>kabum</t>
  </si>
  <si>
    <t>tanasio</t>
  </si>
  <si>
    <t>zogler</t>
  </si>
  <si>
    <t>PIMH (sub)</t>
  </si>
  <si>
    <t>Derek</t>
  </si>
  <si>
    <t>*Game loss wrong deck</t>
  </si>
  <si>
    <t>jazz</t>
  </si>
  <si>
    <t>NOname</t>
  </si>
  <si>
    <t>Bluetooth</t>
  </si>
  <si>
    <t>hernyhog</t>
  </si>
  <si>
    <t>LaBounty</t>
  </si>
  <si>
    <t>DGzRampage</t>
  </si>
  <si>
    <t>Silver</t>
  </si>
  <si>
    <t>Enduser</t>
  </si>
  <si>
    <t>ptranxp (sub)</t>
  </si>
  <si>
    <t>Megisteneus</t>
  </si>
  <si>
    <t>NoName</t>
  </si>
  <si>
    <t>agent-007</t>
  </si>
  <si>
    <t>BlackBeard</t>
  </si>
  <si>
    <t>*1-2</t>
  </si>
  <si>
    <t>*Game loss from Week 8</t>
  </si>
  <si>
    <t>vincenzocipolla (sub)</t>
  </si>
  <si>
    <t>*Game loss for failing to banish from NoC</t>
  </si>
  <si>
    <t>pace9047 (sub)</t>
  </si>
  <si>
    <t>PannelloFotovoltaico</t>
  </si>
  <si>
    <t>Winterreisse</t>
  </si>
  <si>
    <t>yata88 (sub)</t>
  </si>
  <si>
    <t>NotDan188 (sub)</t>
  </si>
  <si>
    <t>Jared (sub)</t>
  </si>
  <si>
    <t>jackfsf</t>
  </si>
  <si>
    <t>Cameron (sub)</t>
  </si>
  <si>
    <t>Silver (sub)</t>
  </si>
  <si>
    <t>viriros</t>
  </si>
  <si>
    <t>thrust</t>
  </si>
  <si>
    <t>jase (sub)</t>
  </si>
  <si>
    <t>*No show forefit</t>
  </si>
  <si>
    <t>Blackbeard</t>
  </si>
  <si>
    <t>3-1</t>
  </si>
  <si>
    <t>*game loss from Week 10</t>
  </si>
  <si>
    <t>biglamma67</t>
  </si>
  <si>
    <t>jcvd93</t>
  </si>
  <si>
    <t>TheGardener</t>
  </si>
  <si>
    <t>R3v</t>
  </si>
  <si>
    <t>M4rv1n3</t>
  </si>
  <si>
    <t>Sykotic</t>
  </si>
  <si>
    <t>robertito</t>
  </si>
  <si>
    <t>rbcdr</t>
  </si>
  <si>
    <t>izunagaiden</t>
  </si>
  <si>
    <t>El mago</t>
  </si>
  <si>
    <t>NovaEthos</t>
  </si>
  <si>
    <t>jesse.s</t>
  </si>
  <si>
    <t>Player</t>
  </si>
  <si>
    <t>Win</t>
  </si>
  <si>
    <t>Loss</t>
  </si>
  <si>
    <t>bananakin</t>
  </si>
  <si>
    <t>Bobbybodega</t>
  </si>
  <si>
    <t>Dale</t>
  </si>
  <si>
    <t>Dion</t>
  </si>
  <si>
    <t>jase4</t>
  </si>
  <si>
    <t>Kesha</t>
  </si>
  <si>
    <t>Kral</t>
  </si>
  <si>
    <t>LudovicoRizzo</t>
  </si>
  <si>
    <t>yoru/haksal</t>
  </si>
  <si>
    <t>kapetanicus</t>
  </si>
  <si>
    <t>jj.</t>
  </si>
  <si>
    <t>geistd</t>
  </si>
  <si>
    <t>silver</t>
  </si>
  <si>
    <t>Blue Conference</t>
  </si>
  <si>
    <t>Chaos Return</t>
  </si>
  <si>
    <t>Chaos Turbo</t>
  </si>
  <si>
    <t>Warrior</t>
  </si>
  <si>
    <t>Thunder Clap</t>
  </si>
  <si>
    <t>Relinquished Chaos</t>
  </si>
  <si>
    <t>Earth Aggro</t>
  </si>
  <si>
    <t>Panda Burn</t>
  </si>
  <si>
    <t>Chaos Control</t>
  </si>
  <si>
    <t>Goat Control</t>
  </si>
  <si>
    <t>Decree CC</t>
  </si>
  <si>
    <t>Reasoning Gate</t>
  </si>
  <si>
    <t>Anti-Meta</t>
  </si>
  <si>
    <t>Reasoning Gate (sub for Flashyyy)</t>
  </si>
  <si>
    <t>Doriado Chaos</t>
  </si>
  <si>
    <t>Zombie Aggro</t>
  </si>
  <si>
    <t>Flip Warrior</t>
  </si>
  <si>
    <t>Gearfried Warrior</t>
  </si>
  <si>
    <t>Library FTK</t>
  </si>
  <si>
    <t>Drain Earth Aggro</t>
  </si>
  <si>
    <t>Rescue Cat Burn</t>
  </si>
  <si>
    <t>Decree GC</t>
  </si>
  <si>
    <t>Chaos Turbo (sub for Soul)</t>
  </si>
  <si>
    <t>Greg</t>
  </si>
  <si>
    <t>Warrior (sub for Bobby Bodega)</t>
  </si>
  <si>
    <t>Chaos Turbo (sub for raysaber)</t>
  </si>
  <si>
    <t>Cold Wave Stein Earth Aggro</t>
  </si>
  <si>
    <t>Chaos Tomato</t>
  </si>
  <si>
    <t>Chaos Warrior</t>
  </si>
  <si>
    <t>Zombie Decree</t>
  </si>
  <si>
    <t>Machine Gate</t>
  </si>
  <si>
    <t>Chaos Jar</t>
  </si>
  <si>
    <t>Fairy Chaos</t>
  </si>
  <si>
    <t>Bazoo Return</t>
  </si>
  <si>
    <t>Mataza OTK</t>
  </si>
  <si>
    <t>Earth Aggro (sub for xbidex)</t>
  </si>
  <si>
    <t>RON BURN</t>
  </si>
  <si>
    <t>Bazoo Warrior</t>
  </si>
  <si>
    <t>Skill Drain Beat</t>
  </si>
  <si>
    <t>Spell Economics FTK</t>
  </si>
  <si>
    <t>Skill Drain Burn</t>
  </si>
  <si>
    <t>Warrior (sub for M4rv1n3)</t>
  </si>
  <si>
    <t>Chaos Recruiter</t>
  </si>
  <si>
    <t>Chaos Drain</t>
  </si>
  <si>
    <t>Chaos Monarch</t>
  </si>
  <si>
    <t>Zombie Warrior</t>
  </si>
  <si>
    <t>Zombie Chaos</t>
  </si>
  <si>
    <t>Pile.dek</t>
  </si>
  <si>
    <t>Empty Jar</t>
  </si>
  <si>
    <t>Flip Control</t>
  </si>
  <si>
    <t>Relinquished Control</t>
  </si>
  <si>
    <t>Red Conference</t>
  </si>
  <si>
    <t>Last Turn</t>
  </si>
  <si>
    <t>Umi Control</t>
  </si>
  <si>
    <t>Chaos Turbo (sub for Kingsnail13)</t>
  </si>
  <si>
    <t>Rescue Cat OTK</t>
  </si>
  <si>
    <t>Clown Control</t>
  </si>
  <si>
    <t>Chaos Turbo (sub for to0fresh)</t>
  </si>
  <si>
    <t>Chaos Turbo (sub for ptranxp)</t>
  </si>
  <si>
    <t>Chaos Turbo (sub for IAMZ1)</t>
  </si>
  <si>
    <t>2222-broken</t>
  </si>
  <si>
    <t>Stall Burn</t>
  </si>
  <si>
    <t>Chaos Turbo (sub for NotDan188)</t>
  </si>
  <si>
    <t>Chaos Turbo (sub for jinzodude9)</t>
  </si>
  <si>
    <t>Goat Control (sub for romano8463)</t>
  </si>
  <si>
    <t>Chaos Water Turbo</t>
  </si>
  <si>
    <t>Fiend Control</t>
  </si>
  <si>
    <t>tightend7890</t>
  </si>
  <si>
    <t>Earth Clap</t>
  </si>
  <si>
    <t>Master Lock</t>
  </si>
  <si>
    <t>Warrior Control</t>
  </si>
  <si>
    <t>Soul Control</t>
  </si>
  <si>
    <t>Fairy Burn</t>
  </si>
  <si>
    <t>Chaos Turbo (sub for Goattrinity)</t>
  </si>
  <si>
    <t>Chaos Turbo (sub for mbodeZ)</t>
  </si>
  <si>
    <t>Zombie Soul Control</t>
  </si>
  <si>
    <t>Chaos Turbo (sub for Thesauze)</t>
  </si>
  <si>
    <t>Total Non-Mirror Win Rate</t>
  </si>
  <si>
    <t>*how to read (win rate of left deck vs top deck)</t>
  </si>
  <si>
    <t>Abyss Slump</t>
  </si>
  <si>
    <t>Banisher Control</t>
  </si>
  <si>
    <t>Bazoo Burn</t>
  </si>
  <si>
    <t>Cold Wave Stein Monarch</t>
  </si>
  <si>
    <t>Control Burn</t>
  </si>
  <si>
    <t>Dark Warrior</t>
  </si>
  <si>
    <t>Decree Relinquished CC</t>
  </si>
  <si>
    <t>Gravekeeper's</t>
  </si>
  <si>
    <t>Hand Control</t>
  </si>
  <si>
    <t>Horus Gate</t>
  </si>
  <si>
    <t>Monarch</t>
  </si>
  <si>
    <t>PACMAN</t>
  </si>
  <si>
    <t>Rat Toolbox</t>
  </si>
  <si>
    <t>Stein Gate</t>
  </si>
  <si>
    <t>Stein Monarch</t>
  </si>
  <si>
    <t>Strike Ninja</t>
  </si>
  <si>
    <t>Strike Ninja Monarch Return</t>
  </si>
  <si>
    <t>Thunderclap</t>
  </si>
  <si>
    <t>Vanilla Beat</t>
  </si>
  <si>
    <t>Warrior Decree Control</t>
  </si>
  <si>
    <t>Zombie Soul Contrl</t>
  </si>
  <si>
    <t>N/A</t>
  </si>
  <si>
    <t xml:space="preserve">Roll Result ↓ </t>
  </si>
  <si>
    <t>Roll-Result</t>
  </si>
  <si>
    <t>Go First</t>
  </si>
  <si>
    <t>Go 2nd</t>
  </si>
  <si>
    <t>Current Roster</t>
  </si>
  <si>
    <t>Discord Handle</t>
  </si>
  <si>
    <t>DB Handle</t>
  </si>
  <si>
    <t>Timezone</t>
  </si>
  <si>
    <t>Captain/Player 1</t>
  </si>
  <si>
    <t>EST</t>
  </si>
  <si>
    <t>EET</t>
  </si>
  <si>
    <t>Player 2</t>
  </si>
  <si>
    <t>DANtopdeckteam</t>
  </si>
  <si>
    <t>CET</t>
  </si>
  <si>
    <t>frostpro</t>
  </si>
  <si>
    <t>Player 3</t>
  </si>
  <si>
    <t>Player 4</t>
  </si>
  <si>
    <t>penguingoat</t>
  </si>
  <si>
    <t>Player 5</t>
  </si>
  <si>
    <t>vidacconly</t>
  </si>
  <si>
    <t>Player 6</t>
  </si>
  <si>
    <t>Player 7</t>
  </si>
  <si>
    <t>PST</t>
  </si>
  <si>
    <t>Lavinuke</t>
  </si>
  <si>
    <t>Player 8</t>
  </si>
  <si>
    <t>GGBO789</t>
  </si>
  <si>
    <t>GMT</t>
  </si>
  <si>
    <t>shaunohhh</t>
  </si>
  <si>
    <t>AEST</t>
  </si>
  <si>
    <t>melanzana</t>
  </si>
  <si>
    <t>Viv1Cristo</t>
  </si>
  <si>
    <t>CST</t>
  </si>
  <si>
    <t>ikim.angelo</t>
  </si>
  <si>
    <t>Kitsk0</t>
  </si>
  <si>
    <t>Jharriss88</t>
  </si>
  <si>
    <t>Michele.cimmino</t>
  </si>
  <si>
    <t>Pableozoic</t>
  </si>
  <si>
    <t>GMT+2</t>
  </si>
  <si>
    <t>Arstone</t>
  </si>
  <si>
    <t>Beast mode</t>
  </si>
  <si>
    <t>Charmflash</t>
  </si>
  <si>
    <t>2palle</t>
  </si>
  <si>
    <t>Kabumer</t>
  </si>
  <si>
    <t>NNLD</t>
  </si>
  <si>
    <t>THE GOAT</t>
  </si>
  <si>
    <t>Sohaib</t>
  </si>
  <si>
    <t>Iamz1</t>
  </si>
  <si>
    <t>RaySaber7</t>
  </si>
  <si>
    <t>(god) usopp</t>
  </si>
  <si>
    <t>WZ</t>
  </si>
  <si>
    <t>dastito</t>
  </si>
  <si>
    <t>MST</t>
  </si>
  <si>
    <t>ro_leonardo</t>
  </si>
  <si>
    <t>TheGynoZz</t>
  </si>
  <si>
    <t>uglydog</t>
  </si>
  <si>
    <t>jinzo998</t>
  </si>
  <si>
    <t>theking</t>
  </si>
  <si>
    <t>Manfre96</t>
  </si>
  <si>
    <t>alex023</t>
  </si>
  <si>
    <t>bananakin_gio</t>
  </si>
  <si>
    <t>Free Agent</t>
  </si>
  <si>
    <t>Tango (John Wick)</t>
  </si>
  <si>
    <t>john-wick</t>
  </si>
  <si>
    <t>Scrub4life</t>
  </si>
  <si>
    <t>ichorinna</t>
  </si>
  <si>
    <t>spyral67</t>
  </si>
  <si>
    <t>Nzxer</t>
  </si>
  <si>
    <t>Oz_Steve</t>
  </si>
  <si>
    <t>Oz_Dragon</t>
  </si>
  <si>
    <t>wolfe_rath</t>
  </si>
  <si>
    <t>Oz_Devil</t>
  </si>
  <si>
    <t>Oz_Roo</t>
  </si>
  <si>
    <t>Oz_mandias</t>
  </si>
  <si>
    <t>Oz_Dropbear</t>
  </si>
  <si>
    <t>Oz_Dingo</t>
  </si>
  <si>
    <t>Oz_Maggie</t>
  </si>
  <si>
    <t>Ichimaru_Gin7</t>
  </si>
  <si>
    <t>tanasis</t>
  </si>
  <si>
    <t>TB_Steve</t>
  </si>
  <si>
    <t>FEARL32S</t>
  </si>
  <si>
    <t>LR</t>
  </si>
  <si>
    <t>Smirf Account</t>
  </si>
  <si>
    <t>AliMuto</t>
  </si>
  <si>
    <t>AmaZoNit</t>
  </si>
  <si>
    <t>HolyDutchman</t>
  </si>
  <si>
    <t>Dad100</t>
  </si>
  <si>
    <t>spiritreaper420</t>
  </si>
  <si>
    <t>Escaroda</t>
  </si>
  <si>
    <t>winterreise</t>
  </si>
  <si>
    <t>uezgluez</t>
  </si>
  <si>
    <t>mbode89</t>
  </si>
  <si>
    <t>Neptabyss1</t>
  </si>
  <si>
    <t>GMT+1</t>
  </si>
  <si>
    <t>AST</t>
  </si>
  <si>
    <t>Campoo</t>
  </si>
  <si>
    <t>Zhaloog</t>
  </si>
  <si>
    <t>MLux</t>
  </si>
  <si>
    <t>monolightning</t>
  </si>
  <si>
    <t>KoeFox</t>
  </si>
  <si>
    <t>dilf_in_tevas</t>
  </si>
  <si>
    <t>lezhunedfox</t>
  </si>
  <si>
    <t>Time</t>
  </si>
  <si>
    <t>Drop/Add</t>
  </si>
  <si>
    <t>Initial Team</t>
  </si>
  <si>
    <t>New Team</t>
  </si>
  <si>
    <t>Paid</t>
  </si>
  <si>
    <t>Drop</t>
  </si>
  <si>
    <t>Add</t>
  </si>
  <si>
    <t>Yes</t>
  </si>
  <si>
    <t>Change</t>
  </si>
  <si>
    <t>kesh.stevens</t>
  </si>
  <si>
    <t>??</t>
  </si>
  <si>
    <t>Removed</t>
  </si>
  <si>
    <t>Underdogs</t>
  </si>
  <si>
    <t>Week</t>
  </si>
  <si>
    <t>Why</t>
  </si>
  <si>
    <t>Warning; failed to shuffle after putting card back for dustshoot</t>
  </si>
  <si>
    <t>Warning; did not ensure opponent shuffled after dustshoot</t>
  </si>
  <si>
    <t>kuhb</t>
  </si>
  <si>
    <t>Game loss; loaded wrong deck</t>
  </si>
  <si>
    <t>Warning; double summoned</t>
  </si>
  <si>
    <t>Warning; didn't catch opponent's double summon</t>
  </si>
  <si>
    <t>B.A.D.S</t>
  </si>
  <si>
    <t>Warning; failure to properly resolve Reversal Quiz</t>
  </si>
  <si>
    <t xml:space="preserve">Warning; failure to ensure Reversal Quiz resolved properly </t>
  </si>
  <si>
    <t>Game loss; loaded wrong deck, realized after match penalty applied to Week 4</t>
  </si>
  <si>
    <t>Warning; changed MOF to defense on turn it was flip summoned</t>
  </si>
  <si>
    <t>Warning; didn't catch opponent changing MOF's battle position turn it was flip summoned</t>
  </si>
  <si>
    <t>Warning; attacked through a Threatening Roar</t>
  </si>
  <si>
    <t>Warning; didn't stop opponent's attack through Threatening Roar</t>
  </si>
  <si>
    <t>Splevin</t>
  </si>
  <si>
    <t>Warning; messed up life total</t>
  </si>
  <si>
    <t>pannello</t>
  </si>
  <si>
    <t>Double warning; slow play</t>
  </si>
  <si>
    <t>Game loss; twice messed up attacking with TER equipped with BK for 2000 attack and didn't correct opponent's life, leading to illegal game shot; penalty applies in Week 9</t>
  </si>
  <si>
    <t>Warning; miscalculated life with TER equipped with BK thinking it was 2000</t>
  </si>
  <si>
    <t xml:space="preserve">Warning; did not draw off parshath </t>
  </si>
  <si>
    <t>Warning; did not take damage for archfiend</t>
  </si>
  <si>
    <t>Warning; did not remind opponent to take damage off parshath or to take damage for achfiend</t>
  </si>
  <si>
    <t>Warning; slow play</t>
  </si>
  <si>
    <t>Game loss; wrong deck</t>
  </si>
  <si>
    <t>double warning; slow play</t>
  </si>
  <si>
    <t>Warning; didn't catch that opponent didn't banish two deko's off of noc (both known through dustshoot)</t>
  </si>
  <si>
    <t>Game loss; didn't banish all copies of deko off of NoC</t>
  </si>
  <si>
    <t>Game loss; didn't banish all copies of NA off of NoC (caught by Loger later on when dustshooting)</t>
  </si>
  <si>
    <t>Game loss; loaded wrong deck, will be applied in Week 11</t>
  </si>
  <si>
    <t>The Masters of Oz</t>
  </si>
  <si>
    <t>Warning; miscounted turns for DDV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</si>
</sst>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0.0000000"/>
    <numFmt numFmtId="166" formatCode="0.000000"/>
  </numFmts>
  <fonts count="33">
    <font>
      <sz val="10.0"/>
      <color rgb="FF000000"/>
      <name val="Calibri"/>
      <scheme val="minor"/>
    </font>
    <font>
      <color theme="1"/>
      <name val="Arial"/>
    </font>
    <font>
      <color theme="1"/>
      <name val="Calibri"/>
    </font>
    <font>
      <strike/>
      <color theme="1"/>
      <name val="Arial"/>
    </font>
    <font>
      <b/>
      <color theme="1"/>
      <name val="Arial"/>
    </font>
    <font>
      <b/>
      <u/>
      <color rgb="FF0000FF"/>
      <name val="Arial"/>
    </font>
    <font>
      <b/>
      <u/>
      <color rgb="FF0563C1"/>
      <name val="Arial"/>
    </font>
    <font>
      <b/>
      <u/>
      <color rgb="FF0563C1"/>
      <name val="Arial"/>
    </font>
    <font>
      <b/>
      <u/>
      <color rgb="FF0000FF"/>
      <name val="Arial"/>
    </font>
    <font>
      <u/>
      <color rgb="FF0000FF"/>
      <name val="Arial"/>
    </font>
    <font>
      <color theme="1"/>
      <name val="Calibri"/>
      <scheme val="minor"/>
    </font>
    <font>
      <b/>
      <color rgb="FFFFFFFF"/>
      <name val="Arial"/>
    </font>
    <font/>
    <font>
      <b/>
      <sz val="13.0"/>
      <color theme="1"/>
      <name val="Calibri"/>
    </font>
    <font>
      <b/>
      <sz val="11.0"/>
      <color theme="1"/>
      <name val="Arial"/>
    </font>
    <font>
      <b/>
      <sz val="8.0"/>
      <color theme="1"/>
      <name val="Arial"/>
    </font>
    <font>
      <color rgb="FF000000"/>
      <name val="Arial"/>
    </font>
    <font>
      <b/>
      <sz val="11.0"/>
      <color rgb="FFFFFFFF"/>
      <name val="Arial"/>
    </font>
    <font>
      <b/>
      <u/>
      <color rgb="FF0000FF"/>
      <name val="Arial"/>
    </font>
    <font>
      <b/>
      <color rgb="FF000000"/>
      <name val="Arial"/>
    </font>
    <font>
      <b/>
      <u/>
      <color rgb="FF0000FF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0563C1"/>
      <name val="Arial"/>
    </font>
    <font>
      <b/>
      <u/>
      <color rgb="FF0563C1"/>
      <name val="Arial"/>
    </font>
    <font>
      <sz val="12.0"/>
      <color rgb="FF000000"/>
      <name val="Rockwell"/>
    </font>
    <font>
      <u/>
      <color rgb="FF0563C1"/>
      <name val="Arial"/>
    </font>
    <font>
      <u/>
      <color rgb="FF0563C1"/>
      <name val="Arial"/>
    </font>
    <font>
      <u/>
      <color rgb="FF0000FF"/>
      <name val="Arial"/>
    </font>
    <font>
      <u/>
      <color rgb="FF0000FF"/>
      <name val="Arial"/>
    </font>
    <font>
      <b/>
      <u/>
      <color rgb="FF0563C1"/>
      <name val="Arial"/>
    </font>
    <font>
      <sz val="10.0"/>
      <color theme="1"/>
      <name val="Arial"/>
    </font>
    <font>
      <b/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DBDBD"/>
        <bgColor rgb="FFBDBDBD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</fills>
  <borders count="3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0" fontId="7" numFmtId="164" xfId="0" applyAlignment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horizontal="center" readingOrder="0" vertical="bottom"/>
    </xf>
    <xf borderId="0" fillId="4" fontId="4" numFmtId="0" xfId="0" applyAlignment="1" applyFill="1" applyFont="1">
      <alignment horizontal="right" readingOrder="0" vertical="bottom"/>
    </xf>
    <xf borderId="0" fillId="5" fontId="4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6" fillId="6" fontId="4" numFmtId="0" xfId="0" applyAlignment="1" applyBorder="1" applyFill="1" applyFont="1">
      <alignment horizontal="right" vertical="bottom"/>
    </xf>
    <xf borderId="6" fillId="6" fontId="4" numFmtId="0" xfId="0" applyAlignment="1" applyBorder="1" applyFont="1">
      <alignment vertical="bottom"/>
    </xf>
    <xf borderId="6" fillId="6" fontId="4" numFmtId="165" xfId="0" applyAlignment="1" applyBorder="1" applyFont="1" applyNumberFormat="1">
      <alignment horizontal="center" vertical="bottom"/>
    </xf>
    <xf borderId="6" fillId="6" fontId="4" numFmtId="0" xfId="0" applyAlignment="1" applyBorder="1" applyFont="1">
      <alignment horizontal="center" vertical="bottom"/>
    </xf>
    <xf borderId="6" fillId="7" fontId="1" numFmtId="0" xfId="0" applyAlignment="1" applyBorder="1" applyFill="1" applyFont="1">
      <alignment horizontal="center" readingOrder="0" vertical="bottom"/>
    </xf>
    <xf borderId="6" fillId="7" fontId="1" numFmtId="10" xfId="0" applyAlignment="1" applyBorder="1" applyFont="1" applyNumberForma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6" fillId="2" fontId="1" numFmtId="10" xfId="0" applyAlignment="1" applyBorder="1" applyFont="1" applyNumberFormat="1">
      <alignment horizontal="center" readingOrder="0" vertical="bottom"/>
    </xf>
    <xf borderId="0" fillId="0" fontId="1" numFmtId="10" xfId="0" applyAlignment="1" applyFont="1" applyNumberFormat="1">
      <alignment horizontal="center" vertical="bottom"/>
    </xf>
    <xf borderId="0" fillId="0" fontId="10" numFmtId="0" xfId="0" applyFont="1"/>
    <xf borderId="2" fillId="7" fontId="1" numFmtId="0" xfId="0" applyAlignment="1" applyBorder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readingOrder="0"/>
    </xf>
    <xf borderId="7" fillId="8" fontId="11" numFmtId="0" xfId="0" applyAlignment="1" applyBorder="1" applyFill="1" applyFont="1">
      <alignment horizontal="center" readingOrder="0"/>
    </xf>
    <xf borderId="8" fillId="0" fontId="12" numFmtId="0" xfId="0" applyBorder="1" applyFont="1"/>
    <xf borderId="9" fillId="0" fontId="12" numFmtId="0" xfId="0" applyBorder="1" applyFont="1"/>
    <xf borderId="10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right" readingOrder="0"/>
    </xf>
    <xf borderId="11" fillId="9" fontId="1" numFmtId="164" xfId="0" applyAlignment="1" applyBorder="1" applyFill="1" applyFont="1" applyNumberFormat="1">
      <alignment horizontal="center"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0" fillId="9" fontId="1" numFmtId="164" xfId="0" applyAlignment="1" applyFont="1" applyNumberFormat="1">
      <alignment horizontal="center" readingOrder="0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right" readingOrder="0"/>
    </xf>
    <xf borderId="19" fillId="9" fontId="1" numFmtId="164" xfId="0" applyAlignment="1" applyBorder="1" applyFont="1" applyNumberFormat="1">
      <alignment horizontal="center" readingOrder="0"/>
    </xf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6" fillId="0" fontId="2" numFmtId="0" xfId="0" applyBorder="1" applyFont="1"/>
    <xf borderId="22" fillId="0" fontId="2" numFmtId="0" xfId="0" applyBorder="1" applyFont="1"/>
    <xf borderId="22" fillId="0" fontId="2" numFmtId="166" xfId="0" applyBorder="1" applyFont="1" applyNumberFormat="1"/>
    <xf borderId="22" fillId="0" fontId="2" numFmtId="1" xfId="0" applyBorder="1" applyFont="1" applyNumberFormat="1"/>
    <xf borderId="23" fillId="0" fontId="2" numFmtId="0" xfId="0" applyBorder="1" applyFont="1"/>
    <xf borderId="11" fillId="0" fontId="13" numFmtId="0" xfId="0" applyAlignment="1" applyBorder="1" applyFont="1">
      <alignment horizontal="center" shrinkToFit="0" vertical="bottom" wrapText="0"/>
    </xf>
    <xf borderId="24" fillId="0" fontId="12" numFmtId="0" xfId="0" applyBorder="1" applyFont="1"/>
    <xf borderId="11" fillId="0" fontId="13" numFmtId="0" xfId="0" applyAlignment="1" applyBorder="1" applyFont="1">
      <alignment horizontal="center" vertical="bottom"/>
    </xf>
    <xf borderId="11" fillId="0" fontId="12" numFmtId="0" xfId="0" applyBorder="1" applyFont="1"/>
    <xf borderId="11" fillId="0" fontId="13" numFmtId="0" xfId="0" applyAlignment="1" applyBorder="1" applyFont="1">
      <alignment horizontal="center" readingOrder="0" vertical="bottom"/>
    </xf>
    <xf borderId="25" fillId="0" fontId="14" numFmtId="0" xfId="0" applyAlignment="1" applyBorder="1" applyFont="1">
      <alignment horizontal="center" shrinkToFit="0" vertical="center" wrapText="1"/>
    </xf>
    <xf borderId="26" fillId="0" fontId="14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horizontal="center" shrinkToFit="0" vertical="center" wrapText="1"/>
    </xf>
    <xf borderId="27" fillId="0" fontId="14" numFmtId="1" xfId="0" applyAlignment="1" applyBorder="1" applyFont="1" applyNumberFormat="1">
      <alignment horizontal="center" shrinkToFit="0" vertical="center" wrapText="1"/>
    </xf>
    <xf borderId="28" fillId="0" fontId="14" numFmtId="0" xfId="0" applyAlignment="1" applyBorder="1" applyFont="1">
      <alignment horizontal="center" shrinkToFit="0" vertical="center" wrapText="1"/>
    </xf>
    <xf borderId="26" fillId="0" fontId="15" numFmtId="0" xfId="0" applyAlignment="1" applyBorder="1" applyFont="1">
      <alignment horizontal="center" shrinkToFit="0" vertical="center" wrapText="1"/>
    </xf>
    <xf borderId="29" fillId="0" fontId="1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bottom"/>
    </xf>
    <xf borderId="2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0" fontId="1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30" fillId="0" fontId="1" numFmtId="0" xfId="0" applyAlignment="1" applyBorder="1" applyFont="1">
      <alignment horizontal="center" vertical="bottom"/>
    </xf>
    <xf borderId="0" fillId="8" fontId="16" numFmtId="0" xfId="0" applyAlignment="1" applyFont="1">
      <alignment horizontal="center" readingOrder="0" vertical="bottom"/>
    </xf>
    <xf borderId="30" fillId="8" fontId="16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0" fillId="9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166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1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vertical="bottom"/>
    </xf>
    <xf borderId="1" fillId="8" fontId="16" numFmtId="0" xfId="0" applyAlignment="1" applyBorder="1" applyFont="1">
      <alignment horizontal="center" readingOrder="0" vertical="bottom"/>
    </xf>
    <xf borderId="31" fillId="8" fontId="16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166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26" fillId="0" fontId="2" numFmtId="0" xfId="0" applyAlignment="1" applyBorder="1" applyFont="1">
      <alignment vertical="bottom"/>
    </xf>
    <xf borderId="0" fillId="0" fontId="2" numFmtId="9" xfId="0" applyFont="1" applyNumberFormat="1"/>
    <xf borderId="0" fillId="0" fontId="2" numFmtId="166" xfId="0" applyFont="1" applyNumberFormat="1"/>
    <xf borderId="0" fillId="0" fontId="2" numFmtId="1" xfId="0" applyFont="1" applyNumberFormat="1"/>
    <xf borderId="31" fillId="8" fontId="10" numFmtId="0" xfId="0" applyBorder="1" applyFont="1"/>
    <xf borderId="1" fillId="8" fontId="10" numFmtId="0" xfId="0" applyBorder="1" applyFont="1"/>
    <xf borderId="1" fillId="0" fontId="12" numFmtId="0" xfId="0" applyBorder="1" applyFont="1"/>
    <xf borderId="31" fillId="0" fontId="12" numFmtId="0" xfId="0" applyBorder="1" applyFont="1"/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30" fillId="0" fontId="2" numFmtId="9" xfId="0" applyBorder="1" applyFont="1" applyNumberFormat="1"/>
    <xf borderId="30" fillId="0" fontId="12" numFmtId="0" xfId="0" applyBorder="1" applyFont="1"/>
    <xf borderId="29" fillId="8" fontId="17" numFmtId="10" xfId="0" applyAlignment="1" applyBorder="1" applyFont="1" applyNumberFormat="1">
      <alignment horizontal="center" vertical="bottom"/>
    </xf>
    <xf borderId="26" fillId="8" fontId="17" numFmtId="10" xfId="0" applyAlignment="1" applyBorder="1" applyFont="1" applyNumberFormat="1">
      <alignment horizontal="center" vertical="bottom"/>
    </xf>
    <xf borderId="26" fillId="0" fontId="12" numFmtId="0" xfId="0" applyBorder="1" applyFont="1"/>
    <xf borderId="29" fillId="0" fontId="12" numFmtId="0" xfId="0" applyBorder="1" applyFont="1"/>
    <xf borderId="0" fillId="0" fontId="10" numFmtId="166" xfId="0" applyFont="1" applyNumberFormat="1"/>
    <xf borderId="0" fillId="0" fontId="10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  <xf borderId="3" fillId="4" fontId="4" numFmtId="0" xfId="0" applyAlignment="1" applyBorder="1" applyFont="1">
      <alignment horizontal="right" readingOrder="0"/>
    </xf>
    <xf borderId="11" fillId="0" fontId="4" numFmtId="49" xfId="0" applyAlignment="1" applyBorder="1" applyFont="1" applyNumberFormat="1">
      <alignment horizontal="center" readingOrder="0"/>
    </xf>
    <xf borderId="12" fillId="5" fontId="4" numFmtId="0" xfId="0" applyAlignment="1" applyBorder="1" applyFont="1">
      <alignment readingOrder="0"/>
    </xf>
    <xf borderId="3" fillId="5" fontId="4" numFmtId="0" xfId="0" applyAlignment="1" applyBorder="1" applyFont="1">
      <alignment horizontal="right" readingOrder="0"/>
    </xf>
    <xf borderId="12" fillId="4" fontId="4" numFmtId="0" xfId="0" applyAlignment="1" applyBorder="1" applyFont="1">
      <alignment readingOrder="0"/>
    </xf>
    <xf borderId="16" fillId="2" fontId="16" numFmtId="0" xfId="0" applyAlignment="1" applyBorder="1" applyFont="1">
      <alignment horizontal="right" readingOrder="0" shrinkToFit="0" vertical="bottom" wrapText="0"/>
    </xf>
    <xf borderId="0" fillId="0" fontId="18" numFmtId="49" xfId="0" applyAlignment="1" applyFont="1" applyNumberFormat="1">
      <alignment horizontal="center" readingOrder="0" shrinkToFit="0" vertical="bottom" wrapText="0"/>
    </xf>
    <xf borderId="2" fillId="3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16" fillId="3" fontId="16" numFmtId="0" xfId="0" applyAlignment="1" applyBorder="1" applyFont="1">
      <alignment horizontal="right"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5" fillId="3" fontId="16" numFmtId="0" xfId="0" applyAlignment="1" applyBorder="1" applyFont="1">
      <alignment horizontal="right" readingOrder="0" shrinkToFit="0" vertical="bottom" wrapText="0"/>
    </xf>
    <xf borderId="1" fillId="0" fontId="20" numFmtId="49" xfId="0" applyAlignment="1" applyBorder="1" applyFont="1" applyNumberFormat="1">
      <alignment horizontal="center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5" fillId="2" fontId="16" numFmtId="0" xfId="0" applyAlignment="1" applyBorder="1" applyFont="1">
      <alignment horizontal="right" readingOrder="0" shrinkToFit="0" vertical="bottom" wrapText="0"/>
    </xf>
    <xf borderId="4" fillId="3" fontId="16" numFmtId="0" xfId="0" applyAlignment="1" applyBorder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21" numFmtId="49" xfId="0" applyAlignment="1" applyFont="1" applyNumberFormat="1">
      <alignment horizontal="center"/>
    </xf>
    <xf borderId="0" fillId="0" fontId="4" numFmtId="0" xfId="0" applyFont="1"/>
    <xf borderId="0" fillId="0" fontId="22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0" fontId="19" numFmtId="49" xfId="0" applyAlignment="1" applyFont="1" applyNumberFormat="1">
      <alignment horizontal="center" readingOrder="0" shrinkToFit="0" vertical="bottom" wrapText="0"/>
    </xf>
    <xf borderId="0" fillId="0" fontId="23" numFmtId="49" xfId="0" applyAlignment="1" applyFont="1" applyNumberFormat="1">
      <alignment horizontal="center" readingOrder="0" shrinkToFit="0" vertical="bottom" wrapText="0"/>
    </xf>
    <xf borderId="1" fillId="0" fontId="24" numFmtId="49" xfId="0" applyAlignment="1" applyBorder="1" applyFont="1" applyNumberForma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5" numFmtId="0" xfId="0" applyAlignment="1" applyFont="1">
      <alignment shrinkToFit="0" vertical="bottom" wrapText="0"/>
    </xf>
    <xf borderId="0" fillId="0" fontId="25" numFmtId="49" xfId="0" applyAlignment="1" applyFont="1" applyNumberFormat="1">
      <alignment shrinkToFit="0" vertical="bottom" wrapText="0"/>
    </xf>
    <xf borderId="0" fillId="0" fontId="25" numFmtId="0" xfId="0" applyAlignment="1" applyFont="1">
      <alignment horizontal="right" shrinkToFit="0" vertical="bottom" wrapText="0"/>
    </xf>
    <xf borderId="0" fillId="0" fontId="26" numFmtId="0" xfId="0" applyAlignment="1" applyFont="1">
      <alignment horizontal="center" readingOrder="0"/>
    </xf>
    <xf borderId="0" fillId="0" fontId="10" numFmtId="49" xfId="0" applyFont="1" applyNumberFormat="1"/>
    <xf borderId="0" fillId="0" fontId="27" numFmtId="0" xfId="0" applyAlignment="1" applyFont="1">
      <alignment readingOrder="0"/>
    </xf>
    <xf borderId="0" fillId="0" fontId="28" numFmtId="49" xfId="0" applyAlignment="1" applyFont="1" applyNumberFormat="1">
      <alignment horizontal="center"/>
    </xf>
    <xf borderId="0" fillId="0" fontId="4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9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29" numFmtId="49" xfId="0" applyAlignment="1" applyFont="1" applyNumberFormat="1">
      <alignment horizontal="center" readingOrder="0"/>
    </xf>
    <xf borderId="0" fillId="0" fontId="16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6" numFmtId="49" xfId="0" applyAlignment="1" applyFont="1" applyNumberFormat="1">
      <alignment horizontal="center" readingOrder="0"/>
    </xf>
    <xf borderId="0" fillId="0" fontId="19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30" numFmtId="49" xfId="0" applyAlignment="1" applyFont="1" applyNumberFormat="1">
      <alignment horizontal="center" readingOrder="0"/>
    </xf>
    <xf borderId="2" fillId="6" fontId="4" numFmtId="0" xfId="0" applyAlignment="1" applyBorder="1" applyFont="1">
      <alignment horizontal="right" vertical="bottom"/>
    </xf>
    <xf borderId="2" fillId="6" fontId="4" numFmtId="0" xfId="0" applyAlignment="1" applyBorder="1" applyFont="1">
      <alignment vertical="bottom"/>
    </xf>
    <xf borderId="2" fillId="6" fontId="4" numFmtId="165" xfId="0" applyAlignment="1" applyBorder="1" applyFont="1" applyNumberFormat="1">
      <alignment horizontal="center" vertical="bottom"/>
    </xf>
    <xf borderId="2" fillId="6" fontId="4" numFmtId="0" xfId="0" applyAlignment="1" applyBorder="1" applyFont="1">
      <alignment horizontal="center" vertical="bottom"/>
    </xf>
    <xf borderId="6" fillId="2" fontId="1" numFmtId="10" xfId="0" applyAlignment="1" applyBorder="1" applyFont="1" applyNumberFormat="1">
      <alignment horizontal="center" vertical="bottom"/>
    </xf>
    <xf borderId="6" fillId="7" fontId="1" numFmtId="10" xfId="0" applyAlignment="1" applyBorder="1" applyFont="1" applyNumberFormat="1">
      <alignment horizontal="center" vertical="bottom"/>
    </xf>
    <xf borderId="0" fillId="0" fontId="10" numFmtId="10" xfId="0" applyFont="1" applyNumberFormat="1"/>
    <xf borderId="0" fillId="0" fontId="1" numFmtId="0" xfId="0" applyAlignment="1" applyFont="1">
      <alignment horizontal="center" readingOrder="0" vertical="bottom"/>
    </xf>
    <xf borderId="0" fillId="0" fontId="31" numFmtId="0" xfId="0" applyFont="1"/>
    <xf borderId="0" fillId="0" fontId="32" numFmtId="0" xfId="0" applyAlignment="1" applyFont="1">
      <alignment readingOrder="0"/>
    </xf>
    <xf borderId="0" fillId="0" fontId="32" numFmtId="0" xfId="0" applyFont="1"/>
    <xf borderId="0" fillId="0" fontId="32" numFmtId="0" xfId="0" applyAlignment="1" applyFont="1">
      <alignment horizontal="left" readingOrder="0"/>
    </xf>
    <xf borderId="0" fillId="0" fontId="32" numFmtId="0" xfId="0" applyAlignment="1" applyFont="1">
      <alignment horizontal="center" readingOrder="0"/>
    </xf>
    <xf borderId="0" fillId="9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1" numFmtId="0" xfId="0" applyAlignment="1" applyFont="1">
      <alignment readingOrder="0"/>
    </xf>
    <xf borderId="0" fillId="7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31" numFmtId="0" xfId="0" applyAlignment="1" applyFont="1">
      <alignment readingOrder="0"/>
    </xf>
    <xf borderId="0" fillId="0" fontId="3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horizontal="center"/>
    </xf>
    <xf borderId="0" fillId="0" fontId="31" numFmtId="0" xfId="0" applyAlignment="1" applyFont="1">
      <alignment vertical="bottom"/>
    </xf>
    <xf borderId="0" fillId="0" fontId="31" numFmtId="0" xfId="0" applyAlignment="1" applyFont="1">
      <alignment readingOrder="0" vertical="bottom"/>
    </xf>
    <xf borderId="0" fillId="0" fontId="31" numFmtId="0" xfId="0" applyFont="1"/>
    <xf borderId="0" fillId="0" fontId="31" numFmtId="10" xfId="0" applyFont="1" applyNumberFormat="1"/>
    <xf borderId="0" fillId="0" fontId="1" numFmtId="10" xfId="0" applyFont="1" applyNumberFormat="1"/>
    <xf borderId="0" fillId="0" fontId="31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4" fillId="13" fontId="17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replay?id=710126-63990284" TargetMode="External"/><Relationship Id="rId42" Type="http://schemas.openxmlformats.org/officeDocument/2006/relationships/hyperlink" Target="https://www.duelingbook.com/replay?id=664055-64138273" TargetMode="External"/><Relationship Id="rId41" Type="http://schemas.openxmlformats.org/officeDocument/2006/relationships/hyperlink" Target="https://www.duelingbook.com/replay?id=398149-64232726" TargetMode="External"/><Relationship Id="rId44" Type="http://schemas.openxmlformats.org/officeDocument/2006/relationships/hyperlink" Target="https://www.duelingbook.com/replay?id=7666-64209049" TargetMode="External"/><Relationship Id="rId43" Type="http://schemas.openxmlformats.org/officeDocument/2006/relationships/hyperlink" Target="https://www.duelingbook.com/replay?id=1335-64200493" TargetMode="External"/><Relationship Id="rId46" Type="http://schemas.openxmlformats.org/officeDocument/2006/relationships/hyperlink" Target="https://www.duelingbook.com/replay?id=81259-64162691" TargetMode="External"/><Relationship Id="rId45" Type="http://schemas.openxmlformats.org/officeDocument/2006/relationships/hyperlink" Target="https://www.duelingbook.com/replay?id=1056505-64166158" TargetMode="External"/><Relationship Id="rId106" Type="http://schemas.openxmlformats.org/officeDocument/2006/relationships/drawing" Target="../drawings/drawing2.xml"/><Relationship Id="rId105" Type="http://schemas.openxmlformats.org/officeDocument/2006/relationships/hyperlink" Target="https://www.duelingbook.com/replay?id=905235-64883575" TargetMode="External"/><Relationship Id="rId104" Type="http://schemas.openxmlformats.org/officeDocument/2006/relationships/hyperlink" Target="https://www.duelingbook.com/replay?id=191215-64793967" TargetMode="External"/><Relationship Id="rId48" Type="http://schemas.openxmlformats.org/officeDocument/2006/relationships/hyperlink" Target="https://www.duelingbook.com/replay?id=727294-64144283" TargetMode="External"/><Relationship Id="rId47" Type="http://schemas.openxmlformats.org/officeDocument/2006/relationships/hyperlink" Target="https://www.duelingbook.com/replay?id=458695-64191484" TargetMode="External"/><Relationship Id="rId49" Type="http://schemas.openxmlformats.org/officeDocument/2006/relationships/hyperlink" Target="https://www.duelingbook.com/replay?id=26539-64170602" TargetMode="External"/><Relationship Id="rId103" Type="http://schemas.openxmlformats.org/officeDocument/2006/relationships/hyperlink" Target="https://www.duelingbook.com/replay?id=253375-64793875" TargetMode="External"/><Relationship Id="rId102" Type="http://schemas.openxmlformats.org/officeDocument/2006/relationships/hyperlink" Target="https://www.duelingbook.com/replay?id=948227-64757637" TargetMode="External"/><Relationship Id="rId101" Type="http://schemas.openxmlformats.org/officeDocument/2006/relationships/hyperlink" Target="https://www.duelingbook.com/replay?id=664055-64786387" TargetMode="External"/><Relationship Id="rId100" Type="http://schemas.openxmlformats.org/officeDocument/2006/relationships/hyperlink" Target="https://www.duelingbook.com/replay?id=253375-64857894" TargetMode="External"/><Relationship Id="rId31" Type="http://schemas.openxmlformats.org/officeDocument/2006/relationships/hyperlink" Target="https://www.duelingbook.com/replay?id=589837-63919220" TargetMode="External"/><Relationship Id="rId30" Type="http://schemas.openxmlformats.org/officeDocument/2006/relationships/hyperlink" Target="https://www.duelingbook.com/replay?id=34652-63949009" TargetMode="External"/><Relationship Id="rId33" Type="http://schemas.openxmlformats.org/officeDocument/2006/relationships/hyperlink" Target="https://www.duelingbook.com/replay?id=1163291-64046859" TargetMode="External"/><Relationship Id="rId32" Type="http://schemas.openxmlformats.org/officeDocument/2006/relationships/hyperlink" Target="https://www.duelingbook.com/replay?id=377552-63971480" TargetMode="External"/><Relationship Id="rId35" Type="http://schemas.openxmlformats.org/officeDocument/2006/relationships/hyperlink" Target="https://www.duelingbook.com/replay?id=191215-64016532" TargetMode="External"/><Relationship Id="rId34" Type="http://schemas.openxmlformats.org/officeDocument/2006/relationships/hyperlink" Target="https://www.duelingbook.com/replay?id=589837-63957591" TargetMode="External"/><Relationship Id="rId37" Type="http://schemas.openxmlformats.org/officeDocument/2006/relationships/hyperlink" Target="https://www.duelingbook.com/replay?id=377552-64013542" TargetMode="External"/><Relationship Id="rId36" Type="http://schemas.openxmlformats.org/officeDocument/2006/relationships/hyperlink" Target="https://www.duelingbook.com/replay?id=377552-64007976" TargetMode="External"/><Relationship Id="rId39" Type="http://schemas.openxmlformats.org/officeDocument/2006/relationships/hyperlink" Target="https://www.duelingbook.com/replay?id=34652-64047111" TargetMode="External"/><Relationship Id="rId38" Type="http://schemas.openxmlformats.org/officeDocument/2006/relationships/hyperlink" Target="https://www.duelingbook.com/replay?id=589837-63959168" TargetMode="External"/><Relationship Id="rId20" Type="http://schemas.openxmlformats.org/officeDocument/2006/relationships/hyperlink" Target="https://www.duelingbook.com/replay?id=507986-63860448" TargetMode="External"/><Relationship Id="rId22" Type="http://schemas.openxmlformats.org/officeDocument/2006/relationships/hyperlink" Target="https://www.duelingbook.com/replay?id=710126-63913420" TargetMode="External"/><Relationship Id="rId21" Type="http://schemas.openxmlformats.org/officeDocument/2006/relationships/hyperlink" Target="https://www.duelingbook.com/replay?id=34652-63881332" TargetMode="External"/><Relationship Id="rId24" Type="http://schemas.openxmlformats.org/officeDocument/2006/relationships/hyperlink" Target="https://www.duelingbook.com/replay?id=589837-63829263" TargetMode="External"/><Relationship Id="rId23" Type="http://schemas.openxmlformats.org/officeDocument/2006/relationships/hyperlink" Target="https://www.duelingbook.com/replay?id=14965-63884360" TargetMode="External"/><Relationship Id="rId26" Type="http://schemas.openxmlformats.org/officeDocument/2006/relationships/hyperlink" Target="https://www.duelingbook.com/replay?id=1016116-63945405" TargetMode="External"/><Relationship Id="rId25" Type="http://schemas.openxmlformats.org/officeDocument/2006/relationships/hyperlink" Target="https://www.duelingbook.com/replay?id=507986-63860712" TargetMode="External"/><Relationship Id="rId28" Type="http://schemas.openxmlformats.org/officeDocument/2006/relationships/hyperlink" Target="https://www.duelingbook.com/replay?id=802383-63949027" TargetMode="External"/><Relationship Id="rId27" Type="http://schemas.openxmlformats.org/officeDocument/2006/relationships/hyperlink" Target="https://www.duelingbook.com/replay?id=7666-63988483" TargetMode="External"/><Relationship Id="rId29" Type="http://schemas.openxmlformats.org/officeDocument/2006/relationships/hyperlink" Target="https://www.duelingbook.com/replay?id=7629-63958640" TargetMode="External"/><Relationship Id="rId95" Type="http://schemas.openxmlformats.org/officeDocument/2006/relationships/hyperlink" Target="https://www.duelingbook.com/replay?id=925227-64654013" TargetMode="External"/><Relationship Id="rId94" Type="http://schemas.openxmlformats.org/officeDocument/2006/relationships/hyperlink" Target="https://www.duelingbook.com/replay?id=925227-64591549" TargetMode="External"/><Relationship Id="rId97" Type="http://schemas.openxmlformats.org/officeDocument/2006/relationships/hyperlink" Target="https://www.duelingbook.com/replay?id=905235-64825917" TargetMode="External"/><Relationship Id="rId96" Type="http://schemas.openxmlformats.org/officeDocument/2006/relationships/hyperlink" Target="https://www.duelingbook.com/replay?id=905235-64681881" TargetMode="External"/><Relationship Id="rId11" Type="http://schemas.openxmlformats.org/officeDocument/2006/relationships/hyperlink" Target="https://www.duelingbook.com/replay?id=802383-63854191" TargetMode="External"/><Relationship Id="rId99" Type="http://schemas.openxmlformats.org/officeDocument/2006/relationships/hyperlink" Target="https://www.duelingbook.com/replay?id=1121639-64794443" TargetMode="External"/><Relationship Id="rId10" Type="http://schemas.openxmlformats.org/officeDocument/2006/relationships/hyperlink" Target="https://www.duelingbook.com/replay?id=700788-63856689" TargetMode="External"/><Relationship Id="rId98" Type="http://schemas.openxmlformats.org/officeDocument/2006/relationships/hyperlink" Target="https://www.duelingbook.com/replay?id=64849287" TargetMode="External"/><Relationship Id="rId13" Type="http://schemas.openxmlformats.org/officeDocument/2006/relationships/hyperlink" Target="https://www.duelingbook.com/replay?id=948988-63820997" TargetMode="External"/><Relationship Id="rId12" Type="http://schemas.openxmlformats.org/officeDocument/2006/relationships/hyperlink" Target="https://www.duelingbook.com/replay?id=7629-63876941" TargetMode="External"/><Relationship Id="rId91" Type="http://schemas.openxmlformats.org/officeDocument/2006/relationships/hyperlink" Target="https://www.duelingbook.com/replay?id=1072468-64526247" TargetMode="External"/><Relationship Id="rId90" Type="http://schemas.openxmlformats.org/officeDocument/2006/relationships/hyperlink" Target="https://www.duelingbook.com/replay?id=905235-64533651" TargetMode="External"/><Relationship Id="rId93" Type="http://schemas.openxmlformats.org/officeDocument/2006/relationships/hyperlink" Target="https://www.duelingbook.com/replay?id=383970-64530219" TargetMode="External"/><Relationship Id="rId92" Type="http://schemas.openxmlformats.org/officeDocument/2006/relationships/hyperlink" Target="https://www.duelingbook.com/replay?id=925227-64552385" TargetMode="External"/><Relationship Id="rId15" Type="http://schemas.openxmlformats.org/officeDocument/2006/relationships/hyperlink" Target="https://www.duelingbook.com/replay?id=377552-63921269" TargetMode="External"/><Relationship Id="rId14" Type="http://schemas.openxmlformats.org/officeDocument/2006/relationships/hyperlink" Target="https://www.duelingbook.com/replay?id=809750-63886918" TargetMode="External"/><Relationship Id="rId17" Type="http://schemas.openxmlformats.org/officeDocument/2006/relationships/hyperlink" Target="https://www.duelingbook.com/replay?id=866569-63825362" TargetMode="External"/><Relationship Id="rId16" Type="http://schemas.openxmlformats.org/officeDocument/2006/relationships/hyperlink" Target="https://www.duelingbook.com/replay?id=330967-63858860" TargetMode="External"/><Relationship Id="rId19" Type="http://schemas.openxmlformats.org/officeDocument/2006/relationships/hyperlink" Target="https://www.duelingbook.com/replay?id=26539-63919759" TargetMode="External"/><Relationship Id="rId18" Type="http://schemas.openxmlformats.org/officeDocument/2006/relationships/hyperlink" Target="https://www.duelingbook.com/replay?id=50242-63838886" TargetMode="External"/><Relationship Id="rId84" Type="http://schemas.openxmlformats.org/officeDocument/2006/relationships/hyperlink" Target="https://www.duelingbook.com/replay?id=398149-64505823" TargetMode="External"/><Relationship Id="rId83" Type="http://schemas.openxmlformats.org/officeDocument/2006/relationships/hyperlink" Target="https://www.duelingbook.com/replay?id=191215-64500307" TargetMode="External"/><Relationship Id="rId86" Type="http://schemas.openxmlformats.org/officeDocument/2006/relationships/hyperlink" Target="https://www.duelingbook.com/replay?id=925227-64483335" TargetMode="External"/><Relationship Id="rId85" Type="http://schemas.openxmlformats.org/officeDocument/2006/relationships/hyperlink" Target="https://www.duelingbook.com/replay?id=839265-64502603" TargetMode="External"/><Relationship Id="rId88" Type="http://schemas.openxmlformats.org/officeDocument/2006/relationships/hyperlink" Target="https://www.duelingbook.com/replay?id=845719-64508339" TargetMode="External"/><Relationship Id="rId87" Type="http://schemas.openxmlformats.org/officeDocument/2006/relationships/hyperlink" Target="https://www.duelingbook.com/replay?id=1072468-64519073" TargetMode="External"/><Relationship Id="rId89" Type="http://schemas.openxmlformats.org/officeDocument/2006/relationships/hyperlink" Target="https://www.duelingbook.com/replay?id=710126-64446640" TargetMode="External"/><Relationship Id="rId80" Type="http://schemas.openxmlformats.org/officeDocument/2006/relationships/hyperlink" Target="https://www.duelingbook.com/replay?id=664055-64498782" TargetMode="External"/><Relationship Id="rId82" Type="http://schemas.openxmlformats.org/officeDocument/2006/relationships/hyperlink" Target="https://www.duelingbook.com/replay?id=1121639-64442649" TargetMode="External"/><Relationship Id="rId81" Type="http://schemas.openxmlformats.org/officeDocument/2006/relationships/hyperlink" Target="https://www.duelingbook.com/replay?id=330967-64466350" TargetMode="External"/><Relationship Id="rId1" Type="http://schemas.openxmlformats.org/officeDocument/2006/relationships/hyperlink" Target="https://www.duelingbook.com/replay?id=219377-63873962" TargetMode="External"/><Relationship Id="rId2" Type="http://schemas.openxmlformats.org/officeDocument/2006/relationships/hyperlink" Target="https://www.duelingbook.com/replay?id=845719-63884142" TargetMode="External"/><Relationship Id="rId3" Type="http://schemas.openxmlformats.org/officeDocument/2006/relationships/hyperlink" Target="https://www.duelingbook.com/replay?id=1016116-63887045" TargetMode="External"/><Relationship Id="rId4" Type="http://schemas.openxmlformats.org/officeDocument/2006/relationships/hyperlink" Target="https://www.duelingbook.com/replay?id=7666-63939714" TargetMode="External"/><Relationship Id="rId9" Type="http://schemas.openxmlformats.org/officeDocument/2006/relationships/hyperlink" Target="https://www.duelingbook.com/replay?id=839265-63853034" TargetMode="External"/><Relationship Id="rId5" Type="http://schemas.openxmlformats.org/officeDocument/2006/relationships/hyperlink" Target="https://www.duelingbook.com/replay?id=191215-63861690" TargetMode="External"/><Relationship Id="rId6" Type="http://schemas.openxmlformats.org/officeDocument/2006/relationships/hyperlink" Target="https://www.duelingbook.com/replay?id=7076-63944681" TargetMode="External"/><Relationship Id="rId7" Type="http://schemas.openxmlformats.org/officeDocument/2006/relationships/hyperlink" Target="https://www.duelingbook.com/replay?id=1163291-63879150" TargetMode="External"/><Relationship Id="rId8" Type="http://schemas.openxmlformats.org/officeDocument/2006/relationships/hyperlink" Target="https://www.duelingbook.com/replay?id=905235-63925999" TargetMode="External"/><Relationship Id="rId73" Type="http://schemas.openxmlformats.org/officeDocument/2006/relationships/hyperlink" Target="https://www.duelingbook.com/replay?id=37035-64221515" TargetMode="External"/><Relationship Id="rId72" Type="http://schemas.openxmlformats.org/officeDocument/2006/relationships/hyperlink" Target="https://www.duelingbook.com/replay?id=809750-64231764" TargetMode="External"/><Relationship Id="rId75" Type="http://schemas.openxmlformats.org/officeDocument/2006/relationships/hyperlink" Target="https://www.duelingbook.com/replay?id=1163291-64315568" TargetMode="External"/><Relationship Id="rId74" Type="http://schemas.openxmlformats.org/officeDocument/2006/relationships/hyperlink" Target="https://www.duelingbook.com/replay?id=271174-64347101" TargetMode="External"/><Relationship Id="rId77" Type="http://schemas.openxmlformats.org/officeDocument/2006/relationships/hyperlink" Target="https://www.duelingbook.com/replay?id=1163291-64369346" TargetMode="External"/><Relationship Id="rId76" Type="http://schemas.openxmlformats.org/officeDocument/2006/relationships/hyperlink" Target="https://www.duelingbook.com/replay?id=1056505-64337279" TargetMode="External"/><Relationship Id="rId79" Type="http://schemas.openxmlformats.org/officeDocument/2006/relationships/hyperlink" Target="https://www.duelingbook.com/replay?id=383970-64471616" TargetMode="External"/><Relationship Id="rId78" Type="http://schemas.openxmlformats.org/officeDocument/2006/relationships/hyperlink" Target="https://www.duelingbook.com/replay?id=905235-64503674" TargetMode="External"/><Relationship Id="rId71" Type="http://schemas.openxmlformats.org/officeDocument/2006/relationships/hyperlink" Target="https://www.duelingbook.com/replay?id=1163291-64258018" TargetMode="External"/><Relationship Id="rId70" Type="http://schemas.openxmlformats.org/officeDocument/2006/relationships/hyperlink" Target="https://www.duelingbook.com/replay?id=710126-64250945" TargetMode="External"/><Relationship Id="rId62" Type="http://schemas.openxmlformats.org/officeDocument/2006/relationships/hyperlink" Target="https://www.duelingbook.com/replay?id=330967-64133748" TargetMode="External"/><Relationship Id="rId61" Type="http://schemas.openxmlformats.org/officeDocument/2006/relationships/hyperlink" Target="https://www.duelingbook.com/replay?id=79194-64201967" TargetMode="External"/><Relationship Id="rId64" Type="http://schemas.openxmlformats.org/officeDocument/2006/relationships/hyperlink" Target="https://www.duelingbook.com/replay?id=50242-64172900" TargetMode="External"/><Relationship Id="rId63" Type="http://schemas.openxmlformats.org/officeDocument/2006/relationships/hyperlink" Target="https://www.duelingbook.com/replay?id=37035-64158924" TargetMode="External"/><Relationship Id="rId66" Type="http://schemas.openxmlformats.org/officeDocument/2006/relationships/hyperlink" Target="https://www.duelingbook.com/replay?id=1121639-64255970" TargetMode="External"/><Relationship Id="rId65" Type="http://schemas.openxmlformats.org/officeDocument/2006/relationships/hyperlink" Target="https://www.duelingbook.com/replay?id=26539-64291017" TargetMode="External"/><Relationship Id="rId68" Type="http://schemas.openxmlformats.org/officeDocument/2006/relationships/hyperlink" Target="https://www.duelingbook.com/replay?id=7629-64269491" TargetMode="External"/><Relationship Id="rId67" Type="http://schemas.openxmlformats.org/officeDocument/2006/relationships/hyperlink" Target="https://www.duelingbook.com/replay?id=1335-64261605" TargetMode="External"/><Relationship Id="rId60" Type="http://schemas.openxmlformats.org/officeDocument/2006/relationships/hyperlink" Target="https://www.duelingbook.com/replay?id=809750-64128659" TargetMode="External"/><Relationship Id="rId69" Type="http://schemas.openxmlformats.org/officeDocument/2006/relationships/hyperlink" Target="https://www.duelingbook.com/replay?id=64260237" TargetMode="External"/><Relationship Id="rId51" Type="http://schemas.openxmlformats.org/officeDocument/2006/relationships/hyperlink" Target="https://www.duelingbook.com/replay?id=925227-64208587" TargetMode="External"/><Relationship Id="rId50" Type="http://schemas.openxmlformats.org/officeDocument/2006/relationships/hyperlink" Target="https://www.duelingbook.com/replay?id=845719-64116064" TargetMode="External"/><Relationship Id="rId53" Type="http://schemas.openxmlformats.org/officeDocument/2006/relationships/hyperlink" Target="https://www.duelingbook.com/replay?id=191215-64164357" TargetMode="External"/><Relationship Id="rId52" Type="http://schemas.openxmlformats.org/officeDocument/2006/relationships/hyperlink" Target="https://www.duelingbook.com/replay?id=7629-64177092" TargetMode="External"/><Relationship Id="rId55" Type="http://schemas.openxmlformats.org/officeDocument/2006/relationships/hyperlink" Target="https://www.duelingbook.com/replay?id=253375-64198164" TargetMode="External"/><Relationship Id="rId54" Type="http://schemas.openxmlformats.org/officeDocument/2006/relationships/hyperlink" Target="https://www.duelingbook.com/replay?id=710126-64158473" TargetMode="External"/><Relationship Id="rId57" Type="http://schemas.openxmlformats.org/officeDocument/2006/relationships/hyperlink" Target="https://www.duelingbook.com/replay?id=1163291-64171930" TargetMode="External"/><Relationship Id="rId56" Type="http://schemas.openxmlformats.org/officeDocument/2006/relationships/hyperlink" Target="https://www.duelingbook.com/replay?id=196862-64173130" TargetMode="External"/><Relationship Id="rId59" Type="http://schemas.openxmlformats.org/officeDocument/2006/relationships/hyperlink" Target="https://www.duelingbook.com/replay?id=47531-64204041" TargetMode="External"/><Relationship Id="rId58" Type="http://schemas.openxmlformats.org/officeDocument/2006/relationships/hyperlink" Target="https://www.duelingbook.com/replay?id=383190-6417054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uelingbook.com/replay?id=12366-62221499" TargetMode="External"/><Relationship Id="rId194" Type="http://schemas.openxmlformats.org/officeDocument/2006/relationships/hyperlink" Target="https://www.duelingbook.com/replay?id=1120835-62179863" TargetMode="External"/><Relationship Id="rId193" Type="http://schemas.openxmlformats.org/officeDocument/2006/relationships/hyperlink" Target="https://www.duelingbook.com/replay?id=414168-62121316" TargetMode="External"/><Relationship Id="rId192" Type="http://schemas.openxmlformats.org/officeDocument/2006/relationships/hyperlink" Target="https://www.duelingbook.com/replay?id=383190-62136099" TargetMode="External"/><Relationship Id="rId191" Type="http://schemas.openxmlformats.org/officeDocument/2006/relationships/hyperlink" Target="https://www.duelingbook.com/replay?id=58217-62151581" TargetMode="External"/><Relationship Id="rId187" Type="http://schemas.openxmlformats.org/officeDocument/2006/relationships/hyperlink" Target="https://www.duelingbook.com/replay?id=1016116-62117581" TargetMode="External"/><Relationship Id="rId186" Type="http://schemas.openxmlformats.org/officeDocument/2006/relationships/hyperlink" Target="https://www.duelingbook.com/replay?id=270408-62240239" TargetMode="External"/><Relationship Id="rId185" Type="http://schemas.openxmlformats.org/officeDocument/2006/relationships/hyperlink" Target="https://www.duelingbook.com/replay?id=1121325-62172891" TargetMode="External"/><Relationship Id="rId184" Type="http://schemas.openxmlformats.org/officeDocument/2006/relationships/hyperlink" Target="https://www.duelingbook.com/replay?id=85441-62125495" TargetMode="External"/><Relationship Id="rId189" Type="http://schemas.openxmlformats.org/officeDocument/2006/relationships/hyperlink" Target="https://www.duelingbook.com/replay?id=962505-62206241" TargetMode="External"/><Relationship Id="rId188" Type="http://schemas.openxmlformats.org/officeDocument/2006/relationships/hyperlink" Target="https://www.duelingbook.com/replay?id=373587-62249459" TargetMode="External"/><Relationship Id="rId183" Type="http://schemas.openxmlformats.org/officeDocument/2006/relationships/hyperlink" Target="https://www.duelingbook.com/replay?id=768680-62236730" TargetMode="External"/><Relationship Id="rId182" Type="http://schemas.openxmlformats.org/officeDocument/2006/relationships/hyperlink" Target="https://www.duelingbook.com/replay?id=743106-62253252" TargetMode="External"/><Relationship Id="rId181" Type="http://schemas.openxmlformats.org/officeDocument/2006/relationships/hyperlink" Target="https://www.duelingbook.com/replay?id=148363-62087269" TargetMode="External"/><Relationship Id="rId180" Type="http://schemas.openxmlformats.org/officeDocument/2006/relationships/hyperlink" Target="https://www.duelingbook.com/replay?id=10472-62013135" TargetMode="External"/><Relationship Id="rId176" Type="http://schemas.openxmlformats.org/officeDocument/2006/relationships/hyperlink" Target="https://www.duelingbook.com/replay?id=271174-62046496" TargetMode="External"/><Relationship Id="rId297" Type="http://schemas.openxmlformats.org/officeDocument/2006/relationships/hyperlink" Target="https://www.duelingbook.com/replay?id=1228-62366650" TargetMode="External"/><Relationship Id="rId175" Type="http://schemas.openxmlformats.org/officeDocument/2006/relationships/hyperlink" Target="https://www.duelingbook.com/replay?id=665943-62063323" TargetMode="External"/><Relationship Id="rId296" Type="http://schemas.openxmlformats.org/officeDocument/2006/relationships/hyperlink" Target="https://www.duelingbook.com/replay?id=1091102-62444872" TargetMode="External"/><Relationship Id="rId174" Type="http://schemas.openxmlformats.org/officeDocument/2006/relationships/hyperlink" Target="https://www.duelingbook.com/replay?id=727294-61961333" TargetMode="External"/><Relationship Id="rId295" Type="http://schemas.openxmlformats.org/officeDocument/2006/relationships/hyperlink" Target="https://www.duelingbook.com/replay?id=727294-62367280" TargetMode="External"/><Relationship Id="rId173" Type="http://schemas.openxmlformats.org/officeDocument/2006/relationships/hyperlink" Target="https://www.duelingbook.com/replay?id=1010868-61883518" TargetMode="External"/><Relationship Id="rId294" Type="http://schemas.openxmlformats.org/officeDocument/2006/relationships/hyperlink" Target="https://www.duelingbook.com/replay?id=890709-62395660" TargetMode="External"/><Relationship Id="rId179" Type="http://schemas.openxmlformats.org/officeDocument/2006/relationships/hyperlink" Target="https://www.duelingbook.com/replay?id=196421-61975454" TargetMode="External"/><Relationship Id="rId178" Type="http://schemas.openxmlformats.org/officeDocument/2006/relationships/hyperlink" Target="https://www.duelingbook.com/replay?id=601940-61961327" TargetMode="External"/><Relationship Id="rId299" Type="http://schemas.openxmlformats.org/officeDocument/2006/relationships/hyperlink" Target="https://www.duelingbook.com/replay?id=87370-62357942" TargetMode="External"/><Relationship Id="rId177" Type="http://schemas.openxmlformats.org/officeDocument/2006/relationships/hyperlink" Target="https://www.duelingbook.com/replay?id=717471-61895499" TargetMode="External"/><Relationship Id="rId298" Type="http://schemas.openxmlformats.org/officeDocument/2006/relationships/hyperlink" Target="https://www.duelingbook.com/replay?id=1042686-62373896" TargetMode="External"/><Relationship Id="rId198" Type="http://schemas.openxmlformats.org/officeDocument/2006/relationships/hyperlink" Target="https://www.duelingbook.com/replay?id=191247-62256358" TargetMode="External"/><Relationship Id="rId197" Type="http://schemas.openxmlformats.org/officeDocument/2006/relationships/hyperlink" Target="https://www.duelingbook.com/replay?id=952904-62096789" TargetMode="External"/><Relationship Id="rId196" Type="http://schemas.openxmlformats.org/officeDocument/2006/relationships/hyperlink" Target="https://www.duelingbook.com/replay?id=710126-62118429" TargetMode="External"/><Relationship Id="rId195" Type="http://schemas.openxmlformats.org/officeDocument/2006/relationships/hyperlink" Target="https://www.duelingbook.com/replay?id=684793-62167740" TargetMode="External"/><Relationship Id="rId199" Type="http://schemas.openxmlformats.org/officeDocument/2006/relationships/hyperlink" Target="https://www.duelingbook.com/replay?id=383970-62100515" TargetMode="External"/><Relationship Id="rId150" Type="http://schemas.openxmlformats.org/officeDocument/2006/relationships/hyperlink" Target="https://www.duelingbook.com/replay?id=424106-61891260" TargetMode="External"/><Relationship Id="rId271" Type="http://schemas.openxmlformats.org/officeDocument/2006/relationships/hyperlink" Target="https://www.duelingbook.com/replay?id=1087635-62328333" TargetMode="External"/><Relationship Id="rId392" Type="http://schemas.openxmlformats.org/officeDocument/2006/relationships/hyperlink" Target="https://www.duelingbook.com/replay?id=138-62725249" TargetMode="External"/><Relationship Id="rId270" Type="http://schemas.openxmlformats.org/officeDocument/2006/relationships/hyperlink" Target="https://www.duelingbook.com/replay?id=908305-62363634" TargetMode="External"/><Relationship Id="rId391" Type="http://schemas.openxmlformats.org/officeDocument/2006/relationships/hyperlink" Target="https://www.duelingbook.com/replay?id=717471-62754641" TargetMode="External"/><Relationship Id="rId390" Type="http://schemas.openxmlformats.org/officeDocument/2006/relationships/hyperlink" Target="https://www.duelingbook.com/replay?id=1087635-62910818" TargetMode="External"/><Relationship Id="rId1" Type="http://schemas.openxmlformats.org/officeDocument/2006/relationships/hyperlink" Target="https://www.duelingbook.com/replay?id=839265-61509922" TargetMode="External"/><Relationship Id="rId2" Type="http://schemas.openxmlformats.org/officeDocument/2006/relationships/hyperlink" Target="https://www.duelingbook.com/replay?id=135359-61516384" TargetMode="External"/><Relationship Id="rId3" Type="http://schemas.openxmlformats.org/officeDocument/2006/relationships/hyperlink" Target="https://www.duelingbook.com/replay?id=58217-61562485" TargetMode="External"/><Relationship Id="rId149" Type="http://schemas.openxmlformats.org/officeDocument/2006/relationships/hyperlink" Target="https://www.duelingbook.com/replay?id=50242-61987920" TargetMode="External"/><Relationship Id="rId4" Type="http://schemas.openxmlformats.org/officeDocument/2006/relationships/hyperlink" Target="https://www.duelingbook.com/replay?id=1163291-61543036" TargetMode="External"/><Relationship Id="rId148" Type="http://schemas.openxmlformats.org/officeDocument/2006/relationships/hyperlink" Target="https://www.duelingbook.com/replay?id=827058-61988673" TargetMode="External"/><Relationship Id="rId269" Type="http://schemas.openxmlformats.org/officeDocument/2006/relationships/hyperlink" Target="https://www.duelingbook.com/replay?id=814980-62416092" TargetMode="External"/><Relationship Id="rId9" Type="http://schemas.openxmlformats.org/officeDocument/2006/relationships/hyperlink" Target="https://www.duelingbook.com/replay?id=814980-61511464" TargetMode="External"/><Relationship Id="rId143" Type="http://schemas.openxmlformats.org/officeDocument/2006/relationships/hyperlink" Target="https://www.duelingbook.com/replay?id=1000126-61932918" TargetMode="External"/><Relationship Id="rId264" Type="http://schemas.openxmlformats.org/officeDocument/2006/relationships/hyperlink" Target="https://www.duelingbook.com/replay?id=76396-62362456" TargetMode="External"/><Relationship Id="rId385" Type="http://schemas.openxmlformats.org/officeDocument/2006/relationships/hyperlink" Target="https://www.duelingbook.com/replay?id=140688-62726066" TargetMode="External"/><Relationship Id="rId142" Type="http://schemas.openxmlformats.org/officeDocument/2006/relationships/hyperlink" Target="https://www.duelingbook.com/replay?id=1067-61991832" TargetMode="External"/><Relationship Id="rId263" Type="http://schemas.openxmlformats.org/officeDocument/2006/relationships/hyperlink" Target="https://www.duelingbook.com/replay?id=908305-62482338" TargetMode="External"/><Relationship Id="rId384" Type="http://schemas.openxmlformats.org/officeDocument/2006/relationships/hyperlink" Target="https://www.duelingbook.com/replay?id=85441-62771871" TargetMode="External"/><Relationship Id="rId141" Type="http://schemas.openxmlformats.org/officeDocument/2006/relationships/hyperlink" Target="https://www.duelingbook.com/replay?id=952904-61999410" TargetMode="External"/><Relationship Id="rId262" Type="http://schemas.openxmlformats.org/officeDocument/2006/relationships/hyperlink" Target="https://www.duelingbook.com/replay?id=47531-62356227" TargetMode="External"/><Relationship Id="rId383" Type="http://schemas.openxmlformats.org/officeDocument/2006/relationships/hyperlink" Target="https://www.duelingbook.com/replay?id=505966-62779759" TargetMode="External"/><Relationship Id="rId140" Type="http://schemas.openxmlformats.org/officeDocument/2006/relationships/hyperlink" Target="https://www.duelingbook.com/replay?id=710126-61922088" TargetMode="External"/><Relationship Id="rId261" Type="http://schemas.openxmlformats.org/officeDocument/2006/relationships/hyperlink" Target="https://www.duelingbook.com/replay?id=205176-62474626" TargetMode="External"/><Relationship Id="rId382" Type="http://schemas.openxmlformats.org/officeDocument/2006/relationships/hyperlink" Target="https://www.duelingbook.com/replay?id=673816-62894215" TargetMode="External"/><Relationship Id="rId5" Type="http://schemas.openxmlformats.org/officeDocument/2006/relationships/hyperlink" Target="https://www.duelingbook.com/replay?id=673816-61492020" TargetMode="External"/><Relationship Id="rId147" Type="http://schemas.openxmlformats.org/officeDocument/2006/relationships/hyperlink" Target="https://www.duelingbook.com/replay?id=79194-61928607" TargetMode="External"/><Relationship Id="rId268" Type="http://schemas.openxmlformats.org/officeDocument/2006/relationships/hyperlink" Target="https://www.duelingbook.com/replay?id=1163291-62374397" TargetMode="External"/><Relationship Id="rId389" Type="http://schemas.openxmlformats.org/officeDocument/2006/relationships/hyperlink" Target="https://www.duelingbook.com/replay?id=700788-62808886" TargetMode="External"/><Relationship Id="rId6" Type="http://schemas.openxmlformats.org/officeDocument/2006/relationships/hyperlink" Target="https://www.duelingbook.com/replay?id=140688-61517943" TargetMode="External"/><Relationship Id="rId146" Type="http://schemas.openxmlformats.org/officeDocument/2006/relationships/hyperlink" Target="https://www.duelingbook.com/replay?id=507986-61955207" TargetMode="External"/><Relationship Id="rId267" Type="http://schemas.openxmlformats.org/officeDocument/2006/relationships/hyperlink" Target="https://www.duelingbook.com/replay?id=94722-62462768" TargetMode="External"/><Relationship Id="rId388" Type="http://schemas.openxmlformats.org/officeDocument/2006/relationships/hyperlink" Target="https://www.duelingbook.com/replay?id=154164-62819768" TargetMode="External"/><Relationship Id="rId7" Type="http://schemas.openxmlformats.org/officeDocument/2006/relationships/hyperlink" Target="https://www.duelingbook.com/replay?id=802383-61478733" TargetMode="External"/><Relationship Id="rId145" Type="http://schemas.openxmlformats.org/officeDocument/2006/relationships/hyperlink" Target="https://www.duelingbook.com/replay?id=196862-61953419" TargetMode="External"/><Relationship Id="rId266" Type="http://schemas.openxmlformats.org/officeDocument/2006/relationships/hyperlink" Target="https://www.duelingbook.com/replay?id=366225-62328435" TargetMode="External"/><Relationship Id="rId387" Type="http://schemas.openxmlformats.org/officeDocument/2006/relationships/hyperlink" Target="https://www.duelingbook.com/replay?id=414168-62798612" TargetMode="External"/><Relationship Id="rId8" Type="http://schemas.openxmlformats.org/officeDocument/2006/relationships/hyperlink" Target="https://www.duelingbook.com/replay?id=205176-61521210" TargetMode="External"/><Relationship Id="rId144" Type="http://schemas.openxmlformats.org/officeDocument/2006/relationships/hyperlink" Target="https://www.duelingbook.com/replay?id=47531-61881538" TargetMode="External"/><Relationship Id="rId265" Type="http://schemas.openxmlformats.org/officeDocument/2006/relationships/hyperlink" Target="https://www.duelingbook.com/replay?id=79194-62357871" TargetMode="External"/><Relationship Id="rId386" Type="http://schemas.openxmlformats.org/officeDocument/2006/relationships/hyperlink" Target="https://www.duelingbook.com/replay?id=383970-62811659" TargetMode="External"/><Relationship Id="rId260" Type="http://schemas.openxmlformats.org/officeDocument/2006/relationships/hyperlink" Target="https://www.duelingbook.com/replay?id=254435-62360350" TargetMode="External"/><Relationship Id="rId381" Type="http://schemas.openxmlformats.org/officeDocument/2006/relationships/hyperlink" Target="https://www.duelingbook.com/replay?id=942058-62822960" TargetMode="External"/><Relationship Id="rId380" Type="http://schemas.openxmlformats.org/officeDocument/2006/relationships/hyperlink" Target="https://www.duelingbook.com/replay?id=135359-62836521" TargetMode="External"/><Relationship Id="rId139" Type="http://schemas.openxmlformats.org/officeDocument/2006/relationships/hyperlink" Target="https://www.duelingbook.com/replay?id=254435-61983020" TargetMode="External"/><Relationship Id="rId138" Type="http://schemas.openxmlformats.org/officeDocument/2006/relationships/hyperlink" Target="https://www.duelingbook.com/replay?id=24052-61883767" TargetMode="External"/><Relationship Id="rId259" Type="http://schemas.openxmlformats.org/officeDocument/2006/relationships/hyperlink" Target="https://www.duelingbook.com/replay?id=253375-62412410" TargetMode="External"/><Relationship Id="rId137" Type="http://schemas.openxmlformats.org/officeDocument/2006/relationships/hyperlink" Target="https://www.duelingbook.com/replay?id=809750-61919424" TargetMode="External"/><Relationship Id="rId258" Type="http://schemas.openxmlformats.org/officeDocument/2006/relationships/hyperlink" Target="https://www.duelingbook.com/replay?id=135359-62362397" TargetMode="External"/><Relationship Id="rId379" Type="http://schemas.openxmlformats.org/officeDocument/2006/relationships/hyperlink" Target="https://www.duelingbook.com/replay?id=1067-62773090" TargetMode="External"/><Relationship Id="rId132" Type="http://schemas.openxmlformats.org/officeDocument/2006/relationships/hyperlink" Target="https://www.duelingbook.com/replay?id=191215-61877511" TargetMode="External"/><Relationship Id="rId253" Type="http://schemas.openxmlformats.org/officeDocument/2006/relationships/hyperlink" Target="https://www.duelingbook.com/replay?id=85441-62437342" TargetMode="External"/><Relationship Id="rId374" Type="http://schemas.openxmlformats.org/officeDocument/2006/relationships/hyperlink" Target="https://www.duelingbook.com/replay?id=1120829-62764251" TargetMode="External"/><Relationship Id="rId495" Type="http://schemas.openxmlformats.org/officeDocument/2006/relationships/hyperlink" Target="https://www.duelingbook.com/replay?id=211728-63185560" TargetMode="External"/><Relationship Id="rId131" Type="http://schemas.openxmlformats.org/officeDocument/2006/relationships/hyperlink" Target="https://www.duelingbook.com/replay?id=4842-61912224" TargetMode="External"/><Relationship Id="rId252" Type="http://schemas.openxmlformats.org/officeDocument/2006/relationships/hyperlink" Target="https://www.duelingbook.com/replay?id=12366-62375872" TargetMode="External"/><Relationship Id="rId373" Type="http://schemas.openxmlformats.org/officeDocument/2006/relationships/hyperlink" Target="https://www.duelingbook.com/replay?id=229813-62753002" TargetMode="External"/><Relationship Id="rId494" Type="http://schemas.openxmlformats.org/officeDocument/2006/relationships/hyperlink" Target="https://www.duelingbook.com/replay?id=718209-63180767" TargetMode="External"/><Relationship Id="rId130" Type="http://schemas.openxmlformats.org/officeDocument/2006/relationships/hyperlink" Target="https://www.duelingbook.com/replay?id=58217-61910758" TargetMode="External"/><Relationship Id="rId251" Type="http://schemas.openxmlformats.org/officeDocument/2006/relationships/hyperlink" Target="https://www.duelingbook.com/replay?id=803741-62306027" TargetMode="External"/><Relationship Id="rId372" Type="http://schemas.openxmlformats.org/officeDocument/2006/relationships/hyperlink" Target="https://www.duelingbook.com/replay?id=667361-62744612" TargetMode="External"/><Relationship Id="rId493" Type="http://schemas.openxmlformats.org/officeDocument/2006/relationships/hyperlink" Target="https://www.duelingbook.com/replay?id=12366-63233395" TargetMode="External"/><Relationship Id="rId250" Type="http://schemas.openxmlformats.org/officeDocument/2006/relationships/hyperlink" Target="https://www.duelingbook.com/replay?id=962505-62391678" TargetMode="External"/><Relationship Id="rId371" Type="http://schemas.openxmlformats.org/officeDocument/2006/relationships/hyperlink" Target="https://www.duelingbook.com/replay?id=79194-62815748" TargetMode="External"/><Relationship Id="rId492" Type="http://schemas.openxmlformats.org/officeDocument/2006/relationships/hyperlink" Target="https://www.duelingbook.com/replay?id=710126-63150681" TargetMode="External"/><Relationship Id="rId136" Type="http://schemas.openxmlformats.org/officeDocument/2006/relationships/hyperlink" Target="https://www.duelingbook.com/replay?id=768680-61980673" TargetMode="External"/><Relationship Id="rId257" Type="http://schemas.openxmlformats.org/officeDocument/2006/relationships/hyperlink" Target="https://www.duelingbook.com/replay?id=33351-62361843" TargetMode="External"/><Relationship Id="rId378" Type="http://schemas.openxmlformats.org/officeDocument/2006/relationships/hyperlink" Target="https://www.duelingbook.com/replay?id=814980-62834346" TargetMode="External"/><Relationship Id="rId499" Type="http://schemas.openxmlformats.org/officeDocument/2006/relationships/hyperlink" Target="https://www.duelingbook.com/replay?id=839265-63174992" TargetMode="External"/><Relationship Id="rId135" Type="http://schemas.openxmlformats.org/officeDocument/2006/relationships/hyperlink" Target="https://www.duelingbook.com/replay?id=383970-61926551" TargetMode="External"/><Relationship Id="rId256" Type="http://schemas.openxmlformats.org/officeDocument/2006/relationships/hyperlink" Target="https://www.duelingbook.com/replay?id=219377-62385106" TargetMode="External"/><Relationship Id="rId377" Type="http://schemas.openxmlformats.org/officeDocument/2006/relationships/hyperlink" Target="https://www.duelingbook.com/replay?id=270408-62806156" TargetMode="External"/><Relationship Id="rId498" Type="http://schemas.openxmlformats.org/officeDocument/2006/relationships/hyperlink" Target="https://www.duelingbook.com/replay?id=476595-63257540" TargetMode="External"/><Relationship Id="rId134" Type="http://schemas.openxmlformats.org/officeDocument/2006/relationships/hyperlink" Target="https://www.duelingbook.com/replay?id=414168-61978127" TargetMode="External"/><Relationship Id="rId255" Type="http://schemas.openxmlformats.org/officeDocument/2006/relationships/hyperlink" Target="https://www.duelingbook.com/replay?id=952904-62327336" TargetMode="External"/><Relationship Id="rId376" Type="http://schemas.openxmlformats.org/officeDocument/2006/relationships/hyperlink" Target="https://www.duelingbook.com/replay?id=1004155-62858657" TargetMode="External"/><Relationship Id="rId497" Type="http://schemas.openxmlformats.org/officeDocument/2006/relationships/hyperlink" Target="https://www.duelingbook.com/replay?id=1120835-63265690" TargetMode="External"/><Relationship Id="rId133" Type="http://schemas.openxmlformats.org/officeDocument/2006/relationships/hyperlink" Target="https://www.duelingbook.com/replay?id=1034607-61874398" TargetMode="External"/><Relationship Id="rId254" Type="http://schemas.openxmlformats.org/officeDocument/2006/relationships/hyperlink" Target="https://www.duelingbook.com/replay?id=330967-62439439" TargetMode="External"/><Relationship Id="rId375" Type="http://schemas.openxmlformats.org/officeDocument/2006/relationships/hyperlink" Target="https://www.duelingbook.com/replay?id=86822-62836191" TargetMode="External"/><Relationship Id="rId496" Type="http://schemas.openxmlformats.org/officeDocument/2006/relationships/hyperlink" Target="https://www.duelingbook.com/replay?id=196862-63256872" TargetMode="External"/><Relationship Id="rId172" Type="http://schemas.openxmlformats.org/officeDocument/2006/relationships/hyperlink" Target="https://www.duelingbook.com/replay?id=1087499-61899518" TargetMode="External"/><Relationship Id="rId293" Type="http://schemas.openxmlformats.org/officeDocument/2006/relationships/hyperlink" Target="https://www.duelingbook.com/replay?id=992367-62355890" TargetMode="External"/><Relationship Id="rId171" Type="http://schemas.openxmlformats.org/officeDocument/2006/relationships/hyperlink" Target="https://www.duelingbook.com/replay?id=393021-61957026" TargetMode="External"/><Relationship Id="rId292" Type="http://schemas.openxmlformats.org/officeDocument/2006/relationships/hyperlink" Target="https://www.duelingbook.com/replay?id=81259-62353231" TargetMode="External"/><Relationship Id="rId170" Type="http://schemas.openxmlformats.org/officeDocument/2006/relationships/hyperlink" Target="https://www.duelingbook.com/replay?id=374577-62007946" TargetMode="External"/><Relationship Id="rId291" Type="http://schemas.openxmlformats.org/officeDocument/2006/relationships/hyperlink" Target="https://www.duelingbook.com/replay?id=457952-62367424" TargetMode="External"/><Relationship Id="rId290" Type="http://schemas.openxmlformats.org/officeDocument/2006/relationships/hyperlink" Target="https://www.duelingbook.com/replay?id=4056-62443868" TargetMode="External"/><Relationship Id="rId165" Type="http://schemas.openxmlformats.org/officeDocument/2006/relationships/hyperlink" Target="https://www.duelingbook.com/replay?id=258856-61921450" TargetMode="External"/><Relationship Id="rId286" Type="http://schemas.openxmlformats.org/officeDocument/2006/relationships/hyperlink" Target="https://www.duelingbook.com/replay?id=1018662-62436653" TargetMode="External"/><Relationship Id="rId164" Type="http://schemas.openxmlformats.org/officeDocument/2006/relationships/hyperlink" Target="https://www.duelingbook.com/replay?id=935162-61886280" TargetMode="External"/><Relationship Id="rId285" Type="http://schemas.openxmlformats.org/officeDocument/2006/relationships/hyperlink" Target="https://www.duelingbook.com/replay?id=398149-62395305" TargetMode="External"/><Relationship Id="rId163" Type="http://schemas.openxmlformats.org/officeDocument/2006/relationships/hyperlink" Target="https://www.duelingbook.com/replay?id=366893-61951960" TargetMode="External"/><Relationship Id="rId284" Type="http://schemas.openxmlformats.org/officeDocument/2006/relationships/hyperlink" Target="https://www.duelingbook.com/replay?id=866569-62447906" TargetMode="External"/><Relationship Id="rId162" Type="http://schemas.openxmlformats.org/officeDocument/2006/relationships/hyperlink" Target="https://www.duelingbook.com/replay?id=1091102-61915271" TargetMode="External"/><Relationship Id="rId283" Type="http://schemas.openxmlformats.org/officeDocument/2006/relationships/hyperlink" Target="https://www.duelingbook.com/replay?id=948988-62363645" TargetMode="External"/><Relationship Id="rId169" Type="http://schemas.openxmlformats.org/officeDocument/2006/relationships/hyperlink" Target="https://www.duelingbook.com/replay?id=998566-61983634" TargetMode="External"/><Relationship Id="rId168" Type="http://schemas.openxmlformats.org/officeDocument/2006/relationships/hyperlink" Target="https://www.duelingbook.com/replay?id=217-61889298" TargetMode="External"/><Relationship Id="rId289" Type="http://schemas.openxmlformats.org/officeDocument/2006/relationships/hyperlink" Target="https://www.duelingbook.com/replay?id=393021-62419517" TargetMode="External"/><Relationship Id="rId167" Type="http://schemas.openxmlformats.org/officeDocument/2006/relationships/hyperlink" Target="https://www.duelingbook.com/replay?id=1056505-61979268" TargetMode="External"/><Relationship Id="rId288" Type="http://schemas.openxmlformats.org/officeDocument/2006/relationships/hyperlink" Target="https://www.duelingbook.com/replay?id=664055-62364458" TargetMode="External"/><Relationship Id="rId166" Type="http://schemas.openxmlformats.org/officeDocument/2006/relationships/hyperlink" Target="https://www.duelingbook.com/replay?id=457952-61959386" TargetMode="External"/><Relationship Id="rId287" Type="http://schemas.openxmlformats.org/officeDocument/2006/relationships/hyperlink" Target="https://www.duelingbook.com/replay?id=1124868-62486750" TargetMode="External"/><Relationship Id="rId161" Type="http://schemas.openxmlformats.org/officeDocument/2006/relationships/hyperlink" Target="https://www.duelingbook.com/replay?id=866569-61921329" TargetMode="External"/><Relationship Id="rId282" Type="http://schemas.openxmlformats.org/officeDocument/2006/relationships/hyperlink" Target="https://www.duelingbook.com/replay?id=1056505-62356008" TargetMode="External"/><Relationship Id="rId160" Type="http://schemas.openxmlformats.org/officeDocument/2006/relationships/hyperlink" Target="https://www.duelingbook.com/replay?id=878262-61987497" TargetMode="External"/><Relationship Id="rId281" Type="http://schemas.openxmlformats.org/officeDocument/2006/relationships/hyperlink" Target="https://www.duelingbook.com/replay?id=1026433-62315893" TargetMode="External"/><Relationship Id="rId280" Type="http://schemas.openxmlformats.org/officeDocument/2006/relationships/hyperlink" Target="https://www.duelingbook.com/replay?id=34652-62387863" TargetMode="External"/><Relationship Id="rId159" Type="http://schemas.openxmlformats.org/officeDocument/2006/relationships/hyperlink" Target="https://www.duelingbook.com/replay?id=1004155-61991552" TargetMode="External"/><Relationship Id="rId154" Type="http://schemas.openxmlformats.org/officeDocument/2006/relationships/hyperlink" Target="https://www.duelingbook.com/replay?id=1087635-61909434" TargetMode="External"/><Relationship Id="rId275" Type="http://schemas.openxmlformats.org/officeDocument/2006/relationships/hyperlink" Target="https://www.duelingbook.com/replay?id=181045-62394778" TargetMode="External"/><Relationship Id="rId396" Type="http://schemas.openxmlformats.org/officeDocument/2006/relationships/hyperlink" Target="https://www.duelingbook.com/replay?id=398149-62838584" TargetMode="External"/><Relationship Id="rId153" Type="http://schemas.openxmlformats.org/officeDocument/2006/relationships/hyperlink" Target="https://www.duelingbook.com/replay?id=7876-62031238" TargetMode="External"/><Relationship Id="rId274" Type="http://schemas.openxmlformats.org/officeDocument/2006/relationships/hyperlink" Target="https://www.duelingbook.com/replay?id=316232-62421922" TargetMode="External"/><Relationship Id="rId395" Type="http://schemas.openxmlformats.org/officeDocument/2006/relationships/hyperlink" Target="https://www.duelingbook.com/replay?id=992367-62740422" TargetMode="External"/><Relationship Id="rId152" Type="http://schemas.openxmlformats.org/officeDocument/2006/relationships/hyperlink" Target="https://www.duelingbook.com/replay?id=735507-61981228" TargetMode="External"/><Relationship Id="rId273" Type="http://schemas.openxmlformats.org/officeDocument/2006/relationships/hyperlink" Target="https://www.duelingbook.com/replay?id=458695-62394059" TargetMode="External"/><Relationship Id="rId394" Type="http://schemas.openxmlformats.org/officeDocument/2006/relationships/hyperlink" Target="https://www.duelingbook.com/replay?id=321719-62775827" TargetMode="External"/><Relationship Id="rId151" Type="http://schemas.openxmlformats.org/officeDocument/2006/relationships/hyperlink" Target="https://www.duelingbook.com/replay?id=18043-62034340" TargetMode="External"/><Relationship Id="rId272" Type="http://schemas.openxmlformats.org/officeDocument/2006/relationships/hyperlink" Target="https://www.duelingbook.com/replay?id=923877-62364203" TargetMode="External"/><Relationship Id="rId393" Type="http://schemas.openxmlformats.org/officeDocument/2006/relationships/hyperlink" Target="https://www.duelingbook.com/replay?id=374577-62856139" TargetMode="External"/><Relationship Id="rId158" Type="http://schemas.openxmlformats.org/officeDocument/2006/relationships/hyperlink" Target="https://www.duelingbook.com/replay?id=1011302-61890815" TargetMode="External"/><Relationship Id="rId279" Type="http://schemas.openxmlformats.org/officeDocument/2006/relationships/hyperlink" Target="https://www.duelingbook.com/replay?id=925227-62363830" TargetMode="External"/><Relationship Id="rId157" Type="http://schemas.openxmlformats.org/officeDocument/2006/relationships/hyperlink" Target="https://www.duelingbook.com/replay?id=948988-62037870" TargetMode="External"/><Relationship Id="rId278" Type="http://schemas.openxmlformats.org/officeDocument/2006/relationships/hyperlink" Target="https://www.duelingbook.com/replay?id=29163-62369285" TargetMode="External"/><Relationship Id="rId399" Type="http://schemas.openxmlformats.org/officeDocument/2006/relationships/hyperlink" Target="https://www.duelingbook.com/replay?id=196421-62886654" TargetMode="External"/><Relationship Id="rId156" Type="http://schemas.openxmlformats.org/officeDocument/2006/relationships/hyperlink" Target="https://www.duelingbook.com/replay?id=14637-61887888" TargetMode="External"/><Relationship Id="rId277" Type="http://schemas.openxmlformats.org/officeDocument/2006/relationships/hyperlink" Target="https://www.duelingbook.com/replay?id=7876-62415225" TargetMode="External"/><Relationship Id="rId398" Type="http://schemas.openxmlformats.org/officeDocument/2006/relationships/hyperlink" Target="https://www.duelingbook.com/replay?id=316232-62843814" TargetMode="External"/><Relationship Id="rId155" Type="http://schemas.openxmlformats.org/officeDocument/2006/relationships/hyperlink" Target="https://www.duelingbook.com/replay?id=29163-61980064" TargetMode="External"/><Relationship Id="rId276" Type="http://schemas.openxmlformats.org/officeDocument/2006/relationships/hyperlink" Target="https://www.duelingbook.com/replay?id=366893-62387367" TargetMode="External"/><Relationship Id="rId397" Type="http://schemas.openxmlformats.org/officeDocument/2006/relationships/hyperlink" Target="https://www.duelingbook.com/replay?id=393021-62866957" TargetMode="External"/><Relationship Id="rId40" Type="http://schemas.openxmlformats.org/officeDocument/2006/relationships/hyperlink" Target="https://www.duelingbook.com/replay?id=34652-61620713" TargetMode="External"/><Relationship Id="rId42" Type="http://schemas.openxmlformats.org/officeDocument/2006/relationships/hyperlink" Target="https://www.duelingbook.com/replay?id=664055-61578972" TargetMode="External"/><Relationship Id="rId41" Type="http://schemas.openxmlformats.org/officeDocument/2006/relationships/hyperlink" Target="https://www.duelingbook.com/replay?id=897072-61575788" TargetMode="External"/><Relationship Id="rId44" Type="http://schemas.openxmlformats.org/officeDocument/2006/relationships/hyperlink" Target="https://www.duelingbook.com/replay?id=1090717-61481766" TargetMode="External"/><Relationship Id="rId43" Type="http://schemas.openxmlformats.org/officeDocument/2006/relationships/hyperlink" Target="https://www.duelingbook.com/replay?id=408939-61573881" TargetMode="External"/><Relationship Id="rId46" Type="http://schemas.openxmlformats.org/officeDocument/2006/relationships/hyperlink" Target="https://www.duelingbook.com/replay?id=866569-61514454" TargetMode="External"/><Relationship Id="rId45" Type="http://schemas.openxmlformats.org/officeDocument/2006/relationships/hyperlink" Target="https://www.duelingbook.com/replay?id=83449-61491964" TargetMode="External"/><Relationship Id="rId509" Type="http://schemas.openxmlformats.org/officeDocument/2006/relationships/hyperlink" Target="https://www.duelingbook.com/replay?id=505966-63201101" TargetMode="External"/><Relationship Id="rId508" Type="http://schemas.openxmlformats.org/officeDocument/2006/relationships/hyperlink" Target="https://www.duelingbook.com/replay?id=328-63177581" TargetMode="External"/><Relationship Id="rId629" Type="http://schemas.openxmlformats.org/officeDocument/2006/relationships/hyperlink" Target="https://www.duelingbook.com/replay?id=383190-63541376" TargetMode="External"/><Relationship Id="rId503" Type="http://schemas.openxmlformats.org/officeDocument/2006/relationships/hyperlink" Target="https://www.duelingbook.com/replay?id=270408-63132769" TargetMode="External"/><Relationship Id="rId624" Type="http://schemas.openxmlformats.org/officeDocument/2006/relationships/hyperlink" Target="https://www.duelingbook.com/replay?id=1121322-63552679" TargetMode="External"/><Relationship Id="rId502" Type="http://schemas.openxmlformats.org/officeDocument/2006/relationships/hyperlink" Target="https://www.duelingbook.com/replay?id=684793-63247956" TargetMode="External"/><Relationship Id="rId623" Type="http://schemas.openxmlformats.org/officeDocument/2006/relationships/hyperlink" Target="https://www.duelingbook.com/replay?id=330967-63532135" TargetMode="External"/><Relationship Id="rId501" Type="http://schemas.openxmlformats.org/officeDocument/2006/relationships/hyperlink" Target="https://www.duelingbook.com/replay?id=140688-63194092" TargetMode="External"/><Relationship Id="rId622" Type="http://schemas.openxmlformats.org/officeDocument/2006/relationships/hyperlink" Target="https://www.duelingbook.com/replay?id=9694-63542448" TargetMode="External"/><Relationship Id="rId500" Type="http://schemas.openxmlformats.org/officeDocument/2006/relationships/hyperlink" Target="https://www.duelingbook.com/replay?id=1121581-63276510" TargetMode="External"/><Relationship Id="rId621" Type="http://schemas.openxmlformats.org/officeDocument/2006/relationships/hyperlink" Target="https://www.duelingbook.com/replay?id=229813-63517059" TargetMode="External"/><Relationship Id="rId507" Type="http://schemas.openxmlformats.org/officeDocument/2006/relationships/hyperlink" Target="https://www.duelingbook.com/replay?id=803741-63148316" TargetMode="External"/><Relationship Id="rId628" Type="http://schemas.openxmlformats.org/officeDocument/2006/relationships/hyperlink" Target="https://www.duelingbook.com/replay?id=414168-63591242" TargetMode="External"/><Relationship Id="rId506" Type="http://schemas.openxmlformats.org/officeDocument/2006/relationships/hyperlink" Target="https://www.duelingbook.com/replay?id=1120829-63156073" TargetMode="External"/><Relationship Id="rId627" Type="http://schemas.openxmlformats.org/officeDocument/2006/relationships/hyperlink" Target="https://www.duelingbook.com/replay?id=140688-63505324" TargetMode="External"/><Relationship Id="rId505" Type="http://schemas.openxmlformats.org/officeDocument/2006/relationships/hyperlink" Target="https://www.duelingbook.com/replay?id=962505-63170094" TargetMode="External"/><Relationship Id="rId626" Type="http://schemas.openxmlformats.org/officeDocument/2006/relationships/hyperlink" Target="https://www.duelingbook.com/replay?id=962505-63502468" TargetMode="External"/><Relationship Id="rId504" Type="http://schemas.openxmlformats.org/officeDocument/2006/relationships/hyperlink" Target="https://www.duelingbook.com/replay?id=433836-63147119" TargetMode="External"/><Relationship Id="rId625" Type="http://schemas.openxmlformats.org/officeDocument/2006/relationships/hyperlink" Target="https://www.duelingbook.com/replay?id=186041-63613484" TargetMode="External"/><Relationship Id="rId48" Type="http://schemas.openxmlformats.org/officeDocument/2006/relationships/hyperlink" Target="https://www.duelingbook.com/replay?id=1003813-61573875" TargetMode="External"/><Relationship Id="rId47" Type="http://schemas.openxmlformats.org/officeDocument/2006/relationships/hyperlink" Target="https://www.duelingbook.com/replay?id=321719-61474006" TargetMode="External"/><Relationship Id="rId49" Type="http://schemas.openxmlformats.org/officeDocument/2006/relationships/hyperlink" Target="https://www.duelingbook.com/replay?id=377552-61563890" TargetMode="External"/><Relationship Id="rId620" Type="http://schemas.openxmlformats.org/officeDocument/2006/relationships/hyperlink" Target="https://www.duelingbook.com/replay?id=824620-63584825" TargetMode="External"/><Relationship Id="rId31" Type="http://schemas.openxmlformats.org/officeDocument/2006/relationships/hyperlink" Target="https://www.duelingbook.com/replay?id=1335-61568851" TargetMode="External"/><Relationship Id="rId30" Type="http://schemas.openxmlformats.org/officeDocument/2006/relationships/hyperlink" Target="https://www.duelingbook.com/replay?id=330967-61546187" TargetMode="External"/><Relationship Id="rId33" Type="http://schemas.openxmlformats.org/officeDocument/2006/relationships/hyperlink" Target="https://www.duelingbook.com/replay?id=845719-61487183" TargetMode="External"/><Relationship Id="rId32" Type="http://schemas.openxmlformats.org/officeDocument/2006/relationships/hyperlink" Target="https://www.duelingbook.com/replay?id=607796-61517039" TargetMode="External"/><Relationship Id="rId35" Type="http://schemas.openxmlformats.org/officeDocument/2006/relationships/hyperlink" Target="https://www.duelingbook.com/replay?id=665943-61505444" TargetMode="External"/><Relationship Id="rId34" Type="http://schemas.openxmlformats.org/officeDocument/2006/relationships/hyperlink" Target="https://www.duelingbook.com/replay?id=1087635-61572218" TargetMode="External"/><Relationship Id="rId619" Type="http://schemas.openxmlformats.org/officeDocument/2006/relationships/hyperlink" Target="https://www.duelingbook.com/replay?id=952904-63508638" TargetMode="External"/><Relationship Id="rId618" Type="http://schemas.openxmlformats.org/officeDocument/2006/relationships/hyperlink" Target="https://www.duelingbook.com/replay?id=196862-63554493" TargetMode="External"/><Relationship Id="rId613" Type="http://schemas.openxmlformats.org/officeDocument/2006/relationships/hyperlink" Target="https://www.duelingbook.com/replay?id=217-63568604" TargetMode="External"/><Relationship Id="rId612" Type="http://schemas.openxmlformats.org/officeDocument/2006/relationships/hyperlink" Target="https://www.duelingbook.com/replay?id=37035-63565929" TargetMode="External"/><Relationship Id="rId611" Type="http://schemas.openxmlformats.org/officeDocument/2006/relationships/hyperlink" Target="https://www.duelingbook.com/replay?id=191215-63584943" TargetMode="External"/><Relationship Id="rId610" Type="http://schemas.openxmlformats.org/officeDocument/2006/relationships/hyperlink" Target="https://www.duelingbook.com/replay?id=1016116-63566172" TargetMode="External"/><Relationship Id="rId617" Type="http://schemas.openxmlformats.org/officeDocument/2006/relationships/hyperlink" Target="https://www.duelingbook.com/replay?id=9420-63561458" TargetMode="External"/><Relationship Id="rId616" Type="http://schemas.openxmlformats.org/officeDocument/2006/relationships/hyperlink" Target="https://www.duelingbook.com/replay?id=58217-63618827" TargetMode="External"/><Relationship Id="rId615" Type="http://schemas.openxmlformats.org/officeDocument/2006/relationships/hyperlink" Target="https://www.duelingbook.com/replay?id=700788-63613801" TargetMode="External"/><Relationship Id="rId614" Type="http://schemas.openxmlformats.org/officeDocument/2006/relationships/hyperlink" Target="https://www.duelingbook.com/replay?id=1163291-63642061" TargetMode="External"/><Relationship Id="rId37" Type="http://schemas.openxmlformats.org/officeDocument/2006/relationships/hyperlink" Target="https://www.duelingbook.com/replay?id=1120396-61486640" TargetMode="External"/><Relationship Id="rId36" Type="http://schemas.openxmlformats.org/officeDocument/2006/relationships/hyperlink" Target="https://www.duelingbook.com/replay?id=900732-61554408" TargetMode="External"/><Relationship Id="rId39" Type="http://schemas.openxmlformats.org/officeDocument/2006/relationships/hyperlink" Target="https://www.duelingbook.com/replay?id=589837-61617562" TargetMode="External"/><Relationship Id="rId38" Type="http://schemas.openxmlformats.org/officeDocument/2006/relationships/hyperlink" Target="https://www.duelingbook.com/replay?id=1011302-61477141" TargetMode="External"/><Relationship Id="rId20" Type="http://schemas.openxmlformats.org/officeDocument/2006/relationships/hyperlink" Target="https://www.duelingbook.com/replay?id=156740-61617423" TargetMode="External"/><Relationship Id="rId22" Type="http://schemas.openxmlformats.org/officeDocument/2006/relationships/hyperlink" Target="https://www.duelingbook.com/replay?id=79194-61539719" TargetMode="External"/><Relationship Id="rId21" Type="http://schemas.openxmlformats.org/officeDocument/2006/relationships/hyperlink" Target="https://www.duelingbook.com/replay?id=710126-61511654" TargetMode="External"/><Relationship Id="rId24" Type="http://schemas.openxmlformats.org/officeDocument/2006/relationships/hyperlink" Target="https://www.duelingbook.com/replay?id=383190-61543612" TargetMode="External"/><Relationship Id="rId23" Type="http://schemas.openxmlformats.org/officeDocument/2006/relationships/hyperlink" Target="https://www.duelingbook.com/replay?id=952904-61465774" TargetMode="External"/><Relationship Id="rId409" Type="http://schemas.openxmlformats.org/officeDocument/2006/relationships/hyperlink" Target="https://www.duelingbook.com/replay?id=2113-62892264" TargetMode="External"/><Relationship Id="rId404" Type="http://schemas.openxmlformats.org/officeDocument/2006/relationships/hyperlink" Target="https://www.duelingbook.com/replay?id=87370-62749128" TargetMode="External"/><Relationship Id="rId525" Type="http://schemas.openxmlformats.org/officeDocument/2006/relationships/hyperlink" Target="https://www.duelingbook.com/replay?id=1056505-63302462" TargetMode="External"/><Relationship Id="rId646" Type="http://schemas.openxmlformats.org/officeDocument/2006/relationships/hyperlink" Target="https://www.duelingbook.com/replay?id=732213-63545594" TargetMode="External"/><Relationship Id="rId403" Type="http://schemas.openxmlformats.org/officeDocument/2006/relationships/hyperlink" Target="https://www.duelingbook.com/replay?id=81259-62805557" TargetMode="External"/><Relationship Id="rId524" Type="http://schemas.openxmlformats.org/officeDocument/2006/relationships/hyperlink" Target="https://www.duelingbook.com/replay?id=664055-63229429" TargetMode="External"/><Relationship Id="rId645" Type="http://schemas.openxmlformats.org/officeDocument/2006/relationships/hyperlink" Target="https://www.duelingbook.com/replay?id=458695-63568299" TargetMode="External"/><Relationship Id="rId402" Type="http://schemas.openxmlformats.org/officeDocument/2006/relationships/hyperlink" Target="https://www.duelingbook.com/replay?id=458695-62834179" TargetMode="External"/><Relationship Id="rId523" Type="http://schemas.openxmlformats.org/officeDocument/2006/relationships/hyperlink" Target="https://www.duelingbook.com/replay?id=408939-63145549" TargetMode="External"/><Relationship Id="rId644" Type="http://schemas.openxmlformats.org/officeDocument/2006/relationships/hyperlink" Target="https://www.duelingbook.com/replay?id=2113-63636550" TargetMode="External"/><Relationship Id="rId401" Type="http://schemas.openxmlformats.org/officeDocument/2006/relationships/hyperlink" Target="https://www.duelingbook.com/replay?id=584344-62799514" TargetMode="External"/><Relationship Id="rId522" Type="http://schemas.openxmlformats.org/officeDocument/2006/relationships/hyperlink" Target="https://www.duelingbook.com/replay?id=925227-63132493" TargetMode="External"/><Relationship Id="rId643" Type="http://schemas.openxmlformats.org/officeDocument/2006/relationships/hyperlink" Target="https://www.duelingbook.com/replay?id=87370-63537594" TargetMode="External"/><Relationship Id="rId408" Type="http://schemas.openxmlformats.org/officeDocument/2006/relationships/hyperlink" Target="https://www.duelingbook.com/replay?id=29163-62814273" TargetMode="External"/><Relationship Id="rId529" Type="http://schemas.openxmlformats.org/officeDocument/2006/relationships/hyperlink" Target="https://www.duelingbook.com/replay?id=1124868-63205663" TargetMode="External"/><Relationship Id="rId407" Type="http://schemas.openxmlformats.org/officeDocument/2006/relationships/hyperlink" Target="https://www.duelingbook.com/replay?id=607796-62888084" TargetMode="External"/><Relationship Id="rId528" Type="http://schemas.openxmlformats.org/officeDocument/2006/relationships/hyperlink" Target="https://www.duelingbook.com/replay?id=83449-63240115" TargetMode="External"/><Relationship Id="rId649" Type="http://schemas.openxmlformats.org/officeDocument/2006/relationships/hyperlink" Target="https://www.duelingbook.com/replay?id=14637-63548028" TargetMode="External"/><Relationship Id="rId406" Type="http://schemas.openxmlformats.org/officeDocument/2006/relationships/hyperlink" Target="https://www.duelingbook.com/replay?id=18043-62817998" TargetMode="External"/><Relationship Id="rId527" Type="http://schemas.openxmlformats.org/officeDocument/2006/relationships/hyperlink" Target="https://www.duelingbook.com/replay?id=181980-63152553" TargetMode="External"/><Relationship Id="rId648" Type="http://schemas.openxmlformats.org/officeDocument/2006/relationships/hyperlink" Target="https://www.duelingbook.com/replay?id=29163-63593832" TargetMode="External"/><Relationship Id="rId405" Type="http://schemas.openxmlformats.org/officeDocument/2006/relationships/hyperlink" Target="https://www.duelingbook.com/replay?id=1010868-62735990" TargetMode="External"/><Relationship Id="rId526" Type="http://schemas.openxmlformats.org/officeDocument/2006/relationships/hyperlink" Target="https://www.duelingbook.com/replay?id=601940-63157519" TargetMode="External"/><Relationship Id="rId647" Type="http://schemas.openxmlformats.org/officeDocument/2006/relationships/hyperlink" Target="https://www.duelingbook.com/replay?id=589837-63516451" TargetMode="External"/><Relationship Id="rId26" Type="http://schemas.openxmlformats.org/officeDocument/2006/relationships/hyperlink" Target="https://www.duelingbook.com/replay?id=282047-61483300" TargetMode="External"/><Relationship Id="rId25" Type="http://schemas.openxmlformats.org/officeDocument/2006/relationships/hyperlink" Target="https://www.duelingbook.com/replay?id=85441-61511067" TargetMode="External"/><Relationship Id="rId28" Type="http://schemas.openxmlformats.org/officeDocument/2006/relationships/hyperlink" Target="https://www.duelingbook.com/replay?id=424106-61560056" TargetMode="External"/><Relationship Id="rId27" Type="http://schemas.openxmlformats.org/officeDocument/2006/relationships/hyperlink" Target="https://www.duelingbook.com/replay?id=912639-61456777" TargetMode="External"/><Relationship Id="rId400" Type="http://schemas.openxmlformats.org/officeDocument/2006/relationships/hyperlink" Target="https://www.duelingbook.com/replay?id=1042686-62832037" TargetMode="External"/><Relationship Id="rId521" Type="http://schemas.openxmlformats.org/officeDocument/2006/relationships/hyperlink" Target="https://www.duelingbook.com/replay?id=845719-63263859" TargetMode="External"/><Relationship Id="rId642" Type="http://schemas.openxmlformats.org/officeDocument/2006/relationships/hyperlink" Target="https://www.duelingbook.com/replay?id=1121639-63513004" TargetMode="External"/><Relationship Id="rId29" Type="http://schemas.openxmlformats.org/officeDocument/2006/relationships/hyperlink" Target="https://www.duelingbook.com/replay?id=1121322-61561804" TargetMode="External"/><Relationship Id="rId520" Type="http://schemas.openxmlformats.org/officeDocument/2006/relationships/hyperlink" Target="https://www.duelingbook.com/replay?id=1335-63234377" TargetMode="External"/><Relationship Id="rId641" Type="http://schemas.openxmlformats.org/officeDocument/2006/relationships/hyperlink" Target="https://www.duelingbook.com/replay?id=897072-63542828" TargetMode="External"/><Relationship Id="rId640" Type="http://schemas.openxmlformats.org/officeDocument/2006/relationships/hyperlink" Target="https://www.duelingbook.com/replay?id=687908-63511391" TargetMode="External"/><Relationship Id="rId11" Type="http://schemas.openxmlformats.org/officeDocument/2006/relationships/hyperlink" Target="https://www.duelingbook.com/replay?id=700788-61576353" TargetMode="External"/><Relationship Id="rId10" Type="http://schemas.openxmlformats.org/officeDocument/2006/relationships/hyperlink" Target="https://www.duelingbook.com/replay?id=253375-61511048" TargetMode="External"/><Relationship Id="rId13" Type="http://schemas.openxmlformats.org/officeDocument/2006/relationships/hyperlink" Target="https://www.duelingbook.com/replay?id=1034607-61570686" TargetMode="External"/><Relationship Id="rId12" Type="http://schemas.openxmlformats.org/officeDocument/2006/relationships/hyperlink" Target="https://www.duelingbook.com/replay?id=803741-61548004" TargetMode="External"/><Relationship Id="rId519" Type="http://schemas.openxmlformats.org/officeDocument/2006/relationships/hyperlink" Target="https://www.duelingbook.com/replay?id=1003813-63145669" TargetMode="External"/><Relationship Id="rId514" Type="http://schemas.openxmlformats.org/officeDocument/2006/relationships/hyperlink" Target="https://www.duelingbook.com/replay?id=87370-63160338" TargetMode="External"/><Relationship Id="rId635" Type="http://schemas.openxmlformats.org/officeDocument/2006/relationships/hyperlink" Target="https://www.duelingbook.com/replay?id=26539-63546717" TargetMode="External"/><Relationship Id="rId513" Type="http://schemas.openxmlformats.org/officeDocument/2006/relationships/hyperlink" Target="https://www.duelingbook.com/replay?id=665943-63204068" TargetMode="External"/><Relationship Id="rId634" Type="http://schemas.openxmlformats.org/officeDocument/2006/relationships/hyperlink" Target="https://www.duelingbook.com/replay?id=1090717-63609406" TargetMode="External"/><Relationship Id="rId512" Type="http://schemas.openxmlformats.org/officeDocument/2006/relationships/hyperlink" Target="https://www.duelingbook.com/replay?id=7629-63183099" TargetMode="External"/><Relationship Id="rId633" Type="http://schemas.openxmlformats.org/officeDocument/2006/relationships/hyperlink" Target="https://www.duelingbook.com/replay?id=1120396-63618305" TargetMode="External"/><Relationship Id="rId511" Type="http://schemas.openxmlformats.org/officeDocument/2006/relationships/hyperlink" Target="https://www.duelingbook.com/replay?id=34652-63248591" TargetMode="External"/><Relationship Id="rId632" Type="http://schemas.openxmlformats.org/officeDocument/2006/relationships/hyperlink" Target="https://www.duelingbook.com/replay?id=34652-63562913" TargetMode="External"/><Relationship Id="rId518" Type="http://schemas.openxmlformats.org/officeDocument/2006/relationships/hyperlink" Target="https://www.duelingbook.com/replay?id=1010868-63202369" TargetMode="External"/><Relationship Id="rId639" Type="http://schemas.openxmlformats.org/officeDocument/2006/relationships/hyperlink" Target="https://www.duelingbook.com/replay?id=1010868-63538027" TargetMode="External"/><Relationship Id="rId517" Type="http://schemas.openxmlformats.org/officeDocument/2006/relationships/hyperlink" Target="https://www.duelingbook.com/replay?id=138-63178838" TargetMode="External"/><Relationship Id="rId638" Type="http://schemas.openxmlformats.org/officeDocument/2006/relationships/hyperlink" Target="https://www.duelingbook.com/replay?id=948988-63495623" TargetMode="External"/><Relationship Id="rId516" Type="http://schemas.openxmlformats.org/officeDocument/2006/relationships/hyperlink" Target="https://www.duelingbook.com/replay?id=398149-63233321" TargetMode="External"/><Relationship Id="rId637" Type="http://schemas.openxmlformats.org/officeDocument/2006/relationships/hyperlink" Target="https://www.duelingbook.com/replay?id=1011302-63544999" TargetMode="External"/><Relationship Id="rId515" Type="http://schemas.openxmlformats.org/officeDocument/2006/relationships/hyperlink" Target="https://www.duelingbook.com/replay?id=1035307-63237016" TargetMode="External"/><Relationship Id="rId636" Type="http://schemas.openxmlformats.org/officeDocument/2006/relationships/hyperlink" Target="https://www.duelingbook.com/replay?id=1096928-63512281" TargetMode="External"/><Relationship Id="rId15" Type="http://schemas.openxmlformats.org/officeDocument/2006/relationships/hyperlink" Target="https://www.duelingbook.com/replay?id=476595-61550343" TargetMode="External"/><Relationship Id="rId14" Type="http://schemas.openxmlformats.org/officeDocument/2006/relationships/hyperlink" Target="https://www.duelingbook.com/replay?id=827058-61602959" TargetMode="External"/><Relationship Id="rId17" Type="http://schemas.openxmlformats.org/officeDocument/2006/relationships/hyperlink" Target="https://www.duelingbook.com/replay?id=1120835-61583574" TargetMode="External"/><Relationship Id="rId16" Type="http://schemas.openxmlformats.org/officeDocument/2006/relationships/hyperlink" Target="https://www.duelingbook.com/replay?id=191247-61590826" TargetMode="External"/><Relationship Id="rId19" Type="http://schemas.openxmlformats.org/officeDocument/2006/relationships/hyperlink" Target="https://www.duelingbook.com/replay?id=24052-61480130" TargetMode="External"/><Relationship Id="rId510" Type="http://schemas.openxmlformats.org/officeDocument/2006/relationships/hyperlink" Target="https://www.duelingbook.com/replay?id=85441-63200985" TargetMode="External"/><Relationship Id="rId631" Type="http://schemas.openxmlformats.org/officeDocument/2006/relationships/hyperlink" Target="https://www.duelingbook.com/replay?id=7629-63532823" TargetMode="External"/><Relationship Id="rId18" Type="http://schemas.openxmlformats.org/officeDocument/2006/relationships/hyperlink" Target="https://www.duelingbook.com/replay?id=196862-61591359" TargetMode="External"/><Relationship Id="rId630" Type="http://schemas.openxmlformats.org/officeDocument/2006/relationships/hyperlink" Target="https://www.duelingbook.com/replay?id=665943-63542293" TargetMode="External"/><Relationship Id="rId84" Type="http://schemas.openxmlformats.org/officeDocument/2006/relationships/hyperlink" Target="https://www.duelingbook.com/replay?id=1160782-61832676" TargetMode="External"/><Relationship Id="rId83" Type="http://schemas.openxmlformats.org/officeDocument/2006/relationships/hyperlink" Target="https://www.duelingbook.com/replay?id=47531-61710824" TargetMode="External"/><Relationship Id="rId86" Type="http://schemas.openxmlformats.org/officeDocument/2006/relationships/hyperlink" Target="https://www.duelingbook.com/replay?id=383190-61747588" TargetMode="External"/><Relationship Id="rId85" Type="http://schemas.openxmlformats.org/officeDocument/2006/relationships/hyperlink" Target="https://www.duelingbook.com/replay?id=942058-61695555" TargetMode="External"/><Relationship Id="rId88" Type="http://schemas.openxmlformats.org/officeDocument/2006/relationships/hyperlink" Target="https://www.duelingbook.com/replay?id=156740-61825760" TargetMode="External"/><Relationship Id="rId87" Type="http://schemas.openxmlformats.org/officeDocument/2006/relationships/hyperlink" Target="https://www.duelingbook.com/replay?id=824620-61742794" TargetMode="External"/><Relationship Id="rId89" Type="http://schemas.openxmlformats.org/officeDocument/2006/relationships/hyperlink" Target="https://www.duelingbook.com/replay?id=962505-61696900" TargetMode="External"/><Relationship Id="rId80" Type="http://schemas.openxmlformats.org/officeDocument/2006/relationships/hyperlink" Target="https://www.duelingbook.com/replay?id=424106-61803805" TargetMode="External"/><Relationship Id="rId82" Type="http://schemas.openxmlformats.org/officeDocument/2006/relationships/hyperlink" Target="https://www.duelingbook.com/replay?id=814980-61821122" TargetMode="External"/><Relationship Id="rId81" Type="http://schemas.openxmlformats.org/officeDocument/2006/relationships/hyperlink" Target="https://www.duelingbook.com/replay?id=507986-61777643" TargetMode="External"/><Relationship Id="rId73" Type="http://schemas.openxmlformats.org/officeDocument/2006/relationships/hyperlink" Target="https://www.duelingbook.com/replay?id=700788-61779300" TargetMode="External"/><Relationship Id="rId72" Type="http://schemas.openxmlformats.org/officeDocument/2006/relationships/hyperlink" Target="https://www.duelingbook.com/replay?id=29215-61773516" TargetMode="External"/><Relationship Id="rId75" Type="http://schemas.openxmlformats.org/officeDocument/2006/relationships/hyperlink" Target="https://www.duelingbook.com/replay?id=85441-61807839" TargetMode="External"/><Relationship Id="rId74" Type="http://schemas.openxmlformats.org/officeDocument/2006/relationships/hyperlink" Target="https://www.duelingbook.com/replay?id=58217-61805565" TargetMode="External"/><Relationship Id="rId77" Type="http://schemas.openxmlformats.org/officeDocument/2006/relationships/hyperlink" Target="https://www.duelingbook.com/replay?id=79194-61692800" TargetMode="External"/><Relationship Id="rId76" Type="http://schemas.openxmlformats.org/officeDocument/2006/relationships/hyperlink" Target="https://www.duelingbook.com/replay?id=1122301-61735991" TargetMode="External"/><Relationship Id="rId79" Type="http://schemas.openxmlformats.org/officeDocument/2006/relationships/hyperlink" Target="https://www.duelingbook.com/replay?id=1121319-61716162" TargetMode="External"/><Relationship Id="rId78" Type="http://schemas.openxmlformats.org/officeDocument/2006/relationships/hyperlink" Target="https://www.duelingbook.com/replay?id=50242-61721641" TargetMode="External"/><Relationship Id="rId71" Type="http://schemas.openxmlformats.org/officeDocument/2006/relationships/hyperlink" Target="https://www.duelingbook.com/replay?id=383970-61716149" TargetMode="External"/><Relationship Id="rId70" Type="http://schemas.openxmlformats.org/officeDocument/2006/relationships/hyperlink" Target="https://www.duelingbook.com/replay?id=505966-61737870" TargetMode="External"/><Relationship Id="rId62" Type="http://schemas.openxmlformats.org/officeDocument/2006/relationships/hyperlink" Target="https://www.duelingbook.com/replay?id=253375-61723332" TargetMode="External"/><Relationship Id="rId61" Type="http://schemas.openxmlformats.org/officeDocument/2006/relationships/hyperlink" Target="https://www.duelingbook.com/replay?id=270408-61681739" TargetMode="External"/><Relationship Id="rId64" Type="http://schemas.openxmlformats.org/officeDocument/2006/relationships/hyperlink" Target="https://www.duelingbook.com/replay?id=667361-61716249" TargetMode="External"/><Relationship Id="rId63" Type="http://schemas.openxmlformats.org/officeDocument/2006/relationships/hyperlink" Target="https://www.duelingbook.com/replay?id=414168-61684885" TargetMode="External"/><Relationship Id="rId66" Type="http://schemas.openxmlformats.org/officeDocument/2006/relationships/hyperlink" Target="https://www.duelingbook.com/replay?id=65642-61741054" TargetMode="External"/><Relationship Id="rId65" Type="http://schemas.openxmlformats.org/officeDocument/2006/relationships/hyperlink" Target="https://www.duelingbook.com/replay?id=373587-61806105" TargetMode="External"/><Relationship Id="rId68" Type="http://schemas.openxmlformats.org/officeDocument/2006/relationships/hyperlink" Target="https://www.duelingbook.com/replay?id=219377-61805732" TargetMode="External"/><Relationship Id="rId67" Type="http://schemas.openxmlformats.org/officeDocument/2006/relationships/hyperlink" Target="https://www.duelingbook.com/replay?id=205176-61722195" TargetMode="External"/><Relationship Id="rId609" Type="http://schemas.openxmlformats.org/officeDocument/2006/relationships/hyperlink" Target="https://www.duelingbook.com/replay?id=79194-63494619" TargetMode="External"/><Relationship Id="rId608" Type="http://schemas.openxmlformats.org/officeDocument/2006/relationships/hyperlink" Target="https://www.duelingbook.com/replay?id=814980-63589528" TargetMode="External"/><Relationship Id="rId607" Type="http://schemas.openxmlformats.org/officeDocument/2006/relationships/hyperlink" Target="https://www.duelingbook.com/replay?id=673816-63562019" TargetMode="External"/><Relationship Id="rId60" Type="http://schemas.openxmlformats.org/officeDocument/2006/relationships/hyperlink" Target="https://www.duelingbook.com/replay?id=1056505-61508993" TargetMode="External"/><Relationship Id="rId602" Type="http://schemas.openxmlformats.org/officeDocument/2006/relationships/hyperlink" Target="https://www.duelingbook.com/replay?id=219377-63535486" TargetMode="External"/><Relationship Id="rId601" Type="http://schemas.openxmlformats.org/officeDocument/2006/relationships/hyperlink" Target="https://www.duelingbook.com/replay?id=7876-63385844" TargetMode="External"/><Relationship Id="rId600" Type="http://schemas.openxmlformats.org/officeDocument/2006/relationships/hyperlink" Target="https://www.duelingbook.com/replay?id=1087499-63393529" TargetMode="External"/><Relationship Id="rId606" Type="http://schemas.openxmlformats.org/officeDocument/2006/relationships/hyperlink" Target="https://www.duelingbook.com/replay?id=191247-63608478" TargetMode="External"/><Relationship Id="rId605" Type="http://schemas.openxmlformats.org/officeDocument/2006/relationships/hyperlink" Target="https://www.duelingbook.com/replay?id=253375-63541146" TargetMode="External"/><Relationship Id="rId604" Type="http://schemas.openxmlformats.org/officeDocument/2006/relationships/hyperlink" Target="https://www.duelingbook.com/replay?id=1067-63535410" TargetMode="External"/><Relationship Id="rId603" Type="http://schemas.openxmlformats.org/officeDocument/2006/relationships/hyperlink" Target="https://www.duelingbook.com/replay?id=47531-63530931" TargetMode="External"/><Relationship Id="rId69" Type="http://schemas.openxmlformats.org/officeDocument/2006/relationships/hyperlink" Target="https://www.duelingbook.com/replay?id=673816-61741983" TargetMode="External"/><Relationship Id="rId51" Type="http://schemas.openxmlformats.org/officeDocument/2006/relationships/hyperlink" Target="https://www.duelingbook.com/replay?id=783585-61516218" TargetMode="External"/><Relationship Id="rId50" Type="http://schemas.openxmlformats.org/officeDocument/2006/relationships/hyperlink" Target="https://www.duelingbook.com/replay?id=81259-61504057" TargetMode="External"/><Relationship Id="rId53" Type="http://schemas.openxmlformats.org/officeDocument/2006/relationships/hyperlink" Target="https://www.duelingbook.com/replay?id=1004155-61552945" TargetMode="External"/><Relationship Id="rId52" Type="http://schemas.openxmlformats.org/officeDocument/2006/relationships/hyperlink" Target="https://www.duelingbook.com/replay?id=908305-61522837" TargetMode="External"/><Relationship Id="rId55" Type="http://schemas.openxmlformats.org/officeDocument/2006/relationships/hyperlink" Target="https://www.duelingbook.com/replay?id=10472-61487690" TargetMode="External"/><Relationship Id="rId54" Type="http://schemas.openxmlformats.org/officeDocument/2006/relationships/hyperlink" Target="https://www.duelingbook.com/replay?id=42442-61600638" TargetMode="External"/><Relationship Id="rId57" Type="http://schemas.openxmlformats.org/officeDocument/2006/relationships/hyperlink" Target="https://www.duelingbook.com/replay?id=1087499-61539813" TargetMode="External"/><Relationship Id="rId56" Type="http://schemas.openxmlformats.org/officeDocument/2006/relationships/hyperlink" Target="https://www.duelingbook.com/replay?id=1042686-61573117" TargetMode="External"/><Relationship Id="rId59" Type="http://schemas.openxmlformats.org/officeDocument/2006/relationships/hyperlink" Target="https://www.duelingbook.com/replay?id=732213-61576238" TargetMode="External"/><Relationship Id="rId58" Type="http://schemas.openxmlformats.org/officeDocument/2006/relationships/hyperlink" Target="https://www.duelingbook.com/replay?id=735507-61550053" TargetMode="External"/><Relationship Id="rId590" Type="http://schemas.openxmlformats.org/officeDocument/2006/relationships/hyperlink" Target="https://www.duelingbook.com/replay?id=398149-63327367" TargetMode="External"/><Relationship Id="rId107" Type="http://schemas.openxmlformats.org/officeDocument/2006/relationships/hyperlink" Target="https://www.duelingbook.com/replay?id=1142806-61692012" TargetMode="External"/><Relationship Id="rId228" Type="http://schemas.openxmlformats.org/officeDocument/2006/relationships/hyperlink" Target="https://www.duelingbook.com/replay?id=1003813-62089707" TargetMode="External"/><Relationship Id="rId349" Type="http://schemas.openxmlformats.org/officeDocument/2006/relationships/hyperlink" Target="https://www.duelingbook.com/replay?id=10472-62644210" TargetMode="External"/><Relationship Id="rId106" Type="http://schemas.openxmlformats.org/officeDocument/2006/relationships/hyperlink" Target="https://www.duelingbook.com/replay?id=11584-61753359" TargetMode="External"/><Relationship Id="rId227" Type="http://schemas.openxmlformats.org/officeDocument/2006/relationships/hyperlink" Target="https://www.duelingbook.com/replay?id=11584-62203737" TargetMode="External"/><Relationship Id="rId348" Type="http://schemas.openxmlformats.org/officeDocument/2006/relationships/hyperlink" Target="https://www.duelingbook.com/replay?id=1124868-62689347" TargetMode="External"/><Relationship Id="rId469" Type="http://schemas.openxmlformats.org/officeDocument/2006/relationships/hyperlink" Target="https://www.duelingbook.com/replay?id=316232-63046067" TargetMode="External"/><Relationship Id="rId105" Type="http://schemas.openxmlformats.org/officeDocument/2006/relationships/hyperlink" Target="https://www.duelingbook.com/replay?id=890709-61755132" TargetMode="External"/><Relationship Id="rId226" Type="http://schemas.openxmlformats.org/officeDocument/2006/relationships/hyperlink" Target="https://www.duelingbook.com/replay?id=81259-62129560" TargetMode="External"/><Relationship Id="rId347" Type="http://schemas.openxmlformats.org/officeDocument/2006/relationships/hyperlink" Target="https://www.duelingbook.com/replay?id=1074265-62599480" TargetMode="External"/><Relationship Id="rId468" Type="http://schemas.openxmlformats.org/officeDocument/2006/relationships/hyperlink" Target="https://www.duelingbook.com/replay?id=878262-63121279" TargetMode="External"/><Relationship Id="rId589" Type="http://schemas.openxmlformats.org/officeDocument/2006/relationships/hyperlink" Target="https://www.duelingbook.com/replay?id=732213-63379607" TargetMode="External"/><Relationship Id="rId104" Type="http://schemas.openxmlformats.org/officeDocument/2006/relationships/hyperlink" Target="https://www.duelingbook.com/replay?id=1120396-61754171" TargetMode="External"/><Relationship Id="rId225" Type="http://schemas.openxmlformats.org/officeDocument/2006/relationships/hyperlink" Target="https://www.duelingbook.com/replay?id=374577-62091003" TargetMode="External"/><Relationship Id="rId346" Type="http://schemas.openxmlformats.org/officeDocument/2006/relationships/hyperlink" Target="https://www.duelingbook.com/replay?id=138-62694429" TargetMode="External"/><Relationship Id="rId467" Type="http://schemas.openxmlformats.org/officeDocument/2006/relationships/hyperlink" Target="https://www.duelingbook.com/replay?id=699734-63049756" TargetMode="External"/><Relationship Id="rId588" Type="http://schemas.openxmlformats.org/officeDocument/2006/relationships/hyperlink" Target="https://www.duelingbook.com/replay?id=783585-63439923" TargetMode="External"/><Relationship Id="rId109" Type="http://schemas.openxmlformats.org/officeDocument/2006/relationships/hyperlink" Target="https://www.duelingbook.com/replay?id=1121639-61708354" TargetMode="External"/><Relationship Id="rId108" Type="http://schemas.openxmlformats.org/officeDocument/2006/relationships/hyperlink" Target="https://www.duelingbook.com/replay?id=393021-61807494" TargetMode="External"/><Relationship Id="rId229" Type="http://schemas.openxmlformats.org/officeDocument/2006/relationships/hyperlink" Target="https://www.duelingbook.com/replay?id=1228-62098325" TargetMode="External"/><Relationship Id="rId220" Type="http://schemas.openxmlformats.org/officeDocument/2006/relationships/hyperlink" Target="https://www.duelingbook.com/replay?id=18043-62254213" TargetMode="External"/><Relationship Id="rId341" Type="http://schemas.openxmlformats.org/officeDocument/2006/relationships/hyperlink" Target="https://www.duelingbook.com/replay?id=398149-62536625" TargetMode="External"/><Relationship Id="rId462" Type="http://schemas.openxmlformats.org/officeDocument/2006/relationships/hyperlink" Target="https://www.duelingbook.com/replay?id=321719-63010951" TargetMode="External"/><Relationship Id="rId583" Type="http://schemas.openxmlformats.org/officeDocument/2006/relationships/hyperlink" Target="https://www.duelingbook.com/replay?id=1096928-63387841" TargetMode="External"/><Relationship Id="rId340" Type="http://schemas.openxmlformats.org/officeDocument/2006/relationships/hyperlink" Target="https://www.duelingbook.com/replay?id=1087499-62686191" TargetMode="External"/><Relationship Id="rId461" Type="http://schemas.openxmlformats.org/officeDocument/2006/relationships/hyperlink" Target="https://www.duelingbook.com/replay?id=783585-63004169" TargetMode="External"/><Relationship Id="rId582" Type="http://schemas.openxmlformats.org/officeDocument/2006/relationships/hyperlink" Target="https://www.duelingbook.com/replay?id=279518-63367322" TargetMode="External"/><Relationship Id="rId460" Type="http://schemas.openxmlformats.org/officeDocument/2006/relationships/hyperlink" Target="https://www.duelingbook.com/replay?id=1056505-63013994" TargetMode="External"/><Relationship Id="rId581" Type="http://schemas.openxmlformats.org/officeDocument/2006/relationships/hyperlink" Target="https://www.duelingbook.com/replay?id=7629-63387972" TargetMode="External"/><Relationship Id="rId580" Type="http://schemas.openxmlformats.org/officeDocument/2006/relationships/hyperlink" Target="https://www.duelingbook.com/replay?id=81259-63357667" TargetMode="External"/><Relationship Id="rId103" Type="http://schemas.openxmlformats.org/officeDocument/2006/relationships/hyperlink" Target="https://www.duelingbook.com/replay?id=34652-61776441" TargetMode="External"/><Relationship Id="rId224" Type="http://schemas.openxmlformats.org/officeDocument/2006/relationships/hyperlink" Target="https://www.duelingbook.com/replay?id=1011302-62151196" TargetMode="External"/><Relationship Id="rId345" Type="http://schemas.openxmlformats.org/officeDocument/2006/relationships/hyperlink" Target="https://www.duelingbook.com/replay?id=29163-62546337" TargetMode="External"/><Relationship Id="rId466" Type="http://schemas.openxmlformats.org/officeDocument/2006/relationships/hyperlink" Target="https://www.duelingbook.com/replay?id=1109389-62953702" TargetMode="External"/><Relationship Id="rId587" Type="http://schemas.openxmlformats.org/officeDocument/2006/relationships/hyperlink" Target="https://www.duelingbook.com/replay?id=374577-63350173" TargetMode="External"/><Relationship Id="rId102" Type="http://schemas.openxmlformats.org/officeDocument/2006/relationships/hyperlink" Target="https://www.duelingbook.com/replay?id=735507-61723163" TargetMode="External"/><Relationship Id="rId223" Type="http://schemas.openxmlformats.org/officeDocument/2006/relationships/hyperlink" Target="https://www.duelingbook.com/replay?id=878262-62235033" TargetMode="External"/><Relationship Id="rId344" Type="http://schemas.openxmlformats.org/officeDocument/2006/relationships/hyperlink" Target="https://www.duelingbook.com/replay?id=374577-62622400" TargetMode="External"/><Relationship Id="rId465" Type="http://schemas.openxmlformats.org/officeDocument/2006/relationships/hyperlink" Target="https://www.duelingbook.com/replay?id=374577-62946256" TargetMode="External"/><Relationship Id="rId586" Type="http://schemas.openxmlformats.org/officeDocument/2006/relationships/hyperlink" Target="https://www.duelingbook.com/replay?id=393021-63382509" TargetMode="External"/><Relationship Id="rId101" Type="http://schemas.openxmlformats.org/officeDocument/2006/relationships/hyperlink" Target="https://www.duelingbook.com/replay?id=878262-61783631" TargetMode="External"/><Relationship Id="rId222" Type="http://schemas.openxmlformats.org/officeDocument/2006/relationships/hyperlink" Target="https://www.duelingbook.com/replay?id=34652-62228856" TargetMode="External"/><Relationship Id="rId343" Type="http://schemas.openxmlformats.org/officeDocument/2006/relationships/hyperlink" Target="https://www.duelingbook.com/replay?id=181045-62632132" TargetMode="External"/><Relationship Id="rId464" Type="http://schemas.openxmlformats.org/officeDocument/2006/relationships/hyperlink" Target="https://www.duelingbook.com/replay?id=7629-63091487" TargetMode="External"/><Relationship Id="rId585" Type="http://schemas.openxmlformats.org/officeDocument/2006/relationships/hyperlink" Target="https://www.duelingbook.com/replay?id=897072-63444029" TargetMode="External"/><Relationship Id="rId100" Type="http://schemas.openxmlformats.org/officeDocument/2006/relationships/hyperlink" Target="https://www.duelingbook.com/replay?id=1090717-61744821" TargetMode="External"/><Relationship Id="rId221" Type="http://schemas.openxmlformats.org/officeDocument/2006/relationships/hyperlink" Target="https://www.duelingbook.com/replay?id=97510-62122318" TargetMode="External"/><Relationship Id="rId342" Type="http://schemas.openxmlformats.org/officeDocument/2006/relationships/hyperlink" Target="https://www.duelingbook.com/replay?id=393021-62604279" TargetMode="External"/><Relationship Id="rId463" Type="http://schemas.openxmlformats.org/officeDocument/2006/relationships/hyperlink" Target="https://www.duelingbook.com/replay?id=10472-63050946" TargetMode="External"/><Relationship Id="rId584" Type="http://schemas.openxmlformats.org/officeDocument/2006/relationships/hyperlink" Target="https://www.duelingbook.com/replay?id=408939-63433638" TargetMode="External"/><Relationship Id="rId217" Type="http://schemas.openxmlformats.org/officeDocument/2006/relationships/hyperlink" Target="https://www.duelingbook.com/replay?id=211728-62167767" TargetMode="External"/><Relationship Id="rId338" Type="http://schemas.openxmlformats.org/officeDocument/2006/relationships/hyperlink" Target="https://www.duelingbook.com/replay?id=316232-62532848" TargetMode="External"/><Relationship Id="rId459" Type="http://schemas.openxmlformats.org/officeDocument/2006/relationships/hyperlink" Target="https://www.duelingbook.com/replay?id=408939-63016596" TargetMode="External"/><Relationship Id="rId216" Type="http://schemas.openxmlformats.org/officeDocument/2006/relationships/hyperlink" Target="https://www.duelingbook.com/replay?id=408939-62194316" TargetMode="External"/><Relationship Id="rId337" Type="http://schemas.openxmlformats.org/officeDocument/2006/relationships/hyperlink" Target="https://www.duelingbook.com/replay?id=601940-62631316" TargetMode="External"/><Relationship Id="rId458" Type="http://schemas.openxmlformats.org/officeDocument/2006/relationships/hyperlink" Target="https://www.duelingbook.com/replay?id=1010868-62957129" TargetMode="External"/><Relationship Id="rId579" Type="http://schemas.openxmlformats.org/officeDocument/2006/relationships/hyperlink" Target="https://www.duelingbook.com/replay?id=890709-63338123" TargetMode="External"/><Relationship Id="rId215" Type="http://schemas.openxmlformats.org/officeDocument/2006/relationships/hyperlink" Target="https://www.duelingbook.com/replay?id=1074265-62254602" TargetMode="External"/><Relationship Id="rId336" Type="http://schemas.openxmlformats.org/officeDocument/2006/relationships/hyperlink" Target="https://www.duelingbook.com/replay?id=735507-62640267" TargetMode="External"/><Relationship Id="rId457" Type="http://schemas.openxmlformats.org/officeDocument/2006/relationships/hyperlink" Target="https://www.duelingbook.com/replay?id=374577-62946331" TargetMode="External"/><Relationship Id="rId578" Type="http://schemas.openxmlformats.org/officeDocument/2006/relationships/hyperlink" Target="https://www.duelingbook.com/replay?id=26539-63383624" TargetMode="External"/><Relationship Id="rId214" Type="http://schemas.openxmlformats.org/officeDocument/2006/relationships/hyperlink" Target="https://www.duelingbook.com/replay?id=2113-62237803" TargetMode="External"/><Relationship Id="rId335" Type="http://schemas.openxmlformats.org/officeDocument/2006/relationships/hyperlink" Target="https://www.duelingbook.com/replay?id=1056505-62710197" TargetMode="External"/><Relationship Id="rId456" Type="http://schemas.openxmlformats.org/officeDocument/2006/relationships/hyperlink" Target="https://www.duelingbook.com/replay?id=1335-62984068" TargetMode="External"/><Relationship Id="rId577" Type="http://schemas.openxmlformats.org/officeDocument/2006/relationships/hyperlink" Target="https://www.duelingbook.com/replay?id=1035307-63477538" TargetMode="External"/><Relationship Id="rId219" Type="http://schemas.openxmlformats.org/officeDocument/2006/relationships/hyperlink" Target="https://www.duelingbook.com/replay?id=29163-62230740" TargetMode="External"/><Relationship Id="rId218" Type="http://schemas.openxmlformats.org/officeDocument/2006/relationships/hyperlink" Target="https://www.duelingbook.com/replay?id=181045-62186826" TargetMode="External"/><Relationship Id="rId339" Type="http://schemas.openxmlformats.org/officeDocument/2006/relationships/hyperlink" Target="https://www.duelingbook.com/replay?id=866569-62602643" TargetMode="External"/><Relationship Id="rId330" Type="http://schemas.openxmlformats.org/officeDocument/2006/relationships/hyperlink" Target="https://www.duelingbook.com/replay?id=1163291-62595681" TargetMode="External"/><Relationship Id="rId451" Type="http://schemas.openxmlformats.org/officeDocument/2006/relationships/hyperlink" Target="https://www.duelingbook.com/replay?id=138-62992183" TargetMode="External"/><Relationship Id="rId572" Type="http://schemas.openxmlformats.org/officeDocument/2006/relationships/hyperlink" Target="https://www.duelingbook.com/replay?id=905235-63384247" TargetMode="External"/><Relationship Id="rId450" Type="http://schemas.openxmlformats.org/officeDocument/2006/relationships/hyperlink" Target="https://www.duelingbook.com/replay?id=948988-63023170" TargetMode="External"/><Relationship Id="rId571" Type="http://schemas.openxmlformats.org/officeDocument/2006/relationships/hyperlink" Target="https://www.duelingbook.com/replay?id=196862-63361404" TargetMode="External"/><Relationship Id="rId570" Type="http://schemas.openxmlformats.org/officeDocument/2006/relationships/hyperlink" Target="https://www.duelingbook.com/replay?id=186041-63335144" TargetMode="External"/><Relationship Id="rId213" Type="http://schemas.openxmlformats.org/officeDocument/2006/relationships/hyperlink" Target="https://www.duelingbook.com/replay?id=866569-62160737" TargetMode="External"/><Relationship Id="rId334" Type="http://schemas.openxmlformats.org/officeDocument/2006/relationships/hyperlink" Target="https://www.duelingbook.com/replay?id=948988-62688805" TargetMode="External"/><Relationship Id="rId455" Type="http://schemas.openxmlformats.org/officeDocument/2006/relationships/hyperlink" Target="https://www.duelingbook.com/replay?id=181045-63051255" TargetMode="External"/><Relationship Id="rId576" Type="http://schemas.openxmlformats.org/officeDocument/2006/relationships/hyperlink" Target="https://www.duelingbook.com/replay?id=87370-63387641" TargetMode="External"/><Relationship Id="rId212" Type="http://schemas.openxmlformats.org/officeDocument/2006/relationships/hyperlink" Target="https://www.duelingbook.com/replay?id=607796-62156747" TargetMode="External"/><Relationship Id="rId333" Type="http://schemas.openxmlformats.org/officeDocument/2006/relationships/hyperlink" Target="https://www.duelingbook.com/replay?id=935162-62657053" TargetMode="External"/><Relationship Id="rId454" Type="http://schemas.openxmlformats.org/officeDocument/2006/relationships/hyperlink" Target="https://www.duelingbook.com/replay?id=398149-62945580" TargetMode="External"/><Relationship Id="rId575" Type="http://schemas.openxmlformats.org/officeDocument/2006/relationships/hyperlink" Target="https://www.duelingbook.com/replay?id=845719-63335900" TargetMode="External"/><Relationship Id="rId211" Type="http://schemas.openxmlformats.org/officeDocument/2006/relationships/hyperlink" Target="https://www.duelingbook.com/replay?id=258856-62098043" TargetMode="External"/><Relationship Id="rId332" Type="http://schemas.openxmlformats.org/officeDocument/2006/relationships/hyperlink" Target="https://www.duelingbook.com/replay?id=925227-62541464" TargetMode="External"/><Relationship Id="rId453" Type="http://schemas.openxmlformats.org/officeDocument/2006/relationships/hyperlink" Target="https://www.duelingbook.com/replay?id=26539-63013528" TargetMode="External"/><Relationship Id="rId574" Type="http://schemas.openxmlformats.org/officeDocument/2006/relationships/hyperlink" Target="https://www.duelingbook.com/replay?id=1042686-63355904" TargetMode="External"/><Relationship Id="rId210" Type="http://schemas.openxmlformats.org/officeDocument/2006/relationships/hyperlink" Target="https://www.duelingbook.com/replay?id=942058-62096337" TargetMode="External"/><Relationship Id="rId331" Type="http://schemas.openxmlformats.org/officeDocument/2006/relationships/hyperlink" Target="https://www.duelingbook.com/replay?id=783585-62572413" TargetMode="External"/><Relationship Id="rId452" Type="http://schemas.openxmlformats.org/officeDocument/2006/relationships/hyperlink" Target="https://www.duelingbook.com/replay?id=845719-63017764" TargetMode="External"/><Relationship Id="rId573" Type="http://schemas.openxmlformats.org/officeDocument/2006/relationships/hyperlink" Target="https://www.duelingbook.com/replay?id=457952-63359005" TargetMode="External"/><Relationship Id="rId370" Type="http://schemas.openxmlformats.org/officeDocument/2006/relationships/hyperlink" Target="https://www.duelingbook.com/replay?id=952904-62750176" TargetMode="External"/><Relationship Id="rId491" Type="http://schemas.openxmlformats.org/officeDocument/2006/relationships/hyperlink" Target="https://www.duelingbook.com/replay?id=814980-63149659" TargetMode="External"/><Relationship Id="rId490" Type="http://schemas.openxmlformats.org/officeDocument/2006/relationships/hyperlink" Target="https://www.duelingbook.com/replay?id=37035-63230545" TargetMode="External"/><Relationship Id="rId129" Type="http://schemas.openxmlformats.org/officeDocument/2006/relationships/hyperlink" Target="https://www.duelingbook.com/replay?id=253375-62013078" TargetMode="External"/><Relationship Id="rId128" Type="http://schemas.openxmlformats.org/officeDocument/2006/relationships/hyperlink" Target="https://www.duelingbook.com/replay?id=700788-61947800" TargetMode="External"/><Relationship Id="rId249" Type="http://schemas.openxmlformats.org/officeDocument/2006/relationships/hyperlink" Target="https://www.duelingbook.com/replay?id=667361-62424935" TargetMode="External"/><Relationship Id="rId127" Type="http://schemas.openxmlformats.org/officeDocument/2006/relationships/hyperlink" Target="https://www.duelingbook.com/replay?id=667361-61888915" TargetMode="External"/><Relationship Id="rId248" Type="http://schemas.openxmlformats.org/officeDocument/2006/relationships/hyperlink" Target="https://www.duelingbook.com/replay?id=809750-62349789" TargetMode="External"/><Relationship Id="rId369" Type="http://schemas.openxmlformats.org/officeDocument/2006/relationships/hyperlink" Target="https://www.duelingbook.com/replay?id=12366-62809031" TargetMode="External"/><Relationship Id="rId126" Type="http://schemas.openxmlformats.org/officeDocument/2006/relationships/hyperlink" Target="https://www.duelingbook.com/replay?id=1120829-61924213" TargetMode="External"/><Relationship Id="rId247" Type="http://schemas.openxmlformats.org/officeDocument/2006/relationships/hyperlink" Target="https://www.duelingbook.com/replay?id=383190-62345245" TargetMode="External"/><Relationship Id="rId368" Type="http://schemas.openxmlformats.org/officeDocument/2006/relationships/hyperlink" Target="https://www.duelingbook.com/replay?id=37035-62733979" TargetMode="External"/><Relationship Id="rId489" Type="http://schemas.openxmlformats.org/officeDocument/2006/relationships/hyperlink" Target="https://www.duelingbook.com/replay?id=330967-63259088" TargetMode="External"/><Relationship Id="rId121" Type="http://schemas.openxmlformats.org/officeDocument/2006/relationships/hyperlink" Target="https://www.duelingbook.com/replay?id=148363-61944222" TargetMode="External"/><Relationship Id="rId242" Type="http://schemas.openxmlformats.org/officeDocument/2006/relationships/hyperlink" Target="https://www.duelingbook.com/replay?id=476595-62400305" TargetMode="External"/><Relationship Id="rId363" Type="http://schemas.openxmlformats.org/officeDocument/2006/relationships/hyperlink" Target="https://www.duelingbook.com/replay?id=148363-62735747" TargetMode="External"/><Relationship Id="rId484" Type="http://schemas.openxmlformats.org/officeDocument/2006/relationships/hyperlink" Target="https://www.duelingbook.com/replay?id=667362-63148135" TargetMode="External"/><Relationship Id="rId120" Type="http://schemas.openxmlformats.org/officeDocument/2006/relationships/hyperlink" Target="https://www.duelingbook.com/replay?id=196421-61724398" TargetMode="External"/><Relationship Id="rId241" Type="http://schemas.openxmlformats.org/officeDocument/2006/relationships/hyperlink" Target="https://www.duelingbook.com/replay?id=86822-62420587" TargetMode="External"/><Relationship Id="rId362" Type="http://schemas.openxmlformats.org/officeDocument/2006/relationships/hyperlink" Target="https://www.duelingbook.com/replay?id=148056-62756938" TargetMode="External"/><Relationship Id="rId483" Type="http://schemas.openxmlformats.org/officeDocument/2006/relationships/hyperlink" Target="https://www.duelingbook.com/replay?id=50242-63155528" TargetMode="External"/><Relationship Id="rId240" Type="http://schemas.openxmlformats.org/officeDocument/2006/relationships/hyperlink" Target="https://www.duelingbook.com/replay?id=667362-62309826" TargetMode="External"/><Relationship Id="rId361" Type="http://schemas.openxmlformats.org/officeDocument/2006/relationships/hyperlink" Target="https://www.duelingbook.com/replay?id=1156163-62737725" TargetMode="External"/><Relationship Id="rId482" Type="http://schemas.openxmlformats.org/officeDocument/2006/relationships/hyperlink" Target="https://www.duelingbook.com/replay?id=366225-63240894" TargetMode="External"/><Relationship Id="rId360" Type="http://schemas.openxmlformats.org/officeDocument/2006/relationships/hyperlink" Target="https://www.duelingbook.com/replay?id=824620-62743378" TargetMode="External"/><Relationship Id="rId481" Type="http://schemas.openxmlformats.org/officeDocument/2006/relationships/hyperlink" Target="https://www.duelingbook.com/replay?id=667361-63151936" TargetMode="External"/><Relationship Id="rId125" Type="http://schemas.openxmlformats.org/officeDocument/2006/relationships/hyperlink" Target="https://www.duelingbook.com/replay?id=186041-61985711" TargetMode="External"/><Relationship Id="rId246" Type="http://schemas.openxmlformats.org/officeDocument/2006/relationships/hyperlink" Target="https://www.duelingbook.com/replay?id=1034607-62419595" TargetMode="External"/><Relationship Id="rId367" Type="http://schemas.openxmlformats.org/officeDocument/2006/relationships/hyperlink" Target="https://www.duelingbook.com/replay?id=328-62782746" TargetMode="External"/><Relationship Id="rId488" Type="http://schemas.openxmlformats.org/officeDocument/2006/relationships/hyperlink" Target="https://www.duelingbook.com/replay?id=952904-63178042" TargetMode="External"/><Relationship Id="rId124" Type="http://schemas.openxmlformats.org/officeDocument/2006/relationships/hyperlink" Target="https://www.duelingbook.com/replay?id=476595-61985130" TargetMode="External"/><Relationship Id="rId245" Type="http://schemas.openxmlformats.org/officeDocument/2006/relationships/hyperlink" Target="https://www.duelingbook.com/replay?id=50242-62391689" TargetMode="External"/><Relationship Id="rId366" Type="http://schemas.openxmlformats.org/officeDocument/2006/relationships/hyperlink" Target="https://www.duelingbook.com/replay?id=507986-62827099" TargetMode="External"/><Relationship Id="rId487" Type="http://schemas.openxmlformats.org/officeDocument/2006/relationships/hyperlink" Target="https://www.duelingbook.com/replay?id=24052-63179399" TargetMode="External"/><Relationship Id="rId123" Type="http://schemas.openxmlformats.org/officeDocument/2006/relationships/hyperlink" Target="https://www.duelingbook.com/replay?id=839265-61942492" TargetMode="External"/><Relationship Id="rId244" Type="http://schemas.openxmlformats.org/officeDocument/2006/relationships/hyperlink" Target="https://www.duelingbook.com/replay?id=684793-62381379" TargetMode="External"/><Relationship Id="rId365" Type="http://schemas.openxmlformats.org/officeDocument/2006/relationships/hyperlink" Target="https://www.duelingbook.com/replay?id=24052-62742221" TargetMode="External"/><Relationship Id="rId486" Type="http://schemas.openxmlformats.org/officeDocument/2006/relationships/hyperlink" Target="https://www.duelingbook.com/replay?id=809750-63284212" TargetMode="External"/><Relationship Id="rId122" Type="http://schemas.openxmlformats.org/officeDocument/2006/relationships/hyperlink" Target="https://www.duelingbook.com/replay?id=86822-61949520" TargetMode="External"/><Relationship Id="rId243" Type="http://schemas.openxmlformats.org/officeDocument/2006/relationships/hyperlink" Target="https://www.duelingbook.com/replay?id=156740-62343504" TargetMode="External"/><Relationship Id="rId364" Type="http://schemas.openxmlformats.org/officeDocument/2006/relationships/hyperlink" Target="https://www.duelingbook.com/replay?id=196862-62865363" TargetMode="External"/><Relationship Id="rId485" Type="http://schemas.openxmlformats.org/officeDocument/2006/relationships/hyperlink" Target="https://www.duelingbook.com/replay?id=1156163-63191286" TargetMode="External"/><Relationship Id="rId95" Type="http://schemas.openxmlformats.org/officeDocument/2006/relationships/hyperlink" Target="https://www.duelingbook.com/replay?id=629992-61807446" TargetMode="External"/><Relationship Id="rId94" Type="http://schemas.openxmlformats.org/officeDocument/2006/relationships/hyperlink" Target="https://www.duelingbook.com/replay?id=1011302-61679428" TargetMode="External"/><Relationship Id="rId97" Type="http://schemas.openxmlformats.org/officeDocument/2006/relationships/hyperlink" Target="https://www.duelingbook.com/replay?id=948988-61768480" TargetMode="External"/><Relationship Id="rId96" Type="http://schemas.openxmlformats.org/officeDocument/2006/relationships/hyperlink" Target="https://www.duelingbook.com/replay?id=935162-61664424" TargetMode="External"/><Relationship Id="rId99" Type="http://schemas.openxmlformats.org/officeDocument/2006/relationships/hyperlink" Target="https://www.duelingbook.com/replay?id=866569-61751480" TargetMode="External"/><Relationship Id="rId480" Type="http://schemas.openxmlformats.org/officeDocument/2006/relationships/hyperlink" Target="https://www.duelingbook.com/replay?id=366893-62940849" TargetMode="External"/><Relationship Id="rId98" Type="http://schemas.openxmlformats.org/officeDocument/2006/relationships/hyperlink" Target="https://www.duelingbook.com/replay?id=555915-61777299" TargetMode="External"/><Relationship Id="rId91" Type="http://schemas.openxmlformats.org/officeDocument/2006/relationships/hyperlink" Target="https://www.duelingbook.com/replay?id=408939-61746729" TargetMode="External"/><Relationship Id="rId90" Type="http://schemas.openxmlformats.org/officeDocument/2006/relationships/hyperlink" Target="https://www.duelingbook.com/replay?id=809750-61679670" TargetMode="External"/><Relationship Id="rId93" Type="http://schemas.openxmlformats.org/officeDocument/2006/relationships/hyperlink" Target="https://www.duelingbook.com/replay?id=29163-61757165" TargetMode="External"/><Relationship Id="rId92" Type="http://schemas.openxmlformats.org/officeDocument/2006/relationships/hyperlink" Target="https://www.duelingbook.com/replay?id=2113-61859103" TargetMode="External"/><Relationship Id="rId118" Type="http://schemas.openxmlformats.org/officeDocument/2006/relationships/hyperlink" Target="https://www.duelingbook.com/replay?id=845719-61863400" TargetMode="External"/><Relationship Id="rId239" Type="http://schemas.openxmlformats.org/officeDocument/2006/relationships/hyperlink" Target="https://www.duelingbook.com/replay?id=845719-62137974" TargetMode="External"/><Relationship Id="rId117" Type="http://schemas.openxmlformats.org/officeDocument/2006/relationships/hyperlink" Target="https://www.duelingbook.com/replay?id=321719-61802661" TargetMode="External"/><Relationship Id="rId238" Type="http://schemas.openxmlformats.org/officeDocument/2006/relationships/hyperlink" Target="https://www.duelingbook.com/replay?id=1741-62163357" TargetMode="External"/><Relationship Id="rId359" Type="http://schemas.openxmlformats.org/officeDocument/2006/relationships/hyperlink" Target="https://www.duelingbook.com/replay?id=890709-62579520" TargetMode="External"/><Relationship Id="rId116" Type="http://schemas.openxmlformats.org/officeDocument/2006/relationships/hyperlink" Target="https://www.duelingbook.com/replay?id=783585-61752636" TargetMode="External"/><Relationship Id="rId237" Type="http://schemas.openxmlformats.org/officeDocument/2006/relationships/hyperlink" Target="https://www.duelingbook.com/replay?id=1056505-62131235" TargetMode="External"/><Relationship Id="rId358" Type="http://schemas.openxmlformats.org/officeDocument/2006/relationships/hyperlink" Target="https://www.duelingbook.com/replay?id=1018662-62560714" TargetMode="External"/><Relationship Id="rId479" Type="http://schemas.openxmlformats.org/officeDocument/2006/relationships/hyperlink" Target="https://www.duelingbook.com/replay?id=987015-62986500" TargetMode="External"/><Relationship Id="rId115" Type="http://schemas.openxmlformats.org/officeDocument/2006/relationships/hyperlink" Target="https://www.duelingbook.com/replay?id=664055-61854798" TargetMode="External"/><Relationship Id="rId236" Type="http://schemas.openxmlformats.org/officeDocument/2006/relationships/hyperlink" Target="https://www.duelingbook.com/replay?id=1010868-62077955" TargetMode="External"/><Relationship Id="rId357" Type="http://schemas.openxmlformats.org/officeDocument/2006/relationships/hyperlink" Target="https://www.duelingbook.com/replay?id=992367-62605845" TargetMode="External"/><Relationship Id="rId478" Type="http://schemas.openxmlformats.org/officeDocument/2006/relationships/hyperlink" Target="https://www.duelingbook.com/replay?id=890709-62962687" TargetMode="External"/><Relationship Id="rId599" Type="http://schemas.openxmlformats.org/officeDocument/2006/relationships/hyperlink" Target="https://www.duelingbook.com/replay?id=458695-63355161" TargetMode="External"/><Relationship Id="rId119" Type="http://schemas.openxmlformats.org/officeDocument/2006/relationships/hyperlink" Target="https://www.duelingbook.com/replay?id=10472-61754708" TargetMode="External"/><Relationship Id="rId110" Type="http://schemas.openxmlformats.org/officeDocument/2006/relationships/hyperlink" Target="https://www.duelingbook.com/replay?id=601940-61775333" TargetMode="External"/><Relationship Id="rId231" Type="http://schemas.openxmlformats.org/officeDocument/2006/relationships/hyperlink" Target="https://www.duelingbook.com/replay?id=1124868-62158295" TargetMode="External"/><Relationship Id="rId352" Type="http://schemas.openxmlformats.org/officeDocument/2006/relationships/hyperlink" Target="https://www.duelingbook.com/replay?id=845719-62534500" TargetMode="External"/><Relationship Id="rId473" Type="http://schemas.openxmlformats.org/officeDocument/2006/relationships/hyperlink" Target="https://www.duelingbook.com/replay?id=866569-62978686" TargetMode="External"/><Relationship Id="rId594" Type="http://schemas.openxmlformats.org/officeDocument/2006/relationships/hyperlink" Target="https://www.duelingbook.com/replay?id=366893-63355842" TargetMode="External"/><Relationship Id="rId230" Type="http://schemas.openxmlformats.org/officeDocument/2006/relationships/hyperlink" Target="https://www.duelingbook.com/replay?id=87370-62269912" TargetMode="External"/><Relationship Id="rId351" Type="http://schemas.openxmlformats.org/officeDocument/2006/relationships/hyperlink" Target="https://www.duelingbook.com/replay?id=998566-62532228" TargetMode="External"/><Relationship Id="rId472" Type="http://schemas.openxmlformats.org/officeDocument/2006/relationships/hyperlink" Target="https://www.duelingbook.com/replay?id=457952-62987223" TargetMode="External"/><Relationship Id="rId593" Type="http://schemas.openxmlformats.org/officeDocument/2006/relationships/hyperlink" Target="https://www.duelingbook.com/replay?id=1003813-63351137" TargetMode="External"/><Relationship Id="rId350" Type="http://schemas.openxmlformats.org/officeDocument/2006/relationships/hyperlink" Target="https://www.duelingbook.com/replay?id=687908-62688686" TargetMode="External"/><Relationship Id="rId471" Type="http://schemas.openxmlformats.org/officeDocument/2006/relationships/hyperlink" Target="https://www.duelingbook.com/replay?id=18043-62987446" TargetMode="External"/><Relationship Id="rId592" Type="http://schemas.openxmlformats.org/officeDocument/2006/relationships/hyperlink" Target="https://www.duelingbook.com/replay?id=735507-63416150" TargetMode="External"/><Relationship Id="rId470" Type="http://schemas.openxmlformats.org/officeDocument/2006/relationships/hyperlink" Target="https://www.duelingbook.com/replay?id=1124868-63061789" TargetMode="External"/><Relationship Id="rId591" Type="http://schemas.openxmlformats.org/officeDocument/2006/relationships/hyperlink" Target="https://www.duelingbook.com/replay?id=601940-63415948" TargetMode="External"/><Relationship Id="rId114" Type="http://schemas.openxmlformats.org/officeDocument/2006/relationships/hyperlink" Target="https://www.duelingbook.com/replay?id=717471-61783206" TargetMode="External"/><Relationship Id="rId235" Type="http://schemas.openxmlformats.org/officeDocument/2006/relationships/hyperlink" Target="https://www.duelingbook.com/replay?id=717471-62101789" TargetMode="External"/><Relationship Id="rId356" Type="http://schemas.openxmlformats.org/officeDocument/2006/relationships/hyperlink" Target="https://www.duelingbook.com/replay?id=665943-62537064" TargetMode="External"/><Relationship Id="rId477" Type="http://schemas.openxmlformats.org/officeDocument/2006/relationships/hyperlink" Target="https://www.duelingbook.com/replay?id=1018662-63071400" TargetMode="External"/><Relationship Id="rId598" Type="http://schemas.openxmlformats.org/officeDocument/2006/relationships/hyperlink" Target="https://www.duelingbook.com/replay?id=14637-63360670" TargetMode="External"/><Relationship Id="rId113" Type="http://schemas.openxmlformats.org/officeDocument/2006/relationships/hyperlink" Target="https://www.duelingbook.com/replay?id=42442-61785397" TargetMode="External"/><Relationship Id="rId234" Type="http://schemas.openxmlformats.org/officeDocument/2006/relationships/hyperlink" Target="https://www.duelingbook.com/replay?id=1104029-62137130" TargetMode="External"/><Relationship Id="rId355" Type="http://schemas.openxmlformats.org/officeDocument/2006/relationships/hyperlink" Target="https://www.duelingbook.com/replay?id=664055-62534654" TargetMode="External"/><Relationship Id="rId476" Type="http://schemas.openxmlformats.org/officeDocument/2006/relationships/hyperlink" Target="https://www.duelingbook.com/replay?id=29163-62984703" TargetMode="External"/><Relationship Id="rId597" Type="http://schemas.openxmlformats.org/officeDocument/2006/relationships/hyperlink" Target="https://www.duelingbook.com/replay?id=1142806-63487480" TargetMode="External"/><Relationship Id="rId112" Type="http://schemas.openxmlformats.org/officeDocument/2006/relationships/hyperlink" Target="https://www.duelingbook.com/replay?id=900732-61689495" TargetMode="External"/><Relationship Id="rId233" Type="http://schemas.openxmlformats.org/officeDocument/2006/relationships/hyperlink" Target="https://www.duelingbook.com/replay?id=908305-62088927" TargetMode="External"/><Relationship Id="rId354" Type="http://schemas.openxmlformats.org/officeDocument/2006/relationships/hyperlink" Target="https://www.duelingbook.com/replay?id=589837-62609081" TargetMode="External"/><Relationship Id="rId475" Type="http://schemas.openxmlformats.org/officeDocument/2006/relationships/hyperlink" Target="https://www.duelingbook.com/replay?id=584344-62964348" TargetMode="External"/><Relationship Id="rId596" Type="http://schemas.openxmlformats.org/officeDocument/2006/relationships/hyperlink" Target="https://www.duelingbook.com/replay?id=1074265-63357218" TargetMode="External"/><Relationship Id="rId111" Type="http://schemas.openxmlformats.org/officeDocument/2006/relationships/hyperlink" Target="https://www.duelingbook.com/replay?id=81259-61672895" TargetMode="External"/><Relationship Id="rId232" Type="http://schemas.openxmlformats.org/officeDocument/2006/relationships/hyperlink" Target="https://www.duelingbook.com/replay?id=321719-62281741" TargetMode="External"/><Relationship Id="rId353" Type="http://schemas.openxmlformats.org/officeDocument/2006/relationships/hyperlink" Target="https://www.duelingbook.com/replay?id=764049-62520912" TargetMode="External"/><Relationship Id="rId474" Type="http://schemas.openxmlformats.org/officeDocument/2006/relationships/hyperlink" Target="https://www.duelingbook.com/replay?id=5944-62997861" TargetMode="External"/><Relationship Id="rId595" Type="http://schemas.openxmlformats.org/officeDocument/2006/relationships/hyperlink" Target="https://www.duelingbook.com/replay?id=584344-63327340" TargetMode="External"/><Relationship Id="rId305" Type="http://schemas.openxmlformats.org/officeDocument/2006/relationships/hyperlink" Target="https://www.duelingbook.com/replay?id=809750-62678578" TargetMode="External"/><Relationship Id="rId426" Type="http://schemas.openxmlformats.org/officeDocument/2006/relationships/hyperlink" Target="https://www.duelingbook.com/replay?id=952904-62939780" TargetMode="External"/><Relationship Id="rId547" Type="http://schemas.openxmlformats.org/officeDocument/2006/relationships/hyperlink" Target="https://www.duelingbook.com/replay?id=148363-63333519" TargetMode="External"/><Relationship Id="rId304" Type="http://schemas.openxmlformats.org/officeDocument/2006/relationships/hyperlink" Target="https://www.duelingbook.com/replay?id=768680-62653004" TargetMode="External"/><Relationship Id="rId425" Type="http://schemas.openxmlformats.org/officeDocument/2006/relationships/hyperlink" Target="https://www.duelingbook.com/replay?id=196862-63037268" TargetMode="External"/><Relationship Id="rId546" Type="http://schemas.openxmlformats.org/officeDocument/2006/relationships/hyperlink" Target="https://www.duelingbook.com/replay?id=952904-63355961" TargetMode="External"/><Relationship Id="rId303" Type="http://schemas.openxmlformats.org/officeDocument/2006/relationships/hyperlink" Target="https://www.duelingbook.com/replay?id=9420-62589459" TargetMode="External"/><Relationship Id="rId424" Type="http://schemas.openxmlformats.org/officeDocument/2006/relationships/hyperlink" Target="https://www.duelingbook.com/replay?id=37035-63061654" TargetMode="External"/><Relationship Id="rId545" Type="http://schemas.openxmlformats.org/officeDocument/2006/relationships/hyperlink" Target="https://www.duelingbook.com/replay?id=37035-63431784" TargetMode="External"/><Relationship Id="rId302" Type="http://schemas.openxmlformats.org/officeDocument/2006/relationships/hyperlink" Target="https://www.duelingbook.com/replay?id=824620-62678579" TargetMode="External"/><Relationship Id="rId423" Type="http://schemas.openxmlformats.org/officeDocument/2006/relationships/hyperlink" Target="https://www.duelingbook.com/replay?id=667362-63090056" TargetMode="External"/><Relationship Id="rId544" Type="http://schemas.openxmlformats.org/officeDocument/2006/relationships/hyperlink" Target="https://www.duelingbook.com/replay?id=802383-63410205" TargetMode="External"/><Relationship Id="rId309" Type="http://schemas.openxmlformats.org/officeDocument/2006/relationships/hyperlink" Target="https://www.duelingbook.com/replay?id=282047-62564156" TargetMode="External"/><Relationship Id="rId308" Type="http://schemas.openxmlformats.org/officeDocument/2006/relationships/hyperlink" Target="https://www.duelingbook.com/replay?id=330967-62572556" TargetMode="External"/><Relationship Id="rId429" Type="http://schemas.openxmlformats.org/officeDocument/2006/relationships/hyperlink" Target="https://www.duelingbook.com/replay?id=169958-62950160" TargetMode="External"/><Relationship Id="rId307" Type="http://schemas.openxmlformats.org/officeDocument/2006/relationships/hyperlink" Target="https://www.duelingbook.com/replay?id=667362-62522953" TargetMode="External"/><Relationship Id="rId428" Type="http://schemas.openxmlformats.org/officeDocument/2006/relationships/hyperlink" Target="https://www.duelingbook.com/replay?id=962505-63011372" TargetMode="External"/><Relationship Id="rId549" Type="http://schemas.openxmlformats.org/officeDocument/2006/relationships/hyperlink" Target="https://www.duelingbook.com/replay?id=1072468-63327156" TargetMode="External"/><Relationship Id="rId306" Type="http://schemas.openxmlformats.org/officeDocument/2006/relationships/hyperlink" Target="https://www.duelingbook.com/replay?id=645535-62686443" TargetMode="External"/><Relationship Id="rId427" Type="http://schemas.openxmlformats.org/officeDocument/2006/relationships/hyperlink" Target="https://www.duelingbook.com/replay?id=24052-62950919" TargetMode="External"/><Relationship Id="rId548" Type="http://schemas.openxmlformats.org/officeDocument/2006/relationships/hyperlink" Target="https://www.duelingbook.com/replay?id=79194-63340365" TargetMode="External"/><Relationship Id="rId301" Type="http://schemas.openxmlformats.org/officeDocument/2006/relationships/hyperlink" Target="https://www.duelingbook.com/replay?id=684793-62598943" TargetMode="External"/><Relationship Id="rId422" Type="http://schemas.openxmlformats.org/officeDocument/2006/relationships/hyperlink" Target="https://www.duelingbook.com/replay?id=328-62992350" TargetMode="External"/><Relationship Id="rId543" Type="http://schemas.openxmlformats.org/officeDocument/2006/relationships/hyperlink" Target="https://www.duelingbook.com/replay?id=383970-63337488" TargetMode="External"/><Relationship Id="rId300" Type="http://schemas.openxmlformats.org/officeDocument/2006/relationships/hyperlink" Target="https://www.duelingbook.com/replay?id=845719-62396845" TargetMode="External"/><Relationship Id="rId421" Type="http://schemas.openxmlformats.org/officeDocument/2006/relationships/hyperlink" Target="https://www.duelingbook.com/replay?id=79194-62947960" TargetMode="External"/><Relationship Id="rId542" Type="http://schemas.openxmlformats.org/officeDocument/2006/relationships/hyperlink" Target="https://www.duelingbook.com/replay?id=148056-63370505" TargetMode="External"/><Relationship Id="rId420" Type="http://schemas.openxmlformats.org/officeDocument/2006/relationships/hyperlink" Target="https://www.duelingbook.com/replay?id=1156163-62940506" TargetMode="External"/><Relationship Id="rId541" Type="http://schemas.openxmlformats.org/officeDocument/2006/relationships/hyperlink" Target="https://www.duelingbook.com/replay?id=1034607-63356495" TargetMode="External"/><Relationship Id="rId540" Type="http://schemas.openxmlformats.org/officeDocument/2006/relationships/hyperlink" Target="https://www.duelingbook.com/replay?id=29163-63213173" TargetMode="External"/><Relationship Id="rId415" Type="http://schemas.openxmlformats.org/officeDocument/2006/relationships/hyperlink" Target="https://www.duelingbook.com/replay?id=366893-62812788" TargetMode="External"/><Relationship Id="rId536" Type="http://schemas.openxmlformats.org/officeDocument/2006/relationships/hyperlink" Target="https://www.duelingbook.com/replay?id=316232-63178294" TargetMode="External"/><Relationship Id="rId657" Type="http://schemas.openxmlformats.org/officeDocument/2006/relationships/hyperlink" Target="https://www.duelingbook.com/replay?id=181045-63532132" TargetMode="External"/><Relationship Id="rId414" Type="http://schemas.openxmlformats.org/officeDocument/2006/relationships/hyperlink" Target="https://www.duelingbook.com/replay?id=905235-62782440" TargetMode="External"/><Relationship Id="rId535" Type="http://schemas.openxmlformats.org/officeDocument/2006/relationships/hyperlink" Target="https://www.duelingbook.com/replay?id=783585-63132791" TargetMode="External"/><Relationship Id="rId656" Type="http://schemas.openxmlformats.org/officeDocument/2006/relationships/hyperlink" Target="https://www.duelingbook.com/replay?id=866569-63559046" TargetMode="External"/><Relationship Id="rId413" Type="http://schemas.openxmlformats.org/officeDocument/2006/relationships/hyperlink" Target="https://www.duelingbook.com/replay?id=1011302-62748812" TargetMode="External"/><Relationship Id="rId534" Type="http://schemas.openxmlformats.org/officeDocument/2006/relationships/hyperlink" Target="https://www.duelingbook.com/replay?id=2113-63241389" TargetMode="External"/><Relationship Id="rId655" Type="http://schemas.openxmlformats.org/officeDocument/2006/relationships/hyperlink" Target="https://www.duelingbook.com/replay?id=81259-63625336" TargetMode="External"/><Relationship Id="rId412" Type="http://schemas.openxmlformats.org/officeDocument/2006/relationships/hyperlink" Target="https://www.duelingbook.com/replay?id=745157-62845557" TargetMode="External"/><Relationship Id="rId533" Type="http://schemas.openxmlformats.org/officeDocument/2006/relationships/hyperlink" Target="https://www.duelingbook.com/replay?id=584344-63277234" TargetMode="External"/><Relationship Id="rId654" Type="http://schemas.openxmlformats.org/officeDocument/2006/relationships/hyperlink" Target="https://www.duelingbook.com/replay?id=258856-63512751" TargetMode="External"/><Relationship Id="rId419" Type="http://schemas.openxmlformats.org/officeDocument/2006/relationships/hyperlink" Target="https://www.duelingbook.com/replay?id=1090717-62763445" TargetMode="External"/><Relationship Id="rId418" Type="http://schemas.openxmlformats.org/officeDocument/2006/relationships/hyperlink" Target="https://www.duelingbook.com/replay?id=5944-62893514" TargetMode="External"/><Relationship Id="rId539" Type="http://schemas.openxmlformats.org/officeDocument/2006/relationships/hyperlink" Target="https://www.duelingbook.com/replay?id=258856-63142156" TargetMode="External"/><Relationship Id="rId417" Type="http://schemas.openxmlformats.org/officeDocument/2006/relationships/hyperlink" Target="https://www.duelingbook.com/replay?id=866569-62834820" TargetMode="External"/><Relationship Id="rId538" Type="http://schemas.openxmlformats.org/officeDocument/2006/relationships/hyperlink" Target="https://www.duelingbook.com/replay?id=181045-63182177" TargetMode="External"/><Relationship Id="rId416" Type="http://schemas.openxmlformats.org/officeDocument/2006/relationships/hyperlink" Target="https://www.duelingbook.com/replay?id=1120396-62884436" TargetMode="External"/><Relationship Id="rId537" Type="http://schemas.openxmlformats.org/officeDocument/2006/relationships/hyperlink" Target="https://www.duelingbook.com/replay?id=866569-63208135" TargetMode="External"/><Relationship Id="rId658" Type="http://schemas.openxmlformats.org/officeDocument/2006/relationships/drawing" Target="../drawings/drawing7.xml"/><Relationship Id="rId411" Type="http://schemas.openxmlformats.org/officeDocument/2006/relationships/hyperlink" Target="https://www.duelingbook.com/replay?id=7629-62809689" TargetMode="External"/><Relationship Id="rId532" Type="http://schemas.openxmlformats.org/officeDocument/2006/relationships/hyperlink" Target="https://www.duelingbook.com/replay?id=1091102-63256420" TargetMode="External"/><Relationship Id="rId653" Type="http://schemas.openxmlformats.org/officeDocument/2006/relationships/hyperlink" Target="https://www.duelingbook.com/replay?id=374577-63584915" TargetMode="External"/><Relationship Id="rId410" Type="http://schemas.openxmlformats.org/officeDocument/2006/relationships/hyperlink" Target="https://www.duelingbook.com/replay?id=1018662-62734624" TargetMode="External"/><Relationship Id="rId531" Type="http://schemas.openxmlformats.org/officeDocument/2006/relationships/hyperlink" Target="https://www.duelingbook.com/replay?id=878262-63215734" TargetMode="External"/><Relationship Id="rId652" Type="http://schemas.openxmlformats.org/officeDocument/2006/relationships/hyperlink" Target="https://www.duelingbook.com/replay?id=1042686-63512000" TargetMode="External"/><Relationship Id="rId530" Type="http://schemas.openxmlformats.org/officeDocument/2006/relationships/hyperlink" Target="https://www.duelingbook.com/replay?id=97510-63174526" TargetMode="External"/><Relationship Id="rId651" Type="http://schemas.openxmlformats.org/officeDocument/2006/relationships/hyperlink" Target="https://www.duelingbook.com/replay?id=398149-63504979" TargetMode="External"/><Relationship Id="rId650" Type="http://schemas.openxmlformats.org/officeDocument/2006/relationships/hyperlink" Target="https://www.duelingbook.com/replay?id=717471-63617927" TargetMode="External"/><Relationship Id="rId206" Type="http://schemas.openxmlformats.org/officeDocument/2006/relationships/hyperlink" Target="https://www.duelingbook.com/replay?id=1067-62097533" TargetMode="External"/><Relationship Id="rId327" Type="http://schemas.openxmlformats.org/officeDocument/2006/relationships/hyperlink" Target="https://www.duelingbook.com/replay?id=673816-62565971" TargetMode="External"/><Relationship Id="rId448" Type="http://schemas.openxmlformats.org/officeDocument/2006/relationships/hyperlink" Target="https://www.duelingbook.com/replay?id=253375-62978318" TargetMode="External"/><Relationship Id="rId569" Type="http://schemas.openxmlformats.org/officeDocument/2006/relationships/hyperlink" Target="https://www.duelingbook.com/replay?id=684793-63461530" TargetMode="External"/><Relationship Id="rId205" Type="http://schemas.openxmlformats.org/officeDocument/2006/relationships/hyperlink" Target="https://www.duelingbook.com/replay?id=1002114-62197376" TargetMode="External"/><Relationship Id="rId326" Type="http://schemas.openxmlformats.org/officeDocument/2006/relationships/hyperlink" Target="https://www.duelingbook.com/replay?id=205176-62578214" TargetMode="External"/><Relationship Id="rId447" Type="http://schemas.openxmlformats.org/officeDocument/2006/relationships/hyperlink" Target="https://www.duelingbook.com/replay?id=1067-62996545" TargetMode="External"/><Relationship Id="rId568" Type="http://schemas.openxmlformats.org/officeDocument/2006/relationships/hyperlink" Target="https://www.duelingbook.com/replay?id=50242-63378895" TargetMode="External"/><Relationship Id="rId204" Type="http://schemas.openxmlformats.org/officeDocument/2006/relationships/hyperlink" Target="https://www.duelingbook.com/replay?id=1000126-62141064" TargetMode="External"/><Relationship Id="rId325" Type="http://schemas.openxmlformats.org/officeDocument/2006/relationships/hyperlink" Target="https://www.duelingbook.com/replay?id=58217-62720844" TargetMode="External"/><Relationship Id="rId446" Type="http://schemas.openxmlformats.org/officeDocument/2006/relationships/hyperlink" Target="https://www.duelingbook.com/replay?id=373587-63126951" TargetMode="External"/><Relationship Id="rId567" Type="http://schemas.openxmlformats.org/officeDocument/2006/relationships/hyperlink" Target="https://www.duelingbook.com/replay?id=9420-63351315" TargetMode="External"/><Relationship Id="rId203" Type="http://schemas.openxmlformats.org/officeDocument/2006/relationships/hyperlink" Target="https://www.duelingbook.com/replay?id=645535-62174323" TargetMode="External"/><Relationship Id="rId324" Type="http://schemas.openxmlformats.org/officeDocument/2006/relationships/hyperlink" Target="https://www.duelingbook.com/replay?id=253375-62597174" TargetMode="External"/><Relationship Id="rId445" Type="http://schemas.openxmlformats.org/officeDocument/2006/relationships/hyperlink" Target="https://www.duelingbook.com/replay?id=186041-62982760" TargetMode="External"/><Relationship Id="rId566" Type="http://schemas.openxmlformats.org/officeDocument/2006/relationships/hyperlink" Target="https://www.duelingbook.com/replay?id=383190-63410245" TargetMode="External"/><Relationship Id="rId209" Type="http://schemas.openxmlformats.org/officeDocument/2006/relationships/hyperlink" Target="https://www.duelingbook.com/replay?id=673816-62228029" TargetMode="External"/><Relationship Id="rId208" Type="http://schemas.openxmlformats.org/officeDocument/2006/relationships/hyperlink" Target="https://www.duelingbook.com/replay?id=824620-62158412" TargetMode="External"/><Relationship Id="rId329" Type="http://schemas.openxmlformats.org/officeDocument/2006/relationships/hyperlink" Target="https://www.duelingbook.com/replay?id=700788-62665825" TargetMode="External"/><Relationship Id="rId207" Type="http://schemas.openxmlformats.org/officeDocument/2006/relationships/hyperlink" Target="https://www.duelingbook.com/replay?id=47531-62198630" TargetMode="External"/><Relationship Id="rId328" Type="http://schemas.openxmlformats.org/officeDocument/2006/relationships/hyperlink" Target="https://www.duelingbook.com/replay?id=373587-62555331" TargetMode="External"/><Relationship Id="rId449" Type="http://schemas.openxmlformats.org/officeDocument/2006/relationships/hyperlink" Target="https://www.duelingbook.com/replay?id=140688-62932763" TargetMode="External"/><Relationship Id="rId440" Type="http://schemas.openxmlformats.org/officeDocument/2006/relationships/hyperlink" Target="https://www.duelingbook.com/replay?id=270408-63047461" TargetMode="External"/><Relationship Id="rId561" Type="http://schemas.openxmlformats.org/officeDocument/2006/relationships/hyperlink" Target="https://www.duelingbook.com/replay?id=1120835-63425949" TargetMode="External"/><Relationship Id="rId560" Type="http://schemas.openxmlformats.org/officeDocument/2006/relationships/hyperlink" Target="https://www.duelingbook.com/replay?id=196862-63363067" TargetMode="External"/><Relationship Id="rId202" Type="http://schemas.openxmlformats.org/officeDocument/2006/relationships/hyperlink" Target="https://www.duelingbook.com/replay?id=912639-62159330" TargetMode="External"/><Relationship Id="rId323" Type="http://schemas.openxmlformats.org/officeDocument/2006/relationships/hyperlink" Target="https://www.duelingbook.com/replay?id=1122301-62646301" TargetMode="External"/><Relationship Id="rId444" Type="http://schemas.openxmlformats.org/officeDocument/2006/relationships/hyperlink" Target="https://www.duelingbook.com/replay?id=1004155-63102805" TargetMode="External"/><Relationship Id="rId565" Type="http://schemas.openxmlformats.org/officeDocument/2006/relationships/hyperlink" Target="http://nemesis/" TargetMode="External"/><Relationship Id="rId201" Type="http://schemas.openxmlformats.org/officeDocument/2006/relationships/hyperlink" Target="https://www.duelingbook.com/replay?id=424106-62158355" TargetMode="External"/><Relationship Id="rId322" Type="http://schemas.openxmlformats.org/officeDocument/2006/relationships/hyperlink" Target="https://www.duelingbook.com/replay?id=148056-62509642" TargetMode="External"/><Relationship Id="rId443" Type="http://schemas.openxmlformats.org/officeDocument/2006/relationships/hyperlink" Target="https://www.duelingbook.com/replay?id=135359-63045415" TargetMode="External"/><Relationship Id="rId564" Type="http://schemas.openxmlformats.org/officeDocument/2006/relationships/hyperlink" Target="https://www.duelingbook.com/replay?id=414168-63450168" TargetMode="External"/><Relationship Id="rId200" Type="http://schemas.openxmlformats.org/officeDocument/2006/relationships/hyperlink" Target="https://www.duelingbook.com/replay?id=827058-62231613" TargetMode="External"/><Relationship Id="rId321" Type="http://schemas.openxmlformats.org/officeDocument/2006/relationships/hyperlink" Target="https://www.duelingbook.com/replay?id=219377-62569164" TargetMode="External"/><Relationship Id="rId442" Type="http://schemas.openxmlformats.org/officeDocument/2006/relationships/hyperlink" Target="https://www.duelingbook.com/replay?id=85441-63007006" TargetMode="External"/><Relationship Id="rId563" Type="http://schemas.openxmlformats.org/officeDocument/2006/relationships/hyperlink" Target="https://www.duelingbook.com/replay?id=1105405-63411476" TargetMode="External"/><Relationship Id="rId320" Type="http://schemas.openxmlformats.org/officeDocument/2006/relationships/hyperlink" Target="https://www.duelingbook.com/replay?id=135359-62637943" TargetMode="External"/><Relationship Id="rId441" Type="http://schemas.openxmlformats.org/officeDocument/2006/relationships/hyperlink" Target="https://www.duelingbook.com/replay?id=1121581-63081372" TargetMode="External"/><Relationship Id="rId562" Type="http://schemas.openxmlformats.org/officeDocument/2006/relationships/hyperlink" Target="https://www.duelingbook.com/replay?id=205176-63327584" TargetMode="External"/><Relationship Id="rId316" Type="http://schemas.openxmlformats.org/officeDocument/2006/relationships/hyperlink" Target="https://www.duelingbook.com/replay?id=140688-62560007" TargetMode="External"/><Relationship Id="rId437" Type="http://schemas.openxmlformats.org/officeDocument/2006/relationships/hyperlink" Target="https://www.duelingbook.com/replay?id=700788-63049502" TargetMode="External"/><Relationship Id="rId558" Type="http://schemas.openxmlformats.org/officeDocument/2006/relationships/hyperlink" Target="https://www.duelingbook.com/replay?id=85441-63385792" TargetMode="External"/><Relationship Id="rId315" Type="http://schemas.openxmlformats.org/officeDocument/2006/relationships/hyperlink" Target="https://www.duelingbook.com/replay?id=952904-62562222" TargetMode="External"/><Relationship Id="rId436" Type="http://schemas.openxmlformats.org/officeDocument/2006/relationships/hyperlink" Target="https://www.duelingbook.com/replay?id=1163291-62955029" TargetMode="External"/><Relationship Id="rId557" Type="http://schemas.openxmlformats.org/officeDocument/2006/relationships/hyperlink" Target="https://www.duelingbook.com/replay?id=58217-63407087" TargetMode="External"/><Relationship Id="rId314" Type="http://schemas.openxmlformats.org/officeDocument/2006/relationships/hyperlink" Target="https://www.duelingbook.com/replay?id=1121325-62621911" TargetMode="External"/><Relationship Id="rId435" Type="http://schemas.openxmlformats.org/officeDocument/2006/relationships/hyperlink" Target="https://www.duelingbook.com/replay?id=673816-62988321" TargetMode="External"/><Relationship Id="rId556" Type="http://schemas.openxmlformats.org/officeDocument/2006/relationships/hyperlink" Target="https://www.duelingbook.com/replay?id=507986-63419557" TargetMode="External"/><Relationship Id="rId313" Type="http://schemas.openxmlformats.org/officeDocument/2006/relationships/hyperlink" Target="https://www.duelingbook.com/replay?id=148363-62585488" TargetMode="External"/><Relationship Id="rId434" Type="http://schemas.openxmlformats.org/officeDocument/2006/relationships/hyperlink" Target="https://www.duelingbook.com/replay?id=33351-62986705" TargetMode="External"/><Relationship Id="rId555" Type="http://schemas.openxmlformats.org/officeDocument/2006/relationships/hyperlink" Target="https://www.duelingbook.com/replay?id=253375-63325290" TargetMode="External"/><Relationship Id="rId319" Type="http://schemas.openxmlformats.org/officeDocument/2006/relationships/hyperlink" Target="https://www.duelingbook.com/replay?id=37035-62602679" TargetMode="External"/><Relationship Id="rId318" Type="http://schemas.openxmlformats.org/officeDocument/2006/relationships/hyperlink" Target="https://www.duelingbook.com/replay?id=1067-62516741" TargetMode="External"/><Relationship Id="rId439" Type="http://schemas.openxmlformats.org/officeDocument/2006/relationships/hyperlink" Target="https://www.duelingbook.com/replay?id=86822-63010239" TargetMode="External"/><Relationship Id="rId317" Type="http://schemas.openxmlformats.org/officeDocument/2006/relationships/hyperlink" Target="https://youtu.be/sHxRgScvviQ?si=JsHKpVO4dvdSomUQ" TargetMode="External"/><Relationship Id="rId438" Type="http://schemas.openxmlformats.org/officeDocument/2006/relationships/hyperlink" Target="https://www.duelingbook.com/replay?id=1120831-62961230" TargetMode="External"/><Relationship Id="rId559" Type="http://schemas.openxmlformats.org/officeDocument/2006/relationships/hyperlink" Target="https://www.duelingbook.com/replay?id=135359-63411763" TargetMode="External"/><Relationship Id="rId550" Type="http://schemas.openxmlformats.org/officeDocument/2006/relationships/hyperlink" Target="https://www.duelingbook.com/replay?id=667361-63334147" TargetMode="External"/><Relationship Id="rId312" Type="http://schemas.openxmlformats.org/officeDocument/2006/relationships/hyperlink" Target="https://www.duelingbook.com/replay?id=1160782-62535124" TargetMode="External"/><Relationship Id="rId433" Type="http://schemas.openxmlformats.org/officeDocument/2006/relationships/hyperlink" Target="https://www.duelingbook.com/replay?id=191247-62976112" TargetMode="External"/><Relationship Id="rId554" Type="http://schemas.openxmlformats.org/officeDocument/2006/relationships/hyperlink" Target="https://www.duelingbook.com/replay?id=24052-63406598" TargetMode="External"/><Relationship Id="rId311" Type="http://schemas.openxmlformats.org/officeDocument/2006/relationships/hyperlink" Target="https://www.duelingbook.com/replay?id=1120835-62650522" TargetMode="External"/><Relationship Id="rId432" Type="http://schemas.openxmlformats.org/officeDocument/2006/relationships/hyperlink" Target="https://www.duelingbook.com/replay?id=1160782-62945936" TargetMode="External"/><Relationship Id="rId553" Type="http://schemas.openxmlformats.org/officeDocument/2006/relationships/hyperlink" Target="https://www.duelingbook.com/replay?id=814980-63333008" TargetMode="External"/><Relationship Id="rId310" Type="http://schemas.openxmlformats.org/officeDocument/2006/relationships/hyperlink" Target="https://www.duelingbook.com/replay?id=196862-62558878" TargetMode="External"/><Relationship Id="rId431" Type="http://schemas.openxmlformats.org/officeDocument/2006/relationships/hyperlink" Target="https://www.duelingbook.com/replay?id=383190-63044651" TargetMode="External"/><Relationship Id="rId552" Type="http://schemas.openxmlformats.org/officeDocument/2006/relationships/hyperlink" Target="https://www.duelingbook.com/replay?id=169958-63362268" TargetMode="External"/><Relationship Id="rId430" Type="http://schemas.openxmlformats.org/officeDocument/2006/relationships/hyperlink" Target="https://www.duelingbook.com/replay?id=47531-63008904" TargetMode="External"/><Relationship Id="rId551" Type="http://schemas.openxmlformats.org/officeDocument/2006/relationships/hyperlink" Target="https://www.duelingbook.com/replay?id=47531-63330412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1.57"/>
    <col customWidth="1" min="3" max="3" width="15.71"/>
    <col customWidth="1" min="4" max="6" width="21.57"/>
    <col customWidth="1" min="7" max="7" width="15.0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1" t="s">
        <v>6</v>
      </c>
      <c r="D4" s="5"/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B5" s="7"/>
      <c r="D5" s="8" t="s">
        <v>9</v>
      </c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D6" s="3"/>
      <c r="E6" s="5"/>
      <c r="F6" s="4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3"/>
      <c r="D7" s="6" t="s">
        <v>12</v>
      </c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11</v>
      </c>
      <c r="D8" s="5"/>
      <c r="E8" s="10" t="s">
        <v>11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13</v>
      </c>
      <c r="B9" s="3"/>
      <c r="D9" s="10" t="s">
        <v>11</v>
      </c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D10" s="3"/>
      <c r="E10" s="3"/>
      <c r="F10" s="5"/>
      <c r="G10" s="4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14</v>
      </c>
      <c r="B11" s="3"/>
      <c r="D11" s="6" t="s">
        <v>15</v>
      </c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1" t="s">
        <v>9</v>
      </c>
      <c r="D12" s="5"/>
      <c r="E12" s="4" t="s">
        <v>6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9</v>
      </c>
      <c r="B13" s="7"/>
      <c r="D13" s="10" t="s">
        <v>6</v>
      </c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D14" s="3"/>
      <c r="E14" s="5"/>
      <c r="F14" s="8" t="s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16</v>
      </c>
      <c r="B15" s="3"/>
      <c r="D15" s="6" t="s">
        <v>17</v>
      </c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9" t="s">
        <v>16</v>
      </c>
      <c r="D16" s="5"/>
      <c r="E16" s="8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18</v>
      </c>
      <c r="B17" s="3"/>
      <c r="D17" s="10" t="s">
        <v>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19</v>
      </c>
      <c r="B19" s="11" t="s">
        <v>20</v>
      </c>
      <c r="C19" s="12" t="s">
        <v>21</v>
      </c>
      <c r="D19" s="11" t="s">
        <v>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23</v>
      </c>
      <c r="B20" s="13" t="s">
        <v>24</v>
      </c>
      <c r="C20" s="14">
        <v>45388.0</v>
      </c>
      <c r="D20" s="15" t="s">
        <v>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26</v>
      </c>
      <c r="B21" s="13" t="s">
        <v>27</v>
      </c>
      <c r="C21" s="14">
        <v>45328.0</v>
      </c>
      <c r="D21" s="15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29</v>
      </c>
      <c r="B22" s="16" t="s">
        <v>30</v>
      </c>
      <c r="C22" s="14">
        <v>45448.0</v>
      </c>
      <c r="D22" s="17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32</v>
      </c>
      <c r="B23" s="13" t="s">
        <v>33</v>
      </c>
      <c r="C23" s="14">
        <v>45388.0</v>
      </c>
      <c r="D23" s="15" t="s">
        <v>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2</v>
      </c>
      <c r="B25" s="11" t="s">
        <v>20</v>
      </c>
      <c r="C25" s="11" t="s">
        <v>21</v>
      </c>
      <c r="D25" s="11" t="s">
        <v>22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23</v>
      </c>
      <c r="B26" s="13" t="s">
        <v>30</v>
      </c>
      <c r="C26" s="14">
        <v>45388.0</v>
      </c>
      <c r="D26" s="15" t="s">
        <v>35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26</v>
      </c>
      <c r="B27" s="16" t="s">
        <v>28</v>
      </c>
      <c r="C27" s="14">
        <v>45445.0</v>
      </c>
      <c r="D27" s="17" t="s">
        <v>36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29</v>
      </c>
      <c r="B28" s="16" t="s">
        <v>25</v>
      </c>
      <c r="C28" s="14">
        <v>45448.0</v>
      </c>
      <c r="D28" s="17" t="s">
        <v>37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32</v>
      </c>
      <c r="B29" s="16" t="s">
        <v>38</v>
      </c>
      <c r="C29" s="14">
        <v>45445.0</v>
      </c>
      <c r="D29" s="17" t="s">
        <v>39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3</v>
      </c>
      <c r="B31" s="11" t="s">
        <v>20</v>
      </c>
      <c r="C31" s="11" t="s">
        <v>21</v>
      </c>
      <c r="D31" s="11" t="s">
        <v>22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23</v>
      </c>
      <c r="B32" s="16" t="s">
        <v>28</v>
      </c>
      <c r="C32" s="14">
        <v>45448.0</v>
      </c>
      <c r="D32" s="17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26</v>
      </c>
      <c r="B33" s="16" t="s">
        <v>25</v>
      </c>
      <c r="C33" s="14">
        <v>45445.0</v>
      </c>
      <c r="D33" s="17" t="s">
        <v>34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4</v>
      </c>
      <c r="B35" s="11" t="s">
        <v>20</v>
      </c>
      <c r="C35" s="11" t="s">
        <v>21</v>
      </c>
      <c r="D35" s="11" t="s">
        <v>22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23</v>
      </c>
      <c r="B36" s="13" t="s">
        <v>25</v>
      </c>
      <c r="C36" s="14">
        <v>45357.0</v>
      </c>
      <c r="D36" s="15" t="s">
        <v>28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29"/>
    <col customWidth="1" min="3" max="3" width="15.71"/>
    <col customWidth="1" min="4" max="4" width="21.29"/>
    <col customWidth="1" min="6" max="6" width="7.86"/>
    <col customWidth="1" min="7" max="7" width="21.29"/>
    <col customWidth="1" min="8" max="8" width="15.71"/>
    <col customWidth="1" min="9" max="9" width="17.43"/>
  </cols>
  <sheetData>
    <row r="1">
      <c r="A1" s="11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12" t="s">
        <v>21</v>
      </c>
      <c r="D2" s="12"/>
      <c r="E2" s="3"/>
      <c r="F2" s="3"/>
      <c r="G2" s="3"/>
      <c r="H2" s="12" t="s">
        <v>21</v>
      </c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8" t="s">
        <v>24</v>
      </c>
      <c r="C3" s="19">
        <v>45326.0</v>
      </c>
      <c r="D3" s="20" t="s">
        <v>25</v>
      </c>
      <c r="E3" s="20"/>
      <c r="F3" s="3"/>
      <c r="G3" s="18" t="s">
        <v>27</v>
      </c>
      <c r="H3" s="19">
        <v>45326.0</v>
      </c>
      <c r="I3" s="20" t="s">
        <v>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23</v>
      </c>
      <c r="B4" s="13" t="s">
        <v>41</v>
      </c>
      <c r="C4" s="21" t="s">
        <v>42</v>
      </c>
      <c r="D4" s="15" t="s">
        <v>43</v>
      </c>
      <c r="E4" s="3"/>
      <c r="F4" s="1" t="s">
        <v>23</v>
      </c>
      <c r="G4" s="13" t="s">
        <v>44</v>
      </c>
      <c r="H4" s="22" t="s">
        <v>42</v>
      </c>
      <c r="I4" s="15" t="s">
        <v>45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26</v>
      </c>
      <c r="B5" s="23" t="s">
        <v>46</v>
      </c>
      <c r="C5" s="24" t="s">
        <v>47</v>
      </c>
      <c r="D5" s="25" t="s">
        <v>48</v>
      </c>
      <c r="E5" s="3"/>
      <c r="F5" s="1" t="s">
        <v>26</v>
      </c>
      <c r="G5" s="13" t="s">
        <v>49</v>
      </c>
      <c r="H5" s="22">
        <v>45293.0</v>
      </c>
      <c r="I5" s="15" t="s">
        <v>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29</v>
      </c>
      <c r="B6" s="13" t="s">
        <v>51</v>
      </c>
      <c r="C6" s="21">
        <v>45293.0</v>
      </c>
      <c r="D6" s="15" t="s">
        <v>52</v>
      </c>
      <c r="E6" s="3"/>
      <c r="F6" s="1" t="s">
        <v>29</v>
      </c>
      <c r="G6" s="23" t="s">
        <v>53</v>
      </c>
      <c r="H6" s="24">
        <v>45323.0</v>
      </c>
      <c r="I6" s="25" t="s">
        <v>54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32</v>
      </c>
      <c r="B7" s="13" t="s">
        <v>55</v>
      </c>
      <c r="C7" s="21">
        <v>45293.0</v>
      </c>
      <c r="D7" s="15" t="s">
        <v>56</v>
      </c>
      <c r="E7" s="3"/>
      <c r="F7" s="1" t="s">
        <v>32</v>
      </c>
      <c r="G7" s="13" t="s">
        <v>57</v>
      </c>
      <c r="H7" s="22" t="s">
        <v>42</v>
      </c>
      <c r="I7" s="15" t="s">
        <v>58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59</v>
      </c>
      <c r="B8" s="13" t="s">
        <v>60</v>
      </c>
      <c r="C8" s="26" t="s">
        <v>42</v>
      </c>
      <c r="D8" s="15" t="s">
        <v>61</v>
      </c>
      <c r="E8" s="3"/>
      <c r="F8" s="1" t="s">
        <v>59</v>
      </c>
      <c r="G8" s="23" t="s">
        <v>62</v>
      </c>
      <c r="H8" s="24">
        <v>45323.0</v>
      </c>
      <c r="I8" s="25" t="s">
        <v>63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64</v>
      </c>
      <c r="B9" s="23" t="s">
        <v>65</v>
      </c>
      <c r="C9" s="24" t="s">
        <v>47</v>
      </c>
      <c r="D9" s="25" t="s">
        <v>66</v>
      </c>
      <c r="E9" s="3"/>
      <c r="F9" s="1" t="s">
        <v>64</v>
      </c>
      <c r="G9" s="13" t="s">
        <v>67</v>
      </c>
      <c r="H9" s="22">
        <v>45293.0</v>
      </c>
      <c r="I9" s="15" t="s">
        <v>68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7"/>
      <c r="C10" s="24"/>
      <c r="D10" s="2"/>
      <c r="E10" s="3"/>
      <c r="F10" s="2"/>
      <c r="G10" s="27"/>
      <c r="H10" s="24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C11" s="12" t="s">
        <v>21</v>
      </c>
      <c r="D11" s="12"/>
      <c r="F11" s="3"/>
      <c r="G11" s="3"/>
      <c r="H11" s="12" t="s">
        <v>21</v>
      </c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 t="s">
        <v>30</v>
      </c>
      <c r="C12" s="19">
        <v>45384.0</v>
      </c>
      <c r="D12" s="20" t="s">
        <v>31</v>
      </c>
      <c r="E12" s="3"/>
      <c r="F12" s="3"/>
      <c r="G12" s="18" t="s">
        <v>33</v>
      </c>
      <c r="H12" s="19">
        <v>45296.0</v>
      </c>
      <c r="I12" s="20" t="s">
        <v>34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23</v>
      </c>
      <c r="B13" s="23" t="s">
        <v>69</v>
      </c>
      <c r="C13" s="24" t="s">
        <v>47</v>
      </c>
      <c r="D13" s="25" t="s">
        <v>70</v>
      </c>
      <c r="E13" s="3"/>
      <c r="F13" s="1" t="s">
        <v>23</v>
      </c>
      <c r="G13" s="13" t="s">
        <v>71</v>
      </c>
      <c r="H13" s="22">
        <v>45293.0</v>
      </c>
      <c r="I13" s="15" t="s">
        <v>72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3" t="s">
        <v>73</v>
      </c>
      <c r="C14" s="21">
        <v>45293.0</v>
      </c>
      <c r="D14" s="15" t="s">
        <v>74</v>
      </c>
      <c r="E14" s="3"/>
      <c r="F14" s="1" t="s">
        <v>26</v>
      </c>
      <c r="G14" s="13" t="s">
        <v>75</v>
      </c>
      <c r="H14" s="22">
        <v>45293.0</v>
      </c>
      <c r="I14" s="15" t="s">
        <v>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13" t="s">
        <v>77</v>
      </c>
      <c r="C15" s="26" t="s">
        <v>42</v>
      </c>
      <c r="D15" s="15" t="s">
        <v>78</v>
      </c>
      <c r="E15" s="1"/>
      <c r="F15" s="1" t="s">
        <v>29</v>
      </c>
      <c r="G15" s="13" t="s">
        <v>79</v>
      </c>
      <c r="H15" s="26" t="s">
        <v>42</v>
      </c>
      <c r="I15" s="15" t="s">
        <v>80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32</v>
      </c>
      <c r="B16" s="23" t="s">
        <v>81</v>
      </c>
      <c r="C16" s="24">
        <v>45323.0</v>
      </c>
      <c r="D16" s="25" t="s">
        <v>82</v>
      </c>
      <c r="E16" s="3"/>
      <c r="F16" s="1" t="s">
        <v>32</v>
      </c>
      <c r="G16" s="13" t="s">
        <v>83</v>
      </c>
      <c r="H16" s="26" t="s">
        <v>84</v>
      </c>
      <c r="I16" s="15" t="s">
        <v>85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59</v>
      </c>
      <c r="B17" s="23" t="s">
        <v>86</v>
      </c>
      <c r="C17" s="24">
        <v>45323.0</v>
      </c>
      <c r="D17" s="25" t="s">
        <v>87</v>
      </c>
      <c r="E17" s="3"/>
      <c r="F17" s="1" t="s">
        <v>59</v>
      </c>
      <c r="G17" s="13" t="s">
        <v>88</v>
      </c>
      <c r="H17" s="26" t="s">
        <v>89</v>
      </c>
      <c r="I17" s="15" t="s">
        <v>90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64</v>
      </c>
      <c r="B18" s="23" t="s">
        <v>91</v>
      </c>
      <c r="C18" s="24">
        <v>45323.0</v>
      </c>
      <c r="D18" s="25" t="s">
        <v>92</v>
      </c>
      <c r="E18" s="3"/>
      <c r="F18" s="1" t="s">
        <v>64</v>
      </c>
      <c r="G18" s="23" t="s">
        <v>93</v>
      </c>
      <c r="H18" s="24">
        <v>45323.0</v>
      </c>
      <c r="I18" s="25" t="s">
        <v>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/>
      <c r="B19" s="3"/>
      <c r="C19" s="3"/>
      <c r="D19" s="3"/>
      <c r="E19" s="3"/>
      <c r="F19" s="3"/>
      <c r="G19" s="3"/>
      <c r="H19" s="28" t="s">
        <v>95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96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12" t="s">
        <v>21</v>
      </c>
      <c r="D21" s="12"/>
      <c r="E21" s="3"/>
      <c r="F21" s="3"/>
      <c r="G21" s="3"/>
      <c r="H21" s="12" t="s">
        <v>21</v>
      </c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8" t="s">
        <v>24</v>
      </c>
      <c r="C22" s="19">
        <v>45386.0</v>
      </c>
      <c r="D22" s="20" t="s">
        <v>25</v>
      </c>
      <c r="E22" s="20"/>
      <c r="F22" s="3"/>
      <c r="G22" s="29" t="s">
        <v>27</v>
      </c>
      <c r="H22" s="19">
        <v>45328.0</v>
      </c>
      <c r="I22" s="30" t="s">
        <v>28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23</v>
      </c>
      <c r="B23" s="23" t="s">
        <v>46</v>
      </c>
      <c r="C23" s="24" t="s">
        <v>47</v>
      </c>
      <c r="D23" s="25" t="s">
        <v>61</v>
      </c>
      <c r="E23" s="3"/>
      <c r="F23" s="1" t="s">
        <v>23</v>
      </c>
      <c r="G23" s="13" t="s">
        <v>62</v>
      </c>
      <c r="H23" s="21">
        <v>45293.0</v>
      </c>
      <c r="I23" s="15" t="s">
        <v>50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26</v>
      </c>
      <c r="B24" s="23" t="s">
        <v>65</v>
      </c>
      <c r="C24" s="24">
        <v>45323.0</v>
      </c>
      <c r="D24" s="25" t="s">
        <v>43</v>
      </c>
      <c r="E24" s="3"/>
      <c r="F24" s="1" t="s">
        <v>26</v>
      </c>
      <c r="G24" s="13" t="s">
        <v>53</v>
      </c>
      <c r="H24" s="26" t="s">
        <v>97</v>
      </c>
      <c r="I24" s="15" t="s">
        <v>68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9"/>
      <c r="D25" s="20"/>
      <c r="E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 t="s">
        <v>30</v>
      </c>
      <c r="C26" s="19">
        <v>45415.0</v>
      </c>
      <c r="D26" s="20" t="s">
        <v>31</v>
      </c>
      <c r="E26" s="3"/>
      <c r="F26" s="3"/>
      <c r="G26" s="18" t="s">
        <v>33</v>
      </c>
      <c r="H26" s="19">
        <v>45327.0</v>
      </c>
      <c r="I26" s="20" t="s">
        <v>34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23</v>
      </c>
      <c r="B27" s="23" t="s">
        <v>98</v>
      </c>
      <c r="C27" s="24">
        <v>45323.0</v>
      </c>
      <c r="D27" s="25" t="s">
        <v>78</v>
      </c>
      <c r="E27" s="3"/>
      <c r="F27" s="1" t="s">
        <v>23</v>
      </c>
      <c r="G27" s="23" t="s">
        <v>93</v>
      </c>
      <c r="H27" s="24" t="s">
        <v>99</v>
      </c>
      <c r="I27" s="25" t="s">
        <v>76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26</v>
      </c>
      <c r="B28" s="13" t="s">
        <v>91</v>
      </c>
      <c r="C28" s="26" t="s">
        <v>42</v>
      </c>
      <c r="D28" s="15" t="s">
        <v>74</v>
      </c>
      <c r="E28" s="3"/>
      <c r="F28" s="1"/>
      <c r="G28" s="31"/>
      <c r="H28" s="32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9"/>
      <c r="D29" s="20"/>
      <c r="E29" s="3"/>
      <c r="F29" s="3"/>
      <c r="G29" s="18"/>
      <c r="H29" s="19"/>
      <c r="I29" s="2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100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12" t="s">
        <v>21</v>
      </c>
      <c r="D31" s="12"/>
      <c r="E31" s="3"/>
      <c r="F31" s="3"/>
      <c r="G31" s="3"/>
      <c r="H31" s="12" t="s">
        <v>21</v>
      </c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9" t="s">
        <v>24</v>
      </c>
      <c r="C32" s="19">
        <v>45388.0</v>
      </c>
      <c r="D32" s="30" t="s">
        <v>25</v>
      </c>
      <c r="E32" s="20"/>
      <c r="F32" s="3"/>
      <c r="G32" s="18" t="s">
        <v>33</v>
      </c>
      <c r="H32" s="19">
        <v>45356.0</v>
      </c>
      <c r="I32" s="20" t="s">
        <v>34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23</v>
      </c>
      <c r="B33" s="13" t="s">
        <v>46</v>
      </c>
      <c r="C33" s="21" t="s">
        <v>42</v>
      </c>
      <c r="D33" s="15" t="s">
        <v>56</v>
      </c>
      <c r="E33" s="3"/>
      <c r="F33" s="1" t="s">
        <v>23</v>
      </c>
      <c r="G33" s="23" t="s">
        <v>93</v>
      </c>
      <c r="H33" s="24">
        <v>45323.0</v>
      </c>
      <c r="I33" s="25" t="s">
        <v>85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26</v>
      </c>
      <c r="B34" s="13" t="s">
        <v>65</v>
      </c>
      <c r="C34" s="21">
        <v>45293.0</v>
      </c>
      <c r="D34" s="15" t="s">
        <v>52</v>
      </c>
      <c r="E34" s="3"/>
      <c r="F34" s="1"/>
      <c r="G34" s="31"/>
      <c r="H34" s="32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31"/>
      <c r="C35" s="32"/>
      <c r="D35" s="1"/>
      <c r="E35" s="3"/>
      <c r="F35" s="1"/>
      <c r="G35" s="31"/>
      <c r="H35" s="32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 t="s">
        <v>30</v>
      </c>
      <c r="C36" s="19">
        <v>45416.0</v>
      </c>
      <c r="D36" s="20" t="s">
        <v>31</v>
      </c>
      <c r="E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23</v>
      </c>
      <c r="B37" s="13" t="s">
        <v>101</v>
      </c>
      <c r="C37" s="26" t="s">
        <v>42</v>
      </c>
      <c r="D37" s="15" t="s">
        <v>74</v>
      </c>
      <c r="E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31"/>
      <c r="C38" s="33"/>
      <c r="D38" s="1"/>
      <c r="E38" s="1"/>
      <c r="F38" s="1"/>
      <c r="G38" s="31"/>
      <c r="H38" s="32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 t="s">
        <v>102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2" t="s">
        <v>21</v>
      </c>
      <c r="D40" s="12"/>
      <c r="E40" s="3"/>
      <c r="F40" s="3"/>
      <c r="G40" s="3"/>
      <c r="H40" s="12" t="s">
        <v>21</v>
      </c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 t="s">
        <v>30</v>
      </c>
      <c r="C41" s="19">
        <v>45417.0</v>
      </c>
      <c r="D41" s="20" t="s">
        <v>31</v>
      </c>
      <c r="E41" s="20"/>
      <c r="F41" s="3"/>
      <c r="G41" s="18" t="s">
        <v>33</v>
      </c>
      <c r="H41" s="19">
        <v>45387.0</v>
      </c>
      <c r="I41" s="20" t="s">
        <v>34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23</v>
      </c>
      <c r="B42" s="13" t="s">
        <v>69</v>
      </c>
      <c r="C42" s="21">
        <v>45293.0</v>
      </c>
      <c r="D42" s="15" t="s">
        <v>74</v>
      </c>
      <c r="E42" s="3"/>
      <c r="F42" s="1" t="s">
        <v>23</v>
      </c>
      <c r="G42" s="23" t="s">
        <v>93</v>
      </c>
      <c r="H42" s="24">
        <v>45323.0</v>
      </c>
      <c r="I42" s="25" t="s">
        <v>80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31"/>
      <c r="C43" s="32"/>
      <c r="D43" s="1"/>
      <c r="E43" s="3"/>
      <c r="F43" s="1"/>
      <c r="G43" s="31"/>
      <c r="H43" s="32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 t="s">
        <v>103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2" t="s">
        <v>21</v>
      </c>
      <c r="D45" s="12"/>
      <c r="E45" s="3"/>
      <c r="F45" s="3"/>
      <c r="G45" s="3"/>
      <c r="H45" s="12" t="s">
        <v>21</v>
      </c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4" t="s">
        <v>30</v>
      </c>
      <c r="C46" s="19">
        <v>45448.0</v>
      </c>
      <c r="D46" s="35" t="s">
        <v>31</v>
      </c>
      <c r="E46" s="20"/>
      <c r="F46" s="3"/>
      <c r="G46" s="29" t="s">
        <v>33</v>
      </c>
      <c r="H46" s="19">
        <v>45388.0</v>
      </c>
      <c r="I46" s="30" t="s">
        <v>34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23</v>
      </c>
      <c r="B47" s="23" t="s">
        <v>98</v>
      </c>
      <c r="C47" s="26" t="s">
        <v>47</v>
      </c>
      <c r="D47" s="25" t="s">
        <v>74</v>
      </c>
      <c r="E47" s="3"/>
      <c r="F47" s="1" t="s">
        <v>23</v>
      </c>
      <c r="G47" s="13" t="s">
        <v>93</v>
      </c>
      <c r="H47" s="26" t="s">
        <v>42</v>
      </c>
      <c r="I47" s="15" t="s">
        <v>90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31"/>
      <c r="C48" s="32"/>
      <c r="D48" s="1"/>
      <c r="E48" s="3"/>
      <c r="F48" s="1"/>
      <c r="G48" s="31"/>
      <c r="H48" s="32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104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2" t="s">
        <v>21</v>
      </c>
      <c r="D50" s="12"/>
      <c r="E50" s="3"/>
      <c r="F50" s="3"/>
      <c r="G50" s="3"/>
      <c r="H50" s="12" t="s">
        <v>21</v>
      </c>
      <c r="I50" s="1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 t="s">
        <v>30</v>
      </c>
      <c r="C51" s="19">
        <v>45326.0</v>
      </c>
      <c r="D51" s="20" t="s">
        <v>35</v>
      </c>
      <c r="E51" s="20"/>
      <c r="F51" s="3"/>
      <c r="G51" s="18" t="s">
        <v>28</v>
      </c>
      <c r="H51" s="19">
        <v>45384.0</v>
      </c>
      <c r="I51" s="20" t="s">
        <v>36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23</v>
      </c>
      <c r="B52" s="13" t="s">
        <v>69</v>
      </c>
      <c r="C52" s="21">
        <v>45293.0</v>
      </c>
      <c r="D52" s="15" t="s">
        <v>105</v>
      </c>
      <c r="E52" s="3"/>
      <c r="F52" s="1" t="s">
        <v>23</v>
      </c>
      <c r="G52" s="23" t="s">
        <v>54</v>
      </c>
      <c r="H52" s="21">
        <v>45323.0</v>
      </c>
      <c r="I52" s="25" t="s">
        <v>106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26</v>
      </c>
      <c r="B53" s="23" t="s">
        <v>77</v>
      </c>
      <c r="C53" s="21" t="s">
        <v>47</v>
      </c>
      <c r="D53" s="25" t="s">
        <v>107</v>
      </c>
      <c r="E53" s="3"/>
      <c r="F53" s="1" t="s">
        <v>26</v>
      </c>
      <c r="G53" s="23" t="s">
        <v>50</v>
      </c>
      <c r="H53" s="21">
        <v>45323.0</v>
      </c>
      <c r="I53" s="25" t="s">
        <v>108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29</v>
      </c>
      <c r="B54" s="13" t="s">
        <v>98</v>
      </c>
      <c r="C54" s="21">
        <v>45293.0</v>
      </c>
      <c r="D54" s="15" t="s">
        <v>109</v>
      </c>
      <c r="E54" s="3"/>
      <c r="F54" s="1" t="s">
        <v>29</v>
      </c>
      <c r="G54" s="13" t="s">
        <v>63</v>
      </c>
      <c r="H54" s="21">
        <v>45293.0</v>
      </c>
      <c r="I54" s="15" t="s">
        <v>110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32</v>
      </c>
      <c r="B55" s="13" t="s">
        <v>91</v>
      </c>
      <c r="C55" s="21" t="s">
        <v>42</v>
      </c>
      <c r="D55" s="15" t="s">
        <v>111</v>
      </c>
      <c r="E55" s="3"/>
      <c r="F55" s="1" t="s">
        <v>32</v>
      </c>
      <c r="G55" s="13" t="s">
        <v>58</v>
      </c>
      <c r="H55" s="21">
        <v>45293.0</v>
      </c>
      <c r="I55" s="15" t="s">
        <v>112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59</v>
      </c>
      <c r="B56" s="23" t="s">
        <v>101</v>
      </c>
      <c r="C56" s="21">
        <v>45323.0</v>
      </c>
      <c r="D56" s="25" t="s">
        <v>113</v>
      </c>
      <c r="E56" s="3"/>
      <c r="F56" s="1" t="s">
        <v>59</v>
      </c>
      <c r="G56" s="23" t="s">
        <v>45</v>
      </c>
      <c r="H56" s="26" t="s">
        <v>47</v>
      </c>
      <c r="I56" s="25" t="s">
        <v>114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64</v>
      </c>
      <c r="B57" s="13" t="s">
        <v>73</v>
      </c>
      <c r="C57" s="21">
        <v>45293.0</v>
      </c>
      <c r="D57" s="15" t="s">
        <v>115</v>
      </c>
      <c r="E57" s="3"/>
      <c r="F57" s="1" t="s">
        <v>64</v>
      </c>
      <c r="G57" s="23" t="s">
        <v>68</v>
      </c>
      <c r="H57" s="21" t="s">
        <v>47</v>
      </c>
      <c r="I57" s="25" t="s">
        <v>116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7"/>
      <c r="C58" s="24"/>
      <c r="D58" s="2"/>
      <c r="E58" s="3"/>
      <c r="F58" s="2"/>
      <c r="G58" s="27"/>
      <c r="H58" s="24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C59" s="12" t="s">
        <v>21</v>
      </c>
      <c r="D59" s="12"/>
      <c r="F59" s="3"/>
      <c r="G59" s="3"/>
      <c r="H59" s="12" t="s">
        <v>21</v>
      </c>
      <c r="I59" s="1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 t="s">
        <v>25</v>
      </c>
      <c r="C60" s="19">
        <v>45354.0</v>
      </c>
      <c r="D60" s="20" t="s">
        <v>37</v>
      </c>
      <c r="E60" s="3"/>
      <c r="F60" s="3"/>
      <c r="G60" s="18" t="s">
        <v>34</v>
      </c>
      <c r="H60" s="19">
        <v>45384.0</v>
      </c>
      <c r="I60" s="20" t="s">
        <v>39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6" t="s">
        <v>23</v>
      </c>
      <c r="B61" s="23" t="s">
        <v>52</v>
      </c>
      <c r="C61" s="21">
        <v>45323.0</v>
      </c>
      <c r="D61" s="25" t="s">
        <v>117</v>
      </c>
      <c r="E61" s="3"/>
      <c r="F61" s="1" t="s">
        <v>23</v>
      </c>
      <c r="G61" s="23" t="s">
        <v>90</v>
      </c>
      <c r="H61" s="21">
        <v>45323.0</v>
      </c>
      <c r="I61" s="25" t="s">
        <v>118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6" t="s">
        <v>26</v>
      </c>
      <c r="B62" s="23" t="s">
        <v>66</v>
      </c>
      <c r="C62" s="21" t="s">
        <v>47</v>
      </c>
      <c r="D62" s="25" t="s">
        <v>119</v>
      </c>
      <c r="E62" s="3"/>
      <c r="F62" s="1" t="s">
        <v>26</v>
      </c>
      <c r="G62" s="13" t="s">
        <v>85</v>
      </c>
      <c r="H62" s="21" t="s">
        <v>42</v>
      </c>
      <c r="I62" s="15" t="s">
        <v>120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6" t="s">
        <v>29</v>
      </c>
      <c r="B63" s="23" t="s">
        <v>56</v>
      </c>
      <c r="C63" s="21">
        <v>45323.0</v>
      </c>
      <c r="D63" s="25" t="s">
        <v>121</v>
      </c>
      <c r="E63" s="1"/>
      <c r="F63" s="1" t="s">
        <v>29</v>
      </c>
      <c r="G63" s="13" t="s">
        <v>122</v>
      </c>
      <c r="H63" s="21">
        <v>45293.0</v>
      </c>
      <c r="I63" s="15" t="s">
        <v>123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6" t="s">
        <v>32</v>
      </c>
      <c r="B64" s="13" t="s">
        <v>124</v>
      </c>
      <c r="C64" s="21">
        <v>45293.0</v>
      </c>
      <c r="D64" s="15" t="s">
        <v>125</v>
      </c>
      <c r="E64" s="3"/>
      <c r="F64" s="1" t="s">
        <v>32</v>
      </c>
      <c r="G64" s="23" t="s">
        <v>72</v>
      </c>
      <c r="H64" s="26" t="s">
        <v>47</v>
      </c>
      <c r="I64" s="25" t="s">
        <v>126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6" t="s">
        <v>59</v>
      </c>
      <c r="B65" s="13" t="s">
        <v>43</v>
      </c>
      <c r="C65" s="21" t="s">
        <v>42</v>
      </c>
      <c r="D65" s="15" t="s">
        <v>127</v>
      </c>
      <c r="E65" s="3"/>
      <c r="F65" s="1" t="s">
        <v>59</v>
      </c>
      <c r="G65" s="23" t="s">
        <v>76</v>
      </c>
      <c r="H65" s="21">
        <v>45323.0</v>
      </c>
      <c r="I65" s="25" t="s">
        <v>128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6" t="s">
        <v>64</v>
      </c>
      <c r="B66" s="13" t="s">
        <v>129</v>
      </c>
      <c r="C66" s="21" t="s">
        <v>42</v>
      </c>
      <c r="D66" s="15" t="s">
        <v>130</v>
      </c>
      <c r="E66" s="3"/>
      <c r="F66" s="1" t="s">
        <v>64</v>
      </c>
      <c r="G66" s="23" t="s">
        <v>80</v>
      </c>
      <c r="H66" s="21" t="s">
        <v>47</v>
      </c>
      <c r="I66" s="25" t="s">
        <v>131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31"/>
      <c r="C67" s="37"/>
      <c r="D67" s="1"/>
      <c r="E67" s="3"/>
      <c r="F67" s="1"/>
      <c r="G67" s="31"/>
      <c r="H67" s="37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2" t="s">
        <v>21</v>
      </c>
      <c r="D69" s="12"/>
      <c r="E69" s="3"/>
      <c r="F69" s="3"/>
      <c r="G69" s="3"/>
      <c r="H69" s="12" t="s">
        <v>21</v>
      </c>
      <c r="I69" s="1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 t="s">
        <v>30</v>
      </c>
      <c r="C70" s="19">
        <v>45386.0</v>
      </c>
      <c r="D70" s="20" t="s">
        <v>35</v>
      </c>
      <c r="E70" s="20"/>
      <c r="F70" s="3"/>
      <c r="G70" s="34" t="s">
        <v>28</v>
      </c>
      <c r="H70" s="19">
        <v>45445.0</v>
      </c>
      <c r="I70" s="35" t="s">
        <v>36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23</v>
      </c>
      <c r="B71" s="23" t="s">
        <v>101</v>
      </c>
      <c r="C71" s="21">
        <v>45323.0</v>
      </c>
      <c r="D71" s="25" t="s">
        <v>111</v>
      </c>
      <c r="E71" s="3"/>
      <c r="F71" s="1" t="s">
        <v>23</v>
      </c>
      <c r="G71" s="23" t="s">
        <v>133</v>
      </c>
      <c r="H71" s="21" t="s">
        <v>47</v>
      </c>
      <c r="I71" s="25" t="s">
        <v>110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26</v>
      </c>
      <c r="B72" s="23" t="s">
        <v>77</v>
      </c>
      <c r="C72" s="21" t="s">
        <v>47</v>
      </c>
      <c r="D72" s="25" t="s">
        <v>105</v>
      </c>
      <c r="E72" s="3"/>
      <c r="F72" s="1" t="s">
        <v>26</v>
      </c>
      <c r="G72" s="23" t="s">
        <v>68</v>
      </c>
      <c r="H72" s="21" t="s">
        <v>47</v>
      </c>
      <c r="I72" s="25" t="s">
        <v>112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7"/>
      <c r="C73" s="24"/>
      <c r="D73" s="2"/>
      <c r="E73" s="3"/>
      <c r="F73" s="2"/>
      <c r="G73" s="27"/>
      <c r="H73" s="24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C74" s="12" t="s">
        <v>21</v>
      </c>
      <c r="D74" s="12"/>
      <c r="F74" s="3"/>
      <c r="G74" s="3"/>
      <c r="H74" s="12" t="s">
        <v>21</v>
      </c>
      <c r="I74" s="1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 t="s">
        <v>25</v>
      </c>
      <c r="C75" s="19">
        <v>45387.0</v>
      </c>
      <c r="D75" s="20" t="s">
        <v>37</v>
      </c>
      <c r="E75" s="3"/>
      <c r="F75" s="3"/>
      <c r="G75" s="34" t="s">
        <v>34</v>
      </c>
      <c r="H75" s="19">
        <v>45445.0</v>
      </c>
      <c r="I75" s="35" t="s">
        <v>39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6" t="s">
        <v>23</v>
      </c>
      <c r="B76" s="13" t="s">
        <v>66</v>
      </c>
      <c r="C76" s="21" t="s">
        <v>42</v>
      </c>
      <c r="D76" s="15" t="s">
        <v>127</v>
      </c>
      <c r="E76" s="3"/>
      <c r="F76" s="1" t="s">
        <v>23</v>
      </c>
      <c r="G76" s="23" t="s">
        <v>90</v>
      </c>
      <c r="H76" s="21">
        <v>45323.0</v>
      </c>
      <c r="I76" s="25" t="s">
        <v>120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6" t="s">
        <v>26</v>
      </c>
      <c r="B77" s="23" t="s">
        <v>56</v>
      </c>
      <c r="C77" s="21" t="s">
        <v>47</v>
      </c>
      <c r="D77" s="25" t="s">
        <v>125</v>
      </c>
      <c r="E77" s="3"/>
      <c r="F77" s="1" t="s">
        <v>26</v>
      </c>
      <c r="G77" s="23" t="s">
        <v>72</v>
      </c>
      <c r="H77" s="21" t="s">
        <v>47</v>
      </c>
      <c r="I77" s="25" t="s">
        <v>123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6" t="s">
        <v>29</v>
      </c>
      <c r="B78" s="13" t="s">
        <v>52</v>
      </c>
      <c r="C78" s="21" t="s">
        <v>42</v>
      </c>
      <c r="D78" s="15" t="s">
        <v>130</v>
      </c>
      <c r="E78" s="1"/>
      <c r="F78" s="1"/>
      <c r="G78" s="31"/>
      <c r="H78" s="3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31"/>
      <c r="C79" s="38"/>
      <c r="D79" s="1"/>
      <c r="E79" s="3"/>
      <c r="F79" s="1"/>
      <c r="G79" s="31"/>
      <c r="H79" s="1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 t="s">
        <v>134</v>
      </c>
      <c r="B80" s="31"/>
      <c r="C80" s="37"/>
      <c r="E80" s="3"/>
      <c r="F80" s="1"/>
      <c r="G80" s="31"/>
      <c r="H80" s="39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2" t="s">
        <v>21</v>
      </c>
      <c r="D81" s="12"/>
      <c r="E81" s="3"/>
      <c r="F81" s="3"/>
      <c r="H81" s="12" t="s">
        <v>21</v>
      </c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9" t="s">
        <v>30</v>
      </c>
      <c r="C82" s="19">
        <v>45388.0</v>
      </c>
      <c r="D82" s="30" t="s">
        <v>35</v>
      </c>
      <c r="E82" s="3"/>
      <c r="F82" s="3"/>
      <c r="G82" s="18" t="s">
        <v>25</v>
      </c>
      <c r="H82" s="19">
        <v>45417.0</v>
      </c>
      <c r="I82" s="20" t="s">
        <v>37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23</v>
      </c>
      <c r="B83" s="13" t="s">
        <v>101</v>
      </c>
      <c r="C83" s="21">
        <v>45293.0</v>
      </c>
      <c r="D83" s="15" t="s">
        <v>135</v>
      </c>
      <c r="E83" s="3"/>
      <c r="F83" s="36" t="s">
        <v>23</v>
      </c>
      <c r="G83" s="23" t="s">
        <v>56</v>
      </c>
      <c r="H83" s="21" t="s">
        <v>47</v>
      </c>
      <c r="I83" s="25" t="s">
        <v>136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26</v>
      </c>
      <c r="B84" s="13" t="s">
        <v>77</v>
      </c>
      <c r="C84" s="21" t="s">
        <v>42</v>
      </c>
      <c r="D84" s="15" t="s">
        <v>109</v>
      </c>
      <c r="E84" s="3"/>
      <c r="F84" s="1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7"/>
      <c r="C85" s="24"/>
      <c r="D85" s="2"/>
      <c r="E85" s="3"/>
      <c r="F85" s="3"/>
      <c r="G85" s="3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 t="s">
        <v>137</v>
      </c>
      <c r="B86" s="31"/>
      <c r="C86" s="37"/>
      <c r="E86" s="3"/>
      <c r="F86" s="3"/>
      <c r="G86" s="18"/>
      <c r="H86" s="19"/>
      <c r="I86" s="2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C87" s="12" t="s">
        <v>21</v>
      </c>
      <c r="D87" s="12"/>
      <c r="E87" s="3"/>
      <c r="F87" s="1"/>
      <c r="G87" s="31"/>
      <c r="H87" s="37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4" t="s">
        <v>25</v>
      </c>
      <c r="C88" s="19">
        <v>45448.0</v>
      </c>
      <c r="D88" s="35" t="s">
        <v>37</v>
      </c>
      <c r="E88" s="3"/>
      <c r="F88" s="1"/>
      <c r="G88" s="31"/>
      <c r="H88" s="37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6" t="s">
        <v>23</v>
      </c>
      <c r="B89" s="23" t="s">
        <v>56</v>
      </c>
      <c r="C89" s="21">
        <v>45323.0</v>
      </c>
      <c r="D89" s="25" t="s">
        <v>127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31"/>
      <c r="C90" s="37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 t="s">
        <v>138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40" t="s">
        <v>21</v>
      </c>
      <c r="D92" s="40"/>
      <c r="E92" s="3"/>
      <c r="F92" s="3"/>
      <c r="G92" s="3"/>
      <c r="H92" s="40" t="s">
        <v>21</v>
      </c>
      <c r="I92" s="4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1" t="s">
        <v>28</v>
      </c>
      <c r="C93" s="19">
        <v>45384.0</v>
      </c>
      <c r="D93" s="42" t="s">
        <v>35</v>
      </c>
      <c r="E93" s="42"/>
      <c r="F93" s="3"/>
      <c r="G93" s="41" t="s">
        <v>25</v>
      </c>
      <c r="H93" s="19">
        <v>45384.0</v>
      </c>
      <c r="I93" s="42" t="s">
        <v>34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6" t="s">
        <v>23</v>
      </c>
      <c r="B94" s="23" t="s">
        <v>58</v>
      </c>
      <c r="C94" s="21">
        <v>45323.0</v>
      </c>
      <c r="D94" s="25" t="s">
        <v>109</v>
      </c>
      <c r="E94" s="3"/>
      <c r="F94" s="36" t="s">
        <v>23</v>
      </c>
      <c r="G94" s="23" t="s">
        <v>129</v>
      </c>
      <c r="H94" s="21">
        <v>45323.0</v>
      </c>
      <c r="I94" s="25" t="s">
        <v>80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6" t="s">
        <v>26</v>
      </c>
      <c r="B95" s="23" t="s">
        <v>54</v>
      </c>
      <c r="C95" s="21">
        <v>45323.0</v>
      </c>
      <c r="D95" s="25" t="s">
        <v>107</v>
      </c>
      <c r="E95" s="3"/>
      <c r="F95" s="36" t="s">
        <v>26</v>
      </c>
      <c r="G95" s="13" t="s">
        <v>43</v>
      </c>
      <c r="H95" s="21" t="s">
        <v>42</v>
      </c>
      <c r="I95" s="15" t="s">
        <v>76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6" t="s">
        <v>29</v>
      </c>
      <c r="B96" s="23" t="s">
        <v>139</v>
      </c>
      <c r="C96" s="21">
        <v>45323.0</v>
      </c>
      <c r="D96" s="25" t="s">
        <v>113</v>
      </c>
      <c r="E96" s="3"/>
      <c r="F96" s="36" t="s">
        <v>29</v>
      </c>
      <c r="G96" s="23" t="s">
        <v>52</v>
      </c>
      <c r="H96" s="21">
        <v>45323.0</v>
      </c>
      <c r="I96" s="25" t="s">
        <v>122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6" t="s">
        <v>32</v>
      </c>
      <c r="B97" s="13" t="s">
        <v>140</v>
      </c>
      <c r="C97" s="21">
        <v>45293.0</v>
      </c>
      <c r="D97" s="15" t="s">
        <v>105</v>
      </c>
      <c r="E97" s="3"/>
      <c r="F97" s="36" t="s">
        <v>32</v>
      </c>
      <c r="G97" s="23" t="s">
        <v>124</v>
      </c>
      <c r="H97" s="21">
        <v>45323.0</v>
      </c>
      <c r="I97" s="25" t="s">
        <v>141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6" t="s">
        <v>59</v>
      </c>
      <c r="B98" s="13" t="s">
        <v>63</v>
      </c>
      <c r="C98" s="21">
        <v>45293.0</v>
      </c>
      <c r="D98" s="15" t="s">
        <v>115</v>
      </c>
      <c r="E98" s="3"/>
      <c r="F98" s="36" t="s">
        <v>59</v>
      </c>
      <c r="G98" s="23" t="s">
        <v>142</v>
      </c>
      <c r="H98" s="21" t="s">
        <v>143</v>
      </c>
      <c r="I98" s="25" t="s">
        <v>85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6" t="s">
        <v>64</v>
      </c>
      <c r="B99" s="23" t="s">
        <v>45</v>
      </c>
      <c r="C99" s="26" t="s">
        <v>47</v>
      </c>
      <c r="D99" s="25" t="s">
        <v>144</v>
      </c>
      <c r="E99" s="3"/>
      <c r="F99" s="36" t="s">
        <v>64</v>
      </c>
      <c r="G99" s="13" t="s">
        <v>66</v>
      </c>
      <c r="H99" s="21" t="s">
        <v>42</v>
      </c>
      <c r="I99" s="15" t="s">
        <v>90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 t="s">
        <v>145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40" t="s">
        <v>21</v>
      </c>
      <c r="D102" s="40"/>
      <c r="E102" s="3"/>
      <c r="F102" s="3"/>
      <c r="G102" s="3"/>
      <c r="H102" s="40" t="s">
        <v>21</v>
      </c>
      <c r="I102" s="4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1" t="s">
        <v>28</v>
      </c>
      <c r="C103" s="19">
        <v>45415.0</v>
      </c>
      <c r="D103" s="42" t="s">
        <v>35</v>
      </c>
      <c r="E103" s="42"/>
      <c r="F103" s="3"/>
      <c r="G103" s="34" t="s">
        <v>25</v>
      </c>
      <c r="H103" s="19">
        <v>45445.0</v>
      </c>
      <c r="I103" s="35" t="s">
        <v>34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6" t="s">
        <v>23</v>
      </c>
      <c r="B104" s="23" t="s">
        <v>58</v>
      </c>
      <c r="C104" s="21">
        <v>45323.0</v>
      </c>
      <c r="D104" s="25" t="s">
        <v>105</v>
      </c>
      <c r="E104" s="3"/>
      <c r="F104" s="36" t="s">
        <v>23</v>
      </c>
      <c r="G104" s="23" t="s">
        <v>142</v>
      </c>
      <c r="H104" s="21" t="s">
        <v>47</v>
      </c>
      <c r="I104" s="25" t="s">
        <v>76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6" t="s">
        <v>26</v>
      </c>
      <c r="B105" s="13" t="s">
        <v>139</v>
      </c>
      <c r="C105" s="21">
        <v>45293.0</v>
      </c>
      <c r="D105" s="15" t="s">
        <v>115</v>
      </c>
      <c r="E105" s="3"/>
      <c r="F105" s="36" t="s">
        <v>26</v>
      </c>
      <c r="G105" s="23" t="s">
        <v>129</v>
      </c>
      <c r="H105" s="21" t="s">
        <v>47</v>
      </c>
      <c r="I105" s="25" t="s">
        <v>90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6"/>
      <c r="B106" s="43"/>
      <c r="C106" s="37"/>
      <c r="D106" s="36"/>
      <c r="E106" s="3"/>
      <c r="F106" s="36"/>
      <c r="G106" s="43"/>
      <c r="H106" s="32"/>
      <c r="I106" s="3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 t="s">
        <v>146</v>
      </c>
      <c r="B107" s="3"/>
      <c r="C107" s="3"/>
      <c r="D107" s="3"/>
      <c r="E107" s="3"/>
      <c r="F107" s="12" t="s">
        <v>147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40" t="s">
        <v>21</v>
      </c>
      <c r="D108" s="40"/>
      <c r="E108" s="3"/>
      <c r="F108" s="3"/>
      <c r="G108" s="3"/>
      <c r="H108" s="40" t="s">
        <v>21</v>
      </c>
      <c r="I108" s="40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1" t="s">
        <v>28</v>
      </c>
      <c r="C109" s="19">
        <v>45416.0</v>
      </c>
      <c r="D109" s="42" t="s">
        <v>35</v>
      </c>
      <c r="E109" s="3"/>
      <c r="F109" s="3"/>
      <c r="G109" s="41" t="s">
        <v>28</v>
      </c>
      <c r="H109" s="19">
        <v>45417.0</v>
      </c>
      <c r="I109" s="42" t="s">
        <v>35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6" t="s">
        <v>23</v>
      </c>
      <c r="B110" s="13" t="s">
        <v>45</v>
      </c>
      <c r="C110" s="21" t="s">
        <v>42</v>
      </c>
      <c r="D110" s="15" t="s">
        <v>115</v>
      </c>
      <c r="E110" s="3"/>
      <c r="F110" s="36" t="s">
        <v>23</v>
      </c>
      <c r="G110" s="13" t="s">
        <v>54</v>
      </c>
      <c r="H110" s="26" t="s">
        <v>42</v>
      </c>
      <c r="I110" s="15" t="s">
        <v>115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 t="s">
        <v>148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40" t="s">
        <v>21</v>
      </c>
      <c r="D113" s="4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4" t="s">
        <v>28</v>
      </c>
      <c r="C114" s="19">
        <v>45448.0</v>
      </c>
      <c r="D114" s="35" t="s">
        <v>35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6" t="s">
        <v>23</v>
      </c>
      <c r="B115" s="23" t="s">
        <v>58</v>
      </c>
      <c r="C115" s="26" t="s">
        <v>47</v>
      </c>
      <c r="D115" s="25" t="s">
        <v>115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149</v>
      </c>
      <c r="B117" s="3"/>
      <c r="C117" s="3"/>
      <c r="D117" s="3"/>
      <c r="E117" s="3"/>
      <c r="F117" s="12" t="s">
        <v>150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40" t="s">
        <v>21</v>
      </c>
      <c r="D118" s="40"/>
      <c r="E118" s="3"/>
      <c r="F118" s="3"/>
      <c r="G118" s="3"/>
      <c r="H118" s="40" t="s">
        <v>21</v>
      </c>
      <c r="I118" s="40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 t="s">
        <v>25</v>
      </c>
      <c r="C119" s="19">
        <v>45326.0</v>
      </c>
      <c r="D119" s="20" t="s">
        <v>28</v>
      </c>
      <c r="E119" s="3"/>
      <c r="F119" s="3"/>
      <c r="G119" s="18" t="s">
        <v>25</v>
      </c>
      <c r="H119" s="19">
        <v>45356.0</v>
      </c>
      <c r="I119" s="20" t="s">
        <v>28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6" t="s">
        <v>23</v>
      </c>
      <c r="B120" s="13" t="s">
        <v>43</v>
      </c>
      <c r="C120" s="21">
        <v>45293.0</v>
      </c>
      <c r="D120" s="15" t="s">
        <v>58</v>
      </c>
      <c r="E120" s="3"/>
      <c r="F120" s="36" t="s">
        <v>23</v>
      </c>
      <c r="G120" s="13" t="s">
        <v>52</v>
      </c>
      <c r="H120" s="26" t="s">
        <v>42</v>
      </c>
      <c r="I120" s="15" t="s">
        <v>54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6" t="s">
        <v>26</v>
      </c>
      <c r="B121" s="13" t="s">
        <v>56</v>
      </c>
      <c r="C121" s="21">
        <v>45293.0</v>
      </c>
      <c r="D121" s="15" t="s">
        <v>139</v>
      </c>
      <c r="E121" s="3"/>
      <c r="F121" s="36" t="s">
        <v>26</v>
      </c>
      <c r="G121" s="23" t="s">
        <v>66</v>
      </c>
      <c r="H121" s="26" t="s">
        <v>47</v>
      </c>
      <c r="I121" s="25" t="s">
        <v>151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6" t="s">
        <v>29</v>
      </c>
      <c r="B122" s="13" t="s">
        <v>152</v>
      </c>
      <c r="C122" s="21">
        <v>45293.0</v>
      </c>
      <c r="D122" s="15" t="s">
        <v>54</v>
      </c>
      <c r="E122" s="3"/>
      <c r="F122" s="36"/>
      <c r="G122" s="31"/>
      <c r="H122" s="37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6" t="s">
        <v>32</v>
      </c>
      <c r="B123" s="13" t="s">
        <v>124</v>
      </c>
      <c r="C123" s="21">
        <v>45293.0</v>
      </c>
      <c r="D123" s="15" t="s">
        <v>151</v>
      </c>
      <c r="E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6" t="s">
        <v>59</v>
      </c>
      <c r="B124" s="23" t="s">
        <v>66</v>
      </c>
      <c r="C124" s="26" t="s">
        <v>47</v>
      </c>
      <c r="D124" s="25" t="s">
        <v>45</v>
      </c>
      <c r="E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6" t="s">
        <v>64</v>
      </c>
      <c r="B125" s="23" t="s">
        <v>52</v>
      </c>
      <c r="C125" s="21">
        <v>45323.0</v>
      </c>
      <c r="D125" s="25" t="s">
        <v>50</v>
      </c>
      <c r="E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 t="s">
        <v>153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40" t="s">
        <v>21</v>
      </c>
      <c r="D128" s="4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9" t="s">
        <v>25</v>
      </c>
      <c r="C129" s="19">
        <v>45357.0</v>
      </c>
      <c r="D129" s="30" t="s">
        <v>28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6" t="s">
        <v>23</v>
      </c>
      <c r="B130" s="13" t="s">
        <v>66</v>
      </c>
      <c r="C130" s="26" t="s">
        <v>42</v>
      </c>
      <c r="D130" s="15" t="s">
        <v>58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hyperlinks>
    <hyperlink r:id="rId1" ref="C4"/>
    <hyperlink r:id="rId2" ref="H4"/>
    <hyperlink r:id="rId3" ref="C5"/>
    <hyperlink r:id="rId4" ref="H5"/>
    <hyperlink r:id="rId5" ref="C6"/>
    <hyperlink r:id="rId6" ref="H6"/>
    <hyperlink r:id="rId7" ref="C7"/>
    <hyperlink r:id="rId8" ref="H7"/>
    <hyperlink r:id="rId9" ref="C8"/>
    <hyperlink r:id="rId10" ref="H8"/>
    <hyperlink r:id="rId11" ref="C9"/>
    <hyperlink r:id="rId12" ref="H9"/>
    <hyperlink r:id="rId13" ref="C13"/>
    <hyperlink r:id="rId14" ref="H13"/>
    <hyperlink r:id="rId15" ref="C14"/>
    <hyperlink r:id="rId16" ref="H14"/>
    <hyperlink r:id="rId17" ref="C15"/>
    <hyperlink r:id="rId18" ref="H15"/>
    <hyperlink r:id="rId19" ref="C16"/>
    <hyperlink r:id="rId20" ref="H16"/>
    <hyperlink r:id="rId21" ref="C17"/>
    <hyperlink r:id="rId22" ref="H17"/>
    <hyperlink r:id="rId23" ref="C18"/>
    <hyperlink r:id="rId24" ref="H18"/>
    <hyperlink r:id="rId25" ref="H19"/>
    <hyperlink r:id="rId26" ref="C23"/>
    <hyperlink r:id="rId27" ref="H23"/>
    <hyperlink r:id="rId28" ref="C24"/>
    <hyperlink r:id="rId29" ref="H24"/>
    <hyperlink r:id="rId30" ref="C27"/>
    <hyperlink r:id="rId31" ref="H27"/>
    <hyperlink r:id="rId32" ref="C28"/>
    <hyperlink r:id="rId33" ref="C33"/>
    <hyperlink r:id="rId34" ref="H33"/>
    <hyperlink r:id="rId35" ref="C34"/>
    <hyperlink r:id="rId36" ref="C37"/>
    <hyperlink r:id="rId37" ref="C42"/>
    <hyperlink r:id="rId38" ref="H42"/>
    <hyperlink r:id="rId39" ref="C47"/>
    <hyperlink r:id="rId40" ref="H47"/>
    <hyperlink r:id="rId41" ref="C52"/>
    <hyperlink r:id="rId42" ref="H52"/>
    <hyperlink r:id="rId43" ref="C53"/>
    <hyperlink r:id="rId44" ref="H53"/>
    <hyperlink r:id="rId45" ref="C54"/>
    <hyperlink r:id="rId46" ref="H54"/>
    <hyperlink r:id="rId47" ref="C55"/>
    <hyperlink r:id="rId48" ref="H55"/>
    <hyperlink r:id="rId49" ref="C56"/>
    <hyperlink r:id="rId50" ref="H56"/>
    <hyperlink r:id="rId51" ref="C57"/>
    <hyperlink r:id="rId52" ref="H57"/>
    <hyperlink r:id="rId53" ref="C61"/>
    <hyperlink r:id="rId54" ref="H61"/>
    <hyperlink r:id="rId55" ref="C62"/>
    <hyperlink r:id="rId56" ref="H62"/>
    <hyperlink r:id="rId57" ref="C63"/>
    <hyperlink r:id="rId58" ref="H63"/>
    <hyperlink r:id="rId59" ref="C64"/>
    <hyperlink r:id="rId60" ref="H64"/>
    <hyperlink r:id="rId61" ref="C65"/>
    <hyperlink r:id="rId62" ref="H65"/>
    <hyperlink r:id="rId63" ref="C66"/>
    <hyperlink r:id="rId64" ref="H66"/>
    <hyperlink r:id="rId65" ref="C71"/>
    <hyperlink r:id="rId66" ref="H71"/>
    <hyperlink r:id="rId67" ref="C72"/>
    <hyperlink r:id="rId68" ref="H72"/>
    <hyperlink r:id="rId69" ref="C76"/>
    <hyperlink r:id="rId70" ref="H76"/>
    <hyperlink r:id="rId71" ref="C77"/>
    <hyperlink r:id="rId72" ref="H77"/>
    <hyperlink r:id="rId73" ref="C78"/>
    <hyperlink r:id="rId74" ref="C83"/>
    <hyperlink r:id="rId75" ref="H83"/>
    <hyperlink r:id="rId76" ref="C84"/>
    <hyperlink r:id="rId77" ref="C89"/>
    <hyperlink r:id="rId78" ref="C94"/>
    <hyperlink r:id="rId79" ref="H94"/>
    <hyperlink r:id="rId80" ref="C95"/>
    <hyperlink r:id="rId81" ref="H95"/>
    <hyperlink r:id="rId82" ref="C96"/>
    <hyperlink r:id="rId83" ref="H96"/>
    <hyperlink r:id="rId84" ref="C97"/>
    <hyperlink r:id="rId85" ref="H97"/>
    <hyperlink r:id="rId86" ref="C98"/>
    <hyperlink r:id="rId87" ref="H98"/>
    <hyperlink r:id="rId88" ref="C99"/>
    <hyperlink r:id="rId89" ref="H99"/>
    <hyperlink r:id="rId90" ref="C104"/>
    <hyperlink r:id="rId91" ref="H104"/>
    <hyperlink r:id="rId92" ref="C105"/>
    <hyperlink r:id="rId93" ref="H105"/>
    <hyperlink r:id="rId94" ref="C110"/>
    <hyperlink r:id="rId95" ref="H110"/>
    <hyperlink r:id="rId96" ref="C115"/>
    <hyperlink r:id="rId97" ref="C120"/>
    <hyperlink r:id="rId98" ref="H120"/>
    <hyperlink r:id="rId99" ref="C121"/>
    <hyperlink r:id="rId100" ref="H121"/>
    <hyperlink r:id="rId101" ref="C122"/>
    <hyperlink r:id="rId102" ref="C123"/>
    <hyperlink r:id="rId103" ref="C124"/>
    <hyperlink r:id="rId104" ref="C125"/>
    <hyperlink r:id="rId105" ref="C130"/>
  </hyperlinks>
  <drawing r:id="rId10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86"/>
    <col customWidth="1" min="3" max="3" width="20.0"/>
    <col hidden="1" min="4" max="4" width="14.43"/>
    <col customWidth="1" min="5" max="5" width="8.57"/>
    <col customWidth="1" min="6" max="6" width="10.57"/>
    <col customWidth="1" min="7" max="8" width="18.14"/>
    <col customWidth="1" min="9" max="9" width="29.14"/>
  </cols>
  <sheetData>
    <row r="1">
      <c r="A1" s="44" t="s">
        <v>154</v>
      </c>
      <c r="B1" s="45" t="s">
        <v>155</v>
      </c>
      <c r="C1" s="45" t="s">
        <v>156</v>
      </c>
      <c r="D1" s="46" t="s">
        <v>157</v>
      </c>
      <c r="E1" s="47" t="s">
        <v>158</v>
      </c>
      <c r="F1" s="47" t="s">
        <v>159</v>
      </c>
      <c r="G1" s="47" t="s">
        <v>160</v>
      </c>
      <c r="H1" s="47" t="s">
        <v>161</v>
      </c>
      <c r="I1" s="47" t="s">
        <v>162</v>
      </c>
    </row>
    <row r="2">
      <c r="A2" s="48">
        <f t="shared" ref="A2:A3" si="1">_xlfn.rank.eq(D2,$D$1:$D$79)</f>
        <v>1</v>
      </c>
      <c r="B2" s="48" t="s">
        <v>163</v>
      </c>
      <c r="C2" s="48" t="s">
        <v>25</v>
      </c>
      <c r="D2" s="48">
        <f t="shared" ref="D2:D96" si="2">iferror((G2*100)+E2+(H2*0.1)+(I2*0.0001),0)</f>
        <v>506.0857731</v>
      </c>
      <c r="E2" s="48">
        <v>6.0</v>
      </c>
      <c r="F2" s="48">
        <v>1.0</v>
      </c>
      <c r="G2" s="48">
        <f t="shared" ref="G2:G96" si="3">E2-F2</f>
        <v>5</v>
      </c>
      <c r="H2" s="49">
        <f t="shared" ref="H2:H96" si="4">E2/(E2+F2)</f>
        <v>0.8571428571</v>
      </c>
      <c r="I2" s="49">
        <f>('Playoff List of Players'!B88+'Playoff List of Players'!B81+'Playoff List of Players'!B22+'Playoff List of Players'!B28+'Playoff List of Players'!B75+'Playoff List of Players'!B62+'Playoff List of Players'!B33)/('Playoff List of Players'!E88+'Playoff List of Players'!E81+'Playoff List of Players'!E22+'Playoff List of Players'!E28+'Playoff List of Players'!E75+'Playoff List of Players'!E62+'Playoff List of Players'!E33)</f>
        <v>0.5882352941</v>
      </c>
    </row>
    <row r="3">
      <c r="A3" s="50">
        <f t="shared" si="1"/>
        <v>2</v>
      </c>
      <c r="B3" s="50" t="s">
        <v>58</v>
      </c>
      <c r="C3" s="50" t="s">
        <v>28</v>
      </c>
      <c r="D3" s="48">
        <f t="shared" si="2"/>
        <v>506.0857643</v>
      </c>
      <c r="E3" s="50">
        <v>6.0</v>
      </c>
      <c r="F3" s="50">
        <v>1.0</v>
      </c>
      <c r="G3" s="50">
        <f t="shared" si="3"/>
        <v>5</v>
      </c>
      <c r="H3" s="51">
        <f t="shared" si="4"/>
        <v>0.8571428571</v>
      </c>
      <c r="I3" s="51">
        <f>('Playoff List of Players'!B69+'Playoff List of Players'!B40+'Playoff List of Players'!B79+'Playoff List of Players'!B59+'Playoff List of Players'!B72+'Playoff List of Players'!B13+'Playoff List of Players'!B10)/('Playoff List of Players'!E69+'Playoff List of Players'!E40+'Playoff List of Players'!E79+'Playoff List of Players'!E59+'Playoff List of Players'!E72+'Playoff List of Players'!E13+'Playoff List of Players'!E10)</f>
        <v>0.5</v>
      </c>
    </row>
    <row r="4">
      <c r="A4" s="50">
        <f>_xlfn.rank.eq(D4,$D$1:$D$82)</f>
        <v>3</v>
      </c>
      <c r="B4" s="50" t="s">
        <v>115</v>
      </c>
      <c r="C4" s="50" t="s">
        <v>35</v>
      </c>
      <c r="D4" s="48">
        <f t="shared" si="2"/>
        <v>405.083392</v>
      </c>
      <c r="E4" s="50">
        <v>5.0</v>
      </c>
      <c r="F4" s="50">
        <v>1.0</v>
      </c>
      <c r="G4" s="50">
        <f t="shared" si="3"/>
        <v>4</v>
      </c>
      <c r="H4" s="51">
        <f t="shared" si="4"/>
        <v>0.8333333333</v>
      </c>
      <c r="I4" s="51">
        <f>('Playoff List of Players'!B68+'Playoff List of Players'!B65+'Playoff List of Players'!B33+'Playoff List of Players'!B49+'Playoff List of Players'!B4+'Playoff List of Players'!B61)/('Playoff List of Players'!E68+'Playoff List of Players'!E65+'Playoff List of Players'!E33+'Playoff List of Players'!E49+'Playoff List of Players'!E4+'Playoff List of Players'!E61)</f>
        <v>0.5862068966</v>
      </c>
    </row>
    <row r="5">
      <c r="A5" s="48">
        <f t="shared" ref="A5:A10" si="5">_xlfn.rank.eq(D5,$D$1:$D$79)</f>
        <v>4</v>
      </c>
      <c r="B5" s="48" t="s">
        <v>90</v>
      </c>
      <c r="C5" s="48" t="s">
        <v>34</v>
      </c>
      <c r="D5" s="48">
        <f t="shared" si="2"/>
        <v>405.083381</v>
      </c>
      <c r="E5" s="48">
        <v>5.0</v>
      </c>
      <c r="F5" s="48">
        <v>1.0</v>
      </c>
      <c r="G5" s="48">
        <f t="shared" si="3"/>
        <v>4</v>
      </c>
      <c r="H5" s="49">
        <f t="shared" si="4"/>
        <v>0.8333333333</v>
      </c>
      <c r="I5" s="49">
        <f>('Playoff List of Players'!B46+'Playoff List of Players'!B54+'Playoff List of Players'!B84+'Playoff List of Players'!B7+'Playoff List of Players'!B10+'Playoff List of Players'!B85)/('Playoff List of Players'!E46+'Playoff List of Players'!E54+'Playoff List of Players'!E84+'Playoff List of Players'!E7+'Playoff List of Players'!E10+'Playoff List of Players'!E85)</f>
        <v>0.4761904762</v>
      </c>
    </row>
    <row r="6">
      <c r="A6" s="50">
        <f t="shared" si="5"/>
        <v>5</v>
      </c>
      <c r="B6" s="50" t="s">
        <v>68</v>
      </c>
      <c r="C6" s="50" t="s">
        <v>28</v>
      </c>
      <c r="D6" s="48">
        <f t="shared" si="2"/>
        <v>404.1000333</v>
      </c>
      <c r="E6" s="50">
        <v>4.0</v>
      </c>
      <c r="F6" s="50">
        <v>0.0</v>
      </c>
      <c r="G6" s="50">
        <f t="shared" si="3"/>
        <v>4</v>
      </c>
      <c r="H6" s="51">
        <f t="shared" si="4"/>
        <v>1</v>
      </c>
      <c r="I6" s="51">
        <f>('Playoff List of Players'!B34+'Playoff List of Players'!B64+'Playoff List of Players'!B66+'Playoff List of Players'!B40)/('Playoff List of Players'!E34+'Playoff List of Players'!E64+'Playoff List of Players'!E66+'Playoff List of Players'!E40)</f>
        <v>0.3333333333</v>
      </c>
    </row>
    <row r="7">
      <c r="A7" s="48">
        <f t="shared" si="5"/>
        <v>6</v>
      </c>
      <c r="B7" s="48" t="s">
        <v>164</v>
      </c>
      <c r="C7" s="48" t="s">
        <v>25</v>
      </c>
      <c r="D7" s="48">
        <f t="shared" si="2"/>
        <v>305.0714836</v>
      </c>
      <c r="E7" s="48">
        <v>5.0</v>
      </c>
      <c r="F7" s="48">
        <v>2.0</v>
      </c>
      <c r="G7" s="48">
        <f t="shared" si="3"/>
        <v>3</v>
      </c>
      <c r="H7" s="49">
        <f t="shared" si="4"/>
        <v>0.7142857143</v>
      </c>
      <c r="I7" s="49">
        <f>('Playoff List of Players'!B8+'Playoff List of Players'!B30+'Playoff List of Players'!B92+'Playoff List of Players'!B75+'Playoff List of Players'!B24+'Playoff List of Players'!B3+'Playoff List of Players'!B4)/('Playoff List of Players'!E8+'Playoff List of Players'!E30+'Playoff List of Players'!E92+'Playoff List of Players'!E75+'Playoff List of Players'!E24+'Playoff List of Players'!E3+'Playoff List of Players'!E4)</f>
        <v>0.55</v>
      </c>
    </row>
    <row r="8">
      <c r="A8" s="50">
        <f t="shared" si="5"/>
        <v>7</v>
      </c>
      <c r="B8" s="50" t="s">
        <v>93</v>
      </c>
      <c r="C8" s="50" t="s">
        <v>33</v>
      </c>
      <c r="D8" s="48">
        <f t="shared" si="2"/>
        <v>304.0800524</v>
      </c>
      <c r="E8" s="50">
        <v>4.0</v>
      </c>
      <c r="F8" s="50">
        <v>1.0</v>
      </c>
      <c r="G8" s="50">
        <f t="shared" si="3"/>
        <v>3</v>
      </c>
      <c r="H8" s="51">
        <f t="shared" si="4"/>
        <v>0.8</v>
      </c>
      <c r="I8" s="51">
        <f>('Playoff List of Players'!B31+'Playoff List of Players'!B77+'Playoff List of Players'!B82+'Playoff List of Players'!B78+'Playoff List of Players'!B86)/('Playoff List of Players'!E31+'Playoff List of Players'!E77+'Playoff List of Players'!E82+'Playoff List of Players'!E78+'Playoff List of Players'!E86)</f>
        <v>0.5238095238</v>
      </c>
    </row>
    <row r="9">
      <c r="A9" s="50">
        <f t="shared" si="5"/>
        <v>8</v>
      </c>
      <c r="B9" s="50" t="s">
        <v>74</v>
      </c>
      <c r="C9" s="50" t="s">
        <v>31</v>
      </c>
      <c r="D9" s="48">
        <f t="shared" si="2"/>
        <v>304.0800471</v>
      </c>
      <c r="E9" s="50">
        <v>4.0</v>
      </c>
      <c r="F9" s="50">
        <v>1.0</v>
      </c>
      <c r="G9" s="50">
        <f t="shared" si="3"/>
        <v>3</v>
      </c>
      <c r="H9" s="51">
        <f t="shared" si="4"/>
        <v>0.8</v>
      </c>
      <c r="I9" s="51">
        <f>('Playoff List of Players'!B68+'Playoff List of Players'!B17+'Playoff List of Players'!B96+'Playoff List of Players'!B52+'Playoff List of Players'!B15)/('Playoff List of Players'!E68+'Playoff List of Players'!E17+'Playoff List of Players'!E96+'Playoff List of Players'!E52+'Playoff List of Players'!E15)</f>
        <v>0.4705882353</v>
      </c>
    </row>
    <row r="10">
      <c r="A10" s="48">
        <f t="shared" si="5"/>
        <v>9</v>
      </c>
      <c r="B10" s="48" t="s">
        <v>72</v>
      </c>
      <c r="C10" s="48" t="s">
        <v>34</v>
      </c>
      <c r="D10" s="48">
        <f t="shared" si="2"/>
        <v>303.100025</v>
      </c>
      <c r="E10" s="48">
        <v>3.0</v>
      </c>
      <c r="F10" s="48">
        <v>0.0</v>
      </c>
      <c r="G10" s="48">
        <f t="shared" si="3"/>
        <v>3</v>
      </c>
      <c r="H10" s="49">
        <f t="shared" si="4"/>
        <v>1</v>
      </c>
      <c r="I10" s="49">
        <f>('Playoff List of Players'!B5+'Playoff List of Players'!B47+'Playoff List of Players'!B2)/('Playoff List of Players'!E5+'Playoff List of Players'!E47+'Playoff List of Players'!E2)</f>
        <v>0.25</v>
      </c>
    </row>
    <row r="11">
      <c r="A11" s="50">
        <f>_xlfn.rank.eq(D11,$D$1:$D$96)</f>
        <v>10</v>
      </c>
      <c r="B11" s="50" t="s">
        <v>54</v>
      </c>
      <c r="C11" s="50" t="s">
        <v>28</v>
      </c>
      <c r="D11" s="48">
        <f t="shared" si="2"/>
        <v>204.0667232</v>
      </c>
      <c r="E11" s="50">
        <v>4.0</v>
      </c>
      <c r="F11" s="50">
        <v>2.0</v>
      </c>
      <c r="G11" s="50">
        <f t="shared" si="3"/>
        <v>2</v>
      </c>
      <c r="H11" s="51">
        <f t="shared" si="4"/>
        <v>0.6666666667</v>
      </c>
      <c r="I11" s="51">
        <f>('Playoff List of Players'!B64+'Playoff List of Players'!B93+'Playoff List of Players'!B20+'Playoff List of Players'!B72+'Playoff List of Players'!B85+'Playoff List of Players'!B80)/('Playoff List of Players'!E64+'Playoff List of Players'!E93+'Playoff List of Players'!E20+'Playoff List of Players'!E72+'Playoff List of Players'!E85+'Playoff List of Players'!E80)</f>
        <v>0.5652173913</v>
      </c>
    </row>
    <row r="12">
      <c r="A12" s="50">
        <f t="shared" ref="A12:A23" si="6">_xlfn.rank.eq(D12,$D$1:$D$79)</f>
        <v>11</v>
      </c>
      <c r="B12" s="50" t="s">
        <v>139</v>
      </c>
      <c r="C12" s="50" t="s">
        <v>28</v>
      </c>
      <c r="D12" s="48">
        <f t="shared" si="2"/>
        <v>203.0750706</v>
      </c>
      <c r="E12" s="50">
        <v>3.0</v>
      </c>
      <c r="F12" s="50">
        <v>1.0</v>
      </c>
      <c r="G12" s="50">
        <f t="shared" si="3"/>
        <v>2</v>
      </c>
      <c r="H12" s="51">
        <f t="shared" si="4"/>
        <v>0.75</v>
      </c>
      <c r="I12" s="51">
        <f>('Playoff List of Players'!B29+'Playoff List of Players'!B43+'Playoff List of Players'!B72+'Playoff List of Players'!B95)/('Playoff List of Players'!E29+'Playoff List of Players'!E43+'Playoff List of Players'!E72+'Playoff List of Players'!E95)</f>
        <v>0.7058823529</v>
      </c>
    </row>
    <row r="13">
      <c r="A13" s="50">
        <f t="shared" si="6"/>
        <v>12</v>
      </c>
      <c r="B13" s="50" t="s">
        <v>165</v>
      </c>
      <c r="C13" s="50" t="s">
        <v>30</v>
      </c>
      <c r="D13" s="48">
        <f t="shared" si="2"/>
        <v>203.0750636</v>
      </c>
      <c r="E13" s="50">
        <v>3.0</v>
      </c>
      <c r="F13" s="50">
        <v>1.0</v>
      </c>
      <c r="G13" s="50">
        <f t="shared" si="3"/>
        <v>2</v>
      </c>
      <c r="H13" s="51">
        <f t="shared" si="4"/>
        <v>0.75</v>
      </c>
      <c r="I13" s="51">
        <f>('Playoff List of Players'!B58+'Playoff List of Players'!B42+'Playoff List of Players'!B36+'Playoff List of Players'!B79)/('Playoff List of Players'!E58+'Playoff List of Players'!E42+'Playoff List of Players'!E36+'Playoff List of Players'!E79)</f>
        <v>0.6363636364</v>
      </c>
    </row>
    <row r="14">
      <c r="A14" s="50">
        <f t="shared" si="6"/>
        <v>13</v>
      </c>
      <c r="B14" s="50" t="s">
        <v>50</v>
      </c>
      <c r="C14" s="50" t="s">
        <v>28</v>
      </c>
      <c r="D14" s="48">
        <f t="shared" si="2"/>
        <v>203.0750545</v>
      </c>
      <c r="E14" s="50">
        <v>3.0</v>
      </c>
      <c r="F14" s="50">
        <v>1.0</v>
      </c>
      <c r="G14" s="50">
        <f t="shared" si="3"/>
        <v>2</v>
      </c>
      <c r="H14" s="51">
        <f t="shared" si="4"/>
        <v>0.75</v>
      </c>
      <c r="I14" s="51">
        <f>('Playoff List of Players'!B18+'Playoff List of Players'!B90+'Playoff List of Players'!B94+'Playoff List of Players'!B80)/('Playoff List of Players'!E18+'Playoff List of Players'!E90+'Playoff List of Players'!E94+'Playoff List of Players'!E80)</f>
        <v>0.5454545455</v>
      </c>
    </row>
    <row r="15">
      <c r="A15" s="48">
        <f t="shared" si="6"/>
        <v>14</v>
      </c>
      <c r="B15" s="48" t="s">
        <v>166</v>
      </c>
      <c r="C15" s="48" t="s">
        <v>25</v>
      </c>
      <c r="D15" s="48">
        <f t="shared" si="2"/>
        <v>202.1000444</v>
      </c>
      <c r="E15" s="48">
        <v>2.0</v>
      </c>
      <c r="F15" s="48">
        <v>0.0</v>
      </c>
      <c r="G15" s="48">
        <f t="shared" si="3"/>
        <v>2</v>
      </c>
      <c r="H15" s="49">
        <f t="shared" si="4"/>
        <v>1</v>
      </c>
      <c r="I15" s="49">
        <f>('Playoff List of Players'!B82+'Playoff List of Players'!B77)/('Playoff List of Players'!E82+'Playoff List of Players'!E77)</f>
        <v>0.4444444444</v>
      </c>
    </row>
    <row r="16">
      <c r="A16" s="50">
        <f t="shared" si="6"/>
        <v>15</v>
      </c>
      <c r="B16" s="50" t="s">
        <v>101</v>
      </c>
      <c r="C16" s="50" t="s">
        <v>30</v>
      </c>
      <c r="D16" s="48">
        <f t="shared" si="2"/>
        <v>103.0600545</v>
      </c>
      <c r="E16" s="50">
        <v>3.0</v>
      </c>
      <c r="F16" s="50">
        <v>2.0</v>
      </c>
      <c r="G16" s="50">
        <f t="shared" si="3"/>
        <v>1</v>
      </c>
      <c r="H16" s="51">
        <f t="shared" si="4"/>
        <v>0.6</v>
      </c>
      <c r="I16" s="51">
        <f>('Playoff List of Players'!B57+'Playoff List of Players'!B36+'Playoff List of Players'!B43+'Playoff List of Players'!B89+'Playoff List of Players'!B55)/('Playoff List of Players'!E57+'Playoff List of Players'!E36+'Playoff List of Players'!E43+'Playoff List of Players'!E89+'Playoff List of Players'!E55)</f>
        <v>0.5454545455</v>
      </c>
    </row>
    <row r="17">
      <c r="A17" s="50">
        <f t="shared" si="6"/>
        <v>16</v>
      </c>
      <c r="B17" s="50" t="s">
        <v>45</v>
      </c>
      <c r="C17" s="50" t="s">
        <v>28</v>
      </c>
      <c r="D17" s="48">
        <f t="shared" si="2"/>
        <v>103.06005</v>
      </c>
      <c r="E17" s="50">
        <v>3.0</v>
      </c>
      <c r="F17" s="50">
        <v>2.0</v>
      </c>
      <c r="G17" s="50">
        <f t="shared" si="3"/>
        <v>1</v>
      </c>
      <c r="H17" s="51">
        <f t="shared" si="4"/>
        <v>0.6</v>
      </c>
      <c r="I17" s="51">
        <f>('Playoff List of Players'!B44+'Playoff List of Players'!B41+'Playoff List of Players'!B91+'Playoff List of Players'!B72+'Playoff List of Players'!B10)/('Playoff List of Players'!E44+'Playoff List of Players'!E41+'Playoff List of Players'!E91+'Playoff List of Players'!E72+'Playoff List of Players'!E10)</f>
        <v>0.5</v>
      </c>
    </row>
    <row r="18">
      <c r="A18" s="48">
        <f t="shared" si="6"/>
        <v>16</v>
      </c>
      <c r="B18" s="48" t="s">
        <v>167</v>
      </c>
      <c r="C18" s="48" t="s">
        <v>34</v>
      </c>
      <c r="D18" s="48">
        <f t="shared" si="2"/>
        <v>103.06005</v>
      </c>
      <c r="E18" s="48">
        <v>3.0</v>
      </c>
      <c r="F18" s="48">
        <v>2.0</v>
      </c>
      <c r="G18" s="48">
        <f t="shared" si="3"/>
        <v>1</v>
      </c>
      <c r="H18" s="49">
        <f t="shared" si="4"/>
        <v>0.6</v>
      </c>
      <c r="I18" s="49">
        <f>('Playoff List of Players'!B50+'Playoff List of Players'!B54+'Playoff List of Players'!B39+'Playoff List of Players'!B13+'Playoff List of Players'!B23)/('Playoff List of Players'!E50+'Playoff List of Players'!E54+'Playoff List of Players'!E39+'Playoff List of Players'!E13+'Playoff List of Players'!E23)</f>
        <v>0.5</v>
      </c>
    </row>
    <row r="19">
      <c r="A19" s="50">
        <f t="shared" si="6"/>
        <v>18</v>
      </c>
      <c r="B19" s="50" t="s">
        <v>168</v>
      </c>
      <c r="C19" s="50" t="s">
        <v>35</v>
      </c>
      <c r="D19" s="48">
        <f t="shared" si="2"/>
        <v>102.06674</v>
      </c>
      <c r="E19" s="50">
        <v>2.0</v>
      </c>
      <c r="F19" s="50">
        <v>1.0</v>
      </c>
      <c r="G19" s="50">
        <f t="shared" si="3"/>
        <v>1</v>
      </c>
      <c r="H19" s="51">
        <f t="shared" si="4"/>
        <v>0.6666666667</v>
      </c>
      <c r="I19" s="51">
        <f>('Playoff List of Players'!B15+'Playoff List of Players'!B67+'Playoff List of Players'!B61)/('Playoff List of Players'!E15+'Playoff List of Players'!E67+'Playoff List of Players'!E61)</f>
        <v>0.7333333333</v>
      </c>
    </row>
    <row r="20">
      <c r="A20" s="48">
        <f t="shared" si="6"/>
        <v>19</v>
      </c>
      <c r="B20" s="48" t="s">
        <v>169</v>
      </c>
      <c r="C20" s="48" t="s">
        <v>37</v>
      </c>
      <c r="D20" s="48">
        <f t="shared" si="2"/>
        <v>102.0667351</v>
      </c>
      <c r="E20" s="48">
        <v>2.0</v>
      </c>
      <c r="F20" s="48">
        <v>1.0</v>
      </c>
      <c r="G20" s="48">
        <f t="shared" si="3"/>
        <v>1</v>
      </c>
      <c r="H20" s="49">
        <f t="shared" si="4"/>
        <v>0.6666666667</v>
      </c>
      <c r="I20" s="49">
        <f>('Playoff List of Players'!B85+'Playoff List of Players'!B80+'Playoff List of Players'!B95)/('Playoff List of Players'!E85+'Playoff List of Players'!E80+'Playoff List of Players'!E95)</f>
        <v>0.6842105263</v>
      </c>
    </row>
    <row r="21">
      <c r="A21" s="48">
        <f t="shared" si="6"/>
        <v>20</v>
      </c>
      <c r="B21" s="48" t="s">
        <v>46</v>
      </c>
      <c r="C21" s="48" t="s">
        <v>24</v>
      </c>
      <c r="D21" s="48">
        <f t="shared" si="2"/>
        <v>102.0667255</v>
      </c>
      <c r="E21" s="48">
        <v>2.0</v>
      </c>
      <c r="F21" s="48">
        <v>1.0</v>
      </c>
      <c r="G21" s="48">
        <f t="shared" si="3"/>
        <v>1</v>
      </c>
      <c r="H21" s="49">
        <f t="shared" si="4"/>
        <v>0.6666666667</v>
      </c>
      <c r="I21" s="49">
        <f>('Playoff List of Players'!B85+'Playoff List of Players'!B63+'Playoff List of Players'!B95)/('Playoff List of Players'!E85+'Playoff List of Players'!E63+'Playoff List of Players'!E95)</f>
        <v>0.5882352941</v>
      </c>
    </row>
    <row r="22">
      <c r="A22" s="48">
        <f t="shared" si="6"/>
        <v>21</v>
      </c>
      <c r="B22" s="48" t="s">
        <v>127</v>
      </c>
      <c r="C22" s="48" t="s">
        <v>37</v>
      </c>
      <c r="D22" s="48">
        <f t="shared" si="2"/>
        <v>102.0667193</v>
      </c>
      <c r="E22" s="48">
        <v>2.0</v>
      </c>
      <c r="F22" s="48">
        <v>1.0</v>
      </c>
      <c r="G22" s="48">
        <f t="shared" si="3"/>
        <v>1</v>
      </c>
      <c r="H22" s="49">
        <f t="shared" si="4"/>
        <v>0.6666666667</v>
      </c>
      <c r="I22" s="49">
        <f>('Playoff List of Players'!B13+'Playoff List of Players'!B10+'Playoff List of Players'!B95)/('Playoff List of Players'!E13+'Playoff List of Players'!E10+'Playoff List of Players'!E95)</f>
        <v>0.5263157895</v>
      </c>
    </row>
    <row r="23">
      <c r="A23" s="48">
        <f t="shared" si="6"/>
        <v>22</v>
      </c>
      <c r="B23" s="48" t="s">
        <v>65</v>
      </c>
      <c r="C23" s="48" t="s">
        <v>24</v>
      </c>
      <c r="D23" s="48">
        <f t="shared" si="2"/>
        <v>102.066714</v>
      </c>
      <c r="E23" s="48">
        <v>2.0</v>
      </c>
      <c r="F23" s="48">
        <v>1.0</v>
      </c>
      <c r="G23" s="48">
        <f t="shared" si="3"/>
        <v>1</v>
      </c>
      <c r="H23" s="49">
        <f t="shared" si="4"/>
        <v>0.6666666667</v>
      </c>
      <c r="I23" s="49">
        <f>('Playoff List of Players'!B10+'Playoff List of Players'!B13+'Playoff List of Players'!B80)/('Playoff List of Players'!E10+'Playoff List of Players'!E13+'Playoff List of Players'!E80)</f>
        <v>0.4736842105</v>
      </c>
    </row>
    <row r="24">
      <c r="A24" s="50">
        <f>_xlfn.rank.eq(D24,$D$1:$D$82)</f>
        <v>23</v>
      </c>
      <c r="B24" s="50" t="s">
        <v>170</v>
      </c>
      <c r="C24" s="50" t="s">
        <v>35</v>
      </c>
      <c r="D24" s="48">
        <f t="shared" si="2"/>
        <v>101.10006</v>
      </c>
      <c r="E24" s="50">
        <v>1.0</v>
      </c>
      <c r="F24" s="50">
        <v>0.0</v>
      </c>
      <c r="G24" s="50">
        <f t="shared" si="3"/>
        <v>1</v>
      </c>
      <c r="H24" s="51">
        <f t="shared" si="4"/>
        <v>1</v>
      </c>
      <c r="I24" s="51">
        <f>('Playoff List of Players'!B96)/('Playoff List of Players'!E96)</f>
        <v>0.6</v>
      </c>
    </row>
    <row r="25">
      <c r="A25" s="50">
        <f t="shared" ref="A25:A26" si="7">_xlfn.rank.eq(D25,$D$1:$D$79)</f>
        <v>24</v>
      </c>
      <c r="B25" s="50" t="s">
        <v>105</v>
      </c>
      <c r="C25" s="50" t="s">
        <v>35</v>
      </c>
      <c r="D25" s="48">
        <f t="shared" si="2"/>
        <v>2.05006</v>
      </c>
      <c r="E25" s="50">
        <v>2.0</v>
      </c>
      <c r="F25" s="50">
        <v>2.0</v>
      </c>
      <c r="G25" s="50">
        <f t="shared" si="3"/>
        <v>0</v>
      </c>
      <c r="H25" s="51">
        <f t="shared" si="4"/>
        <v>0.5</v>
      </c>
      <c r="I25" s="51">
        <f>('Playoff List of Players'!B52+'Playoff List of Players'!B67+'Playoff List of Players'!B38+'Playoff List of Players'!B61)/('Playoff List of Players'!E52+'Playoff List of Players'!E67+'Playoff List of Players'!E38+'Playoff List of Players'!E61)</f>
        <v>0.6</v>
      </c>
    </row>
    <row r="26">
      <c r="A26" s="48">
        <f t="shared" si="7"/>
        <v>25</v>
      </c>
      <c r="B26" s="48" t="s">
        <v>171</v>
      </c>
      <c r="C26" s="48" t="s">
        <v>34</v>
      </c>
      <c r="D26" s="48">
        <f t="shared" si="2"/>
        <v>2.05005</v>
      </c>
      <c r="E26" s="48">
        <v>2.0</v>
      </c>
      <c r="F26" s="48">
        <v>2.0</v>
      </c>
      <c r="G26" s="48">
        <f t="shared" si="3"/>
        <v>0</v>
      </c>
      <c r="H26" s="49">
        <f t="shared" si="4"/>
        <v>0.5</v>
      </c>
      <c r="I26" s="49">
        <f>('Playoff List of Players'!B87+'Playoff List of Players'!B54+'Playoff List of Players'!B25+'Playoff List of Players'!B85)/('Playoff List of Players'!E87+'Playoff List of Players'!E54+'Playoff List of Players'!E25+'Playoff List of Players'!E85)</f>
        <v>0.5</v>
      </c>
    </row>
    <row r="27">
      <c r="A27" s="50">
        <f>_xlfn.rank.eq(D27,$D$1:$D$96)</f>
        <v>26</v>
      </c>
      <c r="B27" s="50" t="s">
        <v>77</v>
      </c>
      <c r="C27" s="50" t="s">
        <v>30</v>
      </c>
      <c r="D27" s="48">
        <f t="shared" si="2"/>
        <v>2.050045455</v>
      </c>
      <c r="E27" s="50">
        <v>2.0</v>
      </c>
      <c r="F27" s="50">
        <v>2.0</v>
      </c>
      <c r="G27" s="50">
        <f t="shared" si="3"/>
        <v>0</v>
      </c>
      <c r="H27" s="51">
        <f t="shared" si="4"/>
        <v>0.5</v>
      </c>
      <c r="I27" s="51">
        <f>('Playoff List of Players'!B42+'Playoff List of Players'!B20+'Playoff List of Players'!B59+'Playoff List of Players'!B79)/('Playoff List of Players'!E42+'Playoff List of Players'!E20+'Playoff List of Players'!E59+'Playoff List of Players'!E79)</f>
        <v>0.4545454545</v>
      </c>
    </row>
    <row r="28">
      <c r="A28" s="50">
        <f t="shared" ref="A28:A35" si="8">_xlfn.rank.eq(D28,$D$1:$D$79)</f>
        <v>27</v>
      </c>
      <c r="B28" s="50" t="s">
        <v>112</v>
      </c>
      <c r="C28" s="50" t="s">
        <v>36</v>
      </c>
      <c r="D28" s="48">
        <f t="shared" si="2"/>
        <v>1.050090909</v>
      </c>
      <c r="E28" s="50">
        <v>1.0</v>
      </c>
      <c r="F28" s="50">
        <v>1.0</v>
      </c>
      <c r="G28" s="50">
        <f t="shared" si="3"/>
        <v>0</v>
      </c>
      <c r="H28" s="51">
        <f t="shared" si="4"/>
        <v>0.5</v>
      </c>
      <c r="I28" s="51">
        <f>('Playoff List of Players'!B61+'Playoff List of Players'!B37)/('Playoff List of Players'!E61+'Playoff List of Players'!E37)</f>
        <v>0.9090909091</v>
      </c>
    </row>
    <row r="29">
      <c r="A29" s="48">
        <f t="shared" si="8"/>
        <v>28</v>
      </c>
      <c r="B29" s="48" t="s">
        <v>172</v>
      </c>
      <c r="C29" s="48" t="s">
        <v>27</v>
      </c>
      <c r="D29" s="48">
        <f t="shared" si="2"/>
        <v>1.05008</v>
      </c>
      <c r="E29" s="48">
        <v>1.0</v>
      </c>
      <c r="F29" s="48">
        <v>1.0</v>
      </c>
      <c r="G29" s="48">
        <f t="shared" si="3"/>
        <v>0</v>
      </c>
      <c r="H29" s="49">
        <f t="shared" si="4"/>
        <v>0.5</v>
      </c>
      <c r="I29" s="49">
        <f>('Playoff List of Players'!B4+'Playoff List of Players'!B37)/('Playoff List of Players'!E4+'Playoff List of Players'!E37)</f>
        <v>0.8</v>
      </c>
    </row>
    <row r="30">
      <c r="A30" s="48">
        <f t="shared" si="8"/>
        <v>29</v>
      </c>
      <c r="B30" s="48" t="s">
        <v>125</v>
      </c>
      <c r="C30" s="48" t="s">
        <v>37</v>
      </c>
      <c r="D30" s="48">
        <f t="shared" si="2"/>
        <v>1.050066667</v>
      </c>
      <c r="E30" s="48">
        <v>1.0</v>
      </c>
      <c r="F30" s="48">
        <v>1.0</v>
      </c>
      <c r="G30" s="48">
        <f t="shared" si="3"/>
        <v>0</v>
      </c>
      <c r="H30" s="49">
        <f t="shared" si="4"/>
        <v>0.5</v>
      </c>
      <c r="I30" s="49">
        <f>('Playoff List of Players'!B63+'Playoff List of Players'!B95)/('Playoff List of Players'!E63+'Playoff List of Players'!E95)</f>
        <v>0.6666666667</v>
      </c>
    </row>
    <row r="31">
      <c r="A31" s="50">
        <f t="shared" si="8"/>
        <v>30</v>
      </c>
      <c r="B31" s="50" t="s">
        <v>173</v>
      </c>
      <c r="C31" s="50" t="s">
        <v>31</v>
      </c>
      <c r="D31" s="48">
        <f t="shared" si="2"/>
        <v>1.0500625</v>
      </c>
      <c r="E31" s="50">
        <v>1.0</v>
      </c>
      <c r="F31" s="50">
        <v>1.0</v>
      </c>
      <c r="G31" s="50">
        <f t="shared" si="3"/>
        <v>0</v>
      </c>
      <c r="H31" s="51">
        <f t="shared" si="4"/>
        <v>0.5</v>
      </c>
      <c r="I31" s="51">
        <f>('Playoff List of Players'!B67+'Playoff List of Players'!B15)/('Playoff List of Players'!E67+'Playoff List of Players'!E15)</f>
        <v>0.625</v>
      </c>
    </row>
    <row r="32">
      <c r="A32" s="48">
        <f t="shared" si="8"/>
        <v>31</v>
      </c>
      <c r="B32" s="48" t="s">
        <v>120</v>
      </c>
      <c r="C32" s="48" t="s">
        <v>39</v>
      </c>
      <c r="D32" s="48">
        <f t="shared" si="2"/>
        <v>1.05006</v>
      </c>
      <c r="E32" s="48">
        <v>1.0</v>
      </c>
      <c r="F32" s="48">
        <v>1.0</v>
      </c>
      <c r="G32" s="48">
        <f t="shared" si="3"/>
        <v>0</v>
      </c>
      <c r="H32" s="49">
        <f t="shared" si="4"/>
        <v>0.5</v>
      </c>
      <c r="I32" s="49">
        <f>('Playoff List of Players'!B82+'Playoff List of Players'!B86)/('Playoff List of Players'!E82+'Playoff List of Players'!E86)</f>
        <v>0.6</v>
      </c>
    </row>
    <row r="33">
      <c r="A33" s="48">
        <f t="shared" si="8"/>
        <v>31</v>
      </c>
      <c r="B33" s="48" t="s">
        <v>174</v>
      </c>
      <c r="C33" s="48" t="s">
        <v>39</v>
      </c>
      <c r="D33" s="48">
        <f t="shared" si="2"/>
        <v>1.05006</v>
      </c>
      <c r="E33" s="48">
        <v>1.0</v>
      </c>
      <c r="F33" s="48">
        <v>1.0</v>
      </c>
      <c r="G33" s="48">
        <f t="shared" si="3"/>
        <v>0</v>
      </c>
      <c r="H33" s="49">
        <f t="shared" si="4"/>
        <v>0.5</v>
      </c>
      <c r="I33" s="49">
        <f>('Playoff List of Players'!B24+'Playoff List of Players'!B53)/('Playoff List of Players'!E24+'Playoff List of Players'!E53)</f>
        <v>0.6</v>
      </c>
    </row>
    <row r="34">
      <c r="A34" s="50">
        <f t="shared" si="8"/>
        <v>33</v>
      </c>
      <c r="B34" s="50" t="s">
        <v>175</v>
      </c>
      <c r="C34" s="50" t="s">
        <v>35</v>
      </c>
      <c r="D34" s="48">
        <f t="shared" si="2"/>
        <v>1.05005</v>
      </c>
      <c r="E34" s="50">
        <v>1.0</v>
      </c>
      <c r="F34" s="50">
        <v>1.0</v>
      </c>
      <c r="G34" s="50">
        <f t="shared" si="3"/>
        <v>0</v>
      </c>
      <c r="H34" s="51">
        <f t="shared" si="4"/>
        <v>0.5</v>
      </c>
      <c r="I34" s="51">
        <f>('Playoff List of Players'!B17+'Playoff List of Players'!B96)/('Playoff List of Players'!E17+'Playoff List of Players'!E96)</f>
        <v>0.5</v>
      </c>
    </row>
    <row r="35">
      <c r="A35" s="48">
        <f t="shared" si="8"/>
        <v>34</v>
      </c>
      <c r="B35" s="48" t="s">
        <v>176</v>
      </c>
      <c r="C35" s="48" t="s">
        <v>27</v>
      </c>
      <c r="D35" s="48">
        <f t="shared" si="2"/>
        <v>1.050044444</v>
      </c>
      <c r="E35" s="48">
        <v>1.0</v>
      </c>
      <c r="F35" s="48">
        <v>1.0</v>
      </c>
      <c r="G35" s="48">
        <f t="shared" si="3"/>
        <v>0</v>
      </c>
      <c r="H35" s="49">
        <f t="shared" si="4"/>
        <v>0.5</v>
      </c>
      <c r="I35" s="49">
        <f>('Playoff List of Players'!B65+'Playoff List of Players'!B3)/('Playoff List of Players'!E65+'Playoff List of Players'!E3)</f>
        <v>0.4444444444</v>
      </c>
    </row>
    <row r="36">
      <c r="A36" s="50">
        <f>_xlfn.rank.eq(D36,$D$1:$D$82)</f>
        <v>34</v>
      </c>
      <c r="B36" s="50" t="s">
        <v>177</v>
      </c>
      <c r="C36" s="50" t="s">
        <v>36</v>
      </c>
      <c r="D36" s="48">
        <f t="shared" si="2"/>
        <v>1.050044444</v>
      </c>
      <c r="E36" s="50">
        <v>1.0</v>
      </c>
      <c r="F36" s="50">
        <v>1.0</v>
      </c>
      <c r="G36" s="50">
        <f t="shared" si="3"/>
        <v>0</v>
      </c>
      <c r="H36" s="51">
        <f t="shared" si="4"/>
        <v>0.5</v>
      </c>
      <c r="I36" s="51">
        <f>('Playoff List of Players'!B65+'Playoff List of Players'!B33)/('Playoff List of Players'!E65+'Playoff List of Players'!E33)</f>
        <v>0.4444444444</v>
      </c>
    </row>
    <row r="37">
      <c r="A37" s="48">
        <f t="shared" ref="A37:A53" si="9">_xlfn.rank.eq(D37,$D$1:$D$79)</f>
        <v>36</v>
      </c>
      <c r="B37" s="48" t="s">
        <v>178</v>
      </c>
      <c r="C37" s="48" t="s">
        <v>25</v>
      </c>
      <c r="D37" s="48">
        <f t="shared" si="2"/>
        <v>0</v>
      </c>
      <c r="E37" s="48"/>
      <c r="F37" s="48"/>
      <c r="G37" s="48">
        <f t="shared" si="3"/>
        <v>0</v>
      </c>
      <c r="H37" s="49" t="str">
        <f t="shared" si="4"/>
        <v>#DIV/0!</v>
      </c>
      <c r="I37" s="49"/>
    </row>
    <row r="38">
      <c r="A38" s="48">
        <f t="shared" si="9"/>
        <v>36</v>
      </c>
      <c r="B38" s="48" t="s">
        <v>179</v>
      </c>
      <c r="C38" s="48" t="s">
        <v>34</v>
      </c>
      <c r="D38" s="48">
        <f t="shared" si="2"/>
        <v>0</v>
      </c>
      <c r="E38" s="48"/>
      <c r="F38" s="48"/>
      <c r="G38" s="48">
        <f t="shared" si="3"/>
        <v>0</v>
      </c>
      <c r="H38" s="49" t="str">
        <f t="shared" si="4"/>
        <v>#DIV/0!</v>
      </c>
      <c r="I38" s="49"/>
    </row>
    <row r="39">
      <c r="A39" s="50">
        <f t="shared" si="9"/>
        <v>36</v>
      </c>
      <c r="B39" s="50" t="s">
        <v>180</v>
      </c>
      <c r="C39" s="50" t="s">
        <v>30</v>
      </c>
      <c r="D39" s="48">
        <f t="shared" si="2"/>
        <v>0</v>
      </c>
      <c r="E39" s="50"/>
      <c r="F39" s="50"/>
      <c r="G39" s="50">
        <f t="shared" si="3"/>
        <v>0</v>
      </c>
      <c r="H39" s="51" t="str">
        <f t="shared" si="4"/>
        <v>#DIV/0!</v>
      </c>
      <c r="I39" s="51"/>
    </row>
    <row r="40">
      <c r="A40" s="50">
        <f t="shared" si="9"/>
        <v>36</v>
      </c>
      <c r="B40" s="50" t="s">
        <v>181</v>
      </c>
      <c r="C40" s="50" t="s">
        <v>30</v>
      </c>
      <c r="D40" s="48">
        <f t="shared" si="2"/>
        <v>0</v>
      </c>
      <c r="E40" s="50"/>
      <c r="F40" s="50"/>
      <c r="G40" s="50">
        <f t="shared" si="3"/>
        <v>0</v>
      </c>
      <c r="H40" s="51" t="str">
        <f t="shared" si="4"/>
        <v>#DIV/0!</v>
      </c>
      <c r="I40" s="51"/>
    </row>
    <row r="41">
      <c r="A41" s="48">
        <f t="shared" si="9"/>
        <v>36</v>
      </c>
      <c r="B41" s="48" t="s">
        <v>182</v>
      </c>
      <c r="C41" s="48" t="s">
        <v>37</v>
      </c>
      <c r="D41" s="48">
        <f t="shared" si="2"/>
        <v>0</v>
      </c>
      <c r="E41" s="48"/>
      <c r="F41" s="48"/>
      <c r="G41" s="48">
        <f t="shared" si="3"/>
        <v>0</v>
      </c>
      <c r="H41" s="49" t="str">
        <f t="shared" si="4"/>
        <v>#DIV/0!</v>
      </c>
      <c r="I41" s="49"/>
    </row>
    <row r="42">
      <c r="A42" s="48">
        <f t="shared" si="9"/>
        <v>36</v>
      </c>
      <c r="B42" s="48" t="s">
        <v>183</v>
      </c>
      <c r="C42" s="48" t="s">
        <v>37</v>
      </c>
      <c r="D42" s="48">
        <f t="shared" si="2"/>
        <v>0</v>
      </c>
      <c r="E42" s="48"/>
      <c r="F42" s="48"/>
      <c r="G42" s="48">
        <f t="shared" si="3"/>
        <v>0</v>
      </c>
      <c r="H42" s="49" t="str">
        <f t="shared" si="4"/>
        <v>#DIV/0!</v>
      </c>
      <c r="I42" s="49"/>
    </row>
    <row r="43">
      <c r="A43" s="50">
        <f t="shared" si="9"/>
        <v>36</v>
      </c>
      <c r="B43" s="50" t="s">
        <v>184</v>
      </c>
      <c r="C43" s="50" t="s">
        <v>36</v>
      </c>
      <c r="D43" s="48">
        <f t="shared" si="2"/>
        <v>0</v>
      </c>
      <c r="E43" s="50"/>
      <c r="F43" s="50"/>
      <c r="G43" s="50">
        <f t="shared" si="3"/>
        <v>0</v>
      </c>
      <c r="H43" s="51" t="str">
        <f t="shared" si="4"/>
        <v>#DIV/0!</v>
      </c>
      <c r="I43" s="51"/>
    </row>
    <row r="44">
      <c r="A44" s="50">
        <f t="shared" si="9"/>
        <v>36</v>
      </c>
      <c r="B44" s="50" t="s">
        <v>185</v>
      </c>
      <c r="C44" s="50" t="s">
        <v>31</v>
      </c>
      <c r="D44" s="48">
        <f t="shared" si="2"/>
        <v>0</v>
      </c>
      <c r="E44" s="50"/>
      <c r="F44" s="50"/>
      <c r="G44" s="50">
        <f t="shared" si="3"/>
        <v>0</v>
      </c>
      <c r="H44" s="51" t="str">
        <f t="shared" si="4"/>
        <v>#DIV/0!</v>
      </c>
      <c r="I44" s="51"/>
    </row>
    <row r="45">
      <c r="A45" s="50">
        <f t="shared" si="9"/>
        <v>36</v>
      </c>
      <c r="B45" s="50" t="s">
        <v>186</v>
      </c>
      <c r="C45" s="50" t="s">
        <v>31</v>
      </c>
      <c r="D45" s="48">
        <f t="shared" si="2"/>
        <v>0</v>
      </c>
      <c r="E45" s="50"/>
      <c r="F45" s="50"/>
      <c r="G45" s="50">
        <f t="shared" si="3"/>
        <v>0</v>
      </c>
      <c r="H45" s="51" t="str">
        <f t="shared" si="4"/>
        <v>#DIV/0!</v>
      </c>
      <c r="I45" s="51"/>
    </row>
    <row r="46">
      <c r="A46" s="50">
        <f t="shared" si="9"/>
        <v>36</v>
      </c>
      <c r="B46" s="50" t="s">
        <v>187</v>
      </c>
      <c r="C46" s="50" t="s">
        <v>33</v>
      </c>
      <c r="D46" s="48">
        <f t="shared" si="2"/>
        <v>0</v>
      </c>
      <c r="E46" s="50"/>
      <c r="F46" s="50"/>
      <c r="G46" s="50">
        <f t="shared" si="3"/>
        <v>0</v>
      </c>
      <c r="H46" s="51" t="str">
        <f t="shared" si="4"/>
        <v>#DIV/0!</v>
      </c>
      <c r="I46" s="51"/>
    </row>
    <row r="47">
      <c r="A47" s="50">
        <f t="shared" si="9"/>
        <v>36</v>
      </c>
      <c r="B47" s="50" t="s">
        <v>188</v>
      </c>
      <c r="C47" s="50" t="s">
        <v>33</v>
      </c>
      <c r="D47" s="48">
        <f t="shared" si="2"/>
        <v>0</v>
      </c>
      <c r="E47" s="50"/>
      <c r="F47" s="50"/>
      <c r="G47" s="50">
        <f t="shared" si="3"/>
        <v>0</v>
      </c>
      <c r="H47" s="51" t="str">
        <f t="shared" si="4"/>
        <v>#DIV/0!</v>
      </c>
      <c r="I47" s="51"/>
    </row>
    <row r="48">
      <c r="A48" s="48">
        <f t="shared" si="9"/>
        <v>36</v>
      </c>
      <c r="B48" s="48" t="s">
        <v>189</v>
      </c>
      <c r="C48" s="48" t="s">
        <v>24</v>
      </c>
      <c r="D48" s="48">
        <f t="shared" si="2"/>
        <v>0</v>
      </c>
      <c r="E48" s="48"/>
      <c r="F48" s="48"/>
      <c r="G48" s="48">
        <f t="shared" si="3"/>
        <v>0</v>
      </c>
      <c r="H48" s="49" t="str">
        <f t="shared" si="4"/>
        <v>#DIV/0!</v>
      </c>
      <c r="I48" s="49"/>
    </row>
    <row r="49">
      <c r="A49" s="48">
        <f t="shared" si="9"/>
        <v>36</v>
      </c>
      <c r="B49" s="48" t="s">
        <v>190</v>
      </c>
      <c r="C49" s="48" t="s">
        <v>24</v>
      </c>
      <c r="D49" s="48">
        <f t="shared" si="2"/>
        <v>0</v>
      </c>
      <c r="E49" s="48"/>
      <c r="F49" s="48"/>
      <c r="G49" s="48">
        <f t="shared" si="3"/>
        <v>0</v>
      </c>
      <c r="H49" s="49" t="str">
        <f t="shared" si="4"/>
        <v>#DIV/0!</v>
      </c>
      <c r="I49" s="49"/>
    </row>
    <row r="50">
      <c r="A50" s="48">
        <f t="shared" si="9"/>
        <v>36</v>
      </c>
      <c r="B50" s="48" t="s">
        <v>191</v>
      </c>
      <c r="C50" s="48" t="s">
        <v>39</v>
      </c>
      <c r="D50" s="48">
        <f t="shared" si="2"/>
        <v>0</v>
      </c>
      <c r="E50" s="48"/>
      <c r="F50" s="48"/>
      <c r="G50" s="48">
        <f t="shared" si="3"/>
        <v>0</v>
      </c>
      <c r="H50" s="49" t="str">
        <f t="shared" si="4"/>
        <v>#DIV/0!</v>
      </c>
      <c r="I50" s="49"/>
    </row>
    <row r="51">
      <c r="A51" s="48">
        <f t="shared" si="9"/>
        <v>36</v>
      </c>
      <c r="B51" s="48" t="s">
        <v>192</v>
      </c>
      <c r="C51" s="48" t="s">
        <v>39</v>
      </c>
      <c r="D51" s="48">
        <f t="shared" si="2"/>
        <v>0</v>
      </c>
      <c r="E51" s="48"/>
      <c r="F51" s="48"/>
      <c r="G51" s="48">
        <f t="shared" si="3"/>
        <v>0</v>
      </c>
      <c r="H51" s="49" t="str">
        <f t="shared" si="4"/>
        <v>#DIV/0!</v>
      </c>
      <c r="I51" s="49"/>
    </row>
    <row r="52">
      <c r="A52" s="48">
        <f t="shared" si="9"/>
        <v>36</v>
      </c>
      <c r="B52" s="48" t="s">
        <v>193</v>
      </c>
      <c r="C52" s="48" t="s">
        <v>27</v>
      </c>
      <c r="D52" s="48">
        <f t="shared" si="2"/>
        <v>0</v>
      </c>
      <c r="E52" s="48"/>
      <c r="F52" s="48"/>
      <c r="G52" s="48">
        <f t="shared" si="3"/>
        <v>0</v>
      </c>
      <c r="H52" s="49" t="str">
        <f t="shared" si="4"/>
        <v>#DIV/0!</v>
      </c>
      <c r="I52" s="49"/>
    </row>
    <row r="53">
      <c r="A53" s="48">
        <f t="shared" si="9"/>
        <v>36</v>
      </c>
      <c r="B53" s="48" t="s">
        <v>194</v>
      </c>
      <c r="C53" s="48" t="s">
        <v>27</v>
      </c>
      <c r="D53" s="48">
        <f t="shared" si="2"/>
        <v>0</v>
      </c>
      <c r="E53" s="48"/>
      <c r="F53" s="48"/>
      <c r="G53" s="48">
        <f t="shared" si="3"/>
        <v>0</v>
      </c>
      <c r="H53" s="49" t="str">
        <f t="shared" si="4"/>
        <v>#DIV/0!</v>
      </c>
      <c r="I53" s="49"/>
    </row>
    <row r="54">
      <c r="A54" s="48">
        <f t="shared" ref="A54:A55" si="10">_xlfn.rank.eq(D54,$D$1:$D$96)</f>
        <v>53</v>
      </c>
      <c r="B54" s="48" t="s">
        <v>195</v>
      </c>
      <c r="C54" s="48" t="s">
        <v>25</v>
      </c>
      <c r="D54" s="48">
        <f t="shared" si="2"/>
        <v>-96.95707952</v>
      </c>
      <c r="E54" s="48">
        <v>3.0</v>
      </c>
      <c r="F54" s="48">
        <v>4.0</v>
      </c>
      <c r="G54" s="48">
        <f t="shared" si="3"/>
        <v>-1</v>
      </c>
      <c r="H54" s="49">
        <f t="shared" si="4"/>
        <v>0.4285714286</v>
      </c>
      <c r="I54" s="49">
        <f>('Playoff List of Players'!B30+'Playoff List of Players'!B35+'Playoff List of Players'!B62+'Playoff List of Players'!B86+'Playoff List of Players'!B49+'Playoff List of Players'!B65+'Playoff List of Players'!B61)/('Playoff List of Players'!E30+'Playoff List of Players'!E35+'Playoff List of Players'!E62+'Playoff List of Players'!E86+'Playoff List of Players'!E49+'Playoff List of Players'!E65+'Playoff List of Players'!E61)</f>
        <v>0.6333333333</v>
      </c>
    </row>
    <row r="55">
      <c r="A55" s="48">
        <f t="shared" si="10"/>
        <v>54</v>
      </c>
      <c r="B55" s="48" t="s">
        <v>196</v>
      </c>
      <c r="C55" s="48" t="s">
        <v>25</v>
      </c>
      <c r="D55" s="48">
        <f t="shared" si="2"/>
        <v>-97.9599375</v>
      </c>
      <c r="E55" s="48">
        <v>2.0</v>
      </c>
      <c r="F55" s="48">
        <v>3.0</v>
      </c>
      <c r="G55" s="48">
        <f t="shared" si="3"/>
        <v>-1</v>
      </c>
      <c r="H55" s="49">
        <f t="shared" si="4"/>
        <v>0.4</v>
      </c>
      <c r="I55" s="49">
        <f>('Playoff List of Players'!B81+'Playoff List of Players'!B85+'Playoff List of Players'!B78+'Playoff List of Players'!B86+'Playoff List of Players'!B4)/('Playoff List of Players'!E81+'Playoff List of Players'!E85+'Playoff List of Players'!E78+'Playoff List of Players'!E86+'Playoff List of Players'!E4)</f>
        <v>0.625</v>
      </c>
    </row>
    <row r="56">
      <c r="A56" s="48">
        <f t="shared" ref="A56:A61" si="11">_xlfn.rank.eq(D56,$D$1:$D$79)</f>
        <v>55</v>
      </c>
      <c r="B56" s="48" t="s">
        <v>61</v>
      </c>
      <c r="C56" s="48" t="s">
        <v>25</v>
      </c>
      <c r="D56" s="48">
        <f t="shared" si="2"/>
        <v>-97.95996923</v>
      </c>
      <c r="E56" s="48">
        <v>2.0</v>
      </c>
      <c r="F56" s="48">
        <v>3.0</v>
      </c>
      <c r="G56" s="48">
        <f t="shared" si="3"/>
        <v>-1</v>
      </c>
      <c r="H56" s="49">
        <f t="shared" si="4"/>
        <v>0.4</v>
      </c>
      <c r="I56" s="49">
        <f>('Playoff List of Players'!B9+'Playoff List of Players'!B81+'Playoff List of Players'!B28+'Playoff List of Players'!B31+'Playoff List of Players'!B65)/('Playoff List of Players'!E9+'Playoff List of Players'!E81+'Playoff List of Players'!E28+'Playoff List of Players'!E31+'Playoff List of Players'!E65)</f>
        <v>0.3076923077</v>
      </c>
    </row>
    <row r="57">
      <c r="A57" s="50">
        <f t="shared" si="11"/>
        <v>56</v>
      </c>
      <c r="B57" s="50" t="s">
        <v>91</v>
      </c>
      <c r="C57" s="50" t="s">
        <v>30</v>
      </c>
      <c r="D57" s="48">
        <f t="shared" si="2"/>
        <v>-98.96660417</v>
      </c>
      <c r="E57" s="50">
        <v>1.0</v>
      </c>
      <c r="F57" s="50">
        <v>2.0</v>
      </c>
      <c r="G57" s="50">
        <f t="shared" si="3"/>
        <v>-1</v>
      </c>
      <c r="H57" s="51">
        <f t="shared" si="4"/>
        <v>0.3333333333</v>
      </c>
      <c r="I57" s="51">
        <f>('Playoff List of Players'!B51+'Playoff List of Players'!B36+'Playoff List of Players'!B89)/('Playoff List of Players'!E51+'Playoff List of Players'!E36+'Playoff List of Players'!E89)</f>
        <v>0.625</v>
      </c>
    </row>
    <row r="58">
      <c r="A58" s="50">
        <f t="shared" si="11"/>
        <v>57</v>
      </c>
      <c r="B58" s="50" t="s">
        <v>197</v>
      </c>
      <c r="C58" s="50" t="s">
        <v>30</v>
      </c>
      <c r="D58" s="48">
        <f t="shared" si="2"/>
        <v>-98.96660667</v>
      </c>
      <c r="E58" s="50">
        <v>1.0</v>
      </c>
      <c r="F58" s="50">
        <v>2.0</v>
      </c>
      <c r="G58" s="50">
        <f t="shared" si="3"/>
        <v>-1</v>
      </c>
      <c r="H58" s="51">
        <f t="shared" si="4"/>
        <v>0.3333333333</v>
      </c>
      <c r="I58" s="51">
        <f>('Playoff List of Players'!B73+'Playoff List of Players'!B36+'Playoff List of Players'!B59)/('Playoff List of Players'!E73+'Playoff List of Players'!E36+'Playoff List of Players'!E59)</f>
        <v>0.6</v>
      </c>
    </row>
    <row r="59">
      <c r="A59" s="50">
        <f t="shared" si="11"/>
        <v>58</v>
      </c>
      <c r="B59" s="50" t="s">
        <v>116</v>
      </c>
      <c r="C59" s="50" t="s">
        <v>36</v>
      </c>
      <c r="D59" s="48">
        <f t="shared" si="2"/>
        <v>-99.9999</v>
      </c>
      <c r="E59" s="50">
        <v>0.0</v>
      </c>
      <c r="F59" s="50">
        <v>1.0</v>
      </c>
      <c r="G59" s="50">
        <f t="shared" si="3"/>
        <v>-1</v>
      </c>
      <c r="H59" s="51">
        <f t="shared" si="4"/>
        <v>0</v>
      </c>
      <c r="I59" s="51">
        <f>('Playoff List of Players'!B37)/('Playoff List of Players'!E37)</f>
        <v>1</v>
      </c>
    </row>
    <row r="60">
      <c r="A60" s="48">
        <f t="shared" si="11"/>
        <v>58</v>
      </c>
      <c r="B60" s="48" t="s">
        <v>126</v>
      </c>
      <c r="C60" s="48" t="s">
        <v>39</v>
      </c>
      <c r="D60" s="48">
        <f t="shared" si="2"/>
        <v>-99.9999</v>
      </c>
      <c r="E60" s="48">
        <v>0.0</v>
      </c>
      <c r="F60" s="48">
        <v>1.0</v>
      </c>
      <c r="G60" s="48">
        <f t="shared" si="3"/>
        <v>-1</v>
      </c>
      <c r="H60" s="49">
        <f t="shared" si="4"/>
        <v>0</v>
      </c>
      <c r="I60" s="49">
        <f>('Playoff List of Players'!B53)/('Playoff List of Players'!E53)</f>
        <v>1</v>
      </c>
    </row>
    <row r="61">
      <c r="A61" s="50">
        <f t="shared" si="11"/>
        <v>58</v>
      </c>
      <c r="B61" s="50" t="s">
        <v>71</v>
      </c>
      <c r="C61" s="50" t="s">
        <v>33</v>
      </c>
      <c r="D61" s="48">
        <f t="shared" si="2"/>
        <v>-99.9999</v>
      </c>
      <c r="E61" s="50">
        <v>0.0</v>
      </c>
      <c r="F61" s="50">
        <v>1.0</v>
      </c>
      <c r="G61" s="50">
        <f t="shared" si="3"/>
        <v>-1</v>
      </c>
      <c r="H61" s="51">
        <f t="shared" si="4"/>
        <v>0</v>
      </c>
      <c r="I61" s="51">
        <f>('Playoff List of Players'!B53)/('Playoff List of Players'!E53)</f>
        <v>1</v>
      </c>
    </row>
    <row r="62">
      <c r="A62" s="48">
        <f>_xlfn.rank.eq(D62,$D$1:$D$96)</f>
        <v>58</v>
      </c>
      <c r="B62" s="48" t="s">
        <v>198</v>
      </c>
      <c r="C62" s="48" t="s">
        <v>27</v>
      </c>
      <c r="D62" s="48">
        <f t="shared" si="2"/>
        <v>-99.9999</v>
      </c>
      <c r="E62" s="48">
        <v>0.0</v>
      </c>
      <c r="F62" s="48">
        <v>1.0</v>
      </c>
      <c r="G62" s="48">
        <f t="shared" si="3"/>
        <v>-1</v>
      </c>
      <c r="H62" s="49">
        <f t="shared" si="4"/>
        <v>0</v>
      </c>
      <c r="I62" s="49">
        <f>('Playoff List of Players'!B37)/('Playoff List of Players'!E37)</f>
        <v>1</v>
      </c>
    </row>
    <row r="63">
      <c r="A63" s="48">
        <f>_xlfn.rank.eq(D63,$D$1:$D$79)</f>
        <v>62</v>
      </c>
      <c r="B63" s="48" t="s">
        <v>121</v>
      </c>
      <c r="C63" s="48" t="s">
        <v>37</v>
      </c>
      <c r="D63" s="48">
        <f t="shared" si="2"/>
        <v>-99.99991429</v>
      </c>
      <c r="E63" s="48">
        <v>0.0</v>
      </c>
      <c r="F63" s="48">
        <v>1.0</v>
      </c>
      <c r="G63" s="48">
        <f t="shared" si="3"/>
        <v>-1</v>
      </c>
      <c r="H63" s="49">
        <f t="shared" si="4"/>
        <v>0</v>
      </c>
      <c r="I63" s="49">
        <f>('Playoff List of Players'!B95)/('Playoff List of Players'!E95)</f>
        <v>0.8571428571</v>
      </c>
    </row>
    <row r="64">
      <c r="A64" s="48">
        <f t="shared" ref="A64:A65" si="12">_xlfn.rank.eq(D64,$D$1:$D$96)</f>
        <v>62</v>
      </c>
      <c r="B64" s="48" t="s">
        <v>55</v>
      </c>
      <c r="C64" s="48" t="s">
        <v>24</v>
      </c>
      <c r="D64" s="48">
        <f t="shared" si="2"/>
        <v>-99.99991429</v>
      </c>
      <c r="E64" s="48">
        <v>0.0</v>
      </c>
      <c r="F64" s="48">
        <v>1.0</v>
      </c>
      <c r="G64" s="48">
        <f t="shared" si="3"/>
        <v>-1</v>
      </c>
      <c r="H64" s="49">
        <f t="shared" si="4"/>
        <v>0</v>
      </c>
      <c r="I64" s="49">
        <f>('Playoff List of Players'!B95)/('Playoff List of Players'!E95)</f>
        <v>0.8571428571</v>
      </c>
    </row>
    <row r="65">
      <c r="A65" s="48">
        <f t="shared" si="12"/>
        <v>62</v>
      </c>
      <c r="B65" s="48" t="s">
        <v>57</v>
      </c>
      <c r="C65" s="48" t="s">
        <v>27</v>
      </c>
      <c r="D65" s="48">
        <f t="shared" si="2"/>
        <v>-99.99991429</v>
      </c>
      <c r="E65" s="48">
        <v>0.0</v>
      </c>
      <c r="F65" s="48">
        <v>1.0</v>
      </c>
      <c r="G65" s="48">
        <f t="shared" si="3"/>
        <v>-1</v>
      </c>
      <c r="H65" s="49">
        <f t="shared" si="4"/>
        <v>0</v>
      </c>
      <c r="I65" s="49">
        <f>('Playoff List of Players'!B61)/('Playoff List of Players'!E61)</f>
        <v>0.8571428571</v>
      </c>
    </row>
    <row r="66">
      <c r="A66" s="48">
        <f t="shared" ref="A66:A69" si="13">_xlfn.rank.eq(D66,$D$1:$D$79)</f>
        <v>65</v>
      </c>
      <c r="B66" s="48" t="s">
        <v>118</v>
      </c>
      <c r="C66" s="48" t="s">
        <v>39</v>
      </c>
      <c r="D66" s="48">
        <f t="shared" si="2"/>
        <v>-99.99991667</v>
      </c>
      <c r="E66" s="48">
        <v>0.0</v>
      </c>
      <c r="F66" s="48">
        <v>1.0</v>
      </c>
      <c r="G66" s="48">
        <f t="shared" si="3"/>
        <v>-1</v>
      </c>
      <c r="H66" s="49">
        <f t="shared" si="4"/>
        <v>0</v>
      </c>
      <c r="I66" s="49">
        <f>('Playoff List of Players'!B86)/('Playoff List of Players'!E86)</f>
        <v>0.8333333333</v>
      </c>
    </row>
    <row r="67">
      <c r="A67" s="50">
        <f t="shared" si="13"/>
        <v>65</v>
      </c>
      <c r="B67" s="50" t="s">
        <v>88</v>
      </c>
      <c r="C67" s="50" t="s">
        <v>33</v>
      </c>
      <c r="D67" s="48">
        <f t="shared" si="2"/>
        <v>-99.99991667</v>
      </c>
      <c r="E67" s="50">
        <v>0.0</v>
      </c>
      <c r="F67" s="50">
        <v>1.0</v>
      </c>
      <c r="G67" s="50">
        <f t="shared" si="3"/>
        <v>-1</v>
      </c>
      <c r="H67" s="51">
        <f t="shared" si="4"/>
        <v>0</v>
      </c>
      <c r="I67" s="51">
        <f>('Playoff List of Players'!B86)/('Playoff List of Players'!E86)</f>
        <v>0.8333333333</v>
      </c>
    </row>
    <row r="68">
      <c r="A68" s="50">
        <f t="shared" si="13"/>
        <v>67</v>
      </c>
      <c r="B68" s="50" t="s">
        <v>199</v>
      </c>
      <c r="C68" s="50" t="s">
        <v>36</v>
      </c>
      <c r="D68" s="48">
        <f t="shared" si="2"/>
        <v>-99.999925</v>
      </c>
      <c r="E68" s="50">
        <v>0.0</v>
      </c>
      <c r="F68" s="50">
        <v>1.0</v>
      </c>
      <c r="G68" s="50">
        <f t="shared" si="3"/>
        <v>-1</v>
      </c>
      <c r="H68" s="51">
        <f t="shared" si="4"/>
        <v>0</v>
      </c>
      <c r="I68" s="51">
        <f>('Playoff List of Players'!B3)/('Playoff List of Players'!E3)</f>
        <v>0.75</v>
      </c>
    </row>
    <row r="69">
      <c r="A69" s="48">
        <f t="shared" si="13"/>
        <v>67</v>
      </c>
      <c r="B69" s="48" t="s">
        <v>49</v>
      </c>
      <c r="C69" s="48" t="s">
        <v>27</v>
      </c>
      <c r="D69" s="48">
        <f t="shared" si="2"/>
        <v>-99.999925</v>
      </c>
      <c r="E69" s="48">
        <v>0.0</v>
      </c>
      <c r="F69" s="48">
        <v>1.0</v>
      </c>
      <c r="G69" s="48">
        <f t="shared" si="3"/>
        <v>-1</v>
      </c>
      <c r="H69" s="49">
        <f t="shared" si="4"/>
        <v>0</v>
      </c>
      <c r="I69" s="49">
        <f>('Playoff List of Players'!B3)/('Playoff List of Players'!E3)</f>
        <v>0.75</v>
      </c>
    </row>
    <row r="70">
      <c r="A70" s="50">
        <f>_xlfn.rank.eq(D70,$D$1:$D$96)</f>
        <v>67</v>
      </c>
      <c r="B70" s="50" t="s">
        <v>200</v>
      </c>
      <c r="C70" s="50" t="s">
        <v>31</v>
      </c>
      <c r="D70" s="48">
        <f t="shared" si="2"/>
        <v>-99.999925</v>
      </c>
      <c r="E70" s="50">
        <v>0.0</v>
      </c>
      <c r="F70" s="50">
        <v>1.0</v>
      </c>
      <c r="G70" s="50">
        <f t="shared" si="3"/>
        <v>-1</v>
      </c>
      <c r="H70" s="51">
        <f t="shared" si="4"/>
        <v>0</v>
      </c>
      <c r="I70" s="51">
        <f>('Playoff List of Players'!B15)/('Playoff List of Players'!E15)</f>
        <v>0.75</v>
      </c>
    </row>
    <row r="71">
      <c r="A71" s="48">
        <f>_xlfn.rank.eq(D71,$D$1:$D$79)</f>
        <v>70</v>
      </c>
      <c r="B71" s="48" t="s">
        <v>117</v>
      </c>
      <c r="C71" s="48" t="s">
        <v>37</v>
      </c>
      <c r="D71" s="48">
        <f t="shared" si="2"/>
        <v>-99.99992857</v>
      </c>
      <c r="E71" s="48">
        <v>0.0</v>
      </c>
      <c r="F71" s="48">
        <v>1.0</v>
      </c>
      <c r="G71" s="48">
        <f t="shared" si="3"/>
        <v>-1</v>
      </c>
      <c r="H71" s="49">
        <f t="shared" si="4"/>
        <v>0</v>
      </c>
      <c r="I71" s="49">
        <f>('Playoff List of Players'!B80)/('Playoff List of Players'!E80)</f>
        <v>0.7142857143</v>
      </c>
    </row>
    <row r="72">
      <c r="A72" s="48">
        <f t="shared" ref="A72:A73" si="14">_xlfn.rank.eq(D72,$D$1:$D$96)</f>
        <v>70</v>
      </c>
      <c r="B72" s="48" t="s">
        <v>51</v>
      </c>
      <c r="C72" s="48" t="s">
        <v>24</v>
      </c>
      <c r="D72" s="48">
        <f t="shared" si="2"/>
        <v>-99.99992857</v>
      </c>
      <c r="E72" s="48">
        <v>0.0</v>
      </c>
      <c r="F72" s="48">
        <v>1.0</v>
      </c>
      <c r="G72" s="48">
        <f t="shared" si="3"/>
        <v>-1</v>
      </c>
      <c r="H72" s="49">
        <f t="shared" si="4"/>
        <v>0</v>
      </c>
      <c r="I72" s="49">
        <f>('Playoff List of Players'!B80)/('Playoff List of Players'!E80)</f>
        <v>0.7142857143</v>
      </c>
    </row>
    <row r="73">
      <c r="A73" s="50">
        <f t="shared" si="14"/>
        <v>72</v>
      </c>
      <c r="B73" s="50" t="s">
        <v>106</v>
      </c>
      <c r="C73" s="50" t="s">
        <v>36</v>
      </c>
      <c r="D73" s="48">
        <f t="shared" si="2"/>
        <v>-99.99993333</v>
      </c>
      <c r="E73" s="50">
        <v>0.0</v>
      </c>
      <c r="F73" s="50">
        <v>1.0</v>
      </c>
      <c r="G73" s="50">
        <f t="shared" si="3"/>
        <v>-1</v>
      </c>
      <c r="H73" s="51">
        <f t="shared" si="4"/>
        <v>0</v>
      </c>
      <c r="I73" s="51">
        <f>('Playoff List of Players'!B4)/('Playoff List of Players'!E4)</f>
        <v>0.6666666667</v>
      </c>
    </row>
    <row r="74">
      <c r="A74" s="50">
        <f>_xlfn.rank.eq(D74,$D$1:$D$82)</f>
        <v>73</v>
      </c>
      <c r="B74" s="50" t="s">
        <v>201</v>
      </c>
      <c r="C74" s="50" t="s">
        <v>35</v>
      </c>
      <c r="D74" s="48">
        <f t="shared" si="2"/>
        <v>-99.99994</v>
      </c>
      <c r="E74" s="50">
        <v>0.0</v>
      </c>
      <c r="F74" s="50">
        <v>1.0</v>
      </c>
      <c r="G74" s="50">
        <f t="shared" si="3"/>
        <v>-1</v>
      </c>
      <c r="H74" s="51">
        <f t="shared" si="4"/>
        <v>0</v>
      </c>
      <c r="I74" s="51">
        <f>('Playoff List of Players'!B49)/('Playoff List of Players'!E49)</f>
        <v>0.6</v>
      </c>
    </row>
    <row r="75">
      <c r="A75" s="50">
        <f>_xlfn.rank.eq(D75,$D$1:$D$79)</f>
        <v>73</v>
      </c>
      <c r="B75" s="50" t="s">
        <v>114</v>
      </c>
      <c r="C75" s="50" t="s">
        <v>36</v>
      </c>
      <c r="D75" s="48">
        <f t="shared" si="2"/>
        <v>-99.99994</v>
      </c>
      <c r="E75" s="50">
        <v>0.0</v>
      </c>
      <c r="F75" s="50">
        <v>1.0</v>
      </c>
      <c r="G75" s="50">
        <f t="shared" si="3"/>
        <v>-1</v>
      </c>
      <c r="H75" s="51">
        <f t="shared" si="4"/>
        <v>0</v>
      </c>
      <c r="I75" s="51">
        <f>('Playoff List of Players'!B49)/('Playoff List of Players'!E49)</f>
        <v>0.6</v>
      </c>
    </row>
    <row r="76">
      <c r="A76" s="48">
        <f t="shared" ref="A76:A79" si="15">_xlfn.rank.eq(D76,$D$1:$D$96)</f>
        <v>73</v>
      </c>
      <c r="B76" s="48" t="s">
        <v>202</v>
      </c>
      <c r="C76" s="48" t="s">
        <v>27</v>
      </c>
      <c r="D76" s="48">
        <f t="shared" si="2"/>
        <v>-99.99994</v>
      </c>
      <c r="E76" s="48">
        <v>0.0</v>
      </c>
      <c r="F76" s="48">
        <v>1.0</v>
      </c>
      <c r="G76" s="48">
        <f t="shared" si="3"/>
        <v>-1</v>
      </c>
      <c r="H76" s="49">
        <f t="shared" si="4"/>
        <v>0</v>
      </c>
      <c r="I76" s="49">
        <f>('Playoff List of Players'!B49)/('Playoff List of Players'!E49)</f>
        <v>0.6</v>
      </c>
    </row>
    <row r="77">
      <c r="A77" s="48">
        <f t="shared" si="15"/>
        <v>73</v>
      </c>
      <c r="B77" s="48" t="s">
        <v>128</v>
      </c>
      <c r="C77" s="48" t="s">
        <v>39</v>
      </c>
      <c r="D77" s="48">
        <f t="shared" si="2"/>
        <v>-99.99994</v>
      </c>
      <c r="E77" s="48">
        <v>0.0</v>
      </c>
      <c r="F77" s="48">
        <v>1.0</v>
      </c>
      <c r="G77" s="48">
        <f t="shared" si="3"/>
        <v>-1</v>
      </c>
      <c r="H77" s="49">
        <f t="shared" si="4"/>
        <v>0</v>
      </c>
      <c r="I77" s="49">
        <f>('Playoff List of Players'!B77)/('Playoff List of Players'!E77)</f>
        <v>0.6</v>
      </c>
    </row>
    <row r="78">
      <c r="A78" s="50">
        <f t="shared" si="15"/>
        <v>73</v>
      </c>
      <c r="B78" s="50" t="s">
        <v>75</v>
      </c>
      <c r="C78" s="50" t="s">
        <v>33</v>
      </c>
      <c r="D78" s="48">
        <f t="shared" si="2"/>
        <v>-99.99994</v>
      </c>
      <c r="E78" s="50">
        <v>0.0</v>
      </c>
      <c r="F78" s="50">
        <v>1.0</v>
      </c>
      <c r="G78" s="50">
        <f t="shared" si="3"/>
        <v>-1</v>
      </c>
      <c r="H78" s="51">
        <f t="shared" si="4"/>
        <v>0</v>
      </c>
      <c r="I78" s="51">
        <f>('Playoff List of Players'!B77)/('Playoff List of Players'!E77)</f>
        <v>0.6</v>
      </c>
    </row>
    <row r="79">
      <c r="A79" s="50">
        <f t="shared" si="15"/>
        <v>73</v>
      </c>
      <c r="B79" s="50" t="s">
        <v>203</v>
      </c>
      <c r="C79" s="50" t="s">
        <v>31</v>
      </c>
      <c r="D79" s="48">
        <f t="shared" si="2"/>
        <v>-99.99994</v>
      </c>
      <c r="E79" s="50">
        <v>0.0</v>
      </c>
      <c r="F79" s="50">
        <v>1.0</v>
      </c>
      <c r="G79" s="50">
        <f t="shared" si="3"/>
        <v>-1</v>
      </c>
      <c r="H79" s="51">
        <f t="shared" si="4"/>
        <v>0</v>
      </c>
      <c r="I79" s="51">
        <f>('Playoff List of Players'!B96)/('Playoff List of Players'!E96)</f>
        <v>0.6</v>
      </c>
    </row>
    <row r="80">
      <c r="A80" s="50">
        <f>_xlfn.rank.eq(D80,$D$1:$D$82)</f>
        <v>79</v>
      </c>
      <c r="B80" s="50" t="s">
        <v>140</v>
      </c>
      <c r="C80" s="50" t="s">
        <v>28</v>
      </c>
      <c r="D80" s="48">
        <f t="shared" si="2"/>
        <v>-99.99995</v>
      </c>
      <c r="E80" s="50">
        <v>0.0</v>
      </c>
      <c r="F80" s="50">
        <v>1.0</v>
      </c>
      <c r="G80" s="50">
        <f t="shared" si="3"/>
        <v>-1</v>
      </c>
      <c r="H80" s="51">
        <f t="shared" si="4"/>
        <v>0</v>
      </c>
      <c r="I80" s="51">
        <f>('Playoff List of Players'!B59)/('Playoff List of Players'!E59)</f>
        <v>0.5</v>
      </c>
    </row>
    <row r="81">
      <c r="A81" s="50">
        <f t="shared" ref="A81:A96" si="16">_xlfn.rank.eq(D81,$D$1:$D$96)</f>
        <v>79</v>
      </c>
      <c r="B81" s="50" t="s">
        <v>79</v>
      </c>
      <c r="C81" s="50" t="s">
        <v>33</v>
      </c>
      <c r="D81" s="48">
        <f t="shared" si="2"/>
        <v>-99.99995</v>
      </c>
      <c r="E81" s="50">
        <v>0.0</v>
      </c>
      <c r="F81" s="50">
        <v>1.0</v>
      </c>
      <c r="G81" s="50">
        <f t="shared" si="3"/>
        <v>-1</v>
      </c>
      <c r="H81" s="51">
        <f t="shared" si="4"/>
        <v>0</v>
      </c>
      <c r="I81" s="51">
        <f>('Playoff List of Players'!B78)/('Playoff List of Players'!E78)</f>
        <v>0.5</v>
      </c>
    </row>
    <row r="82">
      <c r="A82" s="48">
        <f t="shared" si="16"/>
        <v>79</v>
      </c>
      <c r="B82" s="48" t="s">
        <v>131</v>
      </c>
      <c r="C82" s="48" t="s">
        <v>39</v>
      </c>
      <c r="D82" s="48">
        <f t="shared" si="2"/>
        <v>-99.99995</v>
      </c>
      <c r="E82" s="48">
        <v>0.0</v>
      </c>
      <c r="F82" s="48">
        <v>1.0</v>
      </c>
      <c r="G82" s="48">
        <f t="shared" si="3"/>
        <v>-1</v>
      </c>
      <c r="H82" s="49">
        <f t="shared" si="4"/>
        <v>0</v>
      </c>
      <c r="I82" s="49">
        <f>('Playoff List of Players'!B78)/('Playoff List of Players'!E78)</f>
        <v>0.5</v>
      </c>
    </row>
    <row r="83">
      <c r="A83" s="48">
        <f t="shared" si="16"/>
        <v>82</v>
      </c>
      <c r="B83" s="48" t="s">
        <v>204</v>
      </c>
      <c r="C83" s="48" t="s">
        <v>37</v>
      </c>
      <c r="D83" s="48">
        <f t="shared" si="2"/>
        <v>-99.99995714</v>
      </c>
      <c r="E83" s="48">
        <v>0.0</v>
      </c>
      <c r="F83" s="48">
        <v>1.0</v>
      </c>
      <c r="G83" s="48">
        <f t="shared" si="3"/>
        <v>-1</v>
      </c>
      <c r="H83" s="49">
        <f t="shared" si="4"/>
        <v>0</v>
      </c>
      <c r="I83" s="49">
        <f>('Playoff List of Players'!B10)/('Playoff List of Players'!E10)</f>
        <v>0.4285714286</v>
      </c>
    </row>
    <row r="84">
      <c r="A84" s="48">
        <f t="shared" si="16"/>
        <v>83</v>
      </c>
      <c r="B84" s="48" t="s">
        <v>60</v>
      </c>
      <c r="C84" s="48" t="s">
        <v>24</v>
      </c>
      <c r="D84" s="48">
        <f t="shared" si="2"/>
        <v>-99.99996</v>
      </c>
      <c r="E84" s="48">
        <v>0.0</v>
      </c>
      <c r="F84" s="48">
        <v>1.0</v>
      </c>
      <c r="G84" s="48">
        <f t="shared" si="3"/>
        <v>-1</v>
      </c>
      <c r="H84" s="49">
        <f t="shared" si="4"/>
        <v>0</v>
      </c>
      <c r="I84" s="49">
        <f>('Playoff List of Players'!B63)/('Playoff List of Players'!E63)</f>
        <v>0.4</v>
      </c>
    </row>
    <row r="85">
      <c r="A85" s="50">
        <f t="shared" si="16"/>
        <v>84</v>
      </c>
      <c r="B85" s="50" t="s">
        <v>205</v>
      </c>
      <c r="C85" s="50" t="s">
        <v>31</v>
      </c>
      <c r="D85" s="48">
        <f t="shared" si="2"/>
        <v>-99.99996667</v>
      </c>
      <c r="E85" s="50">
        <v>0.0</v>
      </c>
      <c r="F85" s="50">
        <v>1.0</v>
      </c>
      <c r="G85" s="50">
        <f t="shared" si="3"/>
        <v>-1</v>
      </c>
      <c r="H85" s="51">
        <f t="shared" si="4"/>
        <v>0</v>
      </c>
      <c r="I85" s="51">
        <f>('Playoff List of Players'!B52)/('Playoff List of Players'!E52)</f>
        <v>0.3333333333</v>
      </c>
    </row>
    <row r="86">
      <c r="A86" s="50">
        <f t="shared" si="16"/>
        <v>84</v>
      </c>
      <c r="B86" s="50" t="s">
        <v>92</v>
      </c>
      <c r="C86" s="50" t="s">
        <v>31</v>
      </c>
      <c r="D86" s="48">
        <f t="shared" si="2"/>
        <v>-99.99996667</v>
      </c>
      <c r="E86" s="50">
        <v>0.0</v>
      </c>
      <c r="F86" s="50">
        <v>1.0</v>
      </c>
      <c r="G86" s="50">
        <f t="shared" si="3"/>
        <v>-1</v>
      </c>
      <c r="H86" s="51">
        <f t="shared" si="4"/>
        <v>0</v>
      </c>
      <c r="I86" s="51">
        <f>('Playoff List of Players'!B17)/('Playoff List of Players'!E17)</f>
        <v>0.3333333333</v>
      </c>
    </row>
    <row r="87">
      <c r="A87" s="50">
        <f t="shared" si="16"/>
        <v>86</v>
      </c>
      <c r="B87" s="50" t="s">
        <v>83</v>
      </c>
      <c r="C87" s="50" t="s">
        <v>33</v>
      </c>
      <c r="D87" s="48">
        <f t="shared" si="2"/>
        <v>-99.999975</v>
      </c>
      <c r="E87" s="50">
        <v>0.0</v>
      </c>
      <c r="F87" s="50">
        <v>1.0</v>
      </c>
      <c r="G87" s="50">
        <f t="shared" si="3"/>
        <v>-1</v>
      </c>
      <c r="H87" s="51">
        <f t="shared" si="4"/>
        <v>0</v>
      </c>
      <c r="I87" s="51">
        <f>('Playoff List of Players'!B82)/('Playoff List of Players'!E82)</f>
        <v>0.25</v>
      </c>
    </row>
    <row r="88">
      <c r="A88" s="48">
        <f t="shared" si="16"/>
        <v>87</v>
      </c>
      <c r="B88" s="48" t="s">
        <v>41</v>
      </c>
      <c r="C88" s="48" t="s">
        <v>24</v>
      </c>
      <c r="D88" s="48">
        <f t="shared" si="2"/>
        <v>-99.99998</v>
      </c>
      <c r="E88" s="48">
        <v>0.0</v>
      </c>
      <c r="F88" s="48">
        <v>1.0</v>
      </c>
      <c r="G88" s="48">
        <f t="shared" si="3"/>
        <v>-1</v>
      </c>
      <c r="H88" s="49">
        <f t="shared" si="4"/>
        <v>0</v>
      </c>
      <c r="I88" s="49">
        <f>('Playoff List of Players'!B13)/('Playoff List of Players'!E13)</f>
        <v>0.2</v>
      </c>
    </row>
    <row r="89">
      <c r="A89" s="48">
        <f t="shared" si="16"/>
        <v>88</v>
      </c>
      <c r="B89" s="48" t="s">
        <v>85</v>
      </c>
      <c r="C89" s="48" t="s">
        <v>34</v>
      </c>
      <c r="D89" s="48">
        <f t="shared" si="2"/>
        <v>-198.97493</v>
      </c>
      <c r="E89" s="48">
        <v>1.0</v>
      </c>
      <c r="F89" s="48">
        <v>3.0</v>
      </c>
      <c r="G89" s="48">
        <f t="shared" si="3"/>
        <v>-2</v>
      </c>
      <c r="H89" s="49">
        <f t="shared" si="4"/>
        <v>0.25</v>
      </c>
      <c r="I89" s="49">
        <f>('Playoff List of Players'!B74+'Playoff List of Players'!B54+'Playoff List of Players'!B7+'Playoff List of Players'!B23)/('Playoff List of Players'!E74+'Playoff List of Players'!E54+'Playoff List of Players'!E7+'Playoff List of Players'!E23)</f>
        <v>0.7</v>
      </c>
    </row>
    <row r="90">
      <c r="A90" s="50">
        <f t="shared" si="16"/>
        <v>89</v>
      </c>
      <c r="B90" s="50" t="s">
        <v>73</v>
      </c>
      <c r="C90" s="50" t="s">
        <v>30</v>
      </c>
      <c r="D90" s="48">
        <f t="shared" si="2"/>
        <v>-199.9999182</v>
      </c>
      <c r="E90" s="50">
        <v>0.0</v>
      </c>
      <c r="F90" s="50">
        <v>2.0</v>
      </c>
      <c r="G90" s="50">
        <f t="shared" si="3"/>
        <v>-2</v>
      </c>
      <c r="H90" s="51">
        <f t="shared" si="4"/>
        <v>0</v>
      </c>
      <c r="I90" s="51">
        <f>('Playoff List of Players'!B36+'Playoff List of Players'!B72)/('Playoff List of Players'!E36+'Playoff List of Players'!E72)</f>
        <v>0.8181818182</v>
      </c>
    </row>
    <row r="91">
      <c r="A91" s="48">
        <f t="shared" si="16"/>
        <v>90</v>
      </c>
      <c r="B91" s="48" t="s">
        <v>122</v>
      </c>
      <c r="C91" s="48" t="s">
        <v>34</v>
      </c>
      <c r="D91" s="48">
        <f t="shared" si="2"/>
        <v>-199.9999333</v>
      </c>
      <c r="E91" s="48">
        <v>0.0</v>
      </c>
      <c r="F91" s="48">
        <v>2.0</v>
      </c>
      <c r="G91" s="48">
        <f t="shared" si="3"/>
        <v>-2</v>
      </c>
      <c r="H91" s="49">
        <f t="shared" si="4"/>
        <v>0</v>
      </c>
      <c r="I91" s="49">
        <f>('Playoff List of Players'!B2+'Playoff List of Players'!B80)/('Playoff List of Players'!E2+'Playoff List of Players'!E80)</f>
        <v>0.6666666667</v>
      </c>
    </row>
    <row r="92">
      <c r="A92" s="50">
        <f t="shared" si="16"/>
        <v>90</v>
      </c>
      <c r="B92" s="50" t="s">
        <v>206</v>
      </c>
      <c r="C92" s="50" t="s">
        <v>35</v>
      </c>
      <c r="D92" s="48">
        <f t="shared" si="2"/>
        <v>-199.9999333</v>
      </c>
      <c r="E92" s="50">
        <v>0.0</v>
      </c>
      <c r="F92" s="50">
        <v>2.0</v>
      </c>
      <c r="G92" s="50">
        <f t="shared" si="3"/>
        <v>-2</v>
      </c>
      <c r="H92" s="51">
        <f t="shared" si="4"/>
        <v>0</v>
      </c>
      <c r="I92" s="51">
        <f>('Playoff List of Players'!B96+'Playoff List of Players'!B33)/('Playoff List of Players'!E96+'Playoff List of Players'!E33)</f>
        <v>0.6666666667</v>
      </c>
    </row>
    <row r="93">
      <c r="A93" s="48">
        <f t="shared" si="16"/>
        <v>92</v>
      </c>
      <c r="B93" s="48" t="s">
        <v>207</v>
      </c>
      <c r="C93" s="48" t="s">
        <v>34</v>
      </c>
      <c r="D93" s="48">
        <f t="shared" si="2"/>
        <v>-199.99994</v>
      </c>
      <c r="E93" s="48">
        <v>0.0</v>
      </c>
      <c r="F93" s="48">
        <v>2.0</v>
      </c>
      <c r="G93" s="48">
        <f t="shared" si="3"/>
        <v>-2</v>
      </c>
      <c r="H93" s="49">
        <f t="shared" si="4"/>
        <v>0</v>
      </c>
      <c r="I93" s="49">
        <f>('Playoff List of Players'!B54+'Playoff List of Players'!B63)/('Playoff List of Players'!E54+'Playoff List of Players'!E63)</f>
        <v>0.6</v>
      </c>
    </row>
    <row r="94">
      <c r="A94" s="50">
        <f t="shared" si="16"/>
        <v>92</v>
      </c>
      <c r="B94" s="50" t="s">
        <v>208</v>
      </c>
      <c r="C94" s="50" t="s">
        <v>35</v>
      </c>
      <c r="D94" s="48">
        <f t="shared" si="2"/>
        <v>-199.99994</v>
      </c>
      <c r="E94" s="50">
        <v>0.0</v>
      </c>
      <c r="F94" s="50">
        <v>2.0</v>
      </c>
      <c r="G94" s="50">
        <f t="shared" si="3"/>
        <v>-2</v>
      </c>
      <c r="H94" s="51">
        <f t="shared" si="4"/>
        <v>0</v>
      </c>
      <c r="I94" s="51">
        <f>('Playoff List of Players'!B67+'Playoff List of Players'!B4)/('Playoff List of Players'!E67+'Playoff List of Players'!E4)</f>
        <v>0.6</v>
      </c>
    </row>
    <row r="95">
      <c r="A95" s="48">
        <f t="shared" si="16"/>
        <v>94</v>
      </c>
      <c r="B95" s="48" t="s">
        <v>43</v>
      </c>
      <c r="C95" s="48" t="s">
        <v>25</v>
      </c>
      <c r="D95" s="48">
        <f t="shared" si="2"/>
        <v>-298.9799316</v>
      </c>
      <c r="E95" s="48">
        <v>1.0</v>
      </c>
      <c r="F95" s="48">
        <v>4.0</v>
      </c>
      <c r="G95" s="48">
        <f t="shared" si="3"/>
        <v>-3</v>
      </c>
      <c r="H95" s="49">
        <f t="shared" si="4"/>
        <v>0.2</v>
      </c>
      <c r="I95" s="49">
        <f>('Playoff List of Players'!B27+'Playoff List of Players'!B30+'Playoff List of Players'!B62+'Playoff List of Players'!B77+'Playoff List of Players'!B61)/('Playoff List of Players'!E27+'Playoff List of Players'!E30+'Playoff List of Players'!E62+'Playoff List of Players'!E77+'Playoff List of Players'!E61)</f>
        <v>0.6842105263</v>
      </c>
    </row>
    <row r="96">
      <c r="A96" s="50">
        <f t="shared" si="16"/>
        <v>95</v>
      </c>
      <c r="B96" s="50" t="s">
        <v>63</v>
      </c>
      <c r="C96" s="50" t="s">
        <v>28</v>
      </c>
      <c r="D96" s="48">
        <f t="shared" si="2"/>
        <v>-298.9799455</v>
      </c>
      <c r="E96" s="50">
        <v>1.0</v>
      </c>
      <c r="F96" s="50">
        <v>4.0</v>
      </c>
      <c r="G96" s="50">
        <f t="shared" si="3"/>
        <v>-3</v>
      </c>
      <c r="H96" s="51">
        <f t="shared" si="4"/>
        <v>0.2</v>
      </c>
      <c r="I96" s="51">
        <f>('Playoff List of Players'!B90+'Playoff List of Players'!B29+'Playoff List of Players'!B72+'Playoff List of Players'!B63+'Playoff List of Players'!B10)/('Playoff List of Players'!E90+'Playoff List of Players'!E29+'Playoff List of Players'!E72+'Playoff List of Players'!E63+'Playoff List of Players'!E10)</f>
        <v>0.5454545455</v>
      </c>
    </row>
  </sheetData>
  <autoFilter ref="$A$1:$I$100">
    <sortState ref="A1:I100">
      <sortCondition ref="A1:A100"/>
      <sortCondition ref="B1:B100"/>
    </sortState>
  </autoFilter>
  <customSheetViews>
    <customSheetView guid="{1EF37E64-D7A5-4F60-836D-0E4E038A8172}" filter="1" showAutoFilter="1">
      <autoFilter ref="$A$1:$I$77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4" max="4" width="14.71"/>
  </cols>
  <sheetData>
    <row r="1">
      <c r="D1" s="12" t="s">
        <v>209</v>
      </c>
      <c r="E1" s="12" t="s">
        <v>210</v>
      </c>
    </row>
    <row r="2">
      <c r="A2" s="48" t="s">
        <v>174</v>
      </c>
      <c r="B2" s="50">
        <v>1.0</v>
      </c>
      <c r="C2" s="50">
        <v>1.0</v>
      </c>
      <c r="D2" s="52">
        <f t="shared" ref="D2:D96" si="1">B2/(B2+C2)</f>
        <v>0.5</v>
      </c>
      <c r="E2" s="53">
        <f t="shared" ref="E2:E96" si="2">SUM(B2:C2)</f>
        <v>2</v>
      </c>
    </row>
    <row r="3">
      <c r="A3" s="50" t="s">
        <v>211</v>
      </c>
      <c r="B3" s="48">
        <v>3.0</v>
      </c>
      <c r="C3" s="48">
        <v>1.0</v>
      </c>
      <c r="D3" s="52">
        <f t="shared" si="1"/>
        <v>0.75</v>
      </c>
      <c r="E3" s="53">
        <f t="shared" si="2"/>
        <v>4</v>
      </c>
    </row>
    <row r="4">
      <c r="A4" s="50" t="s">
        <v>54</v>
      </c>
      <c r="B4" s="48">
        <v>4.0</v>
      </c>
      <c r="C4" s="48">
        <v>2.0</v>
      </c>
      <c r="D4" s="52">
        <f t="shared" si="1"/>
        <v>0.6666666667</v>
      </c>
      <c r="E4" s="53">
        <f t="shared" si="2"/>
        <v>6</v>
      </c>
    </row>
    <row r="5">
      <c r="A5" s="50" t="s">
        <v>71</v>
      </c>
      <c r="B5" s="50">
        <v>0.0</v>
      </c>
      <c r="C5" s="50">
        <v>1.0</v>
      </c>
      <c r="D5" s="52">
        <f t="shared" si="1"/>
        <v>0</v>
      </c>
      <c r="E5" s="53">
        <f t="shared" si="2"/>
        <v>1</v>
      </c>
    </row>
    <row r="6">
      <c r="A6" s="50" t="s">
        <v>187</v>
      </c>
      <c r="B6" s="48"/>
      <c r="C6" s="48"/>
      <c r="D6" s="52" t="str">
        <f t="shared" si="1"/>
        <v>#DIV/0!</v>
      </c>
      <c r="E6" s="53">
        <f t="shared" si="2"/>
        <v>0</v>
      </c>
    </row>
    <row r="7">
      <c r="A7" s="48" t="s">
        <v>120</v>
      </c>
      <c r="B7" s="48">
        <v>1.0</v>
      </c>
      <c r="C7" s="48">
        <v>1.0</v>
      </c>
      <c r="D7" s="52">
        <f t="shared" si="1"/>
        <v>0.5</v>
      </c>
      <c r="E7" s="53">
        <f t="shared" si="2"/>
        <v>2</v>
      </c>
    </row>
    <row r="8">
      <c r="A8" s="48" t="s">
        <v>51</v>
      </c>
      <c r="B8" s="48">
        <v>0.0</v>
      </c>
      <c r="C8" s="48">
        <v>1.0</v>
      </c>
      <c r="D8" s="52">
        <f t="shared" si="1"/>
        <v>0</v>
      </c>
      <c r="E8" s="53">
        <f t="shared" si="2"/>
        <v>1</v>
      </c>
    </row>
    <row r="9">
      <c r="A9" s="48" t="s">
        <v>60</v>
      </c>
      <c r="B9" s="48">
        <v>0.0</v>
      </c>
      <c r="C9" s="48">
        <v>1.0</v>
      </c>
      <c r="D9" s="52">
        <f t="shared" si="1"/>
        <v>0</v>
      </c>
      <c r="E9" s="53">
        <f t="shared" si="2"/>
        <v>1</v>
      </c>
    </row>
    <row r="10">
      <c r="A10" s="48" t="s">
        <v>195</v>
      </c>
      <c r="B10" s="50">
        <v>3.0</v>
      </c>
      <c r="C10" s="50">
        <v>4.0</v>
      </c>
      <c r="D10" s="52">
        <f t="shared" si="1"/>
        <v>0.4285714286</v>
      </c>
      <c r="E10" s="53">
        <f t="shared" si="2"/>
        <v>7</v>
      </c>
    </row>
    <row r="11">
      <c r="A11" s="50" t="s">
        <v>184</v>
      </c>
      <c r="B11" s="50"/>
      <c r="C11" s="50"/>
      <c r="D11" s="52" t="str">
        <f t="shared" si="1"/>
        <v>#DIV/0!</v>
      </c>
      <c r="E11" s="53">
        <f t="shared" si="2"/>
        <v>0</v>
      </c>
    </row>
    <row r="12">
      <c r="A12" s="50" t="s">
        <v>180</v>
      </c>
      <c r="B12" s="50"/>
      <c r="C12" s="50"/>
      <c r="D12" s="52" t="str">
        <f t="shared" si="1"/>
        <v>#DIV/0!</v>
      </c>
      <c r="E12" s="53">
        <f t="shared" si="2"/>
        <v>0</v>
      </c>
    </row>
    <row r="13">
      <c r="A13" s="48" t="s">
        <v>43</v>
      </c>
      <c r="B13" s="50">
        <v>1.0</v>
      </c>
      <c r="C13" s="50">
        <v>4.0</v>
      </c>
      <c r="D13" s="52">
        <f t="shared" si="1"/>
        <v>0.2</v>
      </c>
      <c r="E13" s="53">
        <f t="shared" si="2"/>
        <v>5</v>
      </c>
    </row>
    <row r="14">
      <c r="A14" s="50" t="s">
        <v>181</v>
      </c>
      <c r="B14" s="48"/>
      <c r="C14" s="48"/>
      <c r="D14" s="52" t="str">
        <f t="shared" si="1"/>
        <v>#DIV/0!</v>
      </c>
      <c r="E14" s="53">
        <f t="shared" si="2"/>
        <v>0</v>
      </c>
    </row>
    <row r="15">
      <c r="A15" s="50" t="s">
        <v>165</v>
      </c>
      <c r="B15" s="50">
        <v>3.0</v>
      </c>
      <c r="C15" s="50">
        <v>1.0</v>
      </c>
      <c r="D15" s="52">
        <f t="shared" si="1"/>
        <v>0.75</v>
      </c>
      <c r="E15" s="53">
        <f t="shared" si="2"/>
        <v>4</v>
      </c>
    </row>
    <row r="16">
      <c r="A16" s="50" t="s">
        <v>185</v>
      </c>
      <c r="B16" s="50"/>
      <c r="C16" s="50"/>
      <c r="D16" s="52" t="str">
        <f t="shared" si="1"/>
        <v>#DIV/0!</v>
      </c>
      <c r="E16" s="53">
        <f t="shared" si="2"/>
        <v>0</v>
      </c>
    </row>
    <row r="17">
      <c r="A17" s="50" t="s">
        <v>91</v>
      </c>
      <c r="B17" s="48">
        <v>1.0</v>
      </c>
      <c r="C17" s="48">
        <v>2.0</v>
      </c>
      <c r="D17" s="52">
        <f t="shared" si="1"/>
        <v>0.3333333333</v>
      </c>
      <c r="E17" s="53">
        <f t="shared" si="2"/>
        <v>3</v>
      </c>
    </row>
    <row r="18">
      <c r="A18" s="48" t="s">
        <v>49</v>
      </c>
      <c r="B18" s="48">
        <v>0.0</v>
      </c>
      <c r="C18" s="48">
        <v>1.0</v>
      </c>
      <c r="D18" s="52">
        <f t="shared" si="1"/>
        <v>0</v>
      </c>
      <c r="E18" s="53">
        <f t="shared" si="2"/>
        <v>1</v>
      </c>
    </row>
    <row r="19">
      <c r="A19" s="48" t="s">
        <v>193</v>
      </c>
      <c r="B19" s="48"/>
      <c r="C19" s="48"/>
      <c r="D19" s="52" t="str">
        <f t="shared" si="1"/>
        <v>#DIV/0!</v>
      </c>
      <c r="E19" s="53">
        <f t="shared" si="2"/>
        <v>0</v>
      </c>
    </row>
    <row r="20">
      <c r="A20" s="50" t="s">
        <v>208</v>
      </c>
      <c r="B20" s="50">
        <v>0.0</v>
      </c>
      <c r="C20" s="50">
        <v>2.0</v>
      </c>
      <c r="D20" s="52">
        <f t="shared" si="1"/>
        <v>0</v>
      </c>
      <c r="E20" s="53">
        <f t="shared" si="2"/>
        <v>2</v>
      </c>
    </row>
    <row r="21">
      <c r="A21" s="48" t="s">
        <v>178</v>
      </c>
      <c r="B21" s="48"/>
      <c r="C21" s="48"/>
      <c r="D21" s="52" t="str">
        <f t="shared" si="1"/>
        <v>#DIV/0!</v>
      </c>
      <c r="E21" s="53">
        <f t="shared" si="2"/>
        <v>0</v>
      </c>
    </row>
    <row r="22">
      <c r="A22" s="48" t="s">
        <v>121</v>
      </c>
      <c r="B22" s="48">
        <v>0.0</v>
      </c>
      <c r="C22" s="48">
        <v>1.0</v>
      </c>
      <c r="D22" s="52">
        <f t="shared" si="1"/>
        <v>0</v>
      </c>
      <c r="E22" s="53">
        <f t="shared" si="2"/>
        <v>1</v>
      </c>
    </row>
    <row r="23">
      <c r="A23" s="48" t="s">
        <v>166</v>
      </c>
      <c r="B23" s="48">
        <v>2.0</v>
      </c>
      <c r="C23" s="48">
        <v>0.0</v>
      </c>
      <c r="D23" s="52">
        <f t="shared" si="1"/>
        <v>1</v>
      </c>
      <c r="E23" s="53">
        <f t="shared" si="2"/>
        <v>2</v>
      </c>
    </row>
    <row r="24">
      <c r="A24" s="48" t="s">
        <v>122</v>
      </c>
      <c r="B24" s="50">
        <v>0.0</v>
      </c>
      <c r="C24" s="50">
        <v>2.0</v>
      </c>
      <c r="D24" s="52">
        <f t="shared" si="1"/>
        <v>0</v>
      </c>
      <c r="E24" s="53">
        <f t="shared" si="2"/>
        <v>2</v>
      </c>
    </row>
    <row r="25">
      <c r="A25" s="48" t="s">
        <v>131</v>
      </c>
      <c r="B25" s="48">
        <v>0.0</v>
      </c>
      <c r="C25" s="48">
        <v>1.0</v>
      </c>
      <c r="D25" s="52">
        <f t="shared" si="1"/>
        <v>0</v>
      </c>
      <c r="E25" s="53">
        <f t="shared" si="2"/>
        <v>1</v>
      </c>
    </row>
    <row r="26">
      <c r="A26" s="48" t="s">
        <v>191</v>
      </c>
      <c r="B26" s="48"/>
      <c r="C26" s="48"/>
      <c r="D26" s="52" t="str">
        <f t="shared" si="1"/>
        <v>#DIV/0!</v>
      </c>
      <c r="E26" s="53">
        <f t="shared" si="2"/>
        <v>0</v>
      </c>
    </row>
    <row r="27">
      <c r="A27" s="48" t="s">
        <v>41</v>
      </c>
      <c r="B27" s="50">
        <v>0.0</v>
      </c>
      <c r="C27" s="50">
        <v>1.0</v>
      </c>
      <c r="D27" s="52">
        <f t="shared" si="1"/>
        <v>0</v>
      </c>
      <c r="E27" s="53">
        <f t="shared" si="2"/>
        <v>1</v>
      </c>
    </row>
    <row r="28">
      <c r="A28" s="48" t="s">
        <v>125</v>
      </c>
      <c r="B28" s="48">
        <v>1.0</v>
      </c>
      <c r="C28" s="48">
        <v>1.0</v>
      </c>
      <c r="D28" s="52">
        <f t="shared" si="1"/>
        <v>0.5</v>
      </c>
      <c r="E28" s="53">
        <f t="shared" si="2"/>
        <v>2</v>
      </c>
    </row>
    <row r="29">
      <c r="A29" s="50" t="s">
        <v>177</v>
      </c>
      <c r="B29" s="48">
        <v>1.0</v>
      </c>
      <c r="C29" s="48">
        <v>1.0</v>
      </c>
      <c r="D29" s="52">
        <f t="shared" si="1"/>
        <v>0.5</v>
      </c>
      <c r="E29" s="53">
        <f t="shared" si="2"/>
        <v>2</v>
      </c>
    </row>
    <row r="30">
      <c r="A30" s="48" t="s">
        <v>65</v>
      </c>
      <c r="B30" s="50">
        <v>2.0</v>
      </c>
      <c r="C30" s="50">
        <v>1.0</v>
      </c>
      <c r="D30" s="52">
        <f t="shared" si="1"/>
        <v>0.6666666667</v>
      </c>
      <c r="E30" s="53">
        <f t="shared" si="2"/>
        <v>3</v>
      </c>
    </row>
    <row r="31">
      <c r="A31" s="48" t="s">
        <v>207</v>
      </c>
      <c r="B31" s="48">
        <v>0.0</v>
      </c>
      <c r="C31" s="48">
        <v>2.0</v>
      </c>
      <c r="D31" s="52">
        <f t="shared" si="1"/>
        <v>0</v>
      </c>
      <c r="E31" s="53">
        <f t="shared" si="2"/>
        <v>2</v>
      </c>
    </row>
    <row r="32">
      <c r="A32" s="48" t="s">
        <v>189</v>
      </c>
      <c r="B32" s="48"/>
      <c r="C32" s="48"/>
      <c r="D32" s="52" t="str">
        <f t="shared" si="1"/>
        <v>#DIV/0!</v>
      </c>
      <c r="E32" s="53">
        <f t="shared" si="2"/>
        <v>0</v>
      </c>
    </row>
    <row r="33">
      <c r="A33" s="50" t="s">
        <v>139</v>
      </c>
      <c r="B33" s="48">
        <v>3.0</v>
      </c>
      <c r="C33" s="48">
        <v>1.0</v>
      </c>
      <c r="D33" s="52">
        <f t="shared" si="1"/>
        <v>0.75</v>
      </c>
      <c r="E33" s="53">
        <f t="shared" si="2"/>
        <v>4</v>
      </c>
    </row>
    <row r="34">
      <c r="A34" s="48" t="s">
        <v>198</v>
      </c>
      <c r="B34" s="48">
        <v>0.0</v>
      </c>
      <c r="C34" s="48">
        <v>1.0</v>
      </c>
      <c r="D34" s="52">
        <f t="shared" si="1"/>
        <v>0</v>
      </c>
      <c r="E34" s="53">
        <f t="shared" si="2"/>
        <v>1</v>
      </c>
    </row>
    <row r="35">
      <c r="A35" s="48" t="s">
        <v>204</v>
      </c>
      <c r="B35" s="50">
        <v>0.0</v>
      </c>
      <c r="C35" s="50">
        <v>1.0</v>
      </c>
      <c r="D35" s="52">
        <f t="shared" si="1"/>
        <v>0</v>
      </c>
      <c r="E35" s="53">
        <f t="shared" si="2"/>
        <v>1</v>
      </c>
    </row>
    <row r="36">
      <c r="A36" s="50" t="s">
        <v>74</v>
      </c>
      <c r="B36" s="50">
        <v>4.0</v>
      </c>
      <c r="C36" s="50">
        <v>1.0</v>
      </c>
      <c r="D36" s="52">
        <f t="shared" si="1"/>
        <v>0.8</v>
      </c>
      <c r="E36" s="53">
        <f t="shared" si="2"/>
        <v>5</v>
      </c>
    </row>
    <row r="37">
      <c r="A37" s="50" t="s">
        <v>68</v>
      </c>
      <c r="B37" s="50">
        <v>4.0</v>
      </c>
      <c r="C37" s="50">
        <v>0.0</v>
      </c>
      <c r="D37" s="52">
        <f t="shared" si="1"/>
        <v>1</v>
      </c>
      <c r="E37" s="53">
        <f t="shared" si="2"/>
        <v>4</v>
      </c>
    </row>
    <row r="38">
      <c r="A38" s="50" t="s">
        <v>140</v>
      </c>
      <c r="B38" s="48">
        <v>0.0</v>
      </c>
      <c r="C38" s="48">
        <v>1.0</v>
      </c>
      <c r="D38" s="52">
        <f t="shared" si="1"/>
        <v>0</v>
      </c>
      <c r="E38" s="53">
        <f t="shared" si="2"/>
        <v>1</v>
      </c>
    </row>
    <row r="39">
      <c r="A39" s="48" t="s">
        <v>128</v>
      </c>
      <c r="B39" s="48">
        <v>0.0</v>
      </c>
      <c r="C39" s="48">
        <v>1.0</v>
      </c>
      <c r="D39" s="52">
        <f t="shared" si="1"/>
        <v>0</v>
      </c>
      <c r="E39" s="53">
        <f t="shared" si="2"/>
        <v>1</v>
      </c>
    </row>
    <row r="40">
      <c r="A40" s="50" t="s">
        <v>112</v>
      </c>
      <c r="B40" s="48">
        <v>1.0</v>
      </c>
      <c r="C40" s="48">
        <v>1.0</v>
      </c>
      <c r="D40" s="52">
        <f t="shared" si="1"/>
        <v>0.5</v>
      </c>
      <c r="E40" s="53">
        <f t="shared" si="2"/>
        <v>2</v>
      </c>
    </row>
    <row r="41">
      <c r="A41" s="50" t="s">
        <v>114</v>
      </c>
      <c r="B41" s="50">
        <v>0.0</v>
      </c>
      <c r="C41" s="50">
        <v>1.0</v>
      </c>
      <c r="D41" s="52">
        <f t="shared" si="1"/>
        <v>0</v>
      </c>
      <c r="E41" s="53">
        <f t="shared" si="2"/>
        <v>1</v>
      </c>
    </row>
    <row r="42">
      <c r="A42" s="50" t="s">
        <v>173</v>
      </c>
      <c r="B42" s="50">
        <v>1.0</v>
      </c>
      <c r="C42" s="50">
        <v>1.0</v>
      </c>
      <c r="D42" s="52">
        <f t="shared" si="1"/>
        <v>0.5</v>
      </c>
      <c r="E42" s="53">
        <f t="shared" si="2"/>
        <v>2</v>
      </c>
    </row>
    <row r="43">
      <c r="A43" s="50" t="s">
        <v>206</v>
      </c>
      <c r="B43" s="48">
        <v>0.0</v>
      </c>
      <c r="C43" s="48">
        <v>2.0</v>
      </c>
      <c r="D43" s="52">
        <f t="shared" si="1"/>
        <v>0</v>
      </c>
      <c r="E43" s="53">
        <f t="shared" si="2"/>
        <v>2</v>
      </c>
    </row>
    <row r="44">
      <c r="A44" s="48" t="s">
        <v>202</v>
      </c>
      <c r="B44" s="50">
        <v>0.0</v>
      </c>
      <c r="C44" s="50">
        <v>1.0</v>
      </c>
      <c r="D44" s="52">
        <f t="shared" si="1"/>
        <v>0</v>
      </c>
      <c r="E44" s="53">
        <f t="shared" si="2"/>
        <v>1</v>
      </c>
    </row>
    <row r="45">
      <c r="A45" s="48" t="s">
        <v>179</v>
      </c>
      <c r="B45" s="48"/>
      <c r="C45" s="48"/>
      <c r="D45" s="52" t="str">
        <f t="shared" si="1"/>
        <v>#DIV/0!</v>
      </c>
      <c r="E45" s="53">
        <f t="shared" si="2"/>
        <v>0</v>
      </c>
    </row>
    <row r="46">
      <c r="A46" s="50" t="s">
        <v>88</v>
      </c>
      <c r="B46" s="50">
        <v>0.0</v>
      </c>
      <c r="C46" s="50">
        <v>1.0</v>
      </c>
      <c r="D46" s="52">
        <f t="shared" si="1"/>
        <v>0</v>
      </c>
      <c r="E46" s="53">
        <f t="shared" si="2"/>
        <v>1</v>
      </c>
    </row>
    <row r="47">
      <c r="A47" s="48" t="s">
        <v>126</v>
      </c>
      <c r="B47" s="50">
        <v>0.0</v>
      </c>
      <c r="C47" s="50">
        <v>1.0</v>
      </c>
      <c r="D47" s="52">
        <f t="shared" si="1"/>
        <v>0</v>
      </c>
      <c r="E47" s="53">
        <f t="shared" si="2"/>
        <v>1</v>
      </c>
    </row>
    <row r="48">
      <c r="A48" s="50" t="s">
        <v>186</v>
      </c>
      <c r="B48" s="48"/>
      <c r="C48" s="48"/>
      <c r="D48" s="52" t="str">
        <f t="shared" si="1"/>
        <v>#DIV/0!</v>
      </c>
      <c r="E48" s="53">
        <f t="shared" si="2"/>
        <v>0</v>
      </c>
    </row>
    <row r="49">
      <c r="A49" s="50" t="s">
        <v>45</v>
      </c>
      <c r="B49" s="48">
        <v>3.0</v>
      </c>
      <c r="C49" s="48">
        <v>2.0</v>
      </c>
      <c r="D49" s="52">
        <f t="shared" si="1"/>
        <v>0.6</v>
      </c>
      <c r="E49" s="53">
        <f t="shared" si="2"/>
        <v>5</v>
      </c>
    </row>
    <row r="50">
      <c r="A50" s="50" t="s">
        <v>75</v>
      </c>
      <c r="B50" s="50">
        <v>0.0</v>
      </c>
      <c r="C50" s="50">
        <v>1.0</v>
      </c>
      <c r="D50" s="52">
        <f t="shared" si="1"/>
        <v>0</v>
      </c>
      <c r="E50" s="53">
        <f t="shared" si="2"/>
        <v>1</v>
      </c>
    </row>
    <row r="51">
      <c r="A51" s="50" t="s">
        <v>92</v>
      </c>
      <c r="B51" s="48">
        <v>0.0</v>
      </c>
      <c r="C51" s="48">
        <v>1.0</v>
      </c>
      <c r="D51" s="52">
        <f t="shared" si="1"/>
        <v>0</v>
      </c>
      <c r="E51" s="53">
        <f t="shared" si="2"/>
        <v>1</v>
      </c>
    </row>
    <row r="52">
      <c r="A52" s="50" t="s">
        <v>197</v>
      </c>
      <c r="B52" s="48">
        <v>1.0</v>
      </c>
      <c r="C52" s="48">
        <v>2.0</v>
      </c>
      <c r="D52" s="52">
        <f t="shared" si="1"/>
        <v>0.3333333333</v>
      </c>
      <c r="E52" s="53">
        <f t="shared" si="2"/>
        <v>3</v>
      </c>
    </row>
    <row r="53">
      <c r="A53" s="48" t="s">
        <v>72</v>
      </c>
      <c r="B53" s="54">
        <v>3.0</v>
      </c>
      <c r="C53" s="54">
        <v>0.0</v>
      </c>
      <c r="D53" s="52">
        <f t="shared" si="1"/>
        <v>1</v>
      </c>
      <c r="E53" s="53">
        <f t="shared" si="2"/>
        <v>3</v>
      </c>
    </row>
    <row r="54">
      <c r="A54" s="50" t="s">
        <v>212</v>
      </c>
      <c r="B54" s="48">
        <v>4.0</v>
      </c>
      <c r="C54" s="48">
        <v>1.0</v>
      </c>
      <c r="D54" s="52">
        <f t="shared" si="1"/>
        <v>0.8</v>
      </c>
      <c r="E54" s="53">
        <f t="shared" si="2"/>
        <v>5</v>
      </c>
    </row>
    <row r="55">
      <c r="A55" s="50" t="s">
        <v>170</v>
      </c>
      <c r="B55" s="50">
        <v>1.0</v>
      </c>
      <c r="C55" s="50">
        <v>0.0</v>
      </c>
      <c r="D55" s="52">
        <f t="shared" si="1"/>
        <v>1</v>
      </c>
      <c r="E55" s="53">
        <f t="shared" si="2"/>
        <v>1</v>
      </c>
    </row>
    <row r="56">
      <c r="A56" s="48" t="s">
        <v>182</v>
      </c>
      <c r="B56" s="48"/>
      <c r="C56" s="48"/>
      <c r="D56" s="52" t="str">
        <f t="shared" si="1"/>
        <v>#DIV/0!</v>
      </c>
      <c r="E56" s="53">
        <f t="shared" si="2"/>
        <v>0</v>
      </c>
    </row>
    <row r="57">
      <c r="A57" s="50" t="s">
        <v>203</v>
      </c>
      <c r="B57" s="50">
        <v>0.0</v>
      </c>
      <c r="C57" s="50">
        <v>1.0</v>
      </c>
      <c r="D57" s="52">
        <f t="shared" si="1"/>
        <v>0</v>
      </c>
      <c r="E57" s="53">
        <f t="shared" si="2"/>
        <v>1</v>
      </c>
    </row>
    <row r="58">
      <c r="A58" s="50" t="s">
        <v>200</v>
      </c>
      <c r="B58" s="50">
        <v>0.0</v>
      </c>
      <c r="C58" s="50">
        <v>1.0</v>
      </c>
      <c r="D58" s="52">
        <f t="shared" si="1"/>
        <v>0</v>
      </c>
      <c r="E58" s="53">
        <f t="shared" si="2"/>
        <v>1</v>
      </c>
    </row>
    <row r="59">
      <c r="A59" s="50" t="s">
        <v>105</v>
      </c>
      <c r="B59" s="50">
        <v>2.0</v>
      </c>
      <c r="C59" s="50">
        <v>2.0</v>
      </c>
      <c r="D59" s="52">
        <f t="shared" si="1"/>
        <v>0.5</v>
      </c>
      <c r="E59" s="53">
        <f t="shared" si="2"/>
        <v>4</v>
      </c>
    </row>
    <row r="60">
      <c r="A60" s="50" t="s">
        <v>188</v>
      </c>
      <c r="B60" s="50"/>
      <c r="C60" s="50"/>
      <c r="D60" s="52" t="str">
        <f t="shared" si="1"/>
        <v>#DIV/0!</v>
      </c>
      <c r="E60" s="53">
        <f t="shared" si="2"/>
        <v>0</v>
      </c>
    </row>
    <row r="61">
      <c r="A61" s="50" t="s">
        <v>58</v>
      </c>
      <c r="B61" s="48">
        <v>6.0</v>
      </c>
      <c r="C61" s="48">
        <v>1.0</v>
      </c>
      <c r="D61" s="52">
        <f t="shared" si="1"/>
        <v>0.8571428571</v>
      </c>
      <c r="E61" s="53">
        <f t="shared" si="2"/>
        <v>7</v>
      </c>
    </row>
    <row r="62">
      <c r="A62" s="48" t="s">
        <v>127</v>
      </c>
      <c r="B62" s="50">
        <v>2.0</v>
      </c>
      <c r="C62" s="50">
        <v>1.0</v>
      </c>
      <c r="D62" s="52">
        <f t="shared" si="1"/>
        <v>0.6666666667</v>
      </c>
      <c r="E62" s="53">
        <f t="shared" si="2"/>
        <v>3</v>
      </c>
    </row>
    <row r="63">
      <c r="A63" s="48" t="s">
        <v>61</v>
      </c>
      <c r="B63" s="48">
        <v>2.0</v>
      </c>
      <c r="C63" s="48">
        <v>3.0</v>
      </c>
      <c r="D63" s="52">
        <f t="shared" si="1"/>
        <v>0.4</v>
      </c>
      <c r="E63" s="53">
        <f t="shared" si="2"/>
        <v>5</v>
      </c>
    </row>
    <row r="64">
      <c r="A64" s="48" t="s">
        <v>172</v>
      </c>
      <c r="B64" s="50">
        <v>1.0</v>
      </c>
      <c r="C64" s="50">
        <v>1.0</v>
      </c>
      <c r="D64" s="52">
        <f t="shared" si="1"/>
        <v>0.5</v>
      </c>
      <c r="E64" s="53">
        <f t="shared" si="2"/>
        <v>2</v>
      </c>
    </row>
    <row r="65">
      <c r="A65" s="50" t="s">
        <v>63</v>
      </c>
      <c r="B65" s="50">
        <v>1.0</v>
      </c>
      <c r="C65" s="50">
        <v>4.0</v>
      </c>
      <c r="D65" s="52">
        <f t="shared" si="1"/>
        <v>0.2</v>
      </c>
      <c r="E65" s="53">
        <f t="shared" si="2"/>
        <v>5</v>
      </c>
    </row>
    <row r="66">
      <c r="A66" s="50" t="s">
        <v>116</v>
      </c>
      <c r="B66" s="48">
        <v>0.0</v>
      </c>
      <c r="C66" s="48">
        <v>1.0</v>
      </c>
      <c r="D66" s="52">
        <f t="shared" si="1"/>
        <v>0</v>
      </c>
      <c r="E66" s="53">
        <f t="shared" si="2"/>
        <v>1</v>
      </c>
    </row>
    <row r="67">
      <c r="A67" s="50" t="s">
        <v>77</v>
      </c>
      <c r="B67" s="50">
        <v>2.0</v>
      </c>
      <c r="C67" s="50">
        <v>2.0</v>
      </c>
      <c r="D67" s="52">
        <f t="shared" si="1"/>
        <v>0.5</v>
      </c>
      <c r="E67" s="53">
        <f t="shared" si="2"/>
        <v>4</v>
      </c>
    </row>
    <row r="68">
      <c r="A68" s="50" t="s">
        <v>73</v>
      </c>
      <c r="B68" s="50">
        <v>0.0</v>
      </c>
      <c r="C68" s="50">
        <v>2.0</v>
      </c>
      <c r="D68" s="52">
        <f t="shared" si="1"/>
        <v>0</v>
      </c>
      <c r="E68" s="53">
        <f t="shared" si="2"/>
        <v>2</v>
      </c>
    </row>
    <row r="69">
      <c r="A69" s="48" t="s">
        <v>57</v>
      </c>
      <c r="B69" s="50">
        <v>0.0</v>
      </c>
      <c r="C69" s="50">
        <v>1.0</v>
      </c>
      <c r="D69" s="52">
        <f t="shared" si="1"/>
        <v>0</v>
      </c>
      <c r="E69" s="53">
        <f t="shared" si="2"/>
        <v>1</v>
      </c>
    </row>
    <row r="70">
      <c r="A70" s="48" t="s">
        <v>190</v>
      </c>
      <c r="B70" s="48"/>
      <c r="C70" s="48"/>
      <c r="D70" s="52" t="str">
        <f t="shared" si="1"/>
        <v>#DIV/0!</v>
      </c>
      <c r="E70" s="53">
        <f t="shared" si="2"/>
        <v>0</v>
      </c>
    </row>
    <row r="71">
      <c r="A71" s="48" t="s">
        <v>192</v>
      </c>
      <c r="B71" s="48"/>
      <c r="C71" s="48"/>
      <c r="D71" s="52" t="str">
        <f t="shared" si="1"/>
        <v>#DIV/0!</v>
      </c>
      <c r="E71" s="53">
        <f t="shared" si="2"/>
        <v>0</v>
      </c>
    </row>
    <row r="72">
      <c r="A72" s="50" t="s">
        <v>115</v>
      </c>
      <c r="B72" s="50">
        <v>5.0</v>
      </c>
      <c r="C72" s="50">
        <v>1.0</v>
      </c>
      <c r="D72" s="52">
        <f t="shared" si="1"/>
        <v>0.8333333333</v>
      </c>
      <c r="E72" s="53">
        <f t="shared" si="2"/>
        <v>6</v>
      </c>
    </row>
    <row r="73">
      <c r="A73" s="50" t="s">
        <v>205</v>
      </c>
      <c r="B73" s="50">
        <v>0.0</v>
      </c>
      <c r="C73" s="50">
        <v>1.0</v>
      </c>
      <c r="D73" s="52">
        <f t="shared" si="1"/>
        <v>0</v>
      </c>
      <c r="E73" s="53">
        <f t="shared" si="2"/>
        <v>1</v>
      </c>
    </row>
    <row r="74">
      <c r="A74" s="50" t="s">
        <v>83</v>
      </c>
      <c r="B74" s="48">
        <v>0.0</v>
      </c>
      <c r="C74" s="48">
        <v>1.0</v>
      </c>
      <c r="D74" s="52">
        <f t="shared" si="1"/>
        <v>0</v>
      </c>
      <c r="E74" s="53">
        <f t="shared" si="2"/>
        <v>1</v>
      </c>
    </row>
    <row r="75">
      <c r="A75" s="48" t="s">
        <v>169</v>
      </c>
      <c r="B75" s="50">
        <v>2.0</v>
      </c>
      <c r="C75" s="50">
        <v>1.0</v>
      </c>
      <c r="D75" s="52">
        <f t="shared" si="1"/>
        <v>0.6666666667</v>
      </c>
      <c r="E75" s="53">
        <f t="shared" si="2"/>
        <v>3</v>
      </c>
    </row>
    <row r="76">
      <c r="A76" s="48" t="s">
        <v>194</v>
      </c>
      <c r="B76" s="50"/>
      <c r="C76" s="50"/>
      <c r="D76" s="52" t="str">
        <f t="shared" si="1"/>
        <v>#DIV/0!</v>
      </c>
      <c r="E76" s="53">
        <f t="shared" si="2"/>
        <v>0</v>
      </c>
    </row>
    <row r="77">
      <c r="A77" s="48" t="s">
        <v>167</v>
      </c>
      <c r="B77" s="50">
        <v>3.0</v>
      </c>
      <c r="C77" s="50">
        <v>2.0</v>
      </c>
      <c r="D77" s="52">
        <f t="shared" si="1"/>
        <v>0.6</v>
      </c>
      <c r="E77" s="53">
        <f t="shared" si="2"/>
        <v>5</v>
      </c>
    </row>
    <row r="78">
      <c r="A78" s="48" t="s">
        <v>171</v>
      </c>
      <c r="B78" s="50">
        <v>2.0</v>
      </c>
      <c r="C78" s="50">
        <v>2.0</v>
      </c>
      <c r="D78" s="52">
        <f t="shared" si="1"/>
        <v>0.5</v>
      </c>
      <c r="E78" s="53">
        <f t="shared" si="2"/>
        <v>4</v>
      </c>
    </row>
    <row r="79">
      <c r="A79" s="50" t="s">
        <v>168</v>
      </c>
      <c r="B79" s="50">
        <v>2.0</v>
      </c>
      <c r="C79" s="50">
        <v>1.0</v>
      </c>
      <c r="D79" s="52">
        <f t="shared" si="1"/>
        <v>0.6666666667</v>
      </c>
      <c r="E79" s="53">
        <f t="shared" si="2"/>
        <v>3</v>
      </c>
    </row>
    <row r="80">
      <c r="A80" s="48" t="s">
        <v>164</v>
      </c>
      <c r="B80" s="48">
        <v>5.0</v>
      </c>
      <c r="C80" s="48">
        <v>2.0</v>
      </c>
      <c r="D80" s="52">
        <f t="shared" si="1"/>
        <v>0.7142857143</v>
      </c>
      <c r="E80" s="53">
        <f t="shared" si="2"/>
        <v>7</v>
      </c>
    </row>
    <row r="81">
      <c r="A81" s="48" t="s">
        <v>46</v>
      </c>
      <c r="B81" s="48">
        <v>2.0</v>
      </c>
      <c r="C81" s="48">
        <v>1.0</v>
      </c>
      <c r="D81" s="52">
        <f t="shared" si="1"/>
        <v>0.6666666667</v>
      </c>
      <c r="E81" s="53">
        <f t="shared" si="2"/>
        <v>3</v>
      </c>
    </row>
    <row r="82">
      <c r="A82" s="48" t="s">
        <v>85</v>
      </c>
      <c r="B82" s="50">
        <v>1.0</v>
      </c>
      <c r="C82" s="50">
        <v>3.0</v>
      </c>
      <c r="D82" s="52">
        <f t="shared" si="1"/>
        <v>0.25</v>
      </c>
      <c r="E82" s="53">
        <f t="shared" si="2"/>
        <v>4</v>
      </c>
    </row>
    <row r="83">
      <c r="A83" s="48" t="s">
        <v>183</v>
      </c>
      <c r="D83" s="52" t="str">
        <f t="shared" si="1"/>
        <v>#DIV/0!</v>
      </c>
      <c r="E83" s="53">
        <f t="shared" si="2"/>
        <v>0</v>
      </c>
    </row>
    <row r="84">
      <c r="A84" s="48" t="s">
        <v>118</v>
      </c>
      <c r="B84" s="55">
        <v>0.0</v>
      </c>
      <c r="C84" s="55">
        <v>1.0</v>
      </c>
      <c r="D84" s="52">
        <f t="shared" si="1"/>
        <v>0</v>
      </c>
      <c r="E84" s="53">
        <f t="shared" si="2"/>
        <v>1</v>
      </c>
    </row>
    <row r="85">
      <c r="A85" s="48" t="s">
        <v>196</v>
      </c>
      <c r="B85" s="55">
        <v>2.0</v>
      </c>
      <c r="C85" s="55">
        <v>3.0</v>
      </c>
      <c r="D85" s="52">
        <f t="shared" si="1"/>
        <v>0.4</v>
      </c>
      <c r="E85" s="53">
        <f t="shared" si="2"/>
        <v>5</v>
      </c>
    </row>
    <row r="86">
      <c r="A86" s="48" t="s">
        <v>90</v>
      </c>
      <c r="B86" s="55">
        <v>5.0</v>
      </c>
      <c r="C86" s="55">
        <v>1.0</v>
      </c>
      <c r="D86" s="52">
        <f t="shared" si="1"/>
        <v>0.8333333333</v>
      </c>
      <c r="E86" s="53">
        <f t="shared" si="2"/>
        <v>6</v>
      </c>
    </row>
    <row r="87">
      <c r="A87" s="50" t="s">
        <v>79</v>
      </c>
      <c r="B87" s="55">
        <v>0.0</v>
      </c>
      <c r="C87" s="55">
        <v>1.0</v>
      </c>
      <c r="D87" s="52">
        <f t="shared" si="1"/>
        <v>0</v>
      </c>
      <c r="E87" s="53">
        <f t="shared" si="2"/>
        <v>1</v>
      </c>
    </row>
    <row r="88">
      <c r="A88" s="48" t="s">
        <v>55</v>
      </c>
      <c r="B88" s="55">
        <v>0.0</v>
      </c>
      <c r="C88" s="55">
        <v>1.0</v>
      </c>
      <c r="D88" s="52">
        <f t="shared" si="1"/>
        <v>0</v>
      </c>
      <c r="E88" s="53">
        <f t="shared" si="2"/>
        <v>1</v>
      </c>
    </row>
    <row r="89">
      <c r="A89" s="50" t="s">
        <v>175</v>
      </c>
      <c r="B89" s="55">
        <v>1.0</v>
      </c>
      <c r="C89" s="55">
        <v>1.0</v>
      </c>
      <c r="D89" s="52">
        <f t="shared" si="1"/>
        <v>0.5</v>
      </c>
      <c r="E89" s="53">
        <f t="shared" si="2"/>
        <v>2</v>
      </c>
    </row>
    <row r="90">
      <c r="A90" s="48" t="s">
        <v>176</v>
      </c>
      <c r="B90" s="55">
        <v>1.0</v>
      </c>
      <c r="C90" s="55">
        <v>1.0</v>
      </c>
      <c r="D90" s="52">
        <f t="shared" si="1"/>
        <v>0.5</v>
      </c>
      <c r="E90" s="53">
        <f t="shared" si="2"/>
        <v>2</v>
      </c>
    </row>
    <row r="91">
      <c r="A91" s="50" t="s">
        <v>201</v>
      </c>
      <c r="B91" s="55">
        <v>0.0</v>
      </c>
      <c r="C91" s="55">
        <v>1.0</v>
      </c>
      <c r="D91" s="52">
        <f t="shared" si="1"/>
        <v>0</v>
      </c>
      <c r="E91" s="53">
        <f t="shared" si="2"/>
        <v>1</v>
      </c>
    </row>
    <row r="92">
      <c r="A92" s="48" t="s">
        <v>117</v>
      </c>
      <c r="B92" s="55">
        <v>0.0</v>
      </c>
      <c r="C92" s="55">
        <v>1.0</v>
      </c>
      <c r="D92" s="52">
        <f t="shared" si="1"/>
        <v>0</v>
      </c>
      <c r="E92" s="53">
        <f t="shared" si="2"/>
        <v>1</v>
      </c>
    </row>
    <row r="93">
      <c r="A93" s="50" t="s">
        <v>106</v>
      </c>
      <c r="B93" s="55">
        <v>0.0</v>
      </c>
      <c r="C93" s="55">
        <v>1.0</v>
      </c>
      <c r="D93" s="52">
        <f t="shared" si="1"/>
        <v>0</v>
      </c>
      <c r="E93" s="53">
        <f t="shared" si="2"/>
        <v>1</v>
      </c>
    </row>
    <row r="94">
      <c r="A94" s="50" t="s">
        <v>199</v>
      </c>
      <c r="B94" s="55">
        <v>0.0</v>
      </c>
      <c r="C94" s="55">
        <v>1.0</v>
      </c>
      <c r="D94" s="52">
        <f t="shared" si="1"/>
        <v>0</v>
      </c>
      <c r="E94" s="53">
        <f t="shared" si="2"/>
        <v>1</v>
      </c>
    </row>
    <row r="95">
      <c r="A95" s="48" t="s">
        <v>163</v>
      </c>
      <c r="B95" s="55">
        <v>6.0</v>
      </c>
      <c r="C95" s="55">
        <v>1.0</v>
      </c>
      <c r="D95" s="52">
        <f t="shared" si="1"/>
        <v>0.8571428571</v>
      </c>
      <c r="E95" s="53">
        <f t="shared" si="2"/>
        <v>7</v>
      </c>
    </row>
    <row r="96">
      <c r="A96" s="50" t="s">
        <v>101</v>
      </c>
      <c r="B96" s="55">
        <v>3.0</v>
      </c>
      <c r="C96" s="55">
        <v>2.0</v>
      </c>
      <c r="D96" s="52">
        <f t="shared" si="1"/>
        <v>0.6</v>
      </c>
      <c r="E96" s="53">
        <f t="shared" si="2"/>
        <v>5</v>
      </c>
    </row>
    <row r="97">
      <c r="D97" s="52"/>
    </row>
    <row r="98">
      <c r="D98" s="52"/>
    </row>
    <row r="99">
      <c r="D99" s="52"/>
    </row>
    <row r="100">
      <c r="D100" s="52"/>
    </row>
    <row r="101">
      <c r="D101" s="52"/>
    </row>
    <row r="102">
      <c r="D102" s="52"/>
    </row>
    <row r="103">
      <c r="D103" s="52"/>
    </row>
    <row r="104">
      <c r="D104" s="52"/>
    </row>
    <row r="105">
      <c r="D105" s="52"/>
    </row>
    <row r="106">
      <c r="D106" s="52"/>
    </row>
    <row r="107">
      <c r="D107" s="52"/>
    </row>
    <row r="108">
      <c r="D108" s="52"/>
    </row>
    <row r="109">
      <c r="D109" s="52"/>
    </row>
    <row r="110">
      <c r="D110" s="52"/>
    </row>
    <row r="111">
      <c r="D111" s="52"/>
    </row>
    <row r="112">
      <c r="D112" s="52"/>
    </row>
    <row r="113">
      <c r="D113" s="52"/>
    </row>
    <row r="114">
      <c r="D114" s="52"/>
    </row>
    <row r="115">
      <c r="D115" s="52"/>
    </row>
    <row r="116">
      <c r="D116" s="52"/>
    </row>
    <row r="117">
      <c r="D117" s="52"/>
    </row>
    <row r="118">
      <c r="D118" s="52"/>
    </row>
    <row r="119">
      <c r="D119" s="52"/>
    </row>
    <row r="120">
      <c r="D120" s="52"/>
    </row>
    <row r="121">
      <c r="D121" s="52"/>
    </row>
    <row r="122">
      <c r="D122" s="52"/>
    </row>
    <row r="123">
      <c r="D123" s="52"/>
    </row>
    <row r="124">
      <c r="D124" s="52"/>
    </row>
    <row r="125">
      <c r="D125" s="52"/>
    </row>
    <row r="126">
      <c r="D126" s="52"/>
    </row>
    <row r="127">
      <c r="D127" s="52"/>
    </row>
    <row r="128">
      <c r="D128" s="52"/>
    </row>
    <row r="129">
      <c r="D129" s="52"/>
    </row>
    <row r="130">
      <c r="D130" s="52"/>
    </row>
    <row r="131">
      <c r="D131" s="52"/>
    </row>
    <row r="132">
      <c r="D132" s="52"/>
    </row>
    <row r="133">
      <c r="D133" s="52"/>
    </row>
    <row r="134">
      <c r="D134" s="52"/>
    </row>
    <row r="135">
      <c r="D135" s="52"/>
    </row>
    <row r="136">
      <c r="D136" s="52"/>
    </row>
    <row r="137">
      <c r="D137" s="52"/>
    </row>
    <row r="138">
      <c r="D138" s="52"/>
    </row>
    <row r="139">
      <c r="D139" s="52"/>
    </row>
    <row r="140">
      <c r="D140" s="52"/>
    </row>
    <row r="141">
      <c r="D141" s="52"/>
    </row>
    <row r="142">
      <c r="D142" s="52"/>
    </row>
    <row r="143">
      <c r="D143" s="52"/>
    </row>
    <row r="144">
      <c r="D144" s="52"/>
    </row>
    <row r="145">
      <c r="D145" s="52"/>
    </row>
    <row r="146">
      <c r="D146" s="52"/>
    </row>
    <row r="147">
      <c r="D147" s="52"/>
    </row>
    <row r="148">
      <c r="D148" s="52"/>
    </row>
    <row r="149">
      <c r="D149" s="52"/>
    </row>
    <row r="150">
      <c r="D150" s="52"/>
    </row>
    <row r="151">
      <c r="D151" s="52"/>
    </row>
    <row r="152">
      <c r="D152" s="52"/>
    </row>
    <row r="153">
      <c r="D153" s="52"/>
    </row>
    <row r="154">
      <c r="D154" s="52"/>
    </row>
    <row r="155">
      <c r="D155" s="52"/>
    </row>
    <row r="156">
      <c r="D156" s="52"/>
    </row>
    <row r="157">
      <c r="D157" s="52"/>
    </row>
    <row r="158">
      <c r="D158" s="52"/>
    </row>
    <row r="159">
      <c r="D159" s="52"/>
    </row>
    <row r="160">
      <c r="D160" s="52"/>
    </row>
    <row r="161">
      <c r="D161" s="52"/>
    </row>
    <row r="162">
      <c r="D162" s="52"/>
    </row>
    <row r="163">
      <c r="D163" s="52"/>
    </row>
    <row r="164">
      <c r="D164" s="52"/>
    </row>
    <row r="165">
      <c r="D165" s="52"/>
    </row>
    <row r="166">
      <c r="D166" s="52"/>
    </row>
    <row r="167">
      <c r="D167" s="52"/>
    </row>
    <row r="168">
      <c r="D168" s="52"/>
    </row>
    <row r="169">
      <c r="D169" s="52"/>
    </row>
    <row r="170">
      <c r="D170" s="52"/>
    </row>
    <row r="171">
      <c r="D171" s="52"/>
    </row>
    <row r="172">
      <c r="D172" s="52"/>
    </row>
    <row r="173">
      <c r="D173" s="52"/>
    </row>
    <row r="174">
      <c r="D174" s="52"/>
    </row>
    <row r="175">
      <c r="D175" s="52"/>
    </row>
    <row r="176">
      <c r="D176" s="52"/>
    </row>
    <row r="177">
      <c r="D177" s="52"/>
    </row>
    <row r="178">
      <c r="D178" s="52"/>
    </row>
    <row r="179">
      <c r="D179" s="52"/>
    </row>
    <row r="180">
      <c r="D180" s="52"/>
    </row>
    <row r="181">
      <c r="D181" s="52"/>
    </row>
    <row r="182">
      <c r="D182" s="52"/>
    </row>
    <row r="183">
      <c r="D183" s="52"/>
    </row>
    <row r="184">
      <c r="D184" s="52"/>
    </row>
    <row r="185">
      <c r="D185" s="52"/>
    </row>
    <row r="186">
      <c r="D186" s="52"/>
    </row>
    <row r="187">
      <c r="D187" s="52"/>
    </row>
    <row r="188">
      <c r="D188" s="52"/>
    </row>
    <row r="189">
      <c r="D189" s="52"/>
    </row>
    <row r="190">
      <c r="D190" s="52"/>
    </row>
    <row r="191">
      <c r="D191" s="52"/>
    </row>
    <row r="192">
      <c r="D192" s="52"/>
    </row>
    <row r="193">
      <c r="D193" s="52"/>
    </row>
    <row r="194">
      <c r="D194" s="52"/>
    </row>
    <row r="195">
      <c r="D195" s="52"/>
    </row>
    <row r="196">
      <c r="D196" s="52"/>
    </row>
    <row r="197">
      <c r="D197" s="52"/>
    </row>
    <row r="198">
      <c r="D198" s="52"/>
    </row>
    <row r="199">
      <c r="D199" s="52"/>
    </row>
    <row r="200">
      <c r="D200" s="52"/>
    </row>
    <row r="201">
      <c r="D201" s="52"/>
    </row>
    <row r="202">
      <c r="D202" s="52"/>
    </row>
    <row r="203">
      <c r="D203" s="52"/>
    </row>
    <row r="204">
      <c r="D204" s="52"/>
    </row>
    <row r="205">
      <c r="D205" s="52"/>
    </row>
    <row r="206">
      <c r="D206" s="52"/>
    </row>
    <row r="207">
      <c r="D207" s="52"/>
    </row>
    <row r="208">
      <c r="D208" s="52"/>
    </row>
    <row r="209">
      <c r="D209" s="5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29"/>
    <col customWidth="1" min="3" max="3" width="23.14"/>
    <col customWidth="1" min="5" max="5" width="23.14"/>
    <col customWidth="1" min="6" max="8" width="5.29"/>
    <col customWidth="1" min="9" max="9" width="23.14"/>
    <col customWidth="1" min="11" max="11" width="23.14"/>
    <col customWidth="1" min="12" max="14" width="5.29"/>
    <col customWidth="1" min="15" max="15" width="23.14"/>
    <col customWidth="1" min="17" max="17" width="23.14"/>
    <col customWidth="1" min="18" max="20" width="5.29"/>
    <col customWidth="1" min="21" max="21" width="23.14"/>
    <col customWidth="1" min="23" max="23" width="20.0"/>
    <col customWidth="1" min="24" max="25" width="5.29"/>
  </cols>
  <sheetData>
    <row r="1">
      <c r="A1" s="56"/>
      <c r="B1" s="57"/>
      <c r="C1" s="58"/>
      <c r="D1" s="59"/>
      <c r="E1" s="60"/>
      <c r="F1" s="59"/>
      <c r="G1" s="60"/>
      <c r="H1" s="59"/>
      <c r="I1" s="58"/>
      <c r="J1" s="59"/>
      <c r="K1" s="60"/>
      <c r="L1" s="59"/>
      <c r="M1" s="60"/>
      <c r="N1" s="59"/>
      <c r="O1" s="58"/>
      <c r="P1" s="59"/>
      <c r="Q1" s="60"/>
      <c r="R1" s="59"/>
      <c r="S1" s="60"/>
      <c r="T1" s="59"/>
      <c r="U1" s="61"/>
      <c r="V1" s="59"/>
      <c r="W1" s="60"/>
      <c r="X1" s="59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>
      <c r="A2" s="56"/>
      <c r="B2" s="62" t="s">
        <v>213</v>
      </c>
      <c r="C2" s="63"/>
      <c r="D2" s="63"/>
      <c r="E2" s="63"/>
      <c r="F2" s="64"/>
      <c r="G2" s="60"/>
      <c r="H2" s="62" t="s">
        <v>214</v>
      </c>
      <c r="I2" s="63"/>
      <c r="J2" s="63"/>
      <c r="K2" s="63"/>
      <c r="L2" s="64"/>
      <c r="M2" s="60"/>
      <c r="N2" s="62" t="s">
        <v>215</v>
      </c>
      <c r="O2" s="63"/>
      <c r="P2" s="63"/>
      <c r="Q2" s="63"/>
      <c r="R2" s="64"/>
      <c r="S2" s="60"/>
      <c r="T2" s="62" t="s">
        <v>216</v>
      </c>
      <c r="U2" s="63"/>
      <c r="V2" s="63"/>
      <c r="W2" s="63"/>
      <c r="X2" s="64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>
      <c r="A3" s="56"/>
      <c r="B3" s="65" t="str">
        <f t="array" ref="B3">index('League Standings'!$F$3:$F$28,match(C3,'League Standings'!$D$3:$D$28,0))</f>
        <v>6-5</v>
      </c>
      <c r="C3" s="66" t="s">
        <v>24</v>
      </c>
      <c r="D3" s="67" t="str">
        <f t="array" ref="D3">index('League Standings'!$O$3:$O$28&amp;"-"&amp;'League Standings'!$P$3:$P$28,match(C3,'League Standings'!$D$3:$D$28,0))</f>
        <v>2-3</v>
      </c>
      <c r="E3" s="68" t="s">
        <v>25</v>
      </c>
      <c r="F3" s="69" t="str">
        <f t="array" ref="F3">index('League Standings'!$F$3:$F$28,match(E3,'League Standings'!$D$3:$D$28,0))</f>
        <v>7-4</v>
      </c>
      <c r="G3" s="60"/>
      <c r="H3" s="65" t="str">
        <f t="array" ref="H3">index('League Standings'!$F$3:$F$28,match(I3,'League Standings'!$D$3:$D$28,0))</f>
        <v>6-5</v>
      </c>
      <c r="I3" s="66" t="s">
        <v>24</v>
      </c>
      <c r="J3" s="67" t="str">
        <f t="array" ref="J3">index('League Standings'!$S$3:$S$28&amp;"-"&amp;'League Standings'!$T$3:$T$28,match(I3,'League Standings'!$D$3:$D$28,0))</f>
        <v>1-4</v>
      </c>
      <c r="K3" s="68" t="s">
        <v>27</v>
      </c>
      <c r="L3" s="70" t="str">
        <f t="array" ref="L3">index('League Standings'!$F$3:$F$28,match(K3,'League Standings'!$D$3:$D$28,0))</f>
        <v>6-5</v>
      </c>
      <c r="M3" s="60"/>
      <c r="N3" s="65" t="str">
        <f t="array" ref="N3">index('League Standings'!$F$3:$F$28,match(O3,'League Standings'!$D$3:$D$28,0))</f>
        <v>6-5</v>
      </c>
      <c r="O3" s="66" t="s">
        <v>24</v>
      </c>
      <c r="P3" s="71" t="str">
        <f t="array" ref="P3">index('League Standings'!$W$3:$W$28&amp;"-"&amp;'League Standings'!$X$3:$X$28,match(O3,'League Standings'!$D$3:$D$28,0))</f>
        <v>3-2</v>
      </c>
      <c r="Q3" s="68" t="s">
        <v>217</v>
      </c>
      <c r="R3" s="70" t="str">
        <f t="array" ref="R3">index('League Standings'!$F$3:$F$28,match(Q3,'League Standings'!$D$3:$D$28,0))</f>
        <v>5-6</v>
      </c>
      <c r="S3" s="60"/>
      <c r="T3" s="65" t="str">
        <f t="array" ref="T3">index('League Standings'!$F$3:$F$28,match(U3,'League Standings'!$D$3:$D$28,0))</f>
        <v>6-5</v>
      </c>
      <c r="U3" s="66" t="s">
        <v>24</v>
      </c>
      <c r="V3" s="71" t="str">
        <f t="array" ref="V3">index('League Standings'!$AA$3:$AA$28&amp;"-"&amp;'League Standings'!$AB$3:$AB$28,match(U3,'League Standings'!$D$3:$D$28,0))</f>
        <v>3-2</v>
      </c>
      <c r="W3" s="68" t="s">
        <v>218</v>
      </c>
      <c r="X3" s="70" t="str">
        <f t="array" ref="X3">index('League Standings'!$F$3:$F$28,match(W3,'League Standings'!$D$3:$D$28,0))</f>
        <v>5-6</v>
      </c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>
      <c r="A4" s="56"/>
      <c r="B4" s="72" t="str">
        <f t="array" ref="B4">index('League Standings'!$F$3:$F$28,match(C4,'League Standings'!$D$3:$D$28,0))</f>
        <v>6-5</v>
      </c>
      <c r="C4" s="73" t="s">
        <v>27</v>
      </c>
      <c r="D4" s="71" t="str">
        <f t="array" ref="D4">index('League Standings'!$O$3:$O$28&amp;"-"&amp;'League Standings'!$P$3:$P$28,match(C4,'League Standings'!$D$3:$D$28,0))</f>
        <v>3-2</v>
      </c>
      <c r="E4" s="74" t="s">
        <v>219</v>
      </c>
      <c r="F4" s="69" t="str">
        <f t="array" ref="F4">index('League Standings'!$F$3:$F$28,match(E4,'League Standings'!$D$3:$D$28,0))</f>
        <v>6-5</v>
      </c>
      <c r="G4" s="60"/>
      <c r="H4" s="72" t="str">
        <f t="array" ref="H4">index('League Standings'!$F$3:$F$28,match(I4,'League Standings'!$D$3:$D$28,0))</f>
        <v>5-6</v>
      </c>
      <c r="I4" s="73" t="s">
        <v>217</v>
      </c>
      <c r="J4" s="71" t="str">
        <f t="array" ref="J4">index('League Standings'!$S$3:$S$28&amp;"-"&amp;'League Standings'!$T$3:$T$28,match(I4,'League Standings'!$D$3:$D$28,0))</f>
        <v>2-3</v>
      </c>
      <c r="K4" s="74" t="s">
        <v>25</v>
      </c>
      <c r="L4" s="69" t="str">
        <f t="array" ref="L4">index('League Standings'!$F$3:$F$28,match(K4,'League Standings'!$D$3:$D$28,0))</f>
        <v>7-4</v>
      </c>
      <c r="M4" s="60"/>
      <c r="N4" s="72" t="str">
        <f t="array" ref="N4">index('League Standings'!$F$3:$F$28,match(O4,'League Standings'!$D$3:$D$28,0))</f>
        <v>5-6</v>
      </c>
      <c r="O4" s="73" t="s">
        <v>218</v>
      </c>
      <c r="P4" s="71" t="str">
        <f t="array" ref="P4">index('League Standings'!$W$3:$W$28&amp;"-"&amp;'League Standings'!$X$3:$X$28,match(O4,'League Standings'!$D$3:$D$28,0))</f>
        <v>4-1</v>
      </c>
      <c r="Q4" s="74" t="s">
        <v>27</v>
      </c>
      <c r="R4" s="69" t="str">
        <f t="array" ref="R4">index('League Standings'!$F$3:$F$28,match(Q4,'League Standings'!$D$3:$D$28,0))</f>
        <v>6-5</v>
      </c>
      <c r="S4" s="60"/>
      <c r="T4" s="72" t="str">
        <f t="array" ref="T4">index('League Standings'!$F$3:$F$28,match(U4,'League Standings'!$D$3:$D$28,0))</f>
        <v>2-9</v>
      </c>
      <c r="U4" s="73" t="s">
        <v>220</v>
      </c>
      <c r="V4" s="71" t="str">
        <f t="array" ref="V4">index('League Standings'!$AA$3:$AA$28&amp;"-"&amp;'League Standings'!$AB$3:$AB$28,match(U4,'League Standings'!$D$3:$D$28,0))</f>
        <v>2-3</v>
      </c>
      <c r="W4" s="74" t="s">
        <v>217</v>
      </c>
      <c r="X4" s="69" t="str">
        <f t="array" ref="X4">index('League Standings'!$F$3:$F$28,match(W4,'League Standings'!$D$3:$D$28,0))</f>
        <v>5-6</v>
      </c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>
      <c r="A5" s="56"/>
      <c r="B5" s="72" t="str">
        <f t="array" ref="B5">index('League Standings'!$F$3:$F$28,match(C5,'League Standings'!$D$3:$D$28,0))</f>
        <v>5-6</v>
      </c>
      <c r="C5" s="73" t="s">
        <v>217</v>
      </c>
      <c r="D5" s="71" t="str">
        <f t="array" ref="D5">index('League Standings'!$O$3:$O$28&amp;"-"&amp;'League Standings'!$P$3:$P$28,match(C5,'League Standings'!$D$3:$D$28,0))</f>
        <v>4-1</v>
      </c>
      <c r="E5" s="74" t="s">
        <v>221</v>
      </c>
      <c r="F5" s="69" t="str">
        <f t="array" ref="F5">index('League Standings'!$F$3:$F$28,match(E5,'League Standings'!$D$3:$D$28,0))</f>
        <v>3-8</v>
      </c>
      <c r="G5" s="60"/>
      <c r="H5" s="72" t="str">
        <f t="array" ref="H5">index('League Standings'!$F$3:$F$28,match(I5,'League Standings'!$D$3:$D$28,0))</f>
        <v>5-6</v>
      </c>
      <c r="I5" s="73" t="s">
        <v>218</v>
      </c>
      <c r="J5" s="71" t="str">
        <f t="array" ref="J5">index('League Standings'!$S$3:$S$28&amp;"-"&amp;'League Standings'!$T$3:$T$28,match(I5,'League Standings'!$D$3:$D$28,0))</f>
        <v>2-3</v>
      </c>
      <c r="K5" s="74" t="s">
        <v>219</v>
      </c>
      <c r="L5" s="69" t="str">
        <f t="array" ref="L5">index('League Standings'!$F$3:$F$28,match(K5,'League Standings'!$D$3:$D$28,0))</f>
        <v>6-5</v>
      </c>
      <c r="M5" s="60"/>
      <c r="N5" s="72" t="str">
        <f t="array" ref="N5">index('League Standings'!$F$3:$F$28,match(O5,'League Standings'!$D$3:$D$28,0))</f>
        <v>2-9</v>
      </c>
      <c r="O5" s="73" t="s">
        <v>220</v>
      </c>
      <c r="P5" s="71" t="str">
        <f t="array" ref="P5">index('League Standings'!$W$3:$W$28&amp;"-"&amp;'League Standings'!$X$3:$X$28,match(O5,'League Standings'!$D$3:$D$28,0))</f>
        <v>1-4</v>
      </c>
      <c r="Q5" s="74" t="s">
        <v>25</v>
      </c>
      <c r="R5" s="69" t="str">
        <f t="array" ref="R5">index('League Standings'!$F$3:$F$28,match(Q5,'League Standings'!$D$3:$D$28,0))</f>
        <v>7-4</v>
      </c>
      <c r="S5" s="60"/>
      <c r="T5" s="72" t="str">
        <f t="array" ref="T5">index('League Standings'!$F$3:$F$28,match(U5,'League Standings'!$D$3:$D$28,0))</f>
        <v>8-3</v>
      </c>
      <c r="U5" s="73" t="s">
        <v>39</v>
      </c>
      <c r="V5" s="71" t="str">
        <f t="array" ref="V5">index('League Standings'!$AA$3:$AA$28&amp;"-"&amp;'League Standings'!$AB$3:$AB$28,match(U5,'League Standings'!$D$3:$D$28,0))</f>
        <v>4-1</v>
      </c>
      <c r="W5" s="74" t="s">
        <v>27</v>
      </c>
      <c r="X5" s="69" t="str">
        <f t="array" ref="X5">index('League Standings'!$F$3:$F$28,match(W5,'League Standings'!$D$3:$D$28,0))</f>
        <v>6-5</v>
      </c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>
      <c r="A6" s="56"/>
      <c r="B6" s="72" t="str">
        <f t="array" ref="B6">index('League Standings'!$F$3:$F$28,match(C6,'League Standings'!$D$3:$D$28,0))</f>
        <v>5-6</v>
      </c>
      <c r="C6" s="73" t="s">
        <v>218</v>
      </c>
      <c r="D6" s="71" t="str">
        <f t="array" ref="D6">index('League Standings'!$O$3:$O$28&amp;"-"&amp;'League Standings'!$P$3:$P$28,match(C6,'League Standings'!$D$3:$D$28,0))</f>
        <v>1-4</v>
      </c>
      <c r="E6" s="74" t="s">
        <v>37</v>
      </c>
      <c r="F6" s="69" t="str">
        <f t="array" ref="F6">index('League Standings'!$F$3:$F$28,match(E6,'League Standings'!$D$3:$D$28,0))</f>
        <v>8-3</v>
      </c>
      <c r="G6" s="60"/>
      <c r="H6" s="72" t="str">
        <f t="array" ref="H6">index('League Standings'!$F$3:$F$28,match(I6,'League Standings'!$D$3:$D$28,0))</f>
        <v>2-9</v>
      </c>
      <c r="I6" s="73" t="s">
        <v>220</v>
      </c>
      <c r="J6" s="71" t="str">
        <f t="array" ref="J6">index('League Standings'!$S$3:$S$28&amp;"-"&amp;'League Standings'!$T$3:$T$28,match(I6,'League Standings'!$D$3:$D$28,0))</f>
        <v>2-3</v>
      </c>
      <c r="K6" s="74" t="s">
        <v>221</v>
      </c>
      <c r="L6" s="69" t="str">
        <f t="array" ref="L6">index('League Standings'!$F$3:$F$28,match(K6,'League Standings'!$D$3:$D$28,0))</f>
        <v>3-8</v>
      </c>
      <c r="M6" s="60"/>
      <c r="N6" s="72" t="str">
        <f t="array" ref="N6">index('League Standings'!$F$3:$F$28,match(O6,'League Standings'!$D$3:$D$28,0))</f>
        <v>8-3</v>
      </c>
      <c r="O6" s="73" t="s">
        <v>39</v>
      </c>
      <c r="P6" s="71" t="str">
        <f t="array" ref="P6">index('League Standings'!$W$3:$W$28&amp;"-"&amp;'League Standings'!$X$3:$X$28,match(O6,'League Standings'!$D$3:$D$28,0))</f>
        <v>2-3</v>
      </c>
      <c r="Q6" s="74" t="s">
        <v>219</v>
      </c>
      <c r="R6" s="69" t="str">
        <f t="array" ref="R6">index('League Standings'!$F$3:$F$28,match(Q6,'League Standings'!$D$3:$D$28,0))</f>
        <v>6-5</v>
      </c>
      <c r="S6" s="60"/>
      <c r="T6" s="72" t="str">
        <f t="array" ref="T6">index('League Standings'!$F$3:$F$28,match(U6,'League Standings'!$D$3:$D$28,0))</f>
        <v>8-3</v>
      </c>
      <c r="U6" s="73" t="s">
        <v>34</v>
      </c>
      <c r="V6" s="71" t="str">
        <f t="array" ref="V6">index('League Standings'!$AA$3:$AA$28&amp;"-"&amp;'League Standings'!$AB$3:$AB$28,match(U6,'League Standings'!$D$3:$D$28,0))</f>
        <v>4-1</v>
      </c>
      <c r="W6" s="74" t="s">
        <v>25</v>
      </c>
      <c r="X6" s="69" t="str">
        <f t="array" ref="X6">index('League Standings'!$F$3:$F$28,match(W6,'League Standings'!$D$3:$D$28,0))</f>
        <v>7-4</v>
      </c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>
      <c r="A7" s="56"/>
      <c r="B7" s="72" t="str">
        <f t="array" ref="B7">index('League Standings'!$F$3:$F$28,match(C7,'League Standings'!$D$3:$D$28,0))</f>
        <v>2-9</v>
      </c>
      <c r="C7" s="73" t="s">
        <v>220</v>
      </c>
      <c r="D7" s="71" t="str">
        <f t="array" ref="D7">index('League Standings'!$O$3:$O$28&amp;"-"&amp;'League Standings'!$P$3:$P$28,match(C7,'League Standings'!$D$3:$D$28,0))</f>
        <v>3-2</v>
      </c>
      <c r="E7" s="74" t="s">
        <v>222</v>
      </c>
      <c r="F7" s="69" t="str">
        <f t="array" ref="F7">index('League Standings'!$F$3:$F$28,match(E7,'League Standings'!$D$3:$D$28,0))</f>
        <v>2-9</v>
      </c>
      <c r="G7" s="60"/>
      <c r="H7" s="72" t="str">
        <f t="array" ref="H7">index('League Standings'!$F$3:$F$28,match(I7,'League Standings'!$D$3:$D$28,0))</f>
        <v>8-3</v>
      </c>
      <c r="I7" s="73" t="s">
        <v>39</v>
      </c>
      <c r="J7" s="71" t="str">
        <f t="array" ref="J7">index('League Standings'!$S$3:$S$28&amp;"-"&amp;'League Standings'!$T$3:$T$28,match(I7,'League Standings'!$D$3:$D$28,0))</f>
        <v>2-3</v>
      </c>
      <c r="K7" s="74" t="s">
        <v>37</v>
      </c>
      <c r="L7" s="69" t="str">
        <f t="array" ref="L7">index('League Standings'!$F$3:$F$28,match(K7,'League Standings'!$D$3:$D$28,0))</f>
        <v>8-3</v>
      </c>
      <c r="M7" s="60"/>
      <c r="N7" s="72" t="str">
        <f t="array" ref="N7">index('League Standings'!$F$3:$F$28,match(O7,'League Standings'!$D$3:$D$28,0))</f>
        <v>8-3</v>
      </c>
      <c r="O7" s="73" t="s">
        <v>34</v>
      </c>
      <c r="P7" s="71" t="str">
        <f t="array" ref="P7">index('League Standings'!$W$3:$W$28&amp;"-"&amp;'League Standings'!$X$3:$X$28,match(O7,'League Standings'!$D$3:$D$28,0))</f>
        <v>4-1</v>
      </c>
      <c r="Q7" s="74" t="s">
        <v>221</v>
      </c>
      <c r="R7" s="69" t="str">
        <f t="array" ref="R7">index('League Standings'!$F$3:$F$28,match(Q7,'League Standings'!$D$3:$D$28,0))</f>
        <v>3-8</v>
      </c>
      <c r="S7" s="60"/>
      <c r="T7" s="72" t="str">
        <f t="array" ref="T7">index('League Standings'!$F$3:$F$28,match(U7,'League Standings'!$D$3:$D$28,0))</f>
        <v>2-9</v>
      </c>
      <c r="U7" s="73" t="s">
        <v>222</v>
      </c>
      <c r="V7" s="71" t="str">
        <f t="array" ref="V7">index('League Standings'!$AA$3:$AA$28&amp;"-"&amp;'League Standings'!$AB$3:$AB$28,match(U7,'League Standings'!$D$3:$D$28,0))</f>
        <v>2-3</v>
      </c>
      <c r="W7" s="74" t="s">
        <v>219</v>
      </c>
      <c r="X7" s="69" t="str">
        <f t="array" ref="X7">index('League Standings'!$F$3:$F$28,match(W7,'League Standings'!$D$3:$D$28,0))</f>
        <v>6-5</v>
      </c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>
      <c r="A8" s="56"/>
      <c r="B8" s="72" t="str">
        <f t="array" ref="B8">index('League Standings'!$F$3:$F$28,match(C8,'League Standings'!$D$3:$D$28,0))</f>
        <v>8-3</v>
      </c>
      <c r="C8" s="73" t="s">
        <v>39</v>
      </c>
      <c r="D8" s="71" t="str">
        <f t="array" ref="D8">index('League Standings'!$O$3:$O$28&amp;"-"&amp;'League Standings'!$P$3:$P$28,match(C8,'League Standings'!$D$3:$D$28,0))</f>
        <v>2-3</v>
      </c>
      <c r="E8" s="74" t="s">
        <v>34</v>
      </c>
      <c r="F8" s="69" t="str">
        <f t="array" ref="F8">index('League Standings'!$F$3:$F$28,match(E8,'League Standings'!$D$3:$D$28,0))</f>
        <v>8-3</v>
      </c>
      <c r="G8" s="60"/>
      <c r="H8" s="72" t="str">
        <f t="array" ref="H8">index('League Standings'!$F$3:$F$28,match(I8,'League Standings'!$D$3:$D$28,0))</f>
        <v>8-3</v>
      </c>
      <c r="I8" s="73" t="s">
        <v>34</v>
      </c>
      <c r="J8" s="71" t="str">
        <f t="array" ref="J8">index('League Standings'!$S$3:$S$28&amp;"-"&amp;'League Standings'!$T$3:$T$28,match(I8,'League Standings'!$D$3:$D$28,0))</f>
        <v>4-1</v>
      </c>
      <c r="K8" s="74" t="s">
        <v>222</v>
      </c>
      <c r="L8" s="69" t="str">
        <f t="array" ref="L8">index('League Standings'!$F$3:$F$28,match(K8,'League Standings'!$D$3:$D$28,0))</f>
        <v>2-9</v>
      </c>
      <c r="M8" s="60"/>
      <c r="N8" s="72" t="str">
        <f t="array" ref="N8">index('League Standings'!$F$3:$F$28,match(O8,'League Standings'!$D$3:$D$28,0))</f>
        <v>2-9</v>
      </c>
      <c r="O8" s="73" t="s">
        <v>222</v>
      </c>
      <c r="P8" s="71" t="str">
        <f t="array" ref="P8">index('League Standings'!$W$3:$W$28&amp;"-"&amp;'League Standings'!$X$3:$X$28,match(O8,'League Standings'!$D$3:$D$28,0))</f>
        <v>1-4</v>
      </c>
      <c r="Q8" s="74" t="s">
        <v>37</v>
      </c>
      <c r="R8" s="69" t="str">
        <f t="array" ref="R8">index('League Standings'!$F$3:$F$28,match(Q8,'League Standings'!$D$3:$D$28,0))</f>
        <v>8-3</v>
      </c>
      <c r="S8" s="60"/>
      <c r="T8" s="72" t="str">
        <f t="array" ref="T8">index('League Standings'!$F$3:$F$28,match(U8,'League Standings'!$D$3:$D$28,0))</f>
        <v>8-3</v>
      </c>
      <c r="U8" s="73" t="s">
        <v>37</v>
      </c>
      <c r="V8" s="71" t="str">
        <f t="array" ref="V8">index('League Standings'!$AA$3:$AA$28&amp;"-"&amp;'League Standings'!$AB$3:$AB$28,match(U8,'League Standings'!$D$3:$D$28,0))</f>
        <v>3-2</v>
      </c>
      <c r="W8" s="74" t="s">
        <v>221</v>
      </c>
      <c r="X8" s="69" t="str">
        <f t="array" ref="X8">index('League Standings'!$F$3:$F$28,match(W8,'League Standings'!$D$3:$D$28,0))</f>
        <v>3-8</v>
      </c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6"/>
      <c r="B9" s="72"/>
      <c r="C9" s="73"/>
      <c r="D9" s="59"/>
      <c r="E9" s="74"/>
      <c r="F9" s="69"/>
      <c r="G9" s="60"/>
      <c r="H9" s="72"/>
      <c r="I9" s="73"/>
      <c r="J9" s="59"/>
      <c r="K9" s="74"/>
      <c r="L9" s="69"/>
      <c r="M9" s="60"/>
      <c r="N9" s="72"/>
      <c r="O9" s="73"/>
      <c r="P9" s="59"/>
      <c r="Q9" s="74"/>
      <c r="R9" s="69"/>
      <c r="S9" s="60"/>
      <c r="T9" s="72"/>
      <c r="U9" s="73"/>
      <c r="V9" s="59"/>
      <c r="W9" s="74"/>
      <c r="X9" s="69"/>
      <c r="Y9" s="60"/>
      <c r="Z9" s="60"/>
      <c r="AA9" s="60"/>
      <c r="AB9" s="60"/>
      <c r="AC9" s="60"/>
      <c r="AD9" s="60"/>
      <c r="AE9" s="60"/>
      <c r="AF9" s="60"/>
      <c r="AG9" s="60"/>
      <c r="AH9" s="60"/>
    </row>
    <row r="10">
      <c r="A10" s="56"/>
      <c r="B10" s="72" t="str">
        <f t="array" ref="B10">index('League Standings'!$F$3:$F$28,match(C10,'League Standings'!$D$3:$D$28,0))</f>
        <v>6-5</v>
      </c>
      <c r="C10" s="73" t="s">
        <v>30</v>
      </c>
      <c r="D10" s="71" t="str">
        <f t="array" ref="D10">index('League Standings'!$O$3:$O$28&amp;"-"&amp;'League Standings'!$P$3:$P$28,match(C10,'League Standings'!$D$3:$D$28,0))</f>
        <v>4-1</v>
      </c>
      <c r="E10" s="74" t="s">
        <v>223</v>
      </c>
      <c r="F10" s="69" t="str">
        <f t="array" ref="F10">index('League Standings'!$F$3:$F$28,match(E10,'League Standings'!$D$3:$D$28,0))</f>
        <v>0-11</v>
      </c>
      <c r="G10" s="60"/>
      <c r="H10" s="72" t="str">
        <f t="array" ref="H10">index('League Standings'!$F$3:$F$28,match(I10,'League Standings'!$D$3:$D$28,0))</f>
        <v>6-5</v>
      </c>
      <c r="I10" s="73" t="s">
        <v>30</v>
      </c>
      <c r="J10" s="71" t="str">
        <f t="array" ref="J10">index('League Standings'!$S$3:$S$28&amp;"-"&amp;'League Standings'!$T$3:$T$28,match(I10,'League Standings'!$D$3:$D$28,0))</f>
        <v>3-2</v>
      </c>
      <c r="K10" s="74" t="s">
        <v>224</v>
      </c>
      <c r="L10" s="69" t="str">
        <f t="array" ref="L10">index('League Standings'!$F$3:$F$28,match(K10,'League Standings'!$D$3:$D$28,0))</f>
        <v>5-6</v>
      </c>
      <c r="M10" s="60"/>
      <c r="N10" s="72" t="str">
        <f t="array" ref="N10">index('League Standings'!$F$3:$F$28,match(O10,'League Standings'!$D$3:$D$28,0))</f>
        <v>6-5</v>
      </c>
      <c r="O10" s="73" t="s">
        <v>30</v>
      </c>
      <c r="P10" s="71" t="str">
        <f t="array" ref="P10">index('League Standings'!$W$3:$W$28&amp;"-"&amp;'League Standings'!$X$3:$X$28,match(O10,'League Standings'!$D$3:$D$28,0))</f>
        <v>2-3</v>
      </c>
      <c r="Q10" s="74" t="s">
        <v>33</v>
      </c>
      <c r="R10" s="69" t="str">
        <f t="array" ref="R10">index('League Standings'!$F$3:$F$28,match(Q10,'League Standings'!$D$3:$D$28,0))</f>
        <v>6-5</v>
      </c>
      <c r="S10" s="60"/>
      <c r="T10" s="72" t="str">
        <f t="array" ref="T10">index('League Standings'!$F$3:$F$28,match(U10,'League Standings'!$D$3:$D$28,0))</f>
        <v>6-5</v>
      </c>
      <c r="U10" s="73" t="s">
        <v>30</v>
      </c>
      <c r="V10" s="71" t="str">
        <f t="array" ref="V10">index('League Standings'!$AA$3:$AA$28&amp;"-"&amp;'League Standings'!$AB$3:$AB$28,match(U10,'League Standings'!$D$3:$D$28,0))</f>
        <v>2-3</v>
      </c>
      <c r="W10" s="74" t="s">
        <v>31</v>
      </c>
      <c r="X10" s="69" t="str">
        <f t="array" ref="X10">index('League Standings'!$F$3:$F$28,match(W10,'League Standings'!$D$3:$D$28,0))</f>
        <v>7-4</v>
      </c>
      <c r="Y10" s="60"/>
      <c r="Z10" s="60"/>
      <c r="AA10" s="60"/>
      <c r="AB10" s="60"/>
      <c r="AC10" s="60"/>
      <c r="AD10" s="60"/>
      <c r="AE10" s="60"/>
      <c r="AF10" s="60"/>
      <c r="AG10" s="60"/>
      <c r="AH10" s="60"/>
    </row>
    <row r="11">
      <c r="A11" s="56"/>
      <c r="B11" s="72" t="str">
        <f t="array" ref="B11">index('League Standings'!$F$3:$F$28,match(C11,'League Standings'!$D$3:$D$28,0))</f>
        <v>5-6</v>
      </c>
      <c r="C11" s="73" t="s">
        <v>224</v>
      </c>
      <c r="D11" s="71" t="str">
        <f t="array" ref="D11">index('League Standings'!$O$3:$O$28&amp;"-"&amp;'League Standings'!$P$3:$P$28,match(C11,'League Standings'!$D$3:$D$28,0))</f>
        <v>3-2</v>
      </c>
      <c r="E11" s="74" t="s">
        <v>225</v>
      </c>
      <c r="F11" s="69" t="str">
        <f t="array" ref="F11">index('League Standings'!$F$3:$F$28,match(E11,'League Standings'!$D$3:$D$28,0))</f>
        <v>5-6</v>
      </c>
      <c r="G11" s="60"/>
      <c r="H11" s="72" t="str">
        <f t="array" ref="H11">index('League Standings'!$F$3:$F$28,match(I11,'League Standings'!$D$3:$D$28,0))</f>
        <v>6-5</v>
      </c>
      <c r="I11" s="73" t="s">
        <v>33</v>
      </c>
      <c r="J11" s="71" t="str">
        <f t="array" ref="J11">index('League Standings'!$S$3:$S$28&amp;"-"&amp;'League Standings'!$T$3:$T$28,match(I11,'League Standings'!$D$3:$D$28,0))</f>
        <v>4-1</v>
      </c>
      <c r="K11" s="74" t="s">
        <v>223</v>
      </c>
      <c r="L11" s="69" t="str">
        <f t="array" ref="L11">index('League Standings'!$F$3:$F$28,match(K11,'League Standings'!$D$3:$D$28,0))</f>
        <v>0-11</v>
      </c>
      <c r="M11" s="60"/>
      <c r="N11" s="72" t="str">
        <f t="array" ref="N11">index('League Standings'!$F$3:$F$28,match(O11,'League Standings'!$D$3:$D$28,0))</f>
        <v>7-4</v>
      </c>
      <c r="O11" s="73" t="s">
        <v>31</v>
      </c>
      <c r="P11" s="71" t="str">
        <f t="array" ref="P11">index('League Standings'!$W$3:$W$28&amp;"-"&amp;'League Standings'!$X$3:$X$28,match(O11,'League Standings'!$D$3:$D$28,0))</f>
        <v>4-1</v>
      </c>
      <c r="Q11" s="74" t="s">
        <v>224</v>
      </c>
      <c r="R11" s="69" t="str">
        <f t="array" ref="R11">index('League Standings'!$F$3:$F$28,match(Q11,'League Standings'!$D$3:$D$28,0))</f>
        <v>5-6</v>
      </c>
      <c r="S11" s="60"/>
      <c r="T11" s="72" t="str">
        <f t="array" ref="T11">index('League Standings'!$F$3:$F$28,match(U11,'League Standings'!$D$3:$D$28,0))</f>
        <v>4-7</v>
      </c>
      <c r="U11" s="73" t="s">
        <v>226</v>
      </c>
      <c r="V11" s="71" t="str">
        <f t="array" ref="V11">index('League Standings'!$AA$3:$AA$28&amp;"-"&amp;'League Standings'!$AB$3:$AB$28,match(U11,'League Standings'!$D$3:$D$28,0))</f>
        <v>2-3</v>
      </c>
      <c r="W11" s="74" t="s">
        <v>33</v>
      </c>
      <c r="X11" s="69" t="str">
        <f t="array" ref="X11">index('League Standings'!$F$3:$F$28,match(W11,'League Standings'!$D$3:$D$28,0))</f>
        <v>6-5</v>
      </c>
      <c r="Y11" s="60"/>
      <c r="Z11" s="60"/>
      <c r="AA11" s="60"/>
      <c r="AB11" s="60"/>
      <c r="AC11" s="60"/>
      <c r="AD11" s="60"/>
      <c r="AE11" s="60"/>
      <c r="AF11" s="60"/>
      <c r="AG11" s="60"/>
      <c r="AH11" s="60"/>
    </row>
    <row r="12">
      <c r="A12" s="56"/>
      <c r="B12" s="72" t="str">
        <f t="array" ref="B12">index('League Standings'!$F$3:$F$28,match(C12,'League Standings'!$D$3:$D$28,0))</f>
        <v>6-5</v>
      </c>
      <c r="C12" s="73" t="s">
        <v>33</v>
      </c>
      <c r="D12" s="71" t="str">
        <f t="array" ref="D12">index('League Standings'!$O$3:$O$28&amp;"-"&amp;'League Standings'!$P$3:$P$28,match(C12,'League Standings'!$D$3:$D$28,0))</f>
        <v>2-3</v>
      </c>
      <c r="E12" s="74" t="s">
        <v>28</v>
      </c>
      <c r="F12" s="69" t="str">
        <f t="array" ref="F12">index('League Standings'!$F$3:$F$28,match(E12,'League Standings'!$D$3:$D$28,0))</f>
        <v>8-3</v>
      </c>
      <c r="G12" s="60"/>
      <c r="H12" s="72" t="str">
        <f t="array" ref="H12">index('League Standings'!$F$3:$F$28,match(I12,'League Standings'!$D$3:$D$28,0))</f>
        <v>7-4</v>
      </c>
      <c r="I12" s="73" t="s">
        <v>31</v>
      </c>
      <c r="J12" s="71" t="str">
        <f t="array" ref="J12">index('League Standings'!$S$3:$S$28&amp;"-"&amp;'League Standings'!$T$3:$T$28,match(I12,'League Standings'!$D$3:$D$28,0))</f>
        <v>4-1</v>
      </c>
      <c r="K12" s="74" t="s">
        <v>225</v>
      </c>
      <c r="L12" s="69" t="str">
        <f t="array" ref="L12">index('League Standings'!$F$3:$F$28,match(K12,'League Standings'!$D$3:$D$28,0))</f>
        <v>5-6</v>
      </c>
      <c r="M12" s="60"/>
      <c r="N12" s="72" t="str">
        <f t="array" ref="N12">index('League Standings'!$F$3:$F$28,match(O12,'League Standings'!$D$3:$D$28,0))</f>
        <v>4-7</v>
      </c>
      <c r="O12" s="73" t="s">
        <v>226</v>
      </c>
      <c r="P12" s="71" t="str">
        <f t="array" ref="P12">index('League Standings'!$W$3:$W$28&amp;"-"&amp;'League Standings'!$X$3:$X$28,match(O12,'League Standings'!$D$3:$D$28,0))</f>
        <v>4-1</v>
      </c>
      <c r="Q12" s="74" t="s">
        <v>223</v>
      </c>
      <c r="R12" s="69" t="str">
        <f t="array" ref="R12">index('League Standings'!$F$3:$F$28,match(Q12,'League Standings'!$D$3:$D$28,0))</f>
        <v>0-11</v>
      </c>
      <c r="S12" s="60"/>
      <c r="T12" s="72" t="str">
        <f t="array" ref="T12">index('League Standings'!$F$3:$F$28,match(U12,'League Standings'!$D$3:$D$28,0))</f>
        <v>5-6</v>
      </c>
      <c r="U12" s="73" t="s">
        <v>227</v>
      </c>
      <c r="V12" s="71" t="str">
        <f t="array" ref="V12">index('League Standings'!$AA$3:$AA$28&amp;"-"&amp;'League Standings'!$AB$3:$AB$28,match(U12,'League Standings'!$D$3:$D$28,0))</f>
        <v>1-4</v>
      </c>
      <c r="W12" s="74" t="s">
        <v>224</v>
      </c>
      <c r="X12" s="69" t="str">
        <f t="array" ref="X12">index('League Standings'!$F$3:$F$28,match(W12,'League Standings'!$D$3:$D$28,0))</f>
        <v>5-6</v>
      </c>
      <c r="Y12" s="60"/>
      <c r="Z12" s="60"/>
      <c r="AA12" s="60"/>
      <c r="AB12" s="60"/>
      <c r="AC12" s="60"/>
      <c r="AD12" s="60"/>
      <c r="AE12" s="60"/>
      <c r="AF12" s="60"/>
      <c r="AG12" s="60"/>
      <c r="AH12" s="60"/>
    </row>
    <row r="13">
      <c r="A13" s="56"/>
      <c r="B13" s="72" t="str">
        <f t="array" ref="B13">index('League Standings'!$F$3:$F$28,match(C13,'League Standings'!$D$3:$D$28,0))</f>
        <v>7-4</v>
      </c>
      <c r="C13" s="73" t="s">
        <v>31</v>
      </c>
      <c r="D13" s="71" t="str">
        <f t="array" ref="D13">index('League Standings'!$O$3:$O$28&amp;"-"&amp;'League Standings'!$P$3:$P$28,match(C13,'League Standings'!$D$3:$D$28,0))</f>
        <v>3-2</v>
      </c>
      <c r="E13" s="74" t="s">
        <v>228</v>
      </c>
      <c r="F13" s="69" t="str">
        <f t="array" ref="F13">index('League Standings'!$F$3:$F$28,match(E13,'League Standings'!$D$3:$D$28,0))</f>
        <v>3-8</v>
      </c>
      <c r="G13" s="60"/>
      <c r="H13" s="72" t="str">
        <f t="array" ref="H13">index('League Standings'!$F$3:$F$28,match(I13,'League Standings'!$D$3:$D$28,0))</f>
        <v>4-7</v>
      </c>
      <c r="I13" s="73" t="s">
        <v>226</v>
      </c>
      <c r="J13" s="71" t="str">
        <f t="array" ref="J13">index('League Standings'!$S$3:$S$28&amp;"-"&amp;'League Standings'!$T$3:$T$28,match(I13,'League Standings'!$D$3:$D$28,0))</f>
        <v>0-5</v>
      </c>
      <c r="K13" s="74" t="s">
        <v>28</v>
      </c>
      <c r="L13" s="69" t="str">
        <f t="array" ref="L13">index('League Standings'!$F$3:$F$28,match(K13,'League Standings'!$D$3:$D$28,0))</f>
        <v>8-3</v>
      </c>
      <c r="M13" s="60"/>
      <c r="N13" s="72" t="str">
        <f t="array" ref="N13">index('League Standings'!$F$3:$F$28,match(O13,'League Standings'!$D$3:$D$28,0))</f>
        <v>5-6</v>
      </c>
      <c r="O13" s="73" t="s">
        <v>227</v>
      </c>
      <c r="P13" s="71" t="str">
        <f t="array" ref="P13">index('League Standings'!$W$3:$W$28&amp;"-"&amp;'League Standings'!$X$3:$X$28,match(O13,'League Standings'!$D$3:$D$28,0))</f>
        <v>2-3</v>
      </c>
      <c r="Q13" s="74" t="s">
        <v>225</v>
      </c>
      <c r="R13" s="69" t="str">
        <f t="array" ref="R13">index('League Standings'!$F$3:$F$28,match(Q13,'League Standings'!$D$3:$D$28,0))</f>
        <v>5-6</v>
      </c>
      <c r="S13" s="60"/>
      <c r="T13" s="72" t="str">
        <f t="array" ref="T13">index('League Standings'!$F$3:$F$28,match(U13,'League Standings'!$D$3:$D$28,0))</f>
        <v>9-2</v>
      </c>
      <c r="U13" s="73" t="s">
        <v>35</v>
      </c>
      <c r="V13" s="71" t="str">
        <f t="array" ref="V13">index('League Standings'!$AA$3:$AA$28&amp;"-"&amp;'League Standings'!$AB$3:$AB$28,match(U13,'League Standings'!$D$3:$D$28,0))</f>
        <v>3-2</v>
      </c>
      <c r="W13" s="74" t="s">
        <v>223</v>
      </c>
      <c r="X13" s="69" t="str">
        <f t="array" ref="X13">index('League Standings'!$F$3:$F$28,match(W13,'League Standings'!$D$3:$D$28,0))</f>
        <v>0-11</v>
      </c>
      <c r="Y13" s="60"/>
      <c r="Z13" s="60"/>
      <c r="AA13" s="60"/>
      <c r="AB13" s="60"/>
      <c r="AC13" s="60"/>
      <c r="AD13" s="60"/>
      <c r="AE13" s="60"/>
      <c r="AF13" s="60"/>
      <c r="AG13" s="60"/>
      <c r="AH13" s="60"/>
    </row>
    <row r="14">
      <c r="A14" s="56"/>
      <c r="B14" s="72" t="str">
        <f t="array" ref="B14">index('League Standings'!$F$3:$F$28,match(C14,'League Standings'!$D$3:$D$28,0))</f>
        <v>4-7</v>
      </c>
      <c r="C14" s="73" t="s">
        <v>226</v>
      </c>
      <c r="D14" s="71" t="str">
        <f t="array" ref="D14">index('League Standings'!$O$3:$O$28&amp;"-"&amp;'League Standings'!$P$3:$P$28,match(C14,'League Standings'!$D$3:$D$28,0))</f>
        <v>2-3</v>
      </c>
      <c r="E14" s="74" t="s">
        <v>36</v>
      </c>
      <c r="F14" s="69" t="str">
        <f t="array" ref="F14">index('League Standings'!$F$3:$F$28,match(E14,'League Standings'!$D$3:$D$28,0))</f>
        <v>8-3</v>
      </c>
      <c r="G14" s="60"/>
      <c r="H14" s="72" t="str">
        <f t="array" ref="H14">index('League Standings'!$F$3:$F$28,match(I14,'League Standings'!$D$3:$D$28,0))</f>
        <v>5-6</v>
      </c>
      <c r="I14" s="73" t="s">
        <v>227</v>
      </c>
      <c r="J14" s="71" t="str">
        <f t="array" ref="J14">index('League Standings'!$S$3:$S$28&amp;"-"&amp;'League Standings'!$T$3:$T$28,match(I14,'League Standings'!$D$3:$D$28,0))</f>
        <v>4-1</v>
      </c>
      <c r="K14" s="74" t="s">
        <v>228</v>
      </c>
      <c r="L14" s="69" t="str">
        <f t="array" ref="L14">index('League Standings'!$F$3:$F$28,match(K14,'League Standings'!$D$3:$D$28,0))</f>
        <v>3-8</v>
      </c>
      <c r="M14" s="60"/>
      <c r="N14" s="72" t="str">
        <f t="array" ref="N14">index('League Standings'!$F$3:$F$28,match(O14,'League Standings'!$D$3:$D$28,0))</f>
        <v>9-2</v>
      </c>
      <c r="O14" s="73" t="s">
        <v>35</v>
      </c>
      <c r="P14" s="71" t="str">
        <f t="array" ref="P14">index('League Standings'!$W$3:$W$28&amp;"-"&amp;'League Standings'!$X$3:$X$28,match(O14,'League Standings'!$D$3:$D$28,0))</f>
        <v>4-1</v>
      </c>
      <c r="Q14" s="74" t="s">
        <v>28</v>
      </c>
      <c r="R14" s="69" t="str">
        <f t="array" ref="R14">index('League Standings'!$F$3:$F$28,match(Q14,'League Standings'!$D$3:$D$28,0))</f>
        <v>8-3</v>
      </c>
      <c r="S14" s="60"/>
      <c r="T14" s="72" t="str">
        <f t="array" ref="T14">index('League Standings'!$F$3:$F$28,match(U14,'League Standings'!$D$3:$D$28,0))</f>
        <v>8-3</v>
      </c>
      <c r="U14" s="73" t="s">
        <v>36</v>
      </c>
      <c r="V14" s="71" t="str">
        <f t="array" ref="V14">index('League Standings'!$AA$3:$AA$28&amp;"-"&amp;'League Standings'!$AB$3:$AB$28,match(U14,'League Standings'!$D$3:$D$28,0))</f>
        <v>3-2</v>
      </c>
      <c r="W14" s="74" t="s">
        <v>225</v>
      </c>
      <c r="X14" s="69" t="str">
        <f t="array" ref="X14">index('League Standings'!$F$3:$F$28,match(W14,'League Standings'!$D$3:$D$28,0))</f>
        <v>5-6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</row>
    <row r="15">
      <c r="A15" s="56"/>
      <c r="B15" s="75" t="str">
        <f t="array" ref="B15">index('League Standings'!$F$3:$F$28,match(C15,'League Standings'!$D$3:$D$28,0))</f>
        <v>5-6</v>
      </c>
      <c r="C15" s="76" t="s">
        <v>227</v>
      </c>
      <c r="D15" s="77" t="str">
        <f t="array" ref="D15">index('League Standings'!$O$3:$O$28&amp;"-"&amp;'League Standings'!$P$3:$P$28,match(C15,'League Standings'!$D$3:$D$28,0))</f>
        <v>3-2</v>
      </c>
      <c r="E15" s="78" t="s">
        <v>35</v>
      </c>
      <c r="F15" s="79" t="str">
        <f t="array" ref="F15">index('League Standings'!$F$3:$F$28,match(E15,'League Standings'!$D$3:$D$28,0))</f>
        <v>9-2</v>
      </c>
      <c r="G15" s="60"/>
      <c r="H15" s="75" t="str">
        <f t="array" ref="H15">index('League Standings'!$F$3:$F$28,match(I15,'League Standings'!$D$3:$D$28,0))</f>
        <v>9-2</v>
      </c>
      <c r="I15" s="76" t="s">
        <v>35</v>
      </c>
      <c r="J15" s="77" t="str">
        <f t="array" ref="J15">index('League Standings'!$S$3:$S$28&amp;"-"&amp;'League Standings'!$T$3:$T$28,match(I15,'League Standings'!$D$3:$D$28,0))</f>
        <v>1-4</v>
      </c>
      <c r="K15" s="78" t="s">
        <v>36</v>
      </c>
      <c r="L15" s="79" t="str">
        <f t="array" ref="L15">index('League Standings'!$F$3:$F$28,match(K15,'League Standings'!$D$3:$D$28,0))</f>
        <v>8-3</v>
      </c>
      <c r="M15" s="60"/>
      <c r="N15" s="75" t="str">
        <f t="array" ref="N15">index('League Standings'!$F$3:$F$28,match(O15,'League Standings'!$D$3:$D$28,0))</f>
        <v>8-3</v>
      </c>
      <c r="O15" s="76" t="s">
        <v>36</v>
      </c>
      <c r="P15" s="77" t="str">
        <f t="array" ref="P15">index('League Standings'!$W$3:$W$28&amp;"-"&amp;'League Standings'!$X$3:$X$28,match(O15,'League Standings'!$D$3:$D$28,0))</f>
        <v>3-2</v>
      </c>
      <c r="Q15" s="78" t="s">
        <v>228</v>
      </c>
      <c r="R15" s="79" t="str">
        <f t="array" ref="R15">index('League Standings'!$F$3:$F$28,match(Q15,'League Standings'!$D$3:$D$28,0))</f>
        <v>3-8</v>
      </c>
      <c r="S15" s="60"/>
      <c r="T15" s="75" t="str">
        <f t="array" ref="T15">index('League Standings'!$F$3:$F$28,match(U15,'League Standings'!$D$3:$D$28,0))</f>
        <v>3-8</v>
      </c>
      <c r="U15" s="76" t="s">
        <v>228</v>
      </c>
      <c r="V15" s="77" t="str">
        <f t="array" ref="V15">index('League Standings'!$AA$3:$AA$28&amp;"-"&amp;'League Standings'!$AB$3:$AB$28,match(U15,'League Standings'!$D$3:$D$28,0))</f>
        <v>2-3</v>
      </c>
      <c r="W15" s="78" t="s">
        <v>28</v>
      </c>
      <c r="X15" s="79" t="str">
        <f t="array" ref="X15">index('League Standings'!$F$3:$F$28,match(W15,'League Standings'!$D$3:$D$28,0))</f>
        <v>8-3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</row>
    <row r="16">
      <c r="A16" s="56"/>
      <c r="B16" s="57"/>
      <c r="C16" s="80"/>
      <c r="D16" s="59"/>
      <c r="E16" s="60"/>
      <c r="F16" s="59"/>
      <c r="G16" s="60"/>
      <c r="H16" s="59"/>
      <c r="I16" s="80"/>
      <c r="J16" s="59"/>
      <c r="K16" s="60"/>
      <c r="L16" s="59"/>
      <c r="M16" s="60"/>
      <c r="N16" s="59"/>
      <c r="O16" s="80"/>
      <c r="P16" s="59"/>
      <c r="Q16" s="60"/>
      <c r="R16" s="59"/>
      <c r="S16" s="60"/>
      <c r="T16" s="59"/>
      <c r="U16" s="60"/>
      <c r="V16" s="59"/>
      <c r="W16" s="60"/>
      <c r="X16" s="59"/>
      <c r="Y16" s="60"/>
      <c r="Z16" s="60"/>
      <c r="AA16" s="60"/>
      <c r="AB16" s="60"/>
      <c r="AC16" s="60"/>
      <c r="AD16" s="60"/>
      <c r="AE16" s="60"/>
      <c r="AF16" s="60"/>
      <c r="AG16" s="60"/>
      <c r="AH16" s="60"/>
    </row>
    <row r="17">
      <c r="A17" s="56"/>
      <c r="B17" s="62" t="s">
        <v>229</v>
      </c>
      <c r="C17" s="63"/>
      <c r="D17" s="63"/>
      <c r="E17" s="63"/>
      <c r="F17" s="64"/>
      <c r="G17" s="60"/>
      <c r="H17" s="62" t="s">
        <v>230</v>
      </c>
      <c r="I17" s="63"/>
      <c r="J17" s="63"/>
      <c r="K17" s="63"/>
      <c r="L17" s="64"/>
      <c r="M17" s="60"/>
      <c r="N17" s="62" t="s">
        <v>231</v>
      </c>
      <c r="O17" s="63"/>
      <c r="P17" s="63"/>
      <c r="Q17" s="63"/>
      <c r="R17" s="64"/>
      <c r="S17" s="60"/>
      <c r="T17" s="62" t="s">
        <v>232</v>
      </c>
      <c r="U17" s="63"/>
      <c r="V17" s="63"/>
      <c r="W17" s="63"/>
      <c r="X17" s="64"/>
      <c r="Y17" s="60"/>
      <c r="Z17" s="60"/>
      <c r="AA17" s="60"/>
      <c r="AB17" s="60"/>
      <c r="AC17" s="60"/>
      <c r="AD17" s="60"/>
      <c r="AE17" s="60"/>
      <c r="AF17" s="60"/>
      <c r="AG17" s="60"/>
      <c r="AH17" s="60"/>
    </row>
    <row r="18">
      <c r="A18" s="56"/>
      <c r="B18" s="65" t="str">
        <f t="array" ref="B18">index('League Standings'!$F$3:$F$28,match(C18,'League Standings'!$D$3:$D$28,0))</f>
        <v>6-5</v>
      </c>
      <c r="C18" s="66" t="s">
        <v>24</v>
      </c>
      <c r="D18" s="71" t="str">
        <f t="array" ref="D18">index('League Standings'!$AE$3:$AE$28&amp;"-"&amp;'League Standings'!$AF$3:$AF$28,match(C18,'League Standings'!$D$3:$D$28,0))</f>
        <v>4-1</v>
      </c>
      <c r="E18" s="68" t="s">
        <v>220</v>
      </c>
      <c r="F18" s="70" t="str">
        <f t="array" ref="F18">index('League Standings'!$F$3:$F$28,match(E18,'League Standings'!$D$3:$D$28,0))</f>
        <v>2-9</v>
      </c>
      <c r="G18" s="60"/>
      <c r="H18" s="65" t="str">
        <f t="array" ref="H18">index('League Standings'!$F$3:$F$28,match(I18,'League Standings'!$D$3:$D$28,0))</f>
        <v>6-5</v>
      </c>
      <c r="I18" s="66" t="s">
        <v>24</v>
      </c>
      <c r="J18" s="71" t="str">
        <f t="array" ref="J18">index('League Standings'!$AI$3:$AI$28&amp;"-"&amp;'League Standings'!$AJ$3:$AJ$28,match(I18,'League Standings'!$D$3:$D$28,0))</f>
        <v>2-3</v>
      </c>
      <c r="K18" s="68" t="s">
        <v>39</v>
      </c>
      <c r="L18" s="70" t="str">
        <f t="array" ref="L18">index('League Standings'!$F$3:$F$28,match(K18,'League Standings'!$D$3:$D$28,0))</f>
        <v>8-3</v>
      </c>
      <c r="M18" s="60"/>
      <c r="N18" s="65" t="str">
        <f t="array" ref="N18">index('League Standings'!$F$3:$F$28,match(O18,'League Standings'!$D$3:$D$28,0))</f>
        <v>6-5</v>
      </c>
      <c r="O18" s="66" t="s">
        <v>24</v>
      </c>
      <c r="P18" s="71" t="str">
        <f t="array" ref="P18">index('League Standings'!$AM$3:$AM$28&amp;"-"&amp;'League Standings'!$AN$3:$AN$28,match(O18,'League Standings'!$D$3:$D$28,0))</f>
        <v>3-2</v>
      </c>
      <c r="Q18" s="68" t="s">
        <v>34</v>
      </c>
      <c r="R18" s="70" t="str">
        <f t="array" ref="R18">index('League Standings'!$F$3:$F$28,match(Q18,'League Standings'!$D$3:$D$28,0))</f>
        <v>8-3</v>
      </c>
      <c r="S18" s="60"/>
      <c r="T18" s="65" t="str">
        <f t="array" ref="T18">index('League Standings'!$F$3:$F$28,match(U18,'League Standings'!$D$3:$D$28,0))</f>
        <v>6-5</v>
      </c>
      <c r="U18" s="66" t="s">
        <v>24</v>
      </c>
      <c r="V18" s="71" t="str">
        <f t="array" ref="V18">index('League Standings'!$AQ$3:$AQ$28&amp;"-"&amp;'League Standings'!$AR$3:$AR$28,match(U18,'League Standings'!$D$3:$D$28,0))</f>
        <v>1-4</v>
      </c>
      <c r="W18" s="68" t="s">
        <v>222</v>
      </c>
      <c r="X18" s="70" t="str">
        <f t="array" ref="X18">index('League Standings'!$F$3:$F$28,match(W18,'League Standings'!$D$3:$D$28,0))</f>
        <v>2-9</v>
      </c>
      <c r="Y18" s="60"/>
      <c r="Z18" s="60"/>
      <c r="AA18" s="60"/>
      <c r="AB18" s="60"/>
      <c r="AC18" s="60"/>
      <c r="AD18" s="60"/>
      <c r="AE18" s="60"/>
      <c r="AF18" s="60"/>
      <c r="AG18" s="60"/>
      <c r="AH18" s="60"/>
    </row>
    <row r="19">
      <c r="A19" s="56"/>
      <c r="B19" s="72" t="str">
        <f t="array" ref="B19">index('League Standings'!$F$3:$F$28,match(C19,'League Standings'!$D$3:$D$28,0))</f>
        <v>8-3</v>
      </c>
      <c r="C19" s="73" t="s">
        <v>39</v>
      </c>
      <c r="D19" s="71" t="str">
        <f t="array" ref="D19">index('League Standings'!$AE$3:$AE$28&amp;"-"&amp;'League Standings'!$AF$3:$AF$28,match(C19,'League Standings'!$D$3:$D$28,0))</f>
        <v>3-2</v>
      </c>
      <c r="E19" s="74" t="s">
        <v>218</v>
      </c>
      <c r="F19" s="69" t="str">
        <f t="array" ref="F19">index('League Standings'!$F$3:$F$28,match(E19,'League Standings'!$D$3:$D$28,0))</f>
        <v>5-6</v>
      </c>
      <c r="G19" s="60"/>
      <c r="H19" s="72" t="str">
        <f t="array" ref="H19">index('League Standings'!$F$3:$F$28,match(I19,'League Standings'!$D$3:$D$28,0))</f>
        <v>8-3</v>
      </c>
      <c r="I19" s="73" t="s">
        <v>34</v>
      </c>
      <c r="J19" s="71" t="str">
        <f t="array" ref="J19">index('League Standings'!$AI$3:$AI$28&amp;"-"&amp;'League Standings'!$AJ$3:$AJ$28,match(I19,'League Standings'!$D$3:$D$28,0))</f>
        <v>3-2</v>
      </c>
      <c r="K19" s="74" t="s">
        <v>220</v>
      </c>
      <c r="L19" s="69" t="str">
        <f t="array" ref="L19">index('League Standings'!$F$3:$F$28,match(K19,'League Standings'!$D$3:$D$28,0))</f>
        <v>2-9</v>
      </c>
      <c r="M19" s="60"/>
      <c r="N19" s="72" t="str">
        <f t="array" ref="N19">index('League Standings'!$F$3:$F$28,match(O19,'League Standings'!$D$3:$D$28,0))</f>
        <v>2-9</v>
      </c>
      <c r="O19" s="73" t="s">
        <v>222</v>
      </c>
      <c r="P19" s="71" t="str">
        <f t="array" ref="P19">index('League Standings'!$AM$3:$AM$28&amp;"-"&amp;'League Standings'!$AN$3:$AN$28,match(O19,'League Standings'!$D$3:$D$28,0))</f>
        <v>2-3</v>
      </c>
      <c r="Q19" s="74" t="s">
        <v>39</v>
      </c>
      <c r="R19" s="69" t="str">
        <f t="array" ref="R19">index('League Standings'!$F$3:$F$28,match(Q19,'League Standings'!$D$3:$D$28,0))</f>
        <v>8-3</v>
      </c>
      <c r="S19" s="60"/>
      <c r="T19" s="72" t="str">
        <f t="array" ref="T19">index('League Standings'!$F$3:$F$28,match(U19,'League Standings'!$D$3:$D$28,0))</f>
        <v>8-3</v>
      </c>
      <c r="U19" s="73" t="s">
        <v>37</v>
      </c>
      <c r="V19" s="71" t="str">
        <f t="array" ref="V19">index('League Standings'!$AQ$3:$AQ$28&amp;"-"&amp;'League Standings'!$AR$3:$AR$28,match(U19,'League Standings'!$D$3:$D$28,0))</f>
        <v>5-0</v>
      </c>
      <c r="W19" s="74" t="s">
        <v>34</v>
      </c>
      <c r="X19" s="69" t="str">
        <f t="array" ref="X19">index('League Standings'!$F$3:$F$28,match(W19,'League Standings'!$D$3:$D$28,0))</f>
        <v>8-3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</row>
    <row r="20">
      <c r="A20" s="56"/>
      <c r="B20" s="72" t="str">
        <f t="array" ref="B20">index('League Standings'!$F$3:$F$28,match(C20,'League Standings'!$D$3:$D$28,0))</f>
        <v>8-3</v>
      </c>
      <c r="C20" s="73" t="s">
        <v>34</v>
      </c>
      <c r="D20" s="71" t="str">
        <f t="array" ref="D20">index('League Standings'!$AE$3:$AE$28&amp;"-"&amp;'League Standings'!$AF$3:$AF$28,match(C20,'League Standings'!$D$3:$D$28,0))</f>
        <v>3-2</v>
      </c>
      <c r="E20" s="74" t="s">
        <v>217</v>
      </c>
      <c r="F20" s="69" t="str">
        <f t="array" ref="F20">index('League Standings'!$F$3:$F$28,match(E20,'League Standings'!$D$3:$D$28,0))</f>
        <v>5-6</v>
      </c>
      <c r="G20" s="60"/>
      <c r="H20" s="72" t="str">
        <f t="array" ref="H20">index('League Standings'!$F$3:$F$28,match(I20,'League Standings'!$D$3:$D$28,0))</f>
        <v>2-9</v>
      </c>
      <c r="I20" s="73" t="s">
        <v>222</v>
      </c>
      <c r="J20" s="71" t="str">
        <f t="array" ref="J20">index('League Standings'!$AI$3:$AI$28&amp;"-"&amp;'League Standings'!$AJ$3:$AJ$28,match(I20,'League Standings'!$D$3:$D$28,0))</f>
        <v>4-1</v>
      </c>
      <c r="K20" s="74" t="s">
        <v>218</v>
      </c>
      <c r="L20" s="69" t="str">
        <f t="array" ref="L20">index('League Standings'!$F$3:$F$28,match(K20,'League Standings'!$D$3:$D$28,0))</f>
        <v>5-6</v>
      </c>
      <c r="M20" s="60"/>
      <c r="N20" s="72" t="str">
        <f t="array" ref="N20">index('League Standings'!$F$3:$F$28,match(O20,'League Standings'!$D$3:$D$28,0))</f>
        <v>8-3</v>
      </c>
      <c r="O20" s="73" t="s">
        <v>37</v>
      </c>
      <c r="P20" s="71" t="str">
        <f t="array" ref="P20">index('League Standings'!$AM$3:$AM$28&amp;"-"&amp;'League Standings'!$AN$3:$AN$28,match(O20,'League Standings'!$D$3:$D$28,0))</f>
        <v>4-1</v>
      </c>
      <c r="Q20" s="74" t="s">
        <v>220</v>
      </c>
      <c r="R20" s="69" t="str">
        <f t="array" ref="R20">index('League Standings'!$F$3:$F$28,match(Q20,'League Standings'!$D$3:$D$28,0))</f>
        <v>2-9</v>
      </c>
      <c r="S20" s="60"/>
      <c r="T20" s="72" t="str">
        <f t="array" ref="T20">index('League Standings'!$F$3:$F$28,match(U20,'League Standings'!$D$3:$D$28,0))</f>
        <v>3-8</v>
      </c>
      <c r="U20" s="73" t="s">
        <v>221</v>
      </c>
      <c r="V20" s="71" t="str">
        <f t="array" ref="V20">index('League Standings'!$AQ$3:$AQ$28&amp;"-"&amp;'League Standings'!$AR$3:$AR$28,match(U20,'League Standings'!$D$3:$D$28,0))</f>
        <v>1-4</v>
      </c>
      <c r="W20" s="74" t="s">
        <v>39</v>
      </c>
      <c r="X20" s="69" t="str">
        <f t="array" ref="X20">index('League Standings'!$F$3:$F$28,match(W20,'League Standings'!$D$3:$D$28,0))</f>
        <v>8-3</v>
      </c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1">
      <c r="A21" s="56"/>
      <c r="B21" s="72" t="str">
        <f t="array" ref="B21">index('League Standings'!$F$3:$F$28,match(C21,'League Standings'!$D$3:$D$28,0))</f>
        <v>2-9</v>
      </c>
      <c r="C21" s="73" t="s">
        <v>222</v>
      </c>
      <c r="D21" s="71" t="str">
        <f t="array" ref="D21">index('League Standings'!$AE$3:$AE$28&amp;"-"&amp;'League Standings'!$AF$3:$AF$28,match(C21,'League Standings'!$D$3:$D$28,0))</f>
        <v>2-3</v>
      </c>
      <c r="E21" s="74" t="s">
        <v>27</v>
      </c>
      <c r="F21" s="69" t="str">
        <f t="array" ref="F21">index('League Standings'!$F$3:$F$28,match(E21,'League Standings'!$D$3:$D$28,0))</f>
        <v>6-5</v>
      </c>
      <c r="G21" s="60"/>
      <c r="H21" s="72" t="str">
        <f t="array" ref="H21">index('League Standings'!$F$3:$F$28,match(I21,'League Standings'!$D$3:$D$28,0))</f>
        <v>8-3</v>
      </c>
      <c r="I21" s="73" t="s">
        <v>37</v>
      </c>
      <c r="J21" s="71" t="str">
        <f t="array" ref="J21">index('League Standings'!$AI$3:$AI$28&amp;"-"&amp;'League Standings'!$AJ$3:$AJ$28,match(I21,'League Standings'!$D$3:$D$28,0))</f>
        <v>2-3</v>
      </c>
      <c r="K21" s="74" t="s">
        <v>217</v>
      </c>
      <c r="L21" s="69" t="str">
        <f t="array" ref="L21">index('League Standings'!$F$3:$F$28,match(K21,'League Standings'!$D$3:$D$28,0))</f>
        <v>5-6</v>
      </c>
      <c r="M21" s="60"/>
      <c r="N21" s="72" t="str">
        <f t="array" ref="N21">index('League Standings'!$F$3:$F$28,match(O21,'League Standings'!$D$3:$D$28,0))</f>
        <v>3-8</v>
      </c>
      <c r="O21" s="73" t="s">
        <v>221</v>
      </c>
      <c r="P21" s="71" t="str">
        <f t="array" ref="P21">index('League Standings'!$AM$3:$AM$28&amp;"-"&amp;'League Standings'!$AN$3:$AN$28,match(O21,'League Standings'!$D$3:$D$28,0))</f>
        <v>2-3</v>
      </c>
      <c r="Q21" s="74" t="s">
        <v>218</v>
      </c>
      <c r="R21" s="69" t="str">
        <f t="array" ref="R21">index('League Standings'!$F$3:$F$28,match(Q21,'League Standings'!$D$3:$D$28,0))</f>
        <v>5-6</v>
      </c>
      <c r="S21" s="60"/>
      <c r="T21" s="72" t="str">
        <f t="array" ref="T21">index('League Standings'!$F$3:$F$28,match(U21,'League Standings'!$D$3:$D$28,0))</f>
        <v>6-5</v>
      </c>
      <c r="U21" s="73" t="s">
        <v>219</v>
      </c>
      <c r="V21" s="71" t="str">
        <f t="array" ref="V21">index('League Standings'!$AQ$3:$AQ$28&amp;"-"&amp;'League Standings'!$AR$3:$AR$28,match(U21,'League Standings'!$D$3:$D$28,0))</f>
        <v>3-2</v>
      </c>
      <c r="W21" s="74" t="s">
        <v>220</v>
      </c>
      <c r="X21" s="69" t="str">
        <f t="array" ref="X21">index('League Standings'!$F$3:$F$28,match(W21,'League Standings'!$D$3:$D$28,0))</f>
        <v>2-9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</row>
    <row r="22">
      <c r="A22" s="56"/>
      <c r="B22" s="72" t="str">
        <f t="array" ref="B22">index('League Standings'!$F$3:$F$28,match(C22,'League Standings'!$D$3:$D$28,0))</f>
        <v>8-3</v>
      </c>
      <c r="C22" s="73" t="s">
        <v>37</v>
      </c>
      <c r="D22" s="71" t="str">
        <f t="array" ref="D22">index('League Standings'!$AE$3:$AE$28&amp;"-"&amp;'League Standings'!$AF$3:$AF$28,match(C22,'League Standings'!$D$3:$D$28,0))</f>
        <v>2-3</v>
      </c>
      <c r="E22" s="74" t="s">
        <v>25</v>
      </c>
      <c r="F22" s="69" t="str">
        <f t="array" ref="F22">index('League Standings'!$F$3:$F$28,match(E22,'League Standings'!$D$3:$D$28,0))</f>
        <v>7-4</v>
      </c>
      <c r="G22" s="60"/>
      <c r="H22" s="72" t="str">
        <f t="array" ref="H22">index('League Standings'!$F$3:$F$28,match(I22,'League Standings'!$D$3:$D$28,0))</f>
        <v>3-8</v>
      </c>
      <c r="I22" s="73" t="s">
        <v>221</v>
      </c>
      <c r="J22" s="71" t="str">
        <f t="array" ref="J22">index('League Standings'!$AI$3:$AI$28&amp;"-"&amp;'League Standings'!$AJ$3:$AJ$28,match(I22,'League Standings'!$D$3:$D$28,0))</f>
        <v>2-3</v>
      </c>
      <c r="K22" s="74" t="s">
        <v>27</v>
      </c>
      <c r="L22" s="69" t="str">
        <f t="array" ref="L22">index('League Standings'!$F$3:$F$28,match(K22,'League Standings'!$D$3:$D$28,0))</f>
        <v>6-5</v>
      </c>
      <c r="M22" s="60"/>
      <c r="N22" s="72" t="str">
        <f t="array" ref="N22">index('League Standings'!$F$3:$F$28,match(O22,'League Standings'!$D$3:$D$28,0))</f>
        <v>6-5</v>
      </c>
      <c r="O22" s="73" t="s">
        <v>219</v>
      </c>
      <c r="P22" s="71" t="str">
        <f t="array" ref="P22">index('League Standings'!$AM$3:$AM$28&amp;"-"&amp;'League Standings'!$AN$3:$AN$28,match(O22,'League Standings'!$D$3:$D$28,0))</f>
        <v>3-2</v>
      </c>
      <c r="Q22" s="74" t="s">
        <v>217</v>
      </c>
      <c r="R22" s="69" t="str">
        <f t="array" ref="R22">index('League Standings'!$F$3:$F$28,match(Q22,'League Standings'!$D$3:$D$28,0))</f>
        <v>5-6</v>
      </c>
      <c r="S22" s="60"/>
      <c r="T22" s="72" t="str">
        <f t="array" ref="T22">index('League Standings'!$F$3:$F$28,match(U22,'League Standings'!$D$3:$D$28,0))</f>
        <v>7-4</v>
      </c>
      <c r="U22" s="73" t="s">
        <v>25</v>
      </c>
      <c r="V22" s="71" t="str">
        <f t="array" ref="V22">index('League Standings'!$AQ$3:$AQ$28&amp;"-"&amp;'League Standings'!$AR$3:$AR$28,match(U22,'League Standings'!$D$3:$D$28,0))</f>
        <v>2-3</v>
      </c>
      <c r="W22" s="74" t="s">
        <v>218</v>
      </c>
      <c r="X22" s="69" t="str">
        <f t="array" ref="X22">index('League Standings'!$F$3:$F$28,match(W22,'League Standings'!$D$3:$D$28,0))</f>
        <v>5-6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</row>
    <row r="23">
      <c r="A23" s="56"/>
      <c r="B23" s="72" t="str">
        <f t="array" ref="B23">index('League Standings'!$F$3:$F$28,match(C23,'League Standings'!$D$3:$D$28,0))</f>
        <v>3-8</v>
      </c>
      <c r="C23" s="73" t="s">
        <v>221</v>
      </c>
      <c r="D23" s="71" t="str">
        <f t="array" ref="D23">index('League Standings'!$AE$3:$AE$28&amp;"-"&amp;'League Standings'!$AF$3:$AF$28,match(C23,'League Standings'!$D$3:$D$28,0))</f>
        <v>3-2</v>
      </c>
      <c r="E23" s="74" t="s">
        <v>219</v>
      </c>
      <c r="F23" s="69" t="str">
        <f t="array" ref="F23">index('League Standings'!$F$3:$F$28,match(E23,'League Standings'!$D$3:$D$28,0))</f>
        <v>6-5</v>
      </c>
      <c r="G23" s="60"/>
      <c r="H23" s="72" t="str">
        <f t="array" ref="H23">index('League Standings'!$F$3:$F$28,match(I23,'League Standings'!$D$3:$D$28,0))</f>
        <v>6-5</v>
      </c>
      <c r="I23" s="73" t="s">
        <v>219</v>
      </c>
      <c r="J23" s="71" t="str">
        <f t="array" ref="J23">index('League Standings'!$AI$3:$AI$28&amp;"-"&amp;'League Standings'!$AJ$3:$AJ$28,match(I23,'League Standings'!$D$3:$D$28,0))</f>
        <v>2-3</v>
      </c>
      <c r="K23" s="74" t="s">
        <v>25</v>
      </c>
      <c r="L23" s="69" t="str">
        <f t="array" ref="L23">index('League Standings'!$F$3:$F$28,match(K23,'League Standings'!$D$3:$D$28,0))</f>
        <v>7-4</v>
      </c>
      <c r="M23" s="60"/>
      <c r="N23" s="72" t="str">
        <f t="array" ref="N23">index('League Standings'!$F$3:$F$28,match(O23,'League Standings'!$D$3:$D$28,0))</f>
        <v>7-4</v>
      </c>
      <c r="O23" s="73" t="s">
        <v>25</v>
      </c>
      <c r="P23" s="71" t="str">
        <f t="array" ref="P23">index('League Standings'!$AM$3:$AM$28&amp;"-"&amp;'League Standings'!$AN$3:$AN$28,match(O23,'League Standings'!$D$3:$D$28,0))</f>
        <v>1-4</v>
      </c>
      <c r="Q23" s="74" t="s">
        <v>27</v>
      </c>
      <c r="R23" s="69" t="str">
        <f t="array" ref="R23">index('League Standings'!$F$3:$F$28,match(Q23,'League Standings'!$D$3:$D$28,0))</f>
        <v>6-5</v>
      </c>
      <c r="S23" s="60"/>
      <c r="T23" s="72" t="str">
        <f t="array" ref="T23">index('League Standings'!$F$3:$F$28,match(U23,'League Standings'!$D$3:$D$28,0))</f>
        <v>6-5</v>
      </c>
      <c r="U23" s="73" t="s">
        <v>27</v>
      </c>
      <c r="V23" s="71" t="str">
        <f t="array" ref="V23">index('League Standings'!$AQ$3:$AQ$28&amp;"-"&amp;'League Standings'!$AR$3:$AR$28,match(U23,'League Standings'!$D$3:$D$28,0))</f>
        <v>3-2</v>
      </c>
      <c r="W23" s="74" t="s">
        <v>217</v>
      </c>
      <c r="X23" s="69" t="str">
        <f t="array" ref="X23">index('League Standings'!$F$3:$F$28,match(W23,'League Standings'!$D$3:$D$28,0))</f>
        <v>5-6</v>
      </c>
      <c r="Y23" s="60"/>
      <c r="Z23" s="60"/>
      <c r="AA23" s="60"/>
      <c r="AB23" s="60"/>
      <c r="AC23" s="60"/>
      <c r="AD23" s="60"/>
      <c r="AE23" s="60"/>
      <c r="AF23" s="60"/>
      <c r="AG23" s="60"/>
      <c r="AH23" s="60"/>
    </row>
    <row r="24">
      <c r="A24" s="56"/>
      <c r="B24" s="72"/>
      <c r="C24" s="73"/>
      <c r="D24" s="59"/>
      <c r="E24" s="74"/>
      <c r="F24" s="69"/>
      <c r="G24" s="60"/>
      <c r="H24" s="72"/>
      <c r="I24" s="73"/>
      <c r="J24" s="59"/>
      <c r="K24" s="74"/>
      <c r="L24" s="69"/>
      <c r="M24" s="60"/>
      <c r="N24" s="72"/>
      <c r="O24" s="73"/>
      <c r="P24" s="59"/>
      <c r="Q24" s="74"/>
      <c r="R24" s="69"/>
      <c r="S24" s="60"/>
      <c r="T24" s="72"/>
      <c r="U24" s="73"/>
      <c r="V24" s="59"/>
      <c r="W24" s="74"/>
      <c r="X24" s="69"/>
      <c r="Y24" s="60"/>
      <c r="Z24" s="60"/>
      <c r="AA24" s="60"/>
      <c r="AB24" s="60"/>
      <c r="AC24" s="60"/>
      <c r="AD24" s="60"/>
      <c r="AE24" s="60"/>
      <c r="AF24" s="60"/>
      <c r="AG24" s="60"/>
      <c r="AH24" s="60"/>
    </row>
    <row r="25">
      <c r="A25" s="56"/>
      <c r="B25" s="72" t="str">
        <f t="array" ref="B25">index('League Standings'!$F$3:$F$28,match(C25,'League Standings'!$D$3:$D$28,0))</f>
        <v>6-5</v>
      </c>
      <c r="C25" s="73" t="s">
        <v>30</v>
      </c>
      <c r="D25" s="71" t="str">
        <f t="array" ref="D25">index('League Standings'!$AE$3:$AE$28&amp;"-"&amp;'League Standings'!$AF$3:$AF$28,match(C25,'League Standings'!$D$3:$D$28,0))</f>
        <v>3-2</v>
      </c>
      <c r="E25" s="74" t="s">
        <v>226</v>
      </c>
      <c r="F25" s="69" t="str">
        <f t="array" ref="F25">index('League Standings'!$F$3:$F$28,match(E25,'League Standings'!$D$3:$D$28,0))</f>
        <v>4-7</v>
      </c>
      <c r="G25" s="60"/>
      <c r="H25" s="72" t="str">
        <f t="array" ref="H25">index('League Standings'!$F$3:$F$28,match(I25,'League Standings'!$D$3:$D$28,0))</f>
        <v>6-5</v>
      </c>
      <c r="I25" s="73" t="s">
        <v>30</v>
      </c>
      <c r="J25" s="71" t="str">
        <f t="array" ref="J25">index('League Standings'!$AI$3:$AI$28&amp;"-"&amp;'League Standings'!$AJ$3:$AJ$28,match(I25,'League Standings'!$D$3:$D$28,0))</f>
        <v>1-4</v>
      </c>
      <c r="K25" s="74" t="s">
        <v>227</v>
      </c>
      <c r="L25" s="69" t="str">
        <f t="array" ref="L25">index('League Standings'!$F$3:$F$28,match(K25,'League Standings'!$D$3:$D$28,0))</f>
        <v>5-6</v>
      </c>
      <c r="M25" s="60"/>
      <c r="N25" s="72" t="str">
        <f t="array" ref="N25">index('League Standings'!$F$3:$F$28,match(O25,'League Standings'!$D$3:$D$28,0))</f>
        <v>6-5</v>
      </c>
      <c r="O25" s="73" t="s">
        <v>30</v>
      </c>
      <c r="P25" s="71" t="str">
        <f t="array" ref="P25">index('League Standings'!$AM$3:$AM$28&amp;"-"&amp;'League Standings'!$AN$3:$AN$28,match(O25,'League Standings'!$D$3:$D$28,0))</f>
        <v>1-4</v>
      </c>
      <c r="Q25" s="74" t="s">
        <v>35</v>
      </c>
      <c r="R25" s="69" t="str">
        <f t="array" ref="R25">index('League Standings'!$F$3:$F$28,match(Q25,'League Standings'!$D$3:$D$28,0))</f>
        <v>9-2</v>
      </c>
      <c r="S25" s="60"/>
      <c r="T25" s="72" t="str">
        <f t="array" ref="T25">index('League Standings'!$F$3:$F$28,match(U25,'League Standings'!$D$3:$D$28,0))</f>
        <v>6-5</v>
      </c>
      <c r="U25" s="73" t="s">
        <v>30</v>
      </c>
      <c r="V25" s="71" t="str">
        <f t="array" ref="V25">index('League Standings'!$AQ$3:$AQ$28&amp;"-"&amp;'League Standings'!$AR$3:$AR$28,match(U25,'League Standings'!$D$3:$D$28,0))</f>
        <v>4-1</v>
      </c>
      <c r="W25" s="74" t="s">
        <v>36</v>
      </c>
      <c r="X25" s="69" t="str">
        <f t="array" ref="X25">index('League Standings'!$F$3:$F$28,match(W25,'League Standings'!$D$3:$D$28,0))</f>
        <v>8-3</v>
      </c>
      <c r="Y25" s="60"/>
      <c r="Z25" s="60"/>
      <c r="AA25" s="60"/>
      <c r="AB25" s="60"/>
      <c r="AC25" s="60"/>
      <c r="AD25" s="60"/>
      <c r="AE25" s="60"/>
      <c r="AF25" s="60"/>
      <c r="AG25" s="60"/>
      <c r="AH25" s="60"/>
    </row>
    <row r="26">
      <c r="A26" s="56"/>
      <c r="B26" s="72" t="str">
        <f t="array" ref="B26">index('League Standings'!$F$3:$F$28,match(C26,'League Standings'!$D$3:$D$28,0))</f>
        <v>5-6</v>
      </c>
      <c r="C26" s="73" t="s">
        <v>227</v>
      </c>
      <c r="D26" s="71" t="str">
        <f t="array" ref="D26">index('League Standings'!$AE$3:$AE$28&amp;"-"&amp;'League Standings'!$AF$3:$AF$28,match(C26,'League Standings'!$D$3:$D$28,0))</f>
        <v>1-4</v>
      </c>
      <c r="E26" s="74" t="s">
        <v>31</v>
      </c>
      <c r="F26" s="69" t="str">
        <f t="array" ref="F26">index('League Standings'!$F$3:$F$28,match(E26,'League Standings'!$D$3:$D$28,0))</f>
        <v>7-4</v>
      </c>
      <c r="G26" s="60"/>
      <c r="H26" s="72" t="str">
        <f t="array" ref="H26">index('League Standings'!$F$3:$F$28,match(I26,'League Standings'!$D$3:$D$28,0))</f>
        <v>9-2</v>
      </c>
      <c r="I26" s="73" t="s">
        <v>35</v>
      </c>
      <c r="J26" s="71" t="str">
        <f t="array" ref="J26">index('League Standings'!$AI$3:$AI$28&amp;"-"&amp;'League Standings'!$AJ$3:$AJ$28,match(I26,'League Standings'!$D$3:$D$28,0))</f>
        <v>4-1</v>
      </c>
      <c r="K26" s="74" t="s">
        <v>226</v>
      </c>
      <c r="L26" s="69" t="str">
        <f t="array" ref="L26">index('League Standings'!$F$3:$F$28,match(K26,'League Standings'!$D$3:$D$28,0))</f>
        <v>4-7</v>
      </c>
      <c r="M26" s="60"/>
      <c r="N26" s="72" t="str">
        <f t="array" ref="N26">index('League Standings'!$F$3:$F$28,match(O26,'League Standings'!$D$3:$D$28,0))</f>
        <v>8-3</v>
      </c>
      <c r="O26" s="73" t="s">
        <v>36</v>
      </c>
      <c r="P26" s="71" t="str">
        <f t="array" ref="P26">index('League Standings'!$AM$3:$AM$28&amp;"-"&amp;'League Standings'!$AN$3:$AN$28,match(O26,'League Standings'!$D$3:$D$28,0))</f>
        <v>5-0</v>
      </c>
      <c r="Q26" s="74" t="s">
        <v>227</v>
      </c>
      <c r="R26" s="69" t="str">
        <f t="array" ref="R26">index('League Standings'!$F$3:$F$28,match(Q26,'League Standings'!$D$3:$D$28,0))</f>
        <v>5-6</v>
      </c>
      <c r="S26" s="60"/>
      <c r="T26" s="72" t="str">
        <f t="array" ref="T26">index('League Standings'!$F$3:$F$28,match(U26,'League Standings'!$D$3:$D$28,0))</f>
        <v>3-8</v>
      </c>
      <c r="U26" s="73" t="s">
        <v>228</v>
      </c>
      <c r="V26" s="71" t="str">
        <f t="array" ref="V26">index('League Standings'!$AQ$3:$AQ$28&amp;"-"&amp;'League Standings'!$AR$3:$AR$28,match(U26,'League Standings'!$D$3:$D$28,0))</f>
        <v>2-3</v>
      </c>
      <c r="W26" s="74" t="s">
        <v>35</v>
      </c>
      <c r="X26" s="69" t="str">
        <f t="array" ref="X26">index('League Standings'!$F$3:$F$28,match(W26,'League Standings'!$D$3:$D$28,0))</f>
        <v>9-2</v>
      </c>
      <c r="Y26" s="60"/>
      <c r="Z26" s="60"/>
      <c r="AA26" s="60"/>
      <c r="AB26" s="60"/>
      <c r="AC26" s="60"/>
      <c r="AD26" s="60"/>
      <c r="AE26" s="60"/>
      <c r="AF26" s="60"/>
      <c r="AG26" s="60"/>
      <c r="AH26" s="60"/>
    </row>
    <row r="27">
      <c r="A27" s="56"/>
      <c r="B27" s="72" t="str">
        <f t="array" ref="B27">index('League Standings'!$F$3:$F$28,match(C27,'League Standings'!$D$3:$D$28,0))</f>
        <v>9-2</v>
      </c>
      <c r="C27" s="73" t="s">
        <v>35</v>
      </c>
      <c r="D27" s="71" t="str">
        <f t="array" ref="D27">index('League Standings'!$AE$3:$AE$28&amp;"-"&amp;'League Standings'!$AF$3:$AF$28,match(C27,'League Standings'!$D$3:$D$28,0))</f>
        <v>4-1</v>
      </c>
      <c r="E27" s="74" t="s">
        <v>33</v>
      </c>
      <c r="F27" s="69" t="str">
        <f t="array" ref="F27">index('League Standings'!$F$3:$F$28,match(E27,'League Standings'!$D$3:$D$28,0))</f>
        <v>6-5</v>
      </c>
      <c r="G27" s="60"/>
      <c r="H27" s="72" t="str">
        <f t="array" ref="H27">index('League Standings'!$F$3:$F$28,match(I27,'League Standings'!$D$3:$D$28,0))</f>
        <v>8-3</v>
      </c>
      <c r="I27" s="73" t="s">
        <v>36</v>
      </c>
      <c r="J27" s="71" t="str">
        <f t="array" ref="J27">index('League Standings'!$AI$3:$AI$28&amp;"-"&amp;'League Standings'!$AJ$3:$AJ$28,match(I27,'League Standings'!$D$3:$D$28,0))</f>
        <v>1-4</v>
      </c>
      <c r="K27" s="74" t="s">
        <v>31</v>
      </c>
      <c r="L27" s="69" t="str">
        <f t="array" ref="L27">index('League Standings'!$F$3:$F$28,match(K27,'League Standings'!$D$3:$D$28,0))</f>
        <v>7-4</v>
      </c>
      <c r="M27" s="60"/>
      <c r="N27" s="72" t="str">
        <f t="array" ref="N27">index('League Standings'!$F$3:$F$28,match(O27,'League Standings'!$D$3:$D$28,0))</f>
        <v>3-8</v>
      </c>
      <c r="O27" s="73" t="s">
        <v>228</v>
      </c>
      <c r="P27" s="71" t="str">
        <f t="array" ref="P27">index('League Standings'!$AM$3:$AM$28&amp;"-"&amp;'League Standings'!$AN$3:$AN$28,match(O27,'League Standings'!$D$3:$D$28,0))</f>
        <v>3-2</v>
      </c>
      <c r="Q27" s="74" t="s">
        <v>226</v>
      </c>
      <c r="R27" s="69" t="str">
        <f t="array" ref="R27">index('League Standings'!$F$3:$F$28,match(Q27,'League Standings'!$D$3:$D$28,0))</f>
        <v>4-7</v>
      </c>
      <c r="S27" s="60"/>
      <c r="T27" s="72" t="str">
        <f t="array" ref="T27">index('League Standings'!$F$3:$F$28,match(U27,'League Standings'!$D$3:$D$28,0))</f>
        <v>8-3</v>
      </c>
      <c r="U27" s="73" t="s">
        <v>28</v>
      </c>
      <c r="V27" s="71" t="str">
        <f t="array" ref="V27">index('League Standings'!$AQ$3:$AQ$28&amp;"-"&amp;'League Standings'!$AR$3:$AR$28,match(U27,'League Standings'!$D$3:$D$28,0))</f>
        <v>3-2</v>
      </c>
      <c r="W27" s="74" t="s">
        <v>227</v>
      </c>
      <c r="X27" s="69" t="str">
        <f t="array" ref="X27">index('League Standings'!$F$3:$F$28,match(W27,'League Standings'!$D$3:$D$28,0))</f>
        <v>5-6</v>
      </c>
      <c r="Y27" s="60"/>
      <c r="Z27" s="60"/>
      <c r="AA27" s="60"/>
      <c r="AB27" s="60"/>
      <c r="AC27" s="60"/>
      <c r="AD27" s="60"/>
      <c r="AE27" s="60"/>
      <c r="AF27" s="60"/>
      <c r="AG27" s="60"/>
      <c r="AH27" s="60"/>
    </row>
    <row r="28">
      <c r="A28" s="56"/>
      <c r="B28" s="72" t="str">
        <f t="array" ref="B28">index('League Standings'!$F$3:$F$28,match(C28,'League Standings'!$D$3:$D$28,0))</f>
        <v>8-3</v>
      </c>
      <c r="C28" s="73" t="s">
        <v>36</v>
      </c>
      <c r="D28" s="71" t="str">
        <f t="array" ref="D28">index('League Standings'!$AE$3:$AE$28&amp;"-"&amp;'League Standings'!$AF$3:$AF$28,match(C28,'League Standings'!$D$3:$D$28,0))</f>
        <v>4-1</v>
      </c>
      <c r="E28" s="74" t="s">
        <v>224</v>
      </c>
      <c r="F28" s="69" t="str">
        <f t="array" ref="F28">index('League Standings'!$F$3:$F$28,match(E28,'League Standings'!$D$3:$D$28,0))</f>
        <v>5-6</v>
      </c>
      <c r="G28" s="60"/>
      <c r="H28" s="72" t="str">
        <f t="array" ref="H28">index('League Standings'!$F$3:$F$28,match(I28,'League Standings'!$D$3:$D$28,0))</f>
        <v>3-8</v>
      </c>
      <c r="I28" s="73" t="s">
        <v>228</v>
      </c>
      <c r="J28" s="71" t="str">
        <f t="array" ref="J28">index('League Standings'!$AI$3:$AI$28&amp;"-"&amp;'League Standings'!$AJ$3:$AJ$28,match(I28,'League Standings'!$D$3:$D$28,0))</f>
        <v>4-1</v>
      </c>
      <c r="K28" s="74" t="s">
        <v>33</v>
      </c>
      <c r="L28" s="69" t="str">
        <f t="array" ref="L28">index('League Standings'!$F$3:$F$28,match(K28,'League Standings'!$D$3:$D$28,0))</f>
        <v>6-5</v>
      </c>
      <c r="M28" s="60"/>
      <c r="N28" s="72" t="str">
        <f t="array" ref="N28">index('League Standings'!$F$3:$F$28,match(O28,'League Standings'!$D$3:$D$28,0))</f>
        <v>8-3</v>
      </c>
      <c r="O28" s="73" t="s">
        <v>28</v>
      </c>
      <c r="P28" s="71" t="str">
        <f t="array" ref="P28">index('League Standings'!$AM$3:$AM$28&amp;"-"&amp;'League Standings'!$AN$3:$AN$28,match(O28,'League Standings'!$D$3:$D$28,0))</f>
        <v>3-2</v>
      </c>
      <c r="Q28" s="74" t="s">
        <v>31</v>
      </c>
      <c r="R28" s="69" t="str">
        <f t="array" ref="R28">index('League Standings'!$F$3:$F$28,match(Q28,'League Standings'!$D$3:$D$28,0))</f>
        <v>7-4</v>
      </c>
      <c r="S28" s="60"/>
      <c r="T28" s="72" t="str">
        <f t="array" ref="T28">index('League Standings'!$F$3:$F$28,match(U28,'League Standings'!$D$3:$D$28,0))</f>
        <v>5-6</v>
      </c>
      <c r="U28" s="73" t="s">
        <v>225</v>
      </c>
      <c r="V28" s="71" t="str">
        <f t="array" ref="V28">index('League Standings'!$AQ$3:$AQ$28&amp;"-"&amp;'League Standings'!$AR$3:$AR$28,match(U28,'League Standings'!$D$3:$D$28,0))</f>
        <v>3-2</v>
      </c>
      <c r="W28" s="74" t="s">
        <v>226</v>
      </c>
      <c r="X28" s="69" t="str">
        <f t="array" ref="X28">index('League Standings'!$F$3:$F$28,match(W28,'League Standings'!$D$3:$D$28,0))</f>
        <v>4-7</v>
      </c>
      <c r="Y28" s="60"/>
      <c r="Z28" s="60"/>
      <c r="AA28" s="60"/>
      <c r="AB28" s="60"/>
      <c r="AC28" s="60"/>
      <c r="AD28" s="60"/>
      <c r="AE28" s="60"/>
      <c r="AF28" s="60"/>
      <c r="AG28" s="60"/>
      <c r="AH28" s="60"/>
    </row>
    <row r="29">
      <c r="A29" s="56"/>
      <c r="B29" s="72" t="str">
        <f t="array" ref="B29">index('League Standings'!$F$3:$F$28,match(C29,'League Standings'!$D$3:$D$28,0))</f>
        <v>3-8</v>
      </c>
      <c r="C29" s="73" t="s">
        <v>228</v>
      </c>
      <c r="D29" s="71" t="str">
        <f t="array" ref="D29">index('League Standings'!$AE$3:$AE$28&amp;"-"&amp;'League Standings'!$AF$3:$AF$28,match(C29,'League Standings'!$D$3:$D$28,0))</f>
        <v>3-2</v>
      </c>
      <c r="E29" s="74" t="s">
        <v>223</v>
      </c>
      <c r="F29" s="69" t="str">
        <f t="array" ref="F29">index('League Standings'!$F$3:$F$28,match(E29,'League Standings'!$D$3:$D$28,0))</f>
        <v>0-11</v>
      </c>
      <c r="G29" s="60"/>
      <c r="H29" s="72" t="str">
        <f t="array" ref="H29">index('League Standings'!$F$3:$F$28,match(I29,'League Standings'!$D$3:$D$28,0))</f>
        <v>8-3</v>
      </c>
      <c r="I29" s="73" t="s">
        <v>28</v>
      </c>
      <c r="J29" s="71" t="str">
        <f t="array" ref="J29">index('League Standings'!$AI$3:$AI$28&amp;"-"&amp;'League Standings'!$AJ$3:$AJ$28,match(I29,'League Standings'!$D$3:$D$28,0))</f>
        <v>2-3</v>
      </c>
      <c r="K29" s="74" t="s">
        <v>224</v>
      </c>
      <c r="L29" s="69" t="str">
        <f t="array" ref="L29">index('League Standings'!$F$3:$F$28,match(K29,'League Standings'!$D$3:$D$28,0))</f>
        <v>5-6</v>
      </c>
      <c r="M29" s="60"/>
      <c r="N29" s="72" t="str">
        <f t="array" ref="N29">index('League Standings'!$F$3:$F$28,match(O29,'League Standings'!$D$3:$D$28,0))</f>
        <v>5-6</v>
      </c>
      <c r="O29" s="73" t="s">
        <v>225</v>
      </c>
      <c r="P29" s="71" t="str">
        <f t="array" ref="P29">index('League Standings'!$AM$3:$AM$28&amp;"-"&amp;'League Standings'!$AN$3:$AN$28,match(O29,'League Standings'!$D$3:$D$28,0))</f>
        <v>1-4</v>
      </c>
      <c r="Q29" s="74" t="s">
        <v>33</v>
      </c>
      <c r="R29" s="69" t="str">
        <f t="array" ref="R29">index('League Standings'!$F$3:$F$28,match(Q29,'League Standings'!$D$3:$D$28,0))</f>
        <v>6-5</v>
      </c>
      <c r="S29" s="60"/>
      <c r="T29" s="72" t="str">
        <f t="array" ref="T29">index('League Standings'!$F$3:$F$28,match(U29,'League Standings'!$D$3:$D$28,0))</f>
        <v>0-11</v>
      </c>
      <c r="U29" s="73" t="s">
        <v>223</v>
      </c>
      <c r="V29" s="71" t="str">
        <f t="array" ref="V29">index('League Standings'!$AQ$3:$AQ$28&amp;"-"&amp;'League Standings'!$AR$3:$AR$28,match(U29,'League Standings'!$D$3:$D$28,0))</f>
        <v>2-3</v>
      </c>
      <c r="W29" s="74" t="s">
        <v>31</v>
      </c>
      <c r="X29" s="69" t="str">
        <f t="array" ref="X29">index('League Standings'!$F$3:$F$28,match(W29,'League Standings'!$D$3:$D$28,0))</f>
        <v>7-4</v>
      </c>
      <c r="Y29" s="60"/>
      <c r="Z29" s="60"/>
      <c r="AA29" s="60"/>
      <c r="AB29" s="60"/>
      <c r="AC29" s="60"/>
      <c r="AD29" s="60"/>
      <c r="AE29" s="60"/>
      <c r="AF29" s="60"/>
      <c r="AG29" s="60"/>
      <c r="AH29" s="60"/>
    </row>
    <row r="30">
      <c r="A30" s="56"/>
      <c r="B30" s="75" t="str">
        <f t="array" ref="B30">index('League Standings'!$F$3:$F$28,match(C30,'League Standings'!$D$3:$D$28,0))</f>
        <v>8-3</v>
      </c>
      <c r="C30" s="76" t="s">
        <v>28</v>
      </c>
      <c r="D30" s="77" t="str">
        <f t="array" ref="D30">index('League Standings'!$AE$3:$AE$28&amp;"-"&amp;'League Standings'!$AF$3:$AF$28,match(C30,'League Standings'!$D$3:$D$28,0))</f>
        <v>2-3</v>
      </c>
      <c r="E30" s="78" t="s">
        <v>225</v>
      </c>
      <c r="F30" s="79" t="str">
        <f t="array" ref="F30">index('League Standings'!$F$3:$F$28,match(E30,'League Standings'!$D$3:$D$28,0))</f>
        <v>5-6</v>
      </c>
      <c r="G30" s="60"/>
      <c r="H30" s="75" t="str">
        <f t="array" ref="H30">index('League Standings'!$F$3:$F$28,match(I30,'League Standings'!$D$3:$D$28,0))</f>
        <v>5-6</v>
      </c>
      <c r="I30" s="76" t="s">
        <v>225</v>
      </c>
      <c r="J30" s="77" t="str">
        <f t="array" ref="J30">index('League Standings'!$AI$3:$AI$28&amp;"-"&amp;'League Standings'!$AJ$3:$AJ$28,match(I30,'League Standings'!$D$3:$D$28,0))</f>
        <v>3-2</v>
      </c>
      <c r="K30" s="78" t="s">
        <v>223</v>
      </c>
      <c r="L30" s="79" t="str">
        <f t="array" ref="L30">index('League Standings'!$F$3:$F$28,match(K30,'League Standings'!$D$3:$D$28,0))</f>
        <v>0-11</v>
      </c>
      <c r="M30" s="60"/>
      <c r="N30" s="75" t="str">
        <f t="array" ref="N30">index('League Standings'!$F$3:$F$28,match(O30,'League Standings'!$D$3:$D$28,0))</f>
        <v>0-11</v>
      </c>
      <c r="O30" s="76" t="s">
        <v>223</v>
      </c>
      <c r="P30" s="77" t="str">
        <f t="array" ref="P30">index('League Standings'!$AM$3:$AM$28&amp;"-"&amp;'League Standings'!$AN$3:$AN$28,match(O30,'League Standings'!$D$3:$D$28,0))</f>
        <v>1-4</v>
      </c>
      <c r="Q30" s="78" t="s">
        <v>224</v>
      </c>
      <c r="R30" s="79" t="str">
        <f t="array" ref="R30">index('League Standings'!$F$3:$F$28,match(Q30,'League Standings'!$D$3:$D$28,0))</f>
        <v>5-6</v>
      </c>
      <c r="S30" s="60"/>
      <c r="T30" s="75" t="str">
        <f t="array" ref="T30">index('League Standings'!$F$3:$F$28,match(U30,'League Standings'!$D$3:$D$28,0))</f>
        <v>5-6</v>
      </c>
      <c r="U30" s="76" t="s">
        <v>224</v>
      </c>
      <c r="V30" s="77" t="str">
        <f t="array" ref="V30">index('League Standings'!$AQ$3:$AQ$28&amp;"-"&amp;'League Standings'!$AR$3:$AR$28,match(U30,'League Standings'!$D$3:$D$28,0))</f>
        <v>1-4</v>
      </c>
      <c r="W30" s="78" t="s">
        <v>33</v>
      </c>
      <c r="X30" s="79" t="str">
        <f t="array" ref="X30">index('League Standings'!$F$3:$F$28,match(W30,'League Standings'!$D$3:$D$28,0))</f>
        <v>6-5</v>
      </c>
      <c r="Y30" s="60"/>
      <c r="Z30" s="60"/>
      <c r="AA30" s="60"/>
      <c r="AB30" s="60"/>
      <c r="AC30" s="60"/>
      <c r="AD30" s="60"/>
      <c r="AE30" s="60"/>
      <c r="AF30" s="60"/>
      <c r="AG30" s="60"/>
      <c r="AH30" s="60"/>
    </row>
    <row r="31">
      <c r="A31" s="60"/>
      <c r="B31" s="59"/>
      <c r="C31" s="80"/>
      <c r="D31" s="59"/>
      <c r="E31" s="60"/>
      <c r="F31" s="59"/>
      <c r="G31" s="60"/>
      <c r="H31" s="59"/>
      <c r="I31" s="80"/>
      <c r="J31" s="59"/>
      <c r="K31" s="60"/>
      <c r="L31" s="59"/>
      <c r="M31" s="60"/>
      <c r="N31" s="59"/>
      <c r="O31" s="80"/>
      <c r="P31" s="59"/>
      <c r="Q31" s="60"/>
      <c r="R31" s="59"/>
      <c r="S31" s="60"/>
      <c r="T31" s="59"/>
      <c r="U31" s="60"/>
      <c r="V31" s="59"/>
      <c r="W31" s="60"/>
      <c r="X31" s="59"/>
      <c r="Y31" s="60"/>
      <c r="Z31" s="60"/>
      <c r="AA31" s="60"/>
      <c r="AB31" s="60"/>
      <c r="AC31" s="60"/>
      <c r="AD31" s="60"/>
      <c r="AE31" s="60"/>
      <c r="AF31" s="60"/>
      <c r="AG31" s="60"/>
      <c r="AH31" s="60"/>
    </row>
    <row r="32">
      <c r="A32" s="61"/>
      <c r="B32" s="62" t="s">
        <v>233</v>
      </c>
      <c r="C32" s="63"/>
      <c r="D32" s="63"/>
      <c r="E32" s="63"/>
      <c r="F32" s="64"/>
      <c r="G32" s="60"/>
      <c r="H32" s="62" t="s">
        <v>234</v>
      </c>
      <c r="I32" s="63"/>
      <c r="J32" s="63"/>
      <c r="K32" s="63"/>
      <c r="L32" s="64"/>
      <c r="M32" s="60"/>
      <c r="N32" s="62" t="s">
        <v>235</v>
      </c>
      <c r="O32" s="63"/>
      <c r="P32" s="63"/>
      <c r="Q32" s="63"/>
      <c r="R32" s="64"/>
      <c r="S32" s="60"/>
      <c r="T32" s="59"/>
      <c r="U32" s="81"/>
      <c r="V32" s="59"/>
      <c r="W32" s="60"/>
      <c r="X32" s="57"/>
      <c r="Y32" s="60"/>
      <c r="Z32" s="60"/>
      <c r="AA32" s="60"/>
      <c r="AB32" s="60"/>
      <c r="AC32" s="60"/>
      <c r="AD32" s="60"/>
      <c r="AE32" s="60"/>
      <c r="AF32" s="60"/>
      <c r="AG32" s="60"/>
      <c r="AH32" s="60"/>
    </row>
    <row r="33">
      <c r="A33" s="56"/>
      <c r="B33" s="65" t="str">
        <f t="array" ref="B33">index('League Standings'!$F$3:$F$28,match(C33,'League Standings'!$D$3:$D$28,0))</f>
        <v>6-5</v>
      </c>
      <c r="C33" s="66" t="s">
        <v>24</v>
      </c>
      <c r="D33" s="71" t="str">
        <f t="array" ref="D33">index('League Standings'!$AU$3:$AU$28&amp;"-"&amp;'League Standings'!$AV$3:$AV$28,match(C33,'League Standings'!$D$3:$D$28,0))</f>
        <v>3-2</v>
      </c>
      <c r="E33" s="68" t="s">
        <v>37</v>
      </c>
      <c r="F33" s="70" t="str">
        <f t="array" ref="F33">index('League Standings'!$F$3:$F$28,match(E33,'League Standings'!$D$3:$D$28,0))</f>
        <v>8-3</v>
      </c>
      <c r="G33" s="60"/>
      <c r="H33" s="65" t="str">
        <f t="array" ref="H33">index('League Standings'!$F$3:$F$28,match(I33,'League Standings'!$D$3:$D$28,0))</f>
        <v>6-5</v>
      </c>
      <c r="I33" s="66" t="s">
        <v>24</v>
      </c>
      <c r="J33" s="71" t="str">
        <f t="array" ref="J33">index('League Standings'!$AY$3:$AY$28&amp;"-"&amp;'League Standings'!$AZ$3:$AZ$28,match(I33,'League Standings'!$D$3:$D$28,0))</f>
        <v>4-1</v>
      </c>
      <c r="K33" s="68" t="s">
        <v>221</v>
      </c>
      <c r="L33" s="69" t="str">
        <f t="array" ref="L33">index('League Standings'!$F$3:$F$28,match(K33,'League Standings'!$D$3:$D$28,0))</f>
        <v>3-8</v>
      </c>
      <c r="M33" s="60"/>
      <c r="N33" s="65" t="str">
        <f t="array" ref="N33">index('League Standings'!$F$3:$F$28,match(O33,'League Standings'!$D$3:$D$28,0))</f>
        <v>6-5</v>
      </c>
      <c r="O33" s="66" t="s">
        <v>24</v>
      </c>
      <c r="P33" s="71" t="str">
        <f t="array" ref="P33">index('League Standings'!$BC$3:$BC$28&amp;"-"&amp;'League Standings'!$BD$3:$BD$28,match(O33,'League Standings'!$D$3:$D$28,0))</f>
        <v>2-3</v>
      </c>
      <c r="Q33" s="68" t="s">
        <v>219</v>
      </c>
      <c r="R33" s="70" t="str">
        <f t="array" ref="R33">index('League Standings'!$F$3:$F$28,match(Q33,'League Standings'!$D$3:$D$28,0))</f>
        <v>6-5</v>
      </c>
      <c r="S33" s="60"/>
      <c r="T33" s="59"/>
      <c r="U33" s="56"/>
      <c r="V33" s="82"/>
      <c r="W33" s="56"/>
      <c r="X33" s="59"/>
      <c r="Y33" s="60"/>
      <c r="Z33" s="60"/>
      <c r="AA33" s="60"/>
      <c r="AB33" s="60"/>
      <c r="AC33" s="60"/>
      <c r="AD33" s="60"/>
      <c r="AE33" s="60"/>
      <c r="AF33" s="60"/>
      <c r="AG33" s="60"/>
      <c r="AH33" s="60"/>
    </row>
    <row r="34">
      <c r="A34" s="56"/>
      <c r="B34" s="72" t="str">
        <f t="array" ref="B34">index('League Standings'!$F$3:$F$28,match(C34,'League Standings'!$D$3:$D$28,0))</f>
        <v>3-8</v>
      </c>
      <c r="C34" s="73" t="s">
        <v>221</v>
      </c>
      <c r="D34" s="71" t="str">
        <f t="array" ref="D34">index('League Standings'!$AU$3:$AU$28&amp;"-"&amp;'League Standings'!$AV$3:$AV$28,match(C34,'League Standings'!$D$3:$D$28,0))</f>
        <v>3-2</v>
      </c>
      <c r="E34" s="74" t="s">
        <v>222</v>
      </c>
      <c r="F34" s="69" t="str">
        <f t="array" ref="F34">index('League Standings'!$F$3:$F$28,match(E34,'League Standings'!$D$3:$D$28,0))</f>
        <v>2-9</v>
      </c>
      <c r="G34" s="60"/>
      <c r="H34" s="72" t="str">
        <f t="array" ref="H34">index('League Standings'!$F$3:$F$28,match(I34,'League Standings'!$D$3:$D$28,0))</f>
        <v>6-5</v>
      </c>
      <c r="I34" s="73" t="s">
        <v>219</v>
      </c>
      <c r="J34" s="71" t="str">
        <f t="array" ref="J34">index('League Standings'!$AY$3:$AY$28&amp;"-"&amp;'League Standings'!$AZ$3:$AZ$28,match(I34,'League Standings'!$D$3:$D$28,0))</f>
        <v>0-5</v>
      </c>
      <c r="K34" s="74" t="s">
        <v>37</v>
      </c>
      <c r="L34" s="69" t="str">
        <f t="array" ref="L34">index('League Standings'!$F$3:$F$28,match(K34,'League Standings'!$D$3:$D$28,0))</f>
        <v>8-3</v>
      </c>
      <c r="M34" s="60"/>
      <c r="N34" s="72" t="str">
        <f t="array" ref="N34">index('League Standings'!$F$3:$F$28,match(O34,'League Standings'!$D$3:$D$28,0))</f>
        <v>7-4</v>
      </c>
      <c r="O34" s="73" t="s">
        <v>25</v>
      </c>
      <c r="P34" s="71" t="str">
        <f t="array" ref="P34">index('League Standings'!$BC$3:$BC$28&amp;"-"&amp;'League Standings'!$BD$3:$BD$28,match(O34,'League Standings'!$D$3:$D$28,0))</f>
        <v>4-1</v>
      </c>
      <c r="Q34" s="74" t="s">
        <v>221</v>
      </c>
      <c r="R34" s="69" t="str">
        <f t="array" ref="R34">index('League Standings'!$F$3:$F$28,match(Q34,'League Standings'!$D$3:$D$28,0))</f>
        <v>3-8</v>
      </c>
      <c r="S34" s="60"/>
      <c r="T34" s="59"/>
      <c r="U34" s="56"/>
      <c r="V34" s="82"/>
      <c r="W34" s="56"/>
      <c r="X34" s="59"/>
      <c r="Y34" s="60"/>
      <c r="Z34" s="60"/>
      <c r="AA34" s="60"/>
      <c r="AB34" s="60"/>
      <c r="AC34" s="60"/>
      <c r="AD34" s="60"/>
      <c r="AE34" s="60"/>
      <c r="AF34" s="60"/>
      <c r="AG34" s="60"/>
      <c r="AH34" s="60"/>
    </row>
    <row r="35">
      <c r="A35" s="56"/>
      <c r="B35" s="72" t="str">
        <f t="array" ref="B35">index('League Standings'!$F$3:$F$28,match(C35,'League Standings'!$D$3:$D$28,0))</f>
        <v>6-5</v>
      </c>
      <c r="C35" s="73" t="s">
        <v>219</v>
      </c>
      <c r="D35" s="71" t="str">
        <f t="array" ref="D35">index('League Standings'!$AU$3:$AU$28&amp;"-"&amp;'League Standings'!$AV$3:$AV$28,match(C35,'League Standings'!$D$3:$D$28,0))</f>
        <v>1-4</v>
      </c>
      <c r="E35" s="74" t="s">
        <v>34</v>
      </c>
      <c r="F35" s="69" t="str">
        <f t="array" ref="F35">index('League Standings'!$F$3:$F$28,match(E35,'League Standings'!$D$3:$D$28,0))</f>
        <v>8-3</v>
      </c>
      <c r="G35" s="60"/>
      <c r="H35" s="72" t="str">
        <f t="array" ref="H35">index('League Standings'!$F$3:$F$28,match(I35,'League Standings'!$D$3:$D$28,0))</f>
        <v>7-4</v>
      </c>
      <c r="I35" s="73" t="s">
        <v>25</v>
      </c>
      <c r="J35" s="71" t="str">
        <f t="array" ref="J35">index('League Standings'!$AY$3:$AY$28&amp;"-"&amp;'League Standings'!$AZ$3:$AZ$28,match(I35,'League Standings'!$D$3:$D$28,0))</f>
        <v>3-2</v>
      </c>
      <c r="K35" s="74" t="s">
        <v>222</v>
      </c>
      <c r="L35" s="69" t="str">
        <f t="array" ref="L35">index('League Standings'!$F$3:$F$28,match(K35,'League Standings'!$D$3:$D$28,0))</f>
        <v>2-9</v>
      </c>
      <c r="M35" s="60"/>
      <c r="N35" s="72" t="str">
        <f t="array" ref="N35">index('League Standings'!$F$3:$F$28,match(O35,'League Standings'!$D$3:$D$28,0))</f>
        <v>6-5</v>
      </c>
      <c r="O35" s="73" t="s">
        <v>27</v>
      </c>
      <c r="P35" s="71" t="str">
        <f t="array" ref="P35">index('League Standings'!$BC$3:$BC$28&amp;"-"&amp;'League Standings'!$BD$3:$BD$28,match(O35,'League Standings'!$D$3:$D$28,0))</f>
        <v>1-4</v>
      </c>
      <c r="Q35" s="74" t="s">
        <v>37</v>
      </c>
      <c r="R35" s="69" t="str">
        <f t="array" ref="R35">index('League Standings'!$F$3:$F$28,match(Q35,'League Standings'!$D$3:$D$28,0))</f>
        <v>8-3</v>
      </c>
      <c r="S35" s="60"/>
      <c r="T35" s="59"/>
      <c r="U35" s="56"/>
      <c r="V35" s="82"/>
      <c r="W35" s="56"/>
      <c r="X35" s="59"/>
      <c r="Y35" s="60"/>
      <c r="Z35" s="60"/>
      <c r="AA35" s="60"/>
      <c r="AB35" s="60"/>
      <c r="AC35" s="60"/>
      <c r="AD35" s="60"/>
      <c r="AE35" s="60"/>
      <c r="AF35" s="60"/>
      <c r="AG35" s="60"/>
      <c r="AH35" s="60"/>
    </row>
    <row r="36">
      <c r="A36" s="56"/>
      <c r="B36" s="72" t="str">
        <f t="array" ref="B36">index('League Standings'!$F$3:$F$28,match(C36,'League Standings'!$D$3:$D$28,0))</f>
        <v>7-4</v>
      </c>
      <c r="C36" s="73" t="s">
        <v>25</v>
      </c>
      <c r="D36" s="71" t="str">
        <f t="array" ref="D36">index('League Standings'!$AU$3:$AU$28&amp;"-"&amp;'League Standings'!$AV$3:$AV$28,match(C36,'League Standings'!$D$3:$D$28,0))</f>
        <v>1-4</v>
      </c>
      <c r="E36" s="74" t="s">
        <v>39</v>
      </c>
      <c r="F36" s="69" t="str">
        <f t="array" ref="F36">index('League Standings'!$F$3:$F$28,match(E36,'League Standings'!$D$3:$D$28,0))</f>
        <v>8-3</v>
      </c>
      <c r="G36" s="60"/>
      <c r="H36" s="72" t="str">
        <f t="array" ref="H36">index('League Standings'!$F$3:$F$28,match(I36,'League Standings'!$D$3:$D$28,0))</f>
        <v>6-5</v>
      </c>
      <c r="I36" s="73" t="s">
        <v>27</v>
      </c>
      <c r="J36" s="71" t="str">
        <f t="array" ref="J36">index('League Standings'!$AY$3:$AY$28&amp;"-"&amp;'League Standings'!$AZ$3:$AZ$28,match(I36,'League Standings'!$D$3:$D$28,0))</f>
        <v>2-3</v>
      </c>
      <c r="K36" s="74" t="s">
        <v>34</v>
      </c>
      <c r="L36" s="69" t="str">
        <f t="array" ref="L36">index('League Standings'!$F$3:$F$28,match(K36,'League Standings'!$D$3:$D$28,0))</f>
        <v>8-3</v>
      </c>
      <c r="M36" s="60"/>
      <c r="N36" s="72" t="str">
        <f t="array" ref="N36">index('League Standings'!$F$3:$F$28,match(O36,'League Standings'!$D$3:$D$28,0))</f>
        <v>5-6</v>
      </c>
      <c r="O36" s="73" t="s">
        <v>217</v>
      </c>
      <c r="P36" s="71" t="str">
        <f t="array" ref="P36">index('League Standings'!$BC$3:$BC$28&amp;"-"&amp;'League Standings'!$BD$3:$BD$28,match(O36,'League Standings'!$D$3:$D$28,0))</f>
        <v>3-2</v>
      </c>
      <c r="Q36" s="74" t="s">
        <v>222</v>
      </c>
      <c r="R36" s="69" t="str">
        <f t="array" ref="R36">index('League Standings'!$F$3:$F$28,match(Q36,'League Standings'!$D$3:$D$28,0))</f>
        <v>2-9</v>
      </c>
      <c r="S36" s="60"/>
      <c r="T36" s="59"/>
      <c r="U36" s="56"/>
      <c r="V36" s="82"/>
      <c r="W36" s="56"/>
      <c r="X36" s="59"/>
      <c r="Y36" s="60"/>
      <c r="Z36" s="60"/>
      <c r="AA36" s="60"/>
      <c r="AB36" s="60"/>
      <c r="AC36" s="60"/>
      <c r="AD36" s="60"/>
      <c r="AE36" s="60"/>
      <c r="AF36" s="60"/>
      <c r="AG36" s="60"/>
      <c r="AH36" s="60"/>
    </row>
    <row r="37">
      <c r="A37" s="56"/>
      <c r="B37" s="72" t="str">
        <f t="array" ref="B37">index('League Standings'!$F$3:$F$28,match(C37,'League Standings'!$D$3:$D$28,0))</f>
        <v>6-5</v>
      </c>
      <c r="C37" s="73" t="s">
        <v>27</v>
      </c>
      <c r="D37" s="71" t="str">
        <f t="array" ref="D37">index('League Standings'!$AU$3:$AU$28&amp;"-"&amp;'League Standings'!$AV$3:$AV$28,match(C37,'League Standings'!$D$3:$D$28,0))</f>
        <v>2-3</v>
      </c>
      <c r="E37" s="74" t="s">
        <v>220</v>
      </c>
      <c r="F37" s="69" t="str">
        <f t="array" ref="F37">index('League Standings'!$F$3:$F$28,match(E37,'League Standings'!$D$3:$D$28,0))</f>
        <v>2-9</v>
      </c>
      <c r="G37" s="60"/>
      <c r="H37" s="72" t="str">
        <f t="array" ref="H37">index('League Standings'!$F$3:$F$28,match(I37,'League Standings'!$D$3:$D$28,0))</f>
        <v>5-6</v>
      </c>
      <c r="I37" s="73" t="s">
        <v>217</v>
      </c>
      <c r="J37" s="71" t="str">
        <f t="array" ref="J37">index('League Standings'!$AY$3:$AY$28&amp;"-"&amp;'League Standings'!$AZ$3:$AZ$28,match(I37,'League Standings'!$D$3:$D$28,0))</f>
        <v>2-3</v>
      </c>
      <c r="K37" s="74" t="s">
        <v>39</v>
      </c>
      <c r="L37" s="69" t="str">
        <f t="array" ref="L37">index('League Standings'!$F$3:$F$28,match(K37,'League Standings'!$D$3:$D$28,0))</f>
        <v>8-3</v>
      </c>
      <c r="M37" s="60"/>
      <c r="N37" s="72" t="str">
        <f t="array" ref="N37">index('League Standings'!$F$3:$F$28,match(O37,'League Standings'!$D$3:$D$28,0))</f>
        <v>5-6</v>
      </c>
      <c r="O37" s="73" t="s">
        <v>218</v>
      </c>
      <c r="P37" s="71" t="str">
        <f t="array" ref="P37">index('League Standings'!$BC$3:$BC$28&amp;"-"&amp;'League Standings'!$BD$3:$BD$28,match(O37,'League Standings'!$D$3:$D$28,0))</f>
        <v>3-2</v>
      </c>
      <c r="Q37" s="74" t="s">
        <v>34</v>
      </c>
      <c r="R37" s="69" t="str">
        <f t="array" ref="R37">index('League Standings'!$F$3:$F$28,match(Q37,'League Standings'!$D$3:$D$28,0))</f>
        <v>8-3</v>
      </c>
      <c r="S37" s="60"/>
      <c r="T37" s="59"/>
      <c r="U37" s="56"/>
      <c r="V37" s="82"/>
      <c r="W37" s="56"/>
      <c r="X37" s="59"/>
      <c r="Y37" s="60"/>
      <c r="Z37" s="60"/>
      <c r="AA37" s="60"/>
      <c r="AB37" s="60"/>
      <c r="AC37" s="60"/>
      <c r="AD37" s="60"/>
      <c r="AE37" s="60"/>
      <c r="AF37" s="60"/>
      <c r="AG37" s="60"/>
      <c r="AH37" s="60"/>
    </row>
    <row r="38">
      <c r="A38" s="56"/>
      <c r="B38" s="72" t="str">
        <f t="array" ref="B38">index('League Standings'!$F$3:$F$28,match(C38,'League Standings'!$D$3:$D$28,0))</f>
        <v>5-6</v>
      </c>
      <c r="C38" s="73" t="s">
        <v>217</v>
      </c>
      <c r="D38" s="71" t="str">
        <f t="array" ref="D38">index('League Standings'!$AU$3:$AU$28&amp;"-"&amp;'League Standings'!$AV$3:$AV$28,match(C38,'League Standings'!$D$3:$D$28,0))</f>
        <v>3-2</v>
      </c>
      <c r="E38" s="74" t="s">
        <v>218</v>
      </c>
      <c r="F38" s="69" t="str">
        <f t="array" ref="F38">index('League Standings'!$F$3:$F$28,match(E38,'League Standings'!$D$3:$D$28,0))</f>
        <v>5-6</v>
      </c>
      <c r="G38" s="60"/>
      <c r="H38" s="72" t="str">
        <f t="array" ref="H38">index('League Standings'!$F$3:$F$28,match(I38,'League Standings'!$D$3:$D$28,0))</f>
        <v>5-6</v>
      </c>
      <c r="I38" s="73" t="s">
        <v>218</v>
      </c>
      <c r="J38" s="71" t="str">
        <f t="array" ref="J38">index('League Standings'!$AY$3:$AY$28&amp;"-"&amp;'League Standings'!$AZ$3:$AZ$28,match(I38,'League Standings'!$D$3:$D$28,0))</f>
        <v>4-1</v>
      </c>
      <c r="K38" s="74" t="s">
        <v>220</v>
      </c>
      <c r="L38" s="69" t="str">
        <f t="array" ref="L38">index('League Standings'!$F$3:$F$28,match(K38,'League Standings'!$D$3:$D$28,0))</f>
        <v>2-9</v>
      </c>
      <c r="M38" s="60"/>
      <c r="N38" s="72" t="str">
        <f t="array" ref="N38">index('League Standings'!$F$3:$F$28,match(O38,'League Standings'!$D$3:$D$28,0))</f>
        <v>2-9</v>
      </c>
      <c r="O38" s="73" t="s">
        <v>220</v>
      </c>
      <c r="P38" s="71" t="str">
        <f t="array" ref="P38">index('League Standings'!$BC$3:$BC$28&amp;"-"&amp;'League Standings'!$BD$3:$BD$28,match(O38,'League Standings'!$D$3:$D$28,0))</f>
        <v>1-4</v>
      </c>
      <c r="Q38" s="74" t="s">
        <v>39</v>
      </c>
      <c r="R38" s="69" t="str">
        <f t="array" ref="R38">index('League Standings'!$F$3:$F$28,match(Q38,'League Standings'!$D$3:$D$28,0))</f>
        <v>8-3</v>
      </c>
      <c r="S38" s="60"/>
      <c r="T38" s="59"/>
      <c r="U38" s="56"/>
      <c r="V38" s="82"/>
      <c r="W38" s="56"/>
      <c r="X38" s="59"/>
      <c r="Y38" s="60"/>
      <c r="Z38" s="60"/>
      <c r="AA38" s="60"/>
      <c r="AB38" s="60"/>
      <c r="AC38" s="60"/>
      <c r="AD38" s="60"/>
      <c r="AE38" s="60"/>
      <c r="AF38" s="60"/>
      <c r="AG38" s="60"/>
      <c r="AH38" s="60"/>
    </row>
    <row r="39">
      <c r="A39" s="56"/>
      <c r="B39" s="72"/>
      <c r="C39" s="73"/>
      <c r="D39" s="59"/>
      <c r="E39" s="74"/>
      <c r="F39" s="69"/>
      <c r="G39" s="60"/>
      <c r="H39" s="72"/>
      <c r="I39" s="73"/>
      <c r="J39" s="59"/>
      <c r="K39" s="74"/>
      <c r="L39" s="69"/>
      <c r="M39" s="60"/>
      <c r="N39" s="72"/>
      <c r="O39" s="73"/>
      <c r="P39" s="59"/>
      <c r="Q39" s="74"/>
      <c r="R39" s="69"/>
      <c r="S39" s="60"/>
      <c r="T39" s="59"/>
      <c r="U39" s="56"/>
      <c r="V39" s="82"/>
      <c r="W39" s="56"/>
      <c r="X39" s="59"/>
      <c r="Y39" s="60"/>
      <c r="Z39" s="60"/>
      <c r="AA39" s="60"/>
      <c r="AB39" s="60"/>
      <c r="AC39" s="60"/>
      <c r="AD39" s="60"/>
      <c r="AE39" s="60"/>
      <c r="AF39" s="60"/>
      <c r="AG39" s="60"/>
      <c r="AH39" s="60"/>
    </row>
    <row r="40">
      <c r="A40" s="56"/>
      <c r="B40" s="72" t="str">
        <f t="array" ref="B40">index('League Standings'!$F$3:$F$28,match(C40,'League Standings'!$D$3:$D$28,0))</f>
        <v>6-5</v>
      </c>
      <c r="C40" s="73" t="s">
        <v>30</v>
      </c>
      <c r="D40" s="71" t="str">
        <f t="array" ref="D40">index('League Standings'!$AU$3:$AU$28&amp;"-"&amp;'League Standings'!$AV$3:$AV$28,match(C40,'League Standings'!$D$3:$D$28,0))</f>
        <v>3-2</v>
      </c>
      <c r="E40" s="74" t="s">
        <v>228</v>
      </c>
      <c r="F40" s="69" t="str">
        <f t="array" ref="F40">index('League Standings'!$F$3:$F$28,match(E40,'League Standings'!$D$3:$D$28,0))</f>
        <v>3-8</v>
      </c>
      <c r="G40" s="60"/>
      <c r="H40" s="72" t="str">
        <f t="array" ref="H40">index('League Standings'!$F$3:$F$28,match(I40,'League Standings'!$D$3:$D$28,0))</f>
        <v>6-5</v>
      </c>
      <c r="I40" s="73" t="s">
        <v>30</v>
      </c>
      <c r="J40" s="71" t="str">
        <f t="array" ref="J40">index('League Standings'!$AY$3:$AY$28&amp;"-"&amp;'League Standings'!$AZ$3:$AZ$28,match(I40,'League Standings'!$D$3:$D$28,0))</f>
        <v>2-3</v>
      </c>
      <c r="K40" s="74" t="s">
        <v>28</v>
      </c>
      <c r="L40" s="69" t="str">
        <f t="array" ref="L40">index('League Standings'!$F$3:$F$28,match(K40,'League Standings'!$D$3:$D$28,0))</f>
        <v>8-3</v>
      </c>
      <c r="M40" s="60"/>
      <c r="N40" s="72" t="str">
        <f t="array" ref="N40">index('League Standings'!$F$3:$F$28,match(O40,'League Standings'!$D$3:$D$28,0))</f>
        <v>6-5</v>
      </c>
      <c r="O40" s="73" t="s">
        <v>30</v>
      </c>
      <c r="P40" s="71" t="str">
        <f t="array" ref="P40">index('League Standings'!$BC$3:$BC$28&amp;"-"&amp;'League Standings'!$BD$3:$BD$28,match(O40,'League Standings'!$D$3:$D$28,0))</f>
        <v>3-2</v>
      </c>
      <c r="Q40" s="74" t="s">
        <v>225</v>
      </c>
      <c r="R40" s="69" t="str">
        <f t="array" ref="R40">index('League Standings'!$F$3:$F$28,match(Q40,'League Standings'!$D$3:$D$28,0))</f>
        <v>5-6</v>
      </c>
      <c r="S40" s="60"/>
      <c r="T40" s="59"/>
      <c r="U40" s="56"/>
      <c r="V40" s="57"/>
      <c r="W40" s="56"/>
      <c r="X40" s="59"/>
      <c r="Y40" s="60"/>
      <c r="Z40" s="60"/>
      <c r="AA40" s="60"/>
      <c r="AB40" s="60"/>
      <c r="AC40" s="60"/>
      <c r="AD40" s="60"/>
      <c r="AE40" s="60"/>
      <c r="AF40" s="60"/>
      <c r="AG40" s="60"/>
      <c r="AH40" s="60"/>
    </row>
    <row r="41">
      <c r="A41" s="56"/>
      <c r="B41" s="72" t="str">
        <f t="array" ref="B41">index('League Standings'!$F$3:$F$28,match(C41,'League Standings'!$D$3:$D$28,0))</f>
        <v>8-3</v>
      </c>
      <c r="C41" s="73" t="s">
        <v>28</v>
      </c>
      <c r="D41" s="71" t="str">
        <f t="array" ref="D41">index('League Standings'!$AU$3:$AU$28&amp;"-"&amp;'League Standings'!$AV$3:$AV$28,match(C41,'League Standings'!$D$3:$D$28,0))</f>
        <v>4-1</v>
      </c>
      <c r="E41" s="74" t="s">
        <v>36</v>
      </c>
      <c r="F41" s="69" t="str">
        <f t="array" ref="F41">index('League Standings'!$F$3:$F$28,match(E41,'League Standings'!$D$3:$D$28,0))</f>
        <v>8-3</v>
      </c>
      <c r="G41" s="60"/>
      <c r="H41" s="72" t="str">
        <f t="array" ref="H41">index('League Standings'!$F$3:$F$28,match(I41,'League Standings'!$D$3:$D$28,0))</f>
        <v>5-6</v>
      </c>
      <c r="I41" s="73" t="s">
        <v>225</v>
      </c>
      <c r="J41" s="71" t="str">
        <f t="array" ref="J41">index('League Standings'!$AY$3:$AY$28&amp;"-"&amp;'League Standings'!$AZ$3:$AZ$28,match(I41,'League Standings'!$D$3:$D$28,0))</f>
        <v>3-2</v>
      </c>
      <c r="K41" s="74" t="s">
        <v>228</v>
      </c>
      <c r="L41" s="69" t="str">
        <f t="array" ref="L41">index('League Standings'!$F$3:$F$28,match(K41,'League Standings'!$D$3:$D$28,0))</f>
        <v>3-8</v>
      </c>
      <c r="M41" s="60"/>
      <c r="N41" s="72" t="str">
        <f t="array" ref="N41">index('League Standings'!$F$3:$F$28,match(O41,'League Standings'!$D$3:$D$28,0))</f>
        <v>0-11</v>
      </c>
      <c r="O41" s="73" t="s">
        <v>223</v>
      </c>
      <c r="P41" s="71" t="str">
        <f t="array" ref="P41">index('League Standings'!$BC$3:$BC$28&amp;"-"&amp;'League Standings'!$BD$3:$BD$28,match(O41,'League Standings'!$D$3:$D$28,0))</f>
        <v>2-3</v>
      </c>
      <c r="Q41" s="74" t="s">
        <v>28</v>
      </c>
      <c r="R41" s="69" t="str">
        <f t="array" ref="R41">index('League Standings'!$F$3:$F$28,match(Q41,'League Standings'!$D$3:$D$28,0))</f>
        <v>8-3</v>
      </c>
      <c r="S41" s="60"/>
      <c r="T41" s="59"/>
      <c r="U41" s="56"/>
      <c r="V41" s="82"/>
      <c r="W41" s="56"/>
      <c r="X41" s="59"/>
      <c r="Y41" s="60"/>
      <c r="Z41" s="60"/>
      <c r="AA41" s="60"/>
      <c r="AB41" s="60"/>
      <c r="AC41" s="60"/>
      <c r="AD41" s="60"/>
      <c r="AE41" s="60"/>
      <c r="AF41" s="60"/>
      <c r="AG41" s="60"/>
      <c r="AH41" s="60"/>
    </row>
    <row r="42">
      <c r="A42" s="56"/>
      <c r="B42" s="72" t="str">
        <f t="array" ref="B42">index('League Standings'!$F$3:$F$28,match(C42,'League Standings'!$D$3:$D$28,0))</f>
        <v>5-6</v>
      </c>
      <c r="C42" s="73" t="s">
        <v>225</v>
      </c>
      <c r="D42" s="71" t="str">
        <f t="array" ref="D42">index('League Standings'!$AU$3:$AU$28&amp;"-"&amp;'League Standings'!$AV$3:$AV$28,match(C42,'League Standings'!$D$3:$D$28,0))</f>
        <v>1-4</v>
      </c>
      <c r="E42" s="74" t="s">
        <v>35</v>
      </c>
      <c r="F42" s="69" t="str">
        <f t="array" ref="F42">index('League Standings'!$F$3:$F$28,match(E42,'League Standings'!$D$3:$D$28,0))</f>
        <v>9-2</v>
      </c>
      <c r="G42" s="60"/>
      <c r="H42" s="72" t="str">
        <f t="array" ref="H42">index('League Standings'!$F$3:$F$28,match(I42,'League Standings'!$D$3:$D$28,0))</f>
        <v>0-11</v>
      </c>
      <c r="I42" s="73" t="s">
        <v>223</v>
      </c>
      <c r="J42" s="71" t="str">
        <f t="array" ref="J42">index('League Standings'!$AY$3:$AY$28&amp;"-"&amp;'League Standings'!$AZ$3:$AZ$28,match(I42,'League Standings'!$D$3:$D$28,0))</f>
        <v>1-4</v>
      </c>
      <c r="K42" s="74" t="s">
        <v>36</v>
      </c>
      <c r="L42" s="69" t="str">
        <f t="array" ref="L42">index('League Standings'!$F$3:$F$28,match(K42,'League Standings'!$D$3:$D$28,0))</f>
        <v>8-3</v>
      </c>
      <c r="M42" s="60"/>
      <c r="N42" s="72" t="str">
        <f t="array" ref="N42">index('League Standings'!$F$3:$F$28,match(O42,'League Standings'!$D$3:$D$28,0))</f>
        <v>5-6</v>
      </c>
      <c r="O42" s="73" t="s">
        <v>224</v>
      </c>
      <c r="P42" s="71" t="str">
        <f t="array" ref="P42">index('League Standings'!$BC$3:$BC$28&amp;"-"&amp;'League Standings'!$BD$3:$BD$28,match(O42,'League Standings'!$D$3:$D$28,0))</f>
        <v>4-1</v>
      </c>
      <c r="Q42" s="74" t="s">
        <v>228</v>
      </c>
      <c r="R42" s="69" t="str">
        <f t="array" ref="R42">index('League Standings'!$F$3:$F$28,match(Q42,'League Standings'!$D$3:$D$28,0))</f>
        <v>3-8</v>
      </c>
      <c r="S42" s="60"/>
      <c r="T42" s="59"/>
      <c r="U42" s="56"/>
      <c r="V42" s="82"/>
      <c r="W42" s="56"/>
      <c r="X42" s="59"/>
      <c r="Y42" s="60"/>
      <c r="Z42" s="60"/>
      <c r="AA42" s="60"/>
      <c r="AB42" s="60"/>
      <c r="AC42" s="60"/>
      <c r="AD42" s="60"/>
      <c r="AE42" s="60"/>
      <c r="AF42" s="60"/>
      <c r="AG42" s="60"/>
      <c r="AH42" s="60"/>
    </row>
    <row r="43">
      <c r="A43" s="56"/>
      <c r="B43" s="72" t="str">
        <f t="array" ref="B43">index('League Standings'!$F$3:$F$28,match(C43,'League Standings'!$D$3:$D$28,0))</f>
        <v>0-11</v>
      </c>
      <c r="C43" s="73" t="s">
        <v>223</v>
      </c>
      <c r="D43" s="71" t="str">
        <f t="array" ref="D43">index('League Standings'!$AU$3:$AU$28&amp;"-"&amp;'League Standings'!$AV$3:$AV$28,match(C43,'League Standings'!$D$3:$D$28,0))</f>
        <v>2-3</v>
      </c>
      <c r="E43" s="74" t="s">
        <v>227</v>
      </c>
      <c r="F43" s="69" t="str">
        <f t="array" ref="F43">index('League Standings'!$F$3:$F$28,match(E43,'League Standings'!$D$3:$D$28,0))</f>
        <v>5-6</v>
      </c>
      <c r="G43" s="60"/>
      <c r="H43" s="72" t="str">
        <f t="array" ref="H43">index('League Standings'!$F$3:$F$28,match(I43,'League Standings'!$D$3:$D$28,0))</f>
        <v>5-6</v>
      </c>
      <c r="I43" s="73" t="s">
        <v>224</v>
      </c>
      <c r="J43" s="71" t="str">
        <f t="array" ref="J43">index('League Standings'!$AY$3:$AY$28&amp;"-"&amp;'League Standings'!$AZ$3:$AZ$28,match(I43,'League Standings'!$D$3:$D$28,0))</f>
        <v>1-4</v>
      </c>
      <c r="K43" s="74" t="s">
        <v>35</v>
      </c>
      <c r="L43" s="69" t="str">
        <f t="array" ref="L43">index('League Standings'!$F$3:$F$28,match(K43,'League Standings'!$D$3:$D$28,0))</f>
        <v>9-2</v>
      </c>
      <c r="M43" s="60"/>
      <c r="N43" s="72" t="str">
        <f t="array" ref="N43">index('League Standings'!$F$3:$F$28,match(O43,'League Standings'!$D$3:$D$28,0))</f>
        <v>6-5</v>
      </c>
      <c r="O43" s="73" t="s">
        <v>33</v>
      </c>
      <c r="P43" s="71" t="str">
        <f t="array" ref="P43">index('League Standings'!$BC$3:$BC$28&amp;"-"&amp;'League Standings'!$BD$3:$BD$28,match(O43,'League Standings'!$D$3:$D$28,0))</f>
        <v>2-3</v>
      </c>
      <c r="Q43" s="74" t="s">
        <v>36</v>
      </c>
      <c r="R43" s="69" t="str">
        <f t="array" ref="R43">index('League Standings'!$F$3:$F$28,match(Q43,'League Standings'!$D$3:$D$28,0))</f>
        <v>8-3</v>
      </c>
      <c r="S43" s="60"/>
      <c r="T43" s="59"/>
      <c r="U43" s="56"/>
      <c r="V43" s="82"/>
      <c r="W43" s="56"/>
      <c r="X43" s="59"/>
      <c r="Y43" s="60"/>
      <c r="Z43" s="60"/>
      <c r="AA43" s="60"/>
      <c r="AB43" s="60"/>
      <c r="AC43" s="60"/>
      <c r="AD43" s="60"/>
      <c r="AE43" s="60"/>
      <c r="AF43" s="60"/>
      <c r="AG43" s="60"/>
      <c r="AH43" s="60"/>
    </row>
    <row r="44">
      <c r="A44" s="56"/>
      <c r="B44" s="72" t="str">
        <f t="array" ref="B44">index('League Standings'!$F$3:$F$28,match(C44,'League Standings'!$D$3:$D$28,0))</f>
        <v>5-6</v>
      </c>
      <c r="C44" s="73" t="s">
        <v>224</v>
      </c>
      <c r="D44" s="71" t="str">
        <f t="array" ref="D44">index('League Standings'!$AU$3:$AU$28&amp;"-"&amp;'League Standings'!$AV$3:$AV$28,match(C44,'League Standings'!$D$3:$D$28,0))</f>
        <v>2-3</v>
      </c>
      <c r="E44" s="74" t="s">
        <v>226</v>
      </c>
      <c r="F44" s="69" t="str">
        <f t="array" ref="F44">index('League Standings'!$F$3:$F$28,match(E44,'League Standings'!$D$3:$D$28,0))</f>
        <v>4-7</v>
      </c>
      <c r="G44" s="60"/>
      <c r="H44" s="72" t="str">
        <f t="array" ref="H44">index('League Standings'!$F$3:$F$28,match(I44,'League Standings'!$D$3:$D$28,0))</f>
        <v>6-5</v>
      </c>
      <c r="I44" s="73" t="s">
        <v>33</v>
      </c>
      <c r="J44" s="71" t="str">
        <f t="array" ref="J44">index('League Standings'!$AY$3:$AY$28&amp;"-"&amp;'League Standings'!$AZ$3:$AZ$28,match(I44,'League Standings'!$D$3:$D$28,0))</f>
        <v>1-4</v>
      </c>
      <c r="K44" s="74" t="s">
        <v>227</v>
      </c>
      <c r="L44" s="69" t="str">
        <f t="array" ref="L44">index('League Standings'!$F$3:$F$28,match(K44,'League Standings'!$D$3:$D$28,0))</f>
        <v>5-6</v>
      </c>
      <c r="M44" s="60"/>
      <c r="N44" s="72" t="str">
        <f t="array" ref="N44">index('League Standings'!$F$3:$F$28,match(O44,'League Standings'!$D$3:$D$28,0))</f>
        <v>7-4</v>
      </c>
      <c r="O44" s="73" t="s">
        <v>31</v>
      </c>
      <c r="P44" s="71" t="str">
        <f t="array" ref="P44">index('League Standings'!$BC$3:$BC$28&amp;"-"&amp;'League Standings'!$BD$3:$BD$28,match(O44,'League Standings'!$D$3:$D$28,0))</f>
        <v>2-3</v>
      </c>
      <c r="Q44" s="74" t="s">
        <v>35</v>
      </c>
      <c r="R44" s="69" t="str">
        <f t="array" ref="R44">index('League Standings'!$F$3:$F$28,match(Q44,'League Standings'!$D$3:$D$28,0))</f>
        <v>9-2</v>
      </c>
      <c r="S44" s="60"/>
      <c r="T44" s="59"/>
      <c r="U44" s="56"/>
      <c r="V44" s="57"/>
      <c r="W44" s="56"/>
      <c r="X44" s="59"/>
      <c r="Y44" s="60"/>
      <c r="Z44" s="60"/>
      <c r="AA44" s="60"/>
      <c r="AB44" s="60"/>
      <c r="AC44" s="60"/>
      <c r="AD44" s="60"/>
      <c r="AE44" s="60"/>
      <c r="AF44" s="60"/>
      <c r="AG44" s="60"/>
      <c r="AH44" s="60"/>
    </row>
    <row r="45">
      <c r="A45" s="56"/>
      <c r="B45" s="75" t="str">
        <f t="array" ref="B45">index('League Standings'!$F$3:$F$28,match(C45,'League Standings'!$D$3:$D$28,0))</f>
        <v>6-5</v>
      </c>
      <c r="C45" s="76" t="s">
        <v>33</v>
      </c>
      <c r="D45" s="77" t="str">
        <f t="array" ref="D45">index('League Standings'!$AU$3:$AU$28&amp;"-"&amp;'League Standings'!$AV$3:$AV$28,match(C45,'League Standings'!$D$3:$D$28,0))</f>
        <v>3-2</v>
      </c>
      <c r="E45" s="78" t="s">
        <v>31</v>
      </c>
      <c r="F45" s="79" t="str">
        <f t="array" ref="F45">index('League Standings'!$F$3:$F$28,match(E45,'League Standings'!$D$3:$D$28,0))</f>
        <v>7-4</v>
      </c>
      <c r="G45" s="60"/>
      <c r="H45" s="75" t="str">
        <f t="array" ref="H45">index('League Standings'!$F$3:$F$28,match(I45,'League Standings'!$D$3:$D$28,0))</f>
        <v>7-4</v>
      </c>
      <c r="I45" s="76" t="s">
        <v>31</v>
      </c>
      <c r="J45" s="77" t="str">
        <f t="array" ref="J45">index('League Standings'!$AY$3:$AY$28&amp;"-"&amp;'League Standings'!$AZ$3:$AZ$28,match(I45,'League Standings'!$D$3:$D$28,0))</f>
        <v>1-4</v>
      </c>
      <c r="K45" s="78" t="s">
        <v>226</v>
      </c>
      <c r="L45" s="79" t="str">
        <f t="array" ref="L45">index('League Standings'!$F$3:$F$28,match(K45,'League Standings'!$D$3:$D$28,0))</f>
        <v>4-7</v>
      </c>
      <c r="M45" s="60"/>
      <c r="N45" s="75" t="str">
        <f t="array" ref="N45">index('League Standings'!$F$3:$F$28,match(O45,'League Standings'!$D$3:$D$28,0))</f>
        <v>4-7</v>
      </c>
      <c r="O45" s="76" t="s">
        <v>226</v>
      </c>
      <c r="P45" s="77" t="str">
        <f t="array" ref="P45">index('League Standings'!$BC$3:$BC$28&amp;"-"&amp;'League Standings'!$BD$3:$BD$28,match(O45,'League Standings'!$D$3:$D$28,0))</f>
        <v>4-1</v>
      </c>
      <c r="Q45" s="78" t="s">
        <v>227</v>
      </c>
      <c r="R45" s="79" t="str">
        <f t="array" ref="R45">index('League Standings'!$F$3:$F$28,match(Q45,'League Standings'!$D$3:$D$28,0))</f>
        <v>5-6</v>
      </c>
      <c r="S45" s="60"/>
      <c r="T45" s="59"/>
      <c r="U45" s="56"/>
      <c r="V45" s="82"/>
      <c r="W45" s="56"/>
      <c r="X45" s="59"/>
      <c r="Y45" s="60"/>
      <c r="Z45" s="60"/>
      <c r="AA45" s="60"/>
      <c r="AB45" s="60"/>
      <c r="AC45" s="60"/>
      <c r="AD45" s="60"/>
      <c r="AE45" s="60"/>
      <c r="AF45" s="60"/>
      <c r="AG45" s="60"/>
      <c r="AH45" s="60"/>
    </row>
    <row r="46">
      <c r="A46" s="60"/>
      <c r="B46" s="59"/>
      <c r="C46" s="80"/>
      <c r="D46" s="59"/>
      <c r="E46" s="60"/>
      <c r="F46" s="59"/>
      <c r="G46" s="60"/>
      <c r="H46" s="59"/>
      <c r="I46" s="80"/>
      <c r="J46" s="59"/>
      <c r="K46" s="60"/>
      <c r="L46" s="59"/>
      <c r="M46" s="60"/>
      <c r="N46" s="59"/>
      <c r="O46" s="80"/>
      <c r="P46" s="59"/>
      <c r="Q46" s="60"/>
      <c r="R46" s="59"/>
      <c r="S46" s="60"/>
      <c r="T46" s="59"/>
      <c r="U46" s="60"/>
      <c r="V46" s="59"/>
      <c r="W46" s="60"/>
      <c r="X46" s="59"/>
      <c r="Y46" s="60"/>
      <c r="Z46" s="60"/>
      <c r="AA46" s="60"/>
      <c r="AB46" s="60"/>
      <c r="AC46" s="60"/>
      <c r="AD46" s="60"/>
      <c r="AE46" s="60"/>
      <c r="AF46" s="60"/>
      <c r="AG46" s="60"/>
      <c r="AH46" s="60"/>
    </row>
    <row r="47">
      <c r="A47" s="61"/>
      <c r="B47" s="83"/>
      <c r="C47" s="58"/>
      <c r="D47" s="59"/>
      <c r="E47" s="60"/>
      <c r="F47" s="59"/>
      <c r="G47" s="60"/>
      <c r="H47" s="59"/>
      <c r="I47" s="80"/>
      <c r="J47" s="59"/>
      <c r="K47" s="60"/>
      <c r="L47" s="59"/>
      <c r="M47" s="60"/>
      <c r="N47" s="59"/>
      <c r="O47" s="80"/>
      <c r="P47" s="59"/>
      <c r="Q47" s="60"/>
      <c r="R47" s="59"/>
      <c r="S47" s="60"/>
      <c r="T47" s="59"/>
      <c r="U47" s="60"/>
      <c r="V47" s="59"/>
      <c r="W47" s="60"/>
      <c r="X47" s="59"/>
      <c r="Y47" s="60"/>
      <c r="Z47" s="60"/>
      <c r="AA47" s="60"/>
      <c r="AB47" s="60"/>
      <c r="AC47" s="60"/>
      <c r="AD47" s="60"/>
      <c r="AE47" s="60"/>
      <c r="AF47" s="60"/>
      <c r="AG47" s="60"/>
      <c r="AH47" s="60"/>
    </row>
    <row r="48">
      <c r="A48" s="56"/>
      <c r="B48" s="57"/>
      <c r="C48" s="84"/>
      <c r="D48" s="82"/>
      <c r="E48" s="56"/>
      <c r="F48" s="59"/>
      <c r="G48" s="60"/>
      <c r="H48" s="59"/>
      <c r="I48" s="84"/>
      <c r="J48" s="57"/>
      <c r="K48" s="56"/>
      <c r="L48" s="59"/>
      <c r="M48" s="60"/>
      <c r="N48" s="59"/>
      <c r="O48" s="84"/>
      <c r="P48" s="57"/>
      <c r="Q48" s="56"/>
      <c r="R48" s="59"/>
      <c r="S48" s="60"/>
      <c r="T48" s="59"/>
      <c r="U48" s="56"/>
      <c r="V48" s="57"/>
      <c r="W48" s="56"/>
      <c r="X48" s="59"/>
      <c r="Y48" s="60"/>
      <c r="Z48" s="60"/>
      <c r="AA48" s="60"/>
      <c r="AB48" s="60"/>
      <c r="AC48" s="60"/>
      <c r="AD48" s="60"/>
      <c r="AE48" s="60"/>
      <c r="AF48" s="60"/>
      <c r="AG48" s="60"/>
      <c r="AH48" s="60"/>
    </row>
    <row r="49">
      <c r="A49" s="56"/>
      <c r="B49" s="57"/>
      <c r="C49" s="84"/>
      <c r="D49" s="82"/>
      <c r="E49" s="56"/>
      <c r="F49" s="59"/>
      <c r="G49" s="60"/>
      <c r="H49" s="59"/>
      <c r="I49" s="84"/>
      <c r="J49" s="57"/>
      <c r="K49" s="56"/>
      <c r="L49" s="59"/>
      <c r="M49" s="60"/>
      <c r="N49" s="59"/>
      <c r="O49" s="84"/>
      <c r="P49" s="57"/>
      <c r="Q49" s="56"/>
      <c r="R49" s="59"/>
      <c r="S49" s="60"/>
      <c r="T49" s="59"/>
      <c r="U49" s="56"/>
      <c r="V49" s="57"/>
      <c r="W49" s="56"/>
      <c r="X49" s="59"/>
      <c r="Y49" s="60"/>
      <c r="Z49" s="60"/>
      <c r="AA49" s="60"/>
      <c r="AB49" s="60"/>
      <c r="AC49" s="60"/>
      <c r="AD49" s="60"/>
      <c r="AE49" s="60"/>
      <c r="AF49" s="60"/>
      <c r="AG49" s="60"/>
      <c r="AH49" s="60"/>
    </row>
    <row r="50">
      <c r="A50" s="56"/>
      <c r="B50" s="57"/>
      <c r="C50" s="84"/>
      <c r="D50" s="82"/>
      <c r="E50" s="56"/>
      <c r="F50" s="59"/>
      <c r="G50" s="60"/>
      <c r="H50" s="59"/>
      <c r="I50" s="84"/>
      <c r="J50" s="57"/>
      <c r="K50" s="56"/>
      <c r="L50" s="59"/>
      <c r="M50" s="60"/>
      <c r="N50" s="59"/>
      <c r="O50" s="84"/>
      <c r="P50" s="57"/>
      <c r="Q50" s="56"/>
      <c r="R50" s="59"/>
      <c r="S50" s="60"/>
      <c r="T50" s="59"/>
      <c r="U50" s="56"/>
      <c r="V50" s="57"/>
      <c r="W50" s="56"/>
      <c r="X50" s="59"/>
      <c r="Y50" s="60"/>
      <c r="Z50" s="60"/>
      <c r="AA50" s="60"/>
      <c r="AB50" s="60"/>
      <c r="AC50" s="60"/>
      <c r="AD50" s="60"/>
      <c r="AE50" s="60"/>
      <c r="AF50" s="60"/>
      <c r="AG50" s="60"/>
      <c r="AH50" s="60"/>
    </row>
    <row r="51">
      <c r="A51" s="56"/>
      <c r="B51" s="57"/>
      <c r="C51" s="84"/>
      <c r="D51" s="82"/>
      <c r="E51" s="56"/>
      <c r="F51" s="59"/>
      <c r="G51" s="60"/>
      <c r="H51" s="59"/>
      <c r="I51" s="84"/>
      <c r="J51" s="57"/>
      <c r="K51" s="56"/>
      <c r="L51" s="59"/>
      <c r="M51" s="60"/>
      <c r="N51" s="59"/>
      <c r="O51" s="84"/>
      <c r="P51" s="57"/>
      <c r="Q51" s="56"/>
      <c r="R51" s="59"/>
      <c r="S51" s="60"/>
      <c r="T51" s="59"/>
      <c r="U51" s="56"/>
      <c r="V51" s="57"/>
      <c r="W51" s="56"/>
      <c r="X51" s="59"/>
      <c r="Y51" s="60"/>
      <c r="Z51" s="60"/>
      <c r="AA51" s="60"/>
      <c r="AB51" s="60"/>
      <c r="AC51" s="60"/>
      <c r="AD51" s="60"/>
      <c r="AE51" s="60"/>
      <c r="AF51" s="60"/>
      <c r="AG51" s="60"/>
      <c r="AH51" s="60"/>
    </row>
    <row r="52">
      <c r="A52" s="56"/>
      <c r="B52" s="57"/>
      <c r="C52" s="84"/>
      <c r="D52" s="82"/>
      <c r="E52" s="56"/>
      <c r="F52" s="59"/>
      <c r="G52" s="60"/>
      <c r="H52" s="59"/>
      <c r="I52" s="84"/>
      <c r="J52" s="57"/>
      <c r="K52" s="56"/>
      <c r="L52" s="59"/>
      <c r="M52" s="60"/>
      <c r="N52" s="59"/>
      <c r="O52" s="84"/>
      <c r="P52" s="57"/>
      <c r="Q52" s="56"/>
      <c r="R52" s="59"/>
      <c r="S52" s="60"/>
      <c r="T52" s="59"/>
      <c r="U52" s="56"/>
      <c r="V52" s="57"/>
      <c r="W52" s="56"/>
      <c r="X52" s="59"/>
      <c r="Y52" s="60"/>
      <c r="Z52" s="60"/>
      <c r="AA52" s="60"/>
      <c r="AB52" s="60"/>
      <c r="AC52" s="60"/>
      <c r="AD52" s="60"/>
      <c r="AE52" s="60"/>
      <c r="AF52" s="60"/>
      <c r="AG52" s="60"/>
      <c r="AH52" s="60"/>
    </row>
    <row r="53">
      <c r="A53" s="56"/>
      <c r="B53" s="57"/>
      <c r="C53" s="84"/>
      <c r="D53" s="82"/>
      <c r="E53" s="56"/>
      <c r="F53" s="59"/>
      <c r="G53" s="60"/>
      <c r="H53" s="59"/>
      <c r="I53" s="84"/>
      <c r="J53" s="57"/>
      <c r="K53" s="56"/>
      <c r="L53" s="59"/>
      <c r="M53" s="60"/>
      <c r="N53" s="59"/>
      <c r="O53" s="84"/>
      <c r="P53" s="57"/>
      <c r="Q53" s="56"/>
      <c r="R53" s="59"/>
      <c r="S53" s="60"/>
      <c r="T53" s="59"/>
      <c r="U53" s="56"/>
      <c r="V53" s="57"/>
      <c r="W53" s="56"/>
      <c r="X53" s="59"/>
      <c r="Y53" s="60"/>
      <c r="Z53" s="60"/>
      <c r="AA53" s="60"/>
      <c r="AB53" s="60"/>
      <c r="AC53" s="60"/>
      <c r="AD53" s="60"/>
      <c r="AE53" s="60"/>
      <c r="AF53" s="60"/>
      <c r="AG53" s="60"/>
      <c r="AH53" s="60"/>
    </row>
    <row r="54">
      <c r="A54" s="56"/>
      <c r="B54" s="57"/>
      <c r="C54" s="84"/>
      <c r="D54" s="82"/>
      <c r="E54" s="56"/>
      <c r="F54" s="59"/>
      <c r="G54" s="60"/>
      <c r="H54" s="59"/>
      <c r="I54" s="84"/>
      <c r="J54" s="57"/>
      <c r="K54" s="56"/>
      <c r="L54" s="59"/>
      <c r="M54" s="60"/>
      <c r="N54" s="59"/>
      <c r="O54" s="84"/>
      <c r="P54" s="57"/>
      <c r="Q54" s="56"/>
      <c r="R54" s="59"/>
      <c r="S54" s="60"/>
      <c r="T54" s="59"/>
      <c r="U54" s="56"/>
      <c r="V54" s="57"/>
      <c r="W54" s="56"/>
      <c r="X54" s="59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>
      <c r="A55" s="60"/>
      <c r="B55" s="59"/>
      <c r="C55" s="80"/>
      <c r="D55" s="57"/>
      <c r="E55" s="60"/>
      <c r="F55" s="59"/>
      <c r="G55" s="60"/>
      <c r="H55" s="59"/>
      <c r="I55" s="80"/>
      <c r="J55" s="57"/>
      <c r="K55" s="60"/>
      <c r="L55" s="59"/>
      <c r="M55" s="60"/>
      <c r="N55" s="59"/>
      <c r="O55" s="80"/>
      <c r="P55" s="57"/>
      <c r="Q55" s="60"/>
      <c r="R55" s="59"/>
      <c r="S55" s="60"/>
      <c r="T55" s="59"/>
      <c r="U55" s="60"/>
      <c r="V55" s="57"/>
      <c r="W55" s="60"/>
      <c r="X55" s="59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>
      <c r="A56" s="56"/>
      <c r="B56" s="57"/>
      <c r="C56" s="84"/>
      <c r="D56" s="82"/>
      <c r="E56" s="56"/>
      <c r="F56" s="59"/>
      <c r="G56" s="60"/>
      <c r="H56" s="59"/>
      <c r="I56" s="84"/>
      <c r="J56" s="57"/>
      <c r="K56" s="56"/>
      <c r="L56" s="59"/>
      <c r="M56" s="60"/>
      <c r="N56" s="59"/>
      <c r="O56" s="84"/>
      <c r="P56" s="57"/>
      <c r="Q56" s="56"/>
      <c r="R56" s="59"/>
      <c r="S56" s="60"/>
      <c r="T56" s="59"/>
      <c r="U56" s="56"/>
      <c r="V56" s="57"/>
      <c r="W56" s="56"/>
      <c r="X56" s="59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>
      <c r="A57" s="56"/>
      <c r="B57" s="57"/>
      <c r="C57" s="84"/>
      <c r="D57" s="82"/>
      <c r="E57" s="56"/>
      <c r="F57" s="59"/>
      <c r="G57" s="60"/>
      <c r="H57" s="59"/>
      <c r="I57" s="84"/>
      <c r="J57" s="57"/>
      <c r="K57" s="56"/>
      <c r="L57" s="59"/>
      <c r="M57" s="60"/>
      <c r="N57" s="59"/>
      <c r="O57" s="84"/>
      <c r="P57" s="57"/>
      <c r="Q57" s="56"/>
      <c r="R57" s="59"/>
      <c r="S57" s="60"/>
      <c r="T57" s="59"/>
      <c r="U57" s="56"/>
      <c r="V57" s="57"/>
      <c r="W57" s="56"/>
      <c r="X57" s="59"/>
      <c r="Y57" s="60"/>
      <c r="Z57" s="60"/>
      <c r="AA57" s="60"/>
      <c r="AB57" s="60"/>
      <c r="AC57" s="60"/>
      <c r="AD57" s="60"/>
      <c r="AE57" s="60"/>
      <c r="AF57" s="60"/>
      <c r="AG57" s="60"/>
      <c r="AH57" s="60"/>
    </row>
    <row r="58">
      <c r="A58" s="56"/>
      <c r="B58" s="57"/>
      <c r="C58" s="84"/>
      <c r="D58" s="57"/>
      <c r="E58" s="56"/>
      <c r="F58" s="59"/>
      <c r="G58" s="60"/>
      <c r="H58" s="59"/>
      <c r="I58" s="84"/>
      <c r="J58" s="57"/>
      <c r="K58" s="56"/>
      <c r="L58" s="59"/>
      <c r="M58" s="60"/>
      <c r="N58" s="59"/>
      <c r="O58" s="84"/>
      <c r="P58" s="57"/>
      <c r="Q58" s="56"/>
      <c r="R58" s="59"/>
      <c r="S58" s="60"/>
      <c r="T58" s="59"/>
      <c r="U58" s="56"/>
      <c r="V58" s="57"/>
      <c r="W58" s="56"/>
      <c r="X58" s="59"/>
      <c r="Y58" s="60"/>
      <c r="Z58" s="60"/>
      <c r="AA58" s="60"/>
      <c r="AB58" s="60"/>
      <c r="AC58" s="60"/>
      <c r="AD58" s="60"/>
      <c r="AE58" s="60"/>
      <c r="AF58" s="60"/>
      <c r="AG58" s="60"/>
      <c r="AH58" s="60"/>
    </row>
    <row r="59">
      <c r="A59" s="56"/>
      <c r="B59" s="57"/>
      <c r="C59" s="84"/>
      <c r="D59" s="82"/>
      <c r="E59" s="56"/>
      <c r="F59" s="59"/>
      <c r="G59" s="60"/>
      <c r="H59" s="59"/>
      <c r="I59" s="84"/>
      <c r="J59" s="57"/>
      <c r="K59" s="56"/>
      <c r="L59" s="59"/>
      <c r="M59" s="60"/>
      <c r="N59" s="59"/>
      <c r="O59" s="84"/>
      <c r="P59" s="57"/>
      <c r="Q59" s="56"/>
      <c r="R59" s="59"/>
      <c r="S59" s="60"/>
      <c r="T59" s="59"/>
      <c r="U59" s="56"/>
      <c r="V59" s="57"/>
      <c r="W59" s="56"/>
      <c r="X59" s="59"/>
      <c r="Y59" s="60"/>
      <c r="Z59" s="60"/>
      <c r="AA59" s="60"/>
      <c r="AB59" s="60"/>
      <c r="AC59" s="60"/>
      <c r="AD59" s="60"/>
      <c r="AE59" s="60"/>
      <c r="AF59" s="60"/>
      <c r="AG59" s="60"/>
      <c r="AH59" s="60"/>
    </row>
    <row r="60">
      <c r="A60" s="56"/>
      <c r="B60" s="57"/>
      <c r="C60" s="84"/>
      <c r="D60" s="82"/>
      <c r="E60" s="56"/>
      <c r="F60" s="59"/>
      <c r="G60" s="60"/>
      <c r="H60" s="59"/>
      <c r="I60" s="84"/>
      <c r="J60" s="57"/>
      <c r="K60" s="56"/>
      <c r="L60" s="59"/>
      <c r="M60" s="60"/>
      <c r="N60" s="59"/>
      <c r="O60" s="84"/>
      <c r="P60" s="57"/>
      <c r="Q60" s="56"/>
      <c r="R60" s="59"/>
      <c r="S60" s="60"/>
      <c r="T60" s="59"/>
      <c r="U60" s="56"/>
      <c r="V60" s="57"/>
      <c r="W60" s="56"/>
      <c r="X60" s="59"/>
      <c r="Y60" s="60"/>
      <c r="Z60" s="60"/>
      <c r="AA60" s="60"/>
      <c r="AB60" s="60"/>
      <c r="AC60" s="60"/>
      <c r="AD60" s="60"/>
      <c r="AE60" s="60"/>
      <c r="AF60" s="60"/>
      <c r="AG60" s="60"/>
      <c r="AH60" s="60"/>
    </row>
    <row r="61">
      <c r="A61" s="56"/>
      <c r="B61" s="57"/>
      <c r="C61" s="84"/>
      <c r="D61" s="82"/>
      <c r="E61" s="56"/>
      <c r="F61" s="59"/>
      <c r="G61" s="60"/>
      <c r="H61" s="59"/>
      <c r="I61" s="84"/>
      <c r="J61" s="57"/>
      <c r="K61" s="56"/>
      <c r="L61" s="59"/>
      <c r="M61" s="60"/>
      <c r="N61" s="59"/>
      <c r="O61" s="84"/>
      <c r="P61" s="57"/>
      <c r="Q61" s="56"/>
      <c r="R61" s="59"/>
      <c r="S61" s="60"/>
      <c r="T61" s="59"/>
      <c r="U61" s="56"/>
      <c r="V61" s="57"/>
      <c r="W61" s="56"/>
      <c r="X61" s="59"/>
      <c r="Y61" s="60"/>
      <c r="Z61" s="60"/>
      <c r="AA61" s="60"/>
      <c r="AB61" s="60"/>
      <c r="AC61" s="60"/>
      <c r="AD61" s="60"/>
      <c r="AE61" s="60"/>
      <c r="AF61" s="60"/>
      <c r="AG61" s="60"/>
      <c r="AH61" s="60"/>
    </row>
    <row r="62">
      <c r="A62" s="56"/>
      <c r="B62" s="57"/>
      <c r="C62" s="84"/>
      <c r="D62" s="57"/>
      <c r="E62" s="56"/>
      <c r="F62" s="59"/>
      <c r="G62" s="60"/>
      <c r="H62" s="59"/>
      <c r="I62" s="84"/>
      <c r="J62" s="57"/>
      <c r="K62" s="56"/>
      <c r="L62" s="59"/>
      <c r="M62" s="60"/>
      <c r="N62" s="59"/>
      <c r="O62" s="84"/>
      <c r="P62" s="57"/>
      <c r="Q62" s="56"/>
      <c r="R62" s="59"/>
      <c r="S62" s="60"/>
      <c r="T62" s="59"/>
      <c r="U62" s="56"/>
      <c r="V62" s="57"/>
      <c r="W62" s="56"/>
      <c r="X62" s="59"/>
      <c r="Y62" s="60"/>
      <c r="Z62" s="60"/>
      <c r="AA62" s="60"/>
      <c r="AB62" s="60"/>
      <c r="AC62" s="60"/>
      <c r="AD62" s="60"/>
      <c r="AE62" s="60"/>
      <c r="AF62" s="60"/>
      <c r="AG62" s="60"/>
      <c r="AH62" s="60"/>
    </row>
    <row r="63">
      <c r="A63" s="60"/>
      <c r="B63" s="59"/>
      <c r="C63" s="80"/>
      <c r="D63" s="59"/>
      <c r="E63" s="60"/>
      <c r="F63" s="59"/>
      <c r="G63" s="60"/>
      <c r="H63" s="59"/>
      <c r="I63" s="80"/>
      <c r="J63" s="59"/>
      <c r="K63" s="60"/>
      <c r="L63" s="59"/>
      <c r="M63" s="60"/>
      <c r="N63" s="59"/>
      <c r="O63" s="80"/>
      <c r="P63" s="59"/>
      <c r="Q63" s="60"/>
      <c r="R63" s="59"/>
      <c r="S63" s="60"/>
      <c r="T63" s="59"/>
      <c r="U63" s="60"/>
      <c r="V63" s="59"/>
      <c r="W63" s="60"/>
      <c r="X63" s="59"/>
      <c r="Y63" s="60"/>
      <c r="Z63" s="60"/>
      <c r="AA63" s="60"/>
      <c r="AB63" s="60"/>
      <c r="AC63" s="60"/>
      <c r="AD63" s="60"/>
      <c r="AE63" s="60"/>
      <c r="AF63" s="60"/>
      <c r="AG63" s="60"/>
      <c r="AH63" s="60"/>
    </row>
    <row r="64">
      <c r="A64" s="60"/>
      <c r="B64" s="59"/>
      <c r="C64" s="80"/>
      <c r="D64" s="59"/>
      <c r="E64" s="60"/>
      <c r="F64" s="59"/>
      <c r="G64" s="60"/>
      <c r="H64" s="59"/>
      <c r="I64" s="80"/>
      <c r="J64" s="59"/>
      <c r="K64" s="60"/>
      <c r="L64" s="59"/>
      <c r="M64" s="60"/>
      <c r="N64" s="59"/>
      <c r="O64" s="80"/>
      <c r="P64" s="59"/>
      <c r="Q64" s="60"/>
      <c r="R64" s="59"/>
      <c r="S64" s="60"/>
      <c r="T64" s="59"/>
      <c r="U64" s="60"/>
      <c r="V64" s="59"/>
      <c r="W64" s="60"/>
      <c r="X64" s="59"/>
      <c r="Y64" s="60"/>
      <c r="Z64" s="60"/>
      <c r="AA64" s="60"/>
      <c r="AB64" s="60"/>
      <c r="AC64" s="60"/>
      <c r="AD64" s="60"/>
      <c r="AE64" s="60"/>
      <c r="AF64" s="60"/>
      <c r="AG64" s="60"/>
      <c r="AH64" s="60"/>
    </row>
    <row r="65">
      <c r="A65" s="60"/>
      <c r="B65" s="59"/>
      <c r="C65" s="80"/>
      <c r="D65" s="59"/>
      <c r="E65" s="60"/>
      <c r="F65" s="59"/>
      <c r="G65" s="60"/>
      <c r="H65" s="59"/>
      <c r="I65" s="80"/>
      <c r="J65" s="59"/>
      <c r="K65" s="60"/>
      <c r="L65" s="59"/>
      <c r="M65" s="60"/>
      <c r="N65" s="59"/>
      <c r="O65" s="80"/>
      <c r="P65" s="59"/>
      <c r="Q65" s="60"/>
      <c r="R65" s="59"/>
      <c r="S65" s="60"/>
      <c r="T65" s="59"/>
      <c r="U65" s="60"/>
      <c r="V65" s="59"/>
      <c r="W65" s="60"/>
      <c r="X65" s="59"/>
      <c r="Y65" s="60"/>
      <c r="Z65" s="60"/>
      <c r="AA65" s="60"/>
      <c r="AB65" s="60"/>
      <c r="AC65" s="60"/>
      <c r="AD65" s="60"/>
      <c r="AE65" s="60"/>
      <c r="AF65" s="60"/>
      <c r="AG65" s="60"/>
      <c r="AH65" s="60"/>
    </row>
    <row r="66">
      <c r="A66" s="60"/>
      <c r="B66" s="59"/>
      <c r="C66" s="80"/>
      <c r="D66" s="59"/>
      <c r="E66" s="60"/>
      <c r="F66" s="59"/>
      <c r="G66" s="60"/>
      <c r="H66" s="59"/>
      <c r="I66" s="80"/>
      <c r="J66" s="59"/>
      <c r="K66" s="60"/>
      <c r="L66" s="59"/>
      <c r="M66" s="60"/>
      <c r="N66" s="59"/>
      <c r="O66" s="80"/>
      <c r="P66" s="59"/>
      <c r="Q66" s="60"/>
      <c r="R66" s="59"/>
      <c r="S66" s="60"/>
      <c r="T66" s="59"/>
      <c r="U66" s="60"/>
      <c r="V66" s="59"/>
      <c r="W66" s="60"/>
      <c r="X66" s="59"/>
      <c r="Y66" s="60"/>
      <c r="Z66" s="60"/>
      <c r="AA66" s="60"/>
      <c r="AB66" s="60"/>
      <c r="AC66" s="60"/>
      <c r="AD66" s="60"/>
      <c r="AE66" s="60"/>
      <c r="AF66" s="60"/>
      <c r="AG66" s="60"/>
      <c r="AH66" s="60"/>
    </row>
    <row r="67">
      <c r="A67" s="60"/>
      <c r="B67" s="59"/>
      <c r="C67" s="80"/>
      <c r="D67" s="59"/>
      <c r="E67" s="60"/>
      <c r="F67" s="59"/>
      <c r="G67" s="60"/>
      <c r="H67" s="59"/>
      <c r="I67" s="80"/>
      <c r="J67" s="59"/>
      <c r="K67" s="60"/>
      <c r="L67" s="59"/>
      <c r="M67" s="60"/>
      <c r="N67" s="59"/>
      <c r="O67" s="80"/>
      <c r="P67" s="59"/>
      <c r="Q67" s="60"/>
      <c r="R67" s="59"/>
      <c r="S67" s="60"/>
      <c r="T67" s="59"/>
      <c r="U67" s="60"/>
      <c r="V67" s="59"/>
      <c r="W67" s="60"/>
      <c r="X67" s="59"/>
      <c r="Y67" s="60"/>
      <c r="Z67" s="60"/>
      <c r="AA67" s="60"/>
      <c r="AB67" s="60"/>
      <c r="AC67" s="60"/>
      <c r="AD67" s="60"/>
      <c r="AE67" s="60"/>
      <c r="AF67" s="60"/>
      <c r="AG67" s="60"/>
      <c r="AH67" s="60"/>
    </row>
    <row r="68">
      <c r="A68" s="60"/>
      <c r="B68" s="59"/>
      <c r="C68" s="80"/>
      <c r="D68" s="59"/>
      <c r="E68" s="60"/>
      <c r="F68" s="59"/>
      <c r="G68" s="60"/>
      <c r="H68" s="59"/>
      <c r="I68" s="80"/>
      <c r="J68" s="59"/>
      <c r="K68" s="60"/>
      <c r="L68" s="59"/>
      <c r="M68" s="60"/>
      <c r="N68" s="59"/>
      <c r="O68" s="80"/>
      <c r="P68" s="59"/>
      <c r="Q68" s="60"/>
      <c r="R68" s="59"/>
      <c r="S68" s="60"/>
      <c r="T68" s="59"/>
      <c r="U68" s="60"/>
      <c r="V68" s="59"/>
      <c r="W68" s="60"/>
      <c r="X68" s="59"/>
      <c r="Y68" s="60"/>
      <c r="Z68" s="60"/>
      <c r="AA68" s="60"/>
      <c r="AB68" s="60"/>
      <c r="AC68" s="60"/>
      <c r="AD68" s="60"/>
      <c r="AE68" s="60"/>
      <c r="AF68" s="60"/>
      <c r="AG68" s="60"/>
      <c r="AH68" s="60"/>
    </row>
    <row r="69">
      <c r="A69" s="60"/>
      <c r="B69" s="59"/>
      <c r="C69" s="80"/>
      <c r="D69" s="59"/>
      <c r="E69" s="60"/>
      <c r="F69" s="59"/>
      <c r="G69" s="60"/>
      <c r="H69" s="59"/>
      <c r="I69" s="80"/>
      <c r="J69" s="59"/>
      <c r="K69" s="60"/>
      <c r="L69" s="59"/>
      <c r="M69" s="60"/>
      <c r="N69" s="59"/>
      <c r="O69" s="80"/>
      <c r="P69" s="59"/>
      <c r="Q69" s="60"/>
      <c r="R69" s="59"/>
      <c r="S69" s="60"/>
      <c r="T69" s="59"/>
      <c r="U69" s="60"/>
      <c r="V69" s="59"/>
      <c r="W69" s="60"/>
      <c r="X69" s="59"/>
      <c r="Y69" s="60"/>
      <c r="Z69" s="60"/>
      <c r="AA69" s="60"/>
      <c r="AB69" s="60"/>
      <c r="AC69" s="60"/>
      <c r="AD69" s="60"/>
      <c r="AE69" s="60"/>
      <c r="AF69" s="60"/>
      <c r="AG69" s="60"/>
      <c r="AH69" s="60"/>
    </row>
    <row r="70">
      <c r="A70" s="60"/>
      <c r="B70" s="59"/>
      <c r="C70" s="80"/>
      <c r="D70" s="59"/>
      <c r="E70" s="60"/>
      <c r="F70" s="59"/>
      <c r="G70" s="60"/>
      <c r="H70" s="59"/>
      <c r="I70" s="80"/>
      <c r="J70" s="59"/>
      <c r="K70" s="60"/>
      <c r="L70" s="59"/>
      <c r="M70" s="60"/>
      <c r="N70" s="59"/>
      <c r="O70" s="80"/>
      <c r="P70" s="59"/>
      <c r="Q70" s="60"/>
      <c r="R70" s="59"/>
      <c r="S70" s="60"/>
      <c r="T70" s="59"/>
      <c r="U70" s="60"/>
      <c r="V70" s="59"/>
      <c r="W70" s="60"/>
      <c r="X70" s="59"/>
      <c r="Y70" s="60"/>
      <c r="Z70" s="60"/>
      <c r="AA70" s="60"/>
      <c r="AB70" s="60"/>
      <c r="AC70" s="60"/>
      <c r="AD70" s="60"/>
      <c r="AE70" s="60"/>
      <c r="AF70" s="60"/>
      <c r="AG70" s="60"/>
      <c r="AH70" s="60"/>
    </row>
    <row r="71">
      <c r="A71" s="60"/>
      <c r="B71" s="59"/>
      <c r="C71" s="80"/>
      <c r="D71" s="59"/>
      <c r="E71" s="60"/>
      <c r="F71" s="59"/>
      <c r="G71" s="60"/>
      <c r="H71" s="59"/>
      <c r="I71" s="80"/>
      <c r="J71" s="59"/>
      <c r="K71" s="60"/>
      <c r="L71" s="59"/>
      <c r="M71" s="60"/>
      <c r="N71" s="59"/>
      <c r="O71" s="80"/>
      <c r="P71" s="59"/>
      <c r="Q71" s="60"/>
      <c r="R71" s="59"/>
      <c r="S71" s="60"/>
      <c r="T71" s="59"/>
      <c r="U71" s="60"/>
      <c r="V71" s="59"/>
      <c r="W71" s="60"/>
      <c r="X71" s="59"/>
      <c r="Y71" s="60"/>
      <c r="Z71" s="60"/>
      <c r="AA71" s="60"/>
      <c r="AB71" s="60"/>
      <c r="AC71" s="60"/>
      <c r="AD71" s="60"/>
      <c r="AE71" s="60"/>
      <c r="AF71" s="60"/>
      <c r="AG71" s="60"/>
      <c r="AH71" s="60"/>
    </row>
    <row r="72">
      <c r="A72" s="60"/>
      <c r="B72" s="59"/>
      <c r="C72" s="80"/>
      <c r="D72" s="59"/>
      <c r="E72" s="60"/>
      <c r="F72" s="59"/>
      <c r="G72" s="60"/>
      <c r="H72" s="59"/>
      <c r="I72" s="80"/>
      <c r="J72" s="59"/>
      <c r="K72" s="60"/>
      <c r="L72" s="59"/>
      <c r="M72" s="60"/>
      <c r="N72" s="59"/>
      <c r="O72" s="80"/>
      <c r="P72" s="59"/>
      <c r="Q72" s="60"/>
      <c r="R72" s="59"/>
      <c r="S72" s="60"/>
      <c r="T72" s="59"/>
      <c r="U72" s="60"/>
      <c r="V72" s="59"/>
      <c r="W72" s="60"/>
      <c r="X72" s="59"/>
      <c r="Y72" s="60"/>
      <c r="Z72" s="60"/>
      <c r="AA72" s="60"/>
      <c r="AB72" s="60"/>
      <c r="AC72" s="60"/>
      <c r="AD72" s="60"/>
      <c r="AE72" s="60"/>
      <c r="AF72" s="60"/>
      <c r="AG72" s="60"/>
      <c r="AH72" s="60"/>
    </row>
    <row r="73">
      <c r="A73" s="60"/>
      <c r="B73" s="59"/>
      <c r="C73" s="80"/>
      <c r="D73" s="59"/>
      <c r="E73" s="60"/>
      <c r="F73" s="59"/>
      <c r="G73" s="60"/>
      <c r="H73" s="59"/>
      <c r="I73" s="80"/>
      <c r="J73" s="59"/>
      <c r="K73" s="60"/>
      <c r="L73" s="59"/>
      <c r="M73" s="60"/>
      <c r="N73" s="59"/>
      <c r="O73" s="80"/>
      <c r="P73" s="59"/>
      <c r="Q73" s="60"/>
      <c r="R73" s="59"/>
      <c r="S73" s="60"/>
      <c r="T73" s="59"/>
      <c r="U73" s="60"/>
      <c r="V73" s="59"/>
      <c r="W73" s="60"/>
      <c r="X73" s="59"/>
      <c r="Y73" s="60"/>
      <c r="Z73" s="60"/>
      <c r="AA73" s="60"/>
      <c r="AB73" s="60"/>
      <c r="AC73" s="60"/>
      <c r="AD73" s="60"/>
      <c r="AE73" s="60"/>
      <c r="AF73" s="60"/>
      <c r="AG73" s="60"/>
      <c r="AH73" s="60"/>
    </row>
    <row r="74">
      <c r="A74" s="60"/>
      <c r="B74" s="59"/>
      <c r="C74" s="80"/>
      <c r="D74" s="59"/>
      <c r="E74" s="60"/>
      <c r="F74" s="59"/>
      <c r="G74" s="60"/>
      <c r="H74" s="59"/>
      <c r="I74" s="80"/>
      <c r="J74" s="59"/>
      <c r="K74" s="60"/>
      <c r="L74" s="59"/>
      <c r="M74" s="60"/>
      <c r="N74" s="59"/>
      <c r="O74" s="80"/>
      <c r="P74" s="59"/>
      <c r="Q74" s="60"/>
      <c r="R74" s="59"/>
      <c r="S74" s="60"/>
      <c r="T74" s="59"/>
      <c r="U74" s="60"/>
      <c r="V74" s="59"/>
      <c r="W74" s="60"/>
      <c r="X74" s="59"/>
      <c r="Y74" s="60"/>
      <c r="Z74" s="60"/>
      <c r="AA74" s="60"/>
      <c r="AB74" s="60"/>
      <c r="AC74" s="60"/>
      <c r="AD74" s="60"/>
      <c r="AE74" s="60"/>
      <c r="AF74" s="60"/>
      <c r="AG74" s="60"/>
      <c r="AH74" s="60"/>
    </row>
    <row r="75">
      <c r="A75" s="60"/>
      <c r="B75" s="59"/>
      <c r="C75" s="80"/>
      <c r="D75" s="59"/>
      <c r="E75" s="60"/>
      <c r="F75" s="59"/>
      <c r="G75" s="60"/>
      <c r="H75" s="59"/>
      <c r="I75" s="80"/>
      <c r="J75" s="59"/>
      <c r="K75" s="60"/>
      <c r="L75" s="59"/>
      <c r="M75" s="60"/>
      <c r="N75" s="59"/>
      <c r="O75" s="80"/>
      <c r="P75" s="59"/>
      <c r="Q75" s="60"/>
      <c r="R75" s="59"/>
      <c r="S75" s="60"/>
      <c r="T75" s="59"/>
      <c r="U75" s="60"/>
      <c r="V75" s="59"/>
      <c r="W75" s="60"/>
      <c r="X75" s="59"/>
      <c r="Y75" s="60"/>
      <c r="Z75" s="60"/>
      <c r="AA75" s="60"/>
      <c r="AB75" s="60"/>
      <c r="AC75" s="60"/>
      <c r="AD75" s="60"/>
      <c r="AE75" s="60"/>
      <c r="AF75" s="60"/>
      <c r="AG75" s="60"/>
      <c r="AH75" s="60"/>
    </row>
    <row r="76">
      <c r="A76" s="60"/>
      <c r="B76" s="59"/>
      <c r="C76" s="80"/>
      <c r="D76" s="59"/>
      <c r="E76" s="60"/>
      <c r="F76" s="59"/>
      <c r="G76" s="60"/>
      <c r="H76" s="59"/>
      <c r="I76" s="80"/>
      <c r="J76" s="59"/>
      <c r="K76" s="60"/>
      <c r="L76" s="59"/>
      <c r="M76" s="60"/>
      <c r="N76" s="59"/>
      <c r="O76" s="80"/>
      <c r="P76" s="59"/>
      <c r="Q76" s="60"/>
      <c r="R76" s="59"/>
      <c r="S76" s="60"/>
      <c r="T76" s="59"/>
      <c r="U76" s="60"/>
      <c r="V76" s="59"/>
      <c r="W76" s="60"/>
      <c r="X76" s="59"/>
      <c r="Y76" s="60"/>
      <c r="Z76" s="60"/>
      <c r="AA76" s="60"/>
      <c r="AB76" s="60"/>
      <c r="AC76" s="60"/>
      <c r="AD76" s="60"/>
      <c r="AE76" s="60"/>
      <c r="AF76" s="60"/>
      <c r="AG76" s="60"/>
      <c r="AH76" s="60"/>
    </row>
    <row r="77">
      <c r="A77" s="60"/>
      <c r="B77" s="59"/>
      <c r="C77" s="80"/>
      <c r="D77" s="59"/>
      <c r="E77" s="60"/>
      <c r="F77" s="59"/>
      <c r="G77" s="60"/>
      <c r="H77" s="59"/>
      <c r="I77" s="80"/>
      <c r="J77" s="59"/>
      <c r="K77" s="60"/>
      <c r="L77" s="59"/>
      <c r="M77" s="60"/>
      <c r="N77" s="59"/>
      <c r="O77" s="80"/>
      <c r="P77" s="59"/>
      <c r="Q77" s="60"/>
      <c r="R77" s="59"/>
      <c r="S77" s="60"/>
      <c r="T77" s="59"/>
      <c r="U77" s="60"/>
      <c r="V77" s="59"/>
      <c r="W77" s="60"/>
      <c r="X77" s="59"/>
      <c r="Y77" s="60"/>
      <c r="Z77" s="60"/>
      <c r="AA77" s="60"/>
      <c r="AB77" s="60"/>
      <c r="AC77" s="60"/>
      <c r="AD77" s="60"/>
      <c r="AE77" s="60"/>
      <c r="AF77" s="60"/>
      <c r="AG77" s="60"/>
      <c r="AH77" s="60"/>
    </row>
    <row r="78">
      <c r="A78" s="60"/>
      <c r="B78" s="59"/>
      <c r="C78" s="80"/>
      <c r="D78" s="59"/>
      <c r="E78" s="60"/>
      <c r="F78" s="59"/>
      <c r="G78" s="60"/>
      <c r="H78" s="59"/>
      <c r="I78" s="80"/>
      <c r="J78" s="59"/>
      <c r="K78" s="60"/>
      <c r="L78" s="59"/>
      <c r="M78" s="60"/>
      <c r="N78" s="59"/>
      <c r="O78" s="80"/>
      <c r="P78" s="59"/>
      <c r="Q78" s="60"/>
      <c r="R78" s="59"/>
      <c r="S78" s="60"/>
      <c r="T78" s="59"/>
      <c r="U78" s="60"/>
      <c r="V78" s="59"/>
      <c r="W78" s="60"/>
      <c r="X78" s="59"/>
      <c r="Y78" s="60"/>
      <c r="Z78" s="60"/>
      <c r="AA78" s="60"/>
      <c r="AB78" s="60"/>
      <c r="AC78" s="60"/>
      <c r="AD78" s="60"/>
      <c r="AE78" s="60"/>
      <c r="AF78" s="60"/>
      <c r="AG78" s="60"/>
      <c r="AH78" s="60"/>
    </row>
    <row r="79">
      <c r="A79" s="60"/>
      <c r="B79" s="59"/>
      <c r="C79" s="80"/>
      <c r="D79" s="59"/>
      <c r="E79" s="60"/>
      <c r="F79" s="59"/>
      <c r="G79" s="60"/>
      <c r="H79" s="59"/>
      <c r="I79" s="80"/>
      <c r="J79" s="59"/>
      <c r="K79" s="60"/>
      <c r="L79" s="59"/>
      <c r="M79" s="60"/>
      <c r="N79" s="59"/>
      <c r="O79" s="80"/>
      <c r="P79" s="59"/>
      <c r="Q79" s="60"/>
      <c r="R79" s="59"/>
      <c r="S79" s="60"/>
      <c r="T79" s="59"/>
      <c r="U79" s="60"/>
      <c r="V79" s="59"/>
      <c r="W79" s="60"/>
      <c r="X79" s="59"/>
      <c r="Y79" s="60"/>
      <c r="Z79" s="60"/>
      <c r="AA79" s="60"/>
      <c r="AB79" s="60"/>
      <c r="AC79" s="60"/>
      <c r="AD79" s="60"/>
      <c r="AE79" s="60"/>
      <c r="AF79" s="60"/>
      <c r="AG79" s="60"/>
      <c r="AH79" s="60"/>
    </row>
    <row r="80">
      <c r="A80" s="60"/>
      <c r="B80" s="59"/>
      <c r="C80" s="80"/>
      <c r="D80" s="59"/>
      <c r="E80" s="60"/>
      <c r="F80" s="59"/>
      <c r="G80" s="60"/>
      <c r="H80" s="59"/>
      <c r="I80" s="80"/>
      <c r="J80" s="59"/>
      <c r="K80" s="60"/>
      <c r="L80" s="59"/>
      <c r="M80" s="60"/>
      <c r="N80" s="59"/>
      <c r="O80" s="80"/>
      <c r="P80" s="59"/>
      <c r="Q80" s="60"/>
      <c r="R80" s="59"/>
      <c r="S80" s="60"/>
      <c r="T80" s="59"/>
      <c r="U80" s="60"/>
      <c r="V80" s="59"/>
      <c r="W80" s="60"/>
      <c r="X80" s="59"/>
      <c r="Y80" s="60"/>
      <c r="Z80" s="60"/>
      <c r="AA80" s="60"/>
      <c r="AB80" s="60"/>
      <c r="AC80" s="60"/>
      <c r="AD80" s="60"/>
      <c r="AE80" s="60"/>
      <c r="AF80" s="60"/>
      <c r="AG80" s="60"/>
      <c r="AH80" s="60"/>
    </row>
    <row r="81">
      <c r="A81" s="60"/>
      <c r="B81" s="59"/>
      <c r="C81" s="80"/>
      <c r="D81" s="59"/>
      <c r="E81" s="60"/>
      <c r="F81" s="59"/>
      <c r="G81" s="60"/>
      <c r="H81" s="59"/>
      <c r="I81" s="80"/>
      <c r="J81" s="59"/>
      <c r="K81" s="60"/>
      <c r="L81" s="59"/>
      <c r="M81" s="60"/>
      <c r="N81" s="59"/>
      <c r="O81" s="80"/>
      <c r="P81" s="59"/>
      <c r="Q81" s="60"/>
      <c r="R81" s="59"/>
      <c r="S81" s="60"/>
      <c r="T81" s="59"/>
      <c r="U81" s="60"/>
      <c r="V81" s="59"/>
      <c r="W81" s="60"/>
      <c r="X81" s="59"/>
      <c r="Y81" s="60"/>
      <c r="Z81" s="60"/>
      <c r="AA81" s="60"/>
      <c r="AB81" s="60"/>
      <c r="AC81" s="60"/>
      <c r="AD81" s="60"/>
      <c r="AE81" s="60"/>
      <c r="AF81" s="60"/>
      <c r="AG81" s="60"/>
      <c r="AH81" s="60"/>
    </row>
    <row r="82">
      <c r="A82" s="60"/>
      <c r="B82" s="59"/>
      <c r="C82" s="80"/>
      <c r="D82" s="59"/>
      <c r="E82" s="60"/>
      <c r="F82" s="59"/>
      <c r="G82" s="60"/>
      <c r="H82" s="59"/>
      <c r="I82" s="80"/>
      <c r="J82" s="59"/>
      <c r="K82" s="60"/>
      <c r="L82" s="59"/>
      <c r="M82" s="60"/>
      <c r="N82" s="59"/>
      <c r="O82" s="80"/>
      <c r="P82" s="59"/>
      <c r="Q82" s="60"/>
      <c r="R82" s="59"/>
      <c r="S82" s="60"/>
      <c r="T82" s="59"/>
      <c r="U82" s="60"/>
      <c r="V82" s="59"/>
      <c r="W82" s="60"/>
      <c r="X82" s="59"/>
      <c r="Y82" s="60"/>
      <c r="Z82" s="60"/>
      <c r="AA82" s="60"/>
      <c r="AB82" s="60"/>
      <c r="AC82" s="60"/>
      <c r="AD82" s="60"/>
      <c r="AE82" s="60"/>
      <c r="AF82" s="60"/>
      <c r="AG82" s="60"/>
      <c r="AH82" s="60"/>
    </row>
    <row r="83">
      <c r="A83" s="60"/>
      <c r="B83" s="59"/>
      <c r="C83" s="80"/>
      <c r="D83" s="59"/>
      <c r="E83" s="60"/>
      <c r="F83" s="59"/>
      <c r="G83" s="60"/>
      <c r="H83" s="59"/>
      <c r="I83" s="80"/>
      <c r="J83" s="59"/>
      <c r="K83" s="60"/>
      <c r="L83" s="59"/>
      <c r="M83" s="60"/>
      <c r="N83" s="59"/>
      <c r="O83" s="80"/>
      <c r="P83" s="59"/>
      <c r="Q83" s="60"/>
      <c r="R83" s="59"/>
      <c r="S83" s="60"/>
      <c r="T83" s="59"/>
      <c r="U83" s="60"/>
      <c r="V83" s="59"/>
      <c r="W83" s="60"/>
      <c r="X83" s="59"/>
      <c r="Y83" s="60"/>
      <c r="Z83" s="60"/>
      <c r="AA83" s="60"/>
      <c r="AB83" s="60"/>
      <c r="AC83" s="60"/>
      <c r="AD83" s="60"/>
      <c r="AE83" s="60"/>
      <c r="AF83" s="60"/>
      <c r="AG83" s="60"/>
      <c r="AH83" s="60"/>
    </row>
    <row r="84">
      <c r="A84" s="60"/>
      <c r="B84" s="59"/>
      <c r="C84" s="80"/>
      <c r="D84" s="59"/>
      <c r="E84" s="60"/>
      <c r="F84" s="59"/>
      <c r="G84" s="60"/>
      <c r="H84" s="59"/>
      <c r="I84" s="80"/>
      <c r="J84" s="59"/>
      <c r="K84" s="60"/>
      <c r="L84" s="59"/>
      <c r="M84" s="60"/>
      <c r="N84" s="59"/>
      <c r="O84" s="80"/>
      <c r="P84" s="59"/>
      <c r="Q84" s="60"/>
      <c r="R84" s="59"/>
      <c r="S84" s="60"/>
      <c r="T84" s="59"/>
      <c r="U84" s="60"/>
      <c r="V84" s="59"/>
      <c r="W84" s="60"/>
      <c r="X84" s="59"/>
      <c r="Y84" s="60"/>
      <c r="Z84" s="60"/>
      <c r="AA84" s="60"/>
      <c r="AB84" s="60"/>
      <c r="AC84" s="60"/>
      <c r="AD84" s="60"/>
      <c r="AE84" s="60"/>
      <c r="AF84" s="60"/>
      <c r="AG84" s="60"/>
      <c r="AH84" s="60"/>
    </row>
    <row r="85">
      <c r="A85" s="60"/>
      <c r="B85" s="59"/>
      <c r="C85" s="80"/>
      <c r="D85" s="59"/>
      <c r="E85" s="60"/>
      <c r="F85" s="59"/>
      <c r="G85" s="60"/>
      <c r="H85" s="59"/>
      <c r="I85" s="80"/>
      <c r="J85" s="59"/>
      <c r="K85" s="60"/>
      <c r="L85" s="59"/>
      <c r="M85" s="60"/>
      <c r="N85" s="59"/>
      <c r="O85" s="80"/>
      <c r="P85" s="59"/>
      <c r="Q85" s="60"/>
      <c r="R85" s="59"/>
      <c r="S85" s="60"/>
      <c r="T85" s="59"/>
      <c r="U85" s="60"/>
      <c r="V85" s="59"/>
      <c r="W85" s="60"/>
      <c r="X85" s="59"/>
      <c r="Y85" s="60"/>
      <c r="Z85" s="60"/>
      <c r="AA85" s="60"/>
      <c r="AB85" s="60"/>
      <c r="AC85" s="60"/>
      <c r="AD85" s="60"/>
      <c r="AE85" s="60"/>
      <c r="AF85" s="60"/>
      <c r="AG85" s="60"/>
      <c r="AH85" s="60"/>
    </row>
    <row r="86">
      <c r="A86" s="60"/>
      <c r="B86" s="59"/>
      <c r="C86" s="80"/>
      <c r="D86" s="59"/>
      <c r="E86" s="60"/>
      <c r="F86" s="59"/>
      <c r="G86" s="60"/>
      <c r="H86" s="59"/>
      <c r="I86" s="80"/>
      <c r="J86" s="59"/>
      <c r="K86" s="60"/>
      <c r="L86" s="59"/>
      <c r="M86" s="60"/>
      <c r="N86" s="59"/>
      <c r="O86" s="80"/>
      <c r="P86" s="59"/>
      <c r="Q86" s="60"/>
      <c r="R86" s="59"/>
      <c r="S86" s="60"/>
      <c r="T86" s="59"/>
      <c r="U86" s="60"/>
      <c r="V86" s="59"/>
      <c r="W86" s="60"/>
      <c r="X86" s="59"/>
      <c r="Y86" s="60"/>
      <c r="Z86" s="60"/>
      <c r="AA86" s="60"/>
      <c r="AB86" s="60"/>
      <c r="AC86" s="60"/>
      <c r="AD86" s="60"/>
      <c r="AE86" s="60"/>
      <c r="AF86" s="60"/>
      <c r="AG86" s="60"/>
      <c r="AH86" s="60"/>
    </row>
    <row r="87">
      <c r="A87" s="60"/>
      <c r="B87" s="59"/>
      <c r="C87" s="80"/>
      <c r="D87" s="59"/>
      <c r="E87" s="60"/>
      <c r="F87" s="59"/>
      <c r="G87" s="60"/>
      <c r="H87" s="59"/>
      <c r="I87" s="80"/>
      <c r="J87" s="59"/>
      <c r="K87" s="60"/>
      <c r="L87" s="59"/>
      <c r="M87" s="60"/>
      <c r="N87" s="59"/>
      <c r="O87" s="80"/>
      <c r="P87" s="59"/>
      <c r="Q87" s="60"/>
      <c r="R87" s="59"/>
      <c r="S87" s="60"/>
      <c r="T87" s="59"/>
      <c r="U87" s="60"/>
      <c r="V87" s="59"/>
      <c r="W87" s="60"/>
      <c r="X87" s="59"/>
      <c r="Y87" s="60"/>
      <c r="Z87" s="60"/>
      <c r="AA87" s="60"/>
      <c r="AB87" s="60"/>
      <c r="AC87" s="60"/>
      <c r="AD87" s="60"/>
      <c r="AE87" s="60"/>
      <c r="AF87" s="60"/>
      <c r="AG87" s="60"/>
      <c r="AH87" s="60"/>
    </row>
    <row r="88">
      <c r="A88" s="60"/>
      <c r="B88" s="59"/>
      <c r="C88" s="80"/>
      <c r="D88" s="59"/>
      <c r="E88" s="60"/>
      <c r="F88" s="59"/>
      <c r="G88" s="60"/>
      <c r="H88" s="59"/>
      <c r="I88" s="80"/>
      <c r="J88" s="59"/>
      <c r="K88" s="60"/>
      <c r="L88" s="59"/>
      <c r="M88" s="60"/>
      <c r="N88" s="59"/>
      <c r="O88" s="80"/>
      <c r="P88" s="59"/>
      <c r="Q88" s="60"/>
      <c r="R88" s="59"/>
      <c r="S88" s="60"/>
      <c r="T88" s="59"/>
      <c r="U88" s="60"/>
      <c r="V88" s="59"/>
      <c r="W88" s="60"/>
      <c r="X88" s="59"/>
      <c r="Y88" s="60"/>
      <c r="Z88" s="60"/>
      <c r="AA88" s="60"/>
      <c r="AB88" s="60"/>
      <c r="AC88" s="60"/>
      <c r="AD88" s="60"/>
      <c r="AE88" s="60"/>
      <c r="AF88" s="60"/>
      <c r="AG88" s="60"/>
      <c r="AH88" s="60"/>
    </row>
    <row r="89">
      <c r="A89" s="60"/>
      <c r="B89" s="59"/>
      <c r="C89" s="80"/>
      <c r="D89" s="59"/>
      <c r="E89" s="60"/>
      <c r="F89" s="59"/>
      <c r="G89" s="60"/>
      <c r="H89" s="59"/>
      <c r="I89" s="80"/>
      <c r="J89" s="59"/>
      <c r="K89" s="60"/>
      <c r="L89" s="59"/>
      <c r="M89" s="60"/>
      <c r="N89" s="59"/>
      <c r="O89" s="80"/>
      <c r="P89" s="59"/>
      <c r="Q89" s="60"/>
      <c r="R89" s="59"/>
      <c r="S89" s="60"/>
      <c r="T89" s="59"/>
      <c r="U89" s="60"/>
      <c r="V89" s="59"/>
      <c r="W89" s="60"/>
      <c r="X89" s="59"/>
      <c r="Y89" s="60"/>
      <c r="Z89" s="60"/>
      <c r="AA89" s="60"/>
      <c r="AB89" s="60"/>
      <c r="AC89" s="60"/>
      <c r="AD89" s="60"/>
      <c r="AE89" s="60"/>
      <c r="AF89" s="60"/>
      <c r="AG89" s="60"/>
      <c r="AH89" s="60"/>
    </row>
    <row r="90">
      <c r="A90" s="60"/>
      <c r="B90" s="59"/>
      <c r="C90" s="80"/>
      <c r="D90" s="59"/>
      <c r="E90" s="60"/>
      <c r="F90" s="59"/>
      <c r="G90" s="60"/>
      <c r="H90" s="59"/>
      <c r="I90" s="80"/>
      <c r="J90" s="59"/>
      <c r="K90" s="60"/>
      <c r="L90" s="59"/>
      <c r="M90" s="60"/>
      <c r="N90" s="59"/>
      <c r="O90" s="80"/>
      <c r="P90" s="59"/>
      <c r="Q90" s="60"/>
      <c r="R90" s="59"/>
      <c r="S90" s="60"/>
      <c r="T90" s="59"/>
      <c r="U90" s="60"/>
      <c r="V90" s="59"/>
      <c r="W90" s="60"/>
      <c r="X90" s="59"/>
      <c r="Y90" s="60"/>
      <c r="Z90" s="60"/>
      <c r="AA90" s="60"/>
      <c r="AB90" s="60"/>
      <c r="AC90" s="60"/>
      <c r="AD90" s="60"/>
      <c r="AE90" s="60"/>
      <c r="AF90" s="60"/>
      <c r="AG90" s="60"/>
      <c r="AH90" s="60"/>
    </row>
    <row r="91">
      <c r="A91" s="60"/>
      <c r="B91" s="59"/>
      <c r="C91" s="80"/>
      <c r="D91" s="59"/>
      <c r="E91" s="60"/>
      <c r="F91" s="59"/>
      <c r="G91" s="60"/>
      <c r="H91" s="59"/>
      <c r="I91" s="80"/>
      <c r="J91" s="59"/>
      <c r="K91" s="60"/>
      <c r="L91" s="59"/>
      <c r="M91" s="60"/>
      <c r="N91" s="59"/>
      <c r="O91" s="80"/>
      <c r="P91" s="59"/>
      <c r="Q91" s="60"/>
      <c r="R91" s="59"/>
      <c r="S91" s="60"/>
      <c r="T91" s="59"/>
      <c r="U91" s="60"/>
      <c r="V91" s="59"/>
      <c r="W91" s="60"/>
      <c r="X91" s="59"/>
      <c r="Y91" s="60"/>
      <c r="Z91" s="60"/>
      <c r="AA91" s="60"/>
      <c r="AB91" s="60"/>
      <c r="AC91" s="60"/>
      <c r="AD91" s="60"/>
      <c r="AE91" s="60"/>
      <c r="AF91" s="60"/>
      <c r="AG91" s="60"/>
      <c r="AH91" s="60"/>
    </row>
    <row r="92">
      <c r="A92" s="60"/>
      <c r="B92" s="59"/>
      <c r="C92" s="80"/>
      <c r="D92" s="59"/>
      <c r="E92" s="60"/>
      <c r="F92" s="59"/>
      <c r="G92" s="60"/>
      <c r="H92" s="59"/>
      <c r="I92" s="80"/>
      <c r="J92" s="59"/>
      <c r="K92" s="60"/>
      <c r="L92" s="59"/>
      <c r="M92" s="60"/>
      <c r="N92" s="59"/>
      <c r="O92" s="80"/>
      <c r="P92" s="59"/>
      <c r="Q92" s="60"/>
      <c r="R92" s="59"/>
      <c r="S92" s="60"/>
      <c r="T92" s="59"/>
      <c r="U92" s="60"/>
      <c r="V92" s="59"/>
      <c r="W92" s="60"/>
      <c r="X92" s="59"/>
      <c r="Y92" s="60"/>
      <c r="Z92" s="60"/>
      <c r="AA92" s="60"/>
      <c r="AB92" s="60"/>
      <c r="AC92" s="60"/>
      <c r="AD92" s="60"/>
      <c r="AE92" s="60"/>
      <c r="AF92" s="60"/>
      <c r="AG92" s="60"/>
      <c r="AH92" s="60"/>
    </row>
    <row r="93">
      <c r="A93" s="60"/>
      <c r="B93" s="59"/>
      <c r="C93" s="80"/>
      <c r="D93" s="59"/>
      <c r="E93" s="60"/>
      <c r="F93" s="59"/>
      <c r="G93" s="60"/>
      <c r="H93" s="59"/>
      <c r="I93" s="80"/>
      <c r="J93" s="59"/>
      <c r="K93" s="60"/>
      <c r="L93" s="59"/>
      <c r="M93" s="60"/>
      <c r="N93" s="59"/>
      <c r="O93" s="80"/>
      <c r="P93" s="59"/>
      <c r="Q93" s="60"/>
      <c r="R93" s="59"/>
      <c r="S93" s="60"/>
      <c r="T93" s="59"/>
      <c r="U93" s="60"/>
      <c r="V93" s="59"/>
      <c r="W93" s="60"/>
      <c r="X93" s="59"/>
      <c r="Y93" s="60"/>
      <c r="Z93" s="60"/>
      <c r="AA93" s="60"/>
      <c r="AB93" s="60"/>
      <c r="AC93" s="60"/>
      <c r="AD93" s="60"/>
      <c r="AE93" s="60"/>
      <c r="AF93" s="60"/>
      <c r="AG93" s="60"/>
      <c r="AH93" s="60"/>
    </row>
    <row r="94">
      <c r="A94" s="60"/>
      <c r="B94" s="59"/>
      <c r="C94" s="80"/>
      <c r="D94" s="59"/>
      <c r="E94" s="60"/>
      <c r="F94" s="59"/>
      <c r="G94" s="60"/>
      <c r="H94" s="59"/>
      <c r="I94" s="80"/>
      <c r="J94" s="59"/>
      <c r="K94" s="60"/>
      <c r="L94" s="59"/>
      <c r="M94" s="60"/>
      <c r="N94" s="59"/>
      <c r="O94" s="80"/>
      <c r="P94" s="59"/>
      <c r="Q94" s="60"/>
      <c r="R94" s="59"/>
      <c r="S94" s="60"/>
      <c r="T94" s="59"/>
      <c r="U94" s="60"/>
      <c r="V94" s="59"/>
      <c r="W94" s="60"/>
      <c r="X94" s="59"/>
      <c r="Y94" s="60"/>
      <c r="Z94" s="60"/>
      <c r="AA94" s="60"/>
      <c r="AB94" s="60"/>
      <c r="AC94" s="60"/>
      <c r="AD94" s="60"/>
      <c r="AE94" s="60"/>
      <c r="AF94" s="60"/>
      <c r="AG94" s="60"/>
      <c r="AH94" s="60"/>
    </row>
    <row r="95">
      <c r="A95" s="60"/>
      <c r="B95" s="59"/>
      <c r="C95" s="80"/>
      <c r="D95" s="59"/>
      <c r="E95" s="60"/>
      <c r="F95" s="59"/>
      <c r="G95" s="60"/>
      <c r="H95" s="59"/>
      <c r="I95" s="80"/>
      <c r="J95" s="59"/>
      <c r="K95" s="60"/>
      <c r="L95" s="59"/>
      <c r="M95" s="60"/>
      <c r="N95" s="59"/>
      <c r="O95" s="80"/>
      <c r="P95" s="59"/>
      <c r="Q95" s="60"/>
      <c r="R95" s="59"/>
      <c r="S95" s="60"/>
      <c r="T95" s="59"/>
      <c r="U95" s="60"/>
      <c r="V95" s="59"/>
      <c r="W95" s="60"/>
      <c r="X95" s="59"/>
      <c r="Y95" s="60"/>
      <c r="Z95" s="60"/>
      <c r="AA95" s="60"/>
      <c r="AB95" s="60"/>
      <c r="AC95" s="60"/>
      <c r="AD95" s="60"/>
      <c r="AE95" s="60"/>
      <c r="AF95" s="60"/>
      <c r="AG95" s="60"/>
      <c r="AH95" s="60"/>
    </row>
    <row r="96">
      <c r="A96" s="60"/>
      <c r="B96" s="59"/>
      <c r="C96" s="80"/>
      <c r="D96" s="59"/>
      <c r="E96" s="60"/>
      <c r="F96" s="59"/>
      <c r="G96" s="60"/>
      <c r="H96" s="59"/>
      <c r="I96" s="80"/>
      <c r="J96" s="59"/>
      <c r="K96" s="60"/>
      <c r="L96" s="59"/>
      <c r="M96" s="60"/>
      <c r="N96" s="59"/>
      <c r="O96" s="80"/>
      <c r="P96" s="59"/>
      <c r="Q96" s="60"/>
      <c r="R96" s="59"/>
      <c r="S96" s="60"/>
      <c r="T96" s="59"/>
      <c r="U96" s="60"/>
      <c r="V96" s="59"/>
      <c r="W96" s="60"/>
      <c r="X96" s="59"/>
      <c r="Y96" s="60"/>
      <c r="Z96" s="60"/>
      <c r="AA96" s="60"/>
      <c r="AB96" s="60"/>
      <c r="AC96" s="60"/>
      <c r="AD96" s="60"/>
      <c r="AE96" s="60"/>
      <c r="AF96" s="60"/>
      <c r="AG96" s="60"/>
      <c r="AH96" s="60"/>
    </row>
    <row r="97">
      <c r="A97" s="60"/>
      <c r="B97" s="59"/>
      <c r="C97" s="80"/>
      <c r="D97" s="59"/>
      <c r="E97" s="60"/>
      <c r="F97" s="59"/>
      <c r="G97" s="60"/>
      <c r="H97" s="59"/>
      <c r="I97" s="80"/>
      <c r="J97" s="59"/>
      <c r="K97" s="60"/>
      <c r="L97" s="59"/>
      <c r="M97" s="60"/>
      <c r="N97" s="59"/>
      <c r="O97" s="80"/>
      <c r="P97" s="59"/>
      <c r="Q97" s="60"/>
      <c r="R97" s="59"/>
      <c r="S97" s="60"/>
      <c r="T97" s="59"/>
      <c r="U97" s="60"/>
      <c r="V97" s="59"/>
      <c r="W97" s="60"/>
      <c r="X97" s="59"/>
      <c r="Y97" s="60"/>
      <c r="Z97" s="60"/>
      <c r="AA97" s="60"/>
      <c r="AB97" s="60"/>
      <c r="AC97" s="60"/>
      <c r="AD97" s="60"/>
      <c r="AE97" s="60"/>
      <c r="AF97" s="60"/>
      <c r="AG97" s="60"/>
      <c r="AH97" s="60"/>
    </row>
    <row r="98">
      <c r="A98" s="60"/>
      <c r="B98" s="59"/>
      <c r="C98" s="80"/>
      <c r="D98" s="59"/>
      <c r="E98" s="60"/>
      <c r="F98" s="59"/>
      <c r="G98" s="60"/>
      <c r="H98" s="59"/>
      <c r="I98" s="80"/>
      <c r="J98" s="59"/>
      <c r="K98" s="60"/>
      <c r="L98" s="59"/>
      <c r="M98" s="60"/>
      <c r="N98" s="59"/>
      <c r="O98" s="80"/>
      <c r="P98" s="59"/>
      <c r="Q98" s="60"/>
      <c r="R98" s="59"/>
      <c r="S98" s="60"/>
      <c r="T98" s="59"/>
      <c r="U98" s="60"/>
      <c r="V98" s="59"/>
      <c r="W98" s="60"/>
      <c r="X98" s="59"/>
      <c r="Y98" s="60"/>
      <c r="Z98" s="60"/>
      <c r="AA98" s="60"/>
      <c r="AB98" s="60"/>
      <c r="AC98" s="60"/>
      <c r="AD98" s="60"/>
      <c r="AE98" s="60"/>
      <c r="AF98" s="60"/>
      <c r="AG98" s="60"/>
      <c r="AH98" s="60"/>
    </row>
    <row r="99">
      <c r="A99" s="60"/>
      <c r="B99" s="59"/>
      <c r="C99" s="80"/>
      <c r="D99" s="59"/>
      <c r="E99" s="60"/>
      <c r="F99" s="59"/>
      <c r="G99" s="60"/>
      <c r="H99" s="59"/>
      <c r="I99" s="80"/>
      <c r="J99" s="59"/>
      <c r="K99" s="60"/>
      <c r="L99" s="59"/>
      <c r="M99" s="60"/>
      <c r="N99" s="59"/>
      <c r="O99" s="80"/>
      <c r="P99" s="59"/>
      <c r="Q99" s="60"/>
      <c r="R99" s="59"/>
      <c r="S99" s="60"/>
      <c r="T99" s="59"/>
      <c r="U99" s="60"/>
      <c r="V99" s="59"/>
      <c r="W99" s="60"/>
      <c r="X99" s="59"/>
      <c r="Y99" s="60"/>
      <c r="Z99" s="60"/>
      <c r="AA99" s="60"/>
      <c r="AB99" s="60"/>
      <c r="AC99" s="60"/>
      <c r="AD99" s="60"/>
      <c r="AE99" s="60"/>
      <c r="AF99" s="60"/>
      <c r="AG99" s="60"/>
      <c r="AH99" s="60"/>
    </row>
    <row r="100">
      <c r="A100" s="60"/>
      <c r="B100" s="59"/>
      <c r="C100" s="80"/>
      <c r="D100" s="59"/>
      <c r="E100" s="60"/>
      <c r="F100" s="59"/>
      <c r="G100" s="60"/>
      <c r="H100" s="59"/>
      <c r="I100" s="80"/>
      <c r="J100" s="59"/>
      <c r="K100" s="60"/>
      <c r="L100" s="59"/>
      <c r="M100" s="60"/>
      <c r="N100" s="59"/>
      <c r="O100" s="80"/>
      <c r="P100" s="59"/>
      <c r="Q100" s="60"/>
      <c r="R100" s="59"/>
      <c r="S100" s="60"/>
      <c r="T100" s="59"/>
      <c r="U100" s="60"/>
      <c r="V100" s="59"/>
      <c r="W100" s="60"/>
      <c r="X100" s="59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</row>
    <row r="101">
      <c r="A101" s="60"/>
      <c r="B101" s="59"/>
      <c r="C101" s="80"/>
      <c r="D101" s="59"/>
      <c r="E101" s="60"/>
      <c r="F101" s="59"/>
      <c r="G101" s="60"/>
      <c r="H101" s="59"/>
      <c r="I101" s="80"/>
      <c r="J101" s="59"/>
      <c r="K101" s="60"/>
      <c r="L101" s="59"/>
      <c r="M101" s="60"/>
      <c r="N101" s="59"/>
      <c r="O101" s="80"/>
      <c r="P101" s="59"/>
      <c r="Q101" s="60"/>
      <c r="R101" s="59"/>
      <c r="S101" s="60"/>
      <c r="T101" s="59"/>
      <c r="U101" s="60"/>
      <c r="V101" s="59"/>
      <c r="W101" s="60"/>
      <c r="X101" s="59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</row>
    <row r="102">
      <c r="A102" s="60"/>
      <c r="B102" s="59"/>
      <c r="C102" s="80"/>
      <c r="D102" s="59"/>
      <c r="E102" s="60"/>
      <c r="F102" s="59"/>
      <c r="G102" s="60"/>
      <c r="H102" s="59"/>
      <c r="I102" s="80"/>
      <c r="J102" s="59"/>
      <c r="K102" s="60"/>
      <c r="L102" s="59"/>
      <c r="M102" s="60"/>
      <c r="N102" s="59"/>
      <c r="O102" s="80"/>
      <c r="P102" s="59"/>
      <c r="Q102" s="60"/>
      <c r="R102" s="59"/>
      <c r="S102" s="60"/>
      <c r="T102" s="59"/>
      <c r="U102" s="60"/>
      <c r="V102" s="59"/>
      <c r="W102" s="60"/>
      <c r="X102" s="59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</row>
    <row r="103">
      <c r="A103" s="60"/>
      <c r="B103" s="59"/>
      <c r="C103" s="80"/>
      <c r="D103" s="59"/>
      <c r="E103" s="60"/>
      <c r="F103" s="59"/>
      <c r="G103" s="60"/>
      <c r="H103" s="59"/>
      <c r="I103" s="80"/>
      <c r="J103" s="59"/>
      <c r="K103" s="60"/>
      <c r="L103" s="59"/>
      <c r="M103" s="60"/>
      <c r="N103" s="59"/>
      <c r="O103" s="80"/>
      <c r="P103" s="59"/>
      <c r="Q103" s="60"/>
      <c r="R103" s="59"/>
      <c r="S103" s="60"/>
      <c r="T103" s="59"/>
      <c r="U103" s="60"/>
      <c r="V103" s="59"/>
      <c r="W103" s="60"/>
      <c r="X103" s="59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</row>
    <row r="104">
      <c r="A104" s="60"/>
      <c r="B104" s="59"/>
      <c r="C104" s="80"/>
      <c r="D104" s="59"/>
      <c r="E104" s="60"/>
      <c r="F104" s="59"/>
      <c r="G104" s="60"/>
      <c r="H104" s="59"/>
      <c r="I104" s="80"/>
      <c r="J104" s="59"/>
      <c r="K104" s="60"/>
      <c r="L104" s="59"/>
      <c r="M104" s="60"/>
      <c r="N104" s="59"/>
      <c r="O104" s="80"/>
      <c r="P104" s="59"/>
      <c r="Q104" s="60"/>
      <c r="R104" s="59"/>
      <c r="S104" s="60"/>
      <c r="T104" s="59"/>
      <c r="U104" s="60"/>
      <c r="V104" s="59"/>
      <c r="W104" s="60"/>
      <c r="X104" s="59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</row>
    <row r="105">
      <c r="A105" s="60"/>
      <c r="B105" s="59"/>
      <c r="C105" s="80"/>
      <c r="D105" s="59"/>
      <c r="E105" s="60"/>
      <c r="F105" s="59"/>
      <c r="G105" s="60"/>
      <c r="H105" s="59"/>
      <c r="I105" s="80"/>
      <c r="J105" s="59"/>
      <c r="K105" s="60"/>
      <c r="L105" s="59"/>
      <c r="M105" s="60"/>
      <c r="N105" s="59"/>
      <c r="O105" s="80"/>
      <c r="P105" s="59"/>
      <c r="Q105" s="60"/>
      <c r="R105" s="59"/>
      <c r="S105" s="60"/>
      <c r="T105" s="59"/>
      <c r="U105" s="60"/>
      <c r="V105" s="59"/>
      <c r="W105" s="60"/>
      <c r="X105" s="59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</row>
    <row r="106">
      <c r="A106" s="60"/>
      <c r="B106" s="59"/>
      <c r="C106" s="80"/>
      <c r="D106" s="59"/>
      <c r="E106" s="60"/>
      <c r="F106" s="59"/>
      <c r="G106" s="60"/>
      <c r="H106" s="59"/>
      <c r="I106" s="80"/>
      <c r="J106" s="59"/>
      <c r="K106" s="60"/>
      <c r="L106" s="59"/>
      <c r="M106" s="60"/>
      <c r="N106" s="59"/>
      <c r="O106" s="80"/>
      <c r="P106" s="59"/>
      <c r="Q106" s="60"/>
      <c r="R106" s="59"/>
      <c r="S106" s="60"/>
      <c r="T106" s="59"/>
      <c r="U106" s="60"/>
      <c r="V106" s="59"/>
      <c r="W106" s="60"/>
      <c r="X106" s="59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</row>
    <row r="107">
      <c r="A107" s="60"/>
      <c r="B107" s="59"/>
      <c r="C107" s="80"/>
      <c r="D107" s="59"/>
      <c r="E107" s="60"/>
      <c r="F107" s="59"/>
      <c r="G107" s="60"/>
      <c r="H107" s="59"/>
      <c r="I107" s="80"/>
      <c r="J107" s="59"/>
      <c r="K107" s="60"/>
      <c r="L107" s="59"/>
      <c r="M107" s="60"/>
      <c r="N107" s="59"/>
      <c r="O107" s="80"/>
      <c r="P107" s="59"/>
      <c r="Q107" s="60"/>
      <c r="R107" s="59"/>
      <c r="S107" s="60"/>
      <c r="T107" s="59"/>
      <c r="U107" s="60"/>
      <c r="V107" s="59"/>
      <c r="W107" s="60"/>
      <c r="X107" s="59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</row>
    <row r="108">
      <c r="A108" s="60"/>
      <c r="B108" s="59"/>
      <c r="C108" s="80"/>
      <c r="D108" s="59"/>
      <c r="E108" s="60"/>
      <c r="F108" s="59"/>
      <c r="G108" s="60"/>
      <c r="H108" s="59"/>
      <c r="I108" s="80"/>
      <c r="J108" s="59"/>
      <c r="K108" s="60"/>
      <c r="L108" s="59"/>
      <c r="M108" s="60"/>
      <c r="N108" s="59"/>
      <c r="O108" s="80"/>
      <c r="P108" s="59"/>
      <c r="Q108" s="60"/>
      <c r="R108" s="59"/>
      <c r="S108" s="60"/>
      <c r="T108" s="59"/>
      <c r="U108" s="60"/>
      <c r="V108" s="59"/>
      <c r="W108" s="60"/>
      <c r="X108" s="59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</row>
    <row r="109">
      <c r="A109" s="60"/>
      <c r="B109" s="59"/>
      <c r="C109" s="80"/>
      <c r="D109" s="59"/>
      <c r="E109" s="60"/>
      <c r="F109" s="59"/>
      <c r="G109" s="60"/>
      <c r="H109" s="59"/>
      <c r="I109" s="80"/>
      <c r="J109" s="59"/>
      <c r="K109" s="60"/>
      <c r="L109" s="59"/>
      <c r="M109" s="60"/>
      <c r="N109" s="59"/>
      <c r="O109" s="80"/>
      <c r="P109" s="59"/>
      <c r="Q109" s="60"/>
      <c r="R109" s="59"/>
      <c r="S109" s="60"/>
      <c r="T109" s="59"/>
      <c r="U109" s="60"/>
      <c r="V109" s="59"/>
      <c r="W109" s="60"/>
      <c r="X109" s="59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</row>
    <row r="110">
      <c r="A110" s="60"/>
      <c r="B110" s="59"/>
      <c r="C110" s="80"/>
      <c r="D110" s="59"/>
      <c r="E110" s="60"/>
      <c r="F110" s="59"/>
      <c r="G110" s="60"/>
      <c r="H110" s="59"/>
      <c r="I110" s="80"/>
      <c r="J110" s="59"/>
      <c r="K110" s="60"/>
      <c r="L110" s="59"/>
      <c r="M110" s="60"/>
      <c r="N110" s="59"/>
      <c r="O110" s="80"/>
      <c r="P110" s="59"/>
      <c r="Q110" s="60"/>
      <c r="R110" s="59"/>
      <c r="S110" s="60"/>
      <c r="T110" s="59"/>
      <c r="U110" s="60"/>
      <c r="V110" s="59"/>
      <c r="W110" s="60"/>
      <c r="X110" s="59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</row>
    <row r="111">
      <c r="A111" s="60"/>
      <c r="B111" s="59"/>
      <c r="C111" s="80"/>
      <c r="D111" s="59"/>
      <c r="E111" s="60"/>
      <c r="F111" s="59"/>
      <c r="G111" s="60"/>
      <c r="H111" s="59"/>
      <c r="I111" s="80"/>
      <c r="J111" s="59"/>
      <c r="K111" s="60"/>
      <c r="L111" s="59"/>
      <c r="M111" s="60"/>
      <c r="N111" s="59"/>
      <c r="O111" s="80"/>
      <c r="P111" s="59"/>
      <c r="Q111" s="60"/>
      <c r="R111" s="59"/>
      <c r="S111" s="60"/>
      <c r="T111" s="59"/>
      <c r="U111" s="60"/>
      <c r="V111" s="59"/>
      <c r="W111" s="60"/>
      <c r="X111" s="59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</row>
    <row r="112">
      <c r="A112" s="60"/>
      <c r="B112" s="59"/>
      <c r="C112" s="80"/>
      <c r="D112" s="59"/>
      <c r="E112" s="60"/>
      <c r="F112" s="59"/>
      <c r="G112" s="60"/>
      <c r="H112" s="59"/>
      <c r="I112" s="80"/>
      <c r="J112" s="59"/>
      <c r="K112" s="60"/>
      <c r="L112" s="59"/>
      <c r="M112" s="60"/>
      <c r="N112" s="59"/>
      <c r="O112" s="80"/>
      <c r="P112" s="59"/>
      <c r="Q112" s="60"/>
      <c r="R112" s="59"/>
      <c r="S112" s="60"/>
      <c r="T112" s="59"/>
      <c r="U112" s="60"/>
      <c r="V112" s="59"/>
      <c r="W112" s="60"/>
      <c r="X112" s="59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</row>
    <row r="113">
      <c r="A113" s="60"/>
      <c r="B113" s="59"/>
      <c r="C113" s="80"/>
      <c r="D113" s="59"/>
      <c r="E113" s="60"/>
      <c r="F113" s="59"/>
      <c r="G113" s="60"/>
      <c r="H113" s="59"/>
      <c r="I113" s="80"/>
      <c r="J113" s="59"/>
      <c r="K113" s="60"/>
      <c r="L113" s="59"/>
      <c r="M113" s="60"/>
      <c r="N113" s="59"/>
      <c r="O113" s="80"/>
      <c r="P113" s="59"/>
      <c r="Q113" s="60"/>
      <c r="R113" s="59"/>
      <c r="S113" s="60"/>
      <c r="T113" s="59"/>
      <c r="U113" s="60"/>
      <c r="V113" s="59"/>
      <c r="W113" s="60"/>
      <c r="X113" s="59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</row>
    <row r="114">
      <c r="A114" s="60"/>
      <c r="B114" s="59"/>
      <c r="C114" s="80"/>
      <c r="D114" s="59"/>
      <c r="E114" s="60"/>
      <c r="F114" s="59"/>
      <c r="G114" s="60"/>
      <c r="H114" s="59"/>
      <c r="I114" s="80"/>
      <c r="J114" s="59"/>
      <c r="K114" s="60"/>
      <c r="L114" s="59"/>
      <c r="M114" s="60"/>
      <c r="N114" s="59"/>
      <c r="O114" s="80"/>
      <c r="P114" s="59"/>
      <c r="Q114" s="60"/>
      <c r="R114" s="59"/>
      <c r="S114" s="60"/>
      <c r="T114" s="59"/>
      <c r="U114" s="60"/>
      <c r="V114" s="59"/>
      <c r="W114" s="60"/>
      <c r="X114" s="59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</row>
    <row r="115">
      <c r="A115" s="60"/>
      <c r="B115" s="59"/>
      <c r="C115" s="80"/>
      <c r="D115" s="59"/>
      <c r="E115" s="60"/>
      <c r="F115" s="59"/>
      <c r="G115" s="60"/>
      <c r="H115" s="59"/>
      <c r="I115" s="80"/>
      <c r="J115" s="59"/>
      <c r="K115" s="60"/>
      <c r="L115" s="59"/>
      <c r="M115" s="60"/>
      <c r="N115" s="59"/>
      <c r="O115" s="80"/>
      <c r="P115" s="59"/>
      <c r="Q115" s="60"/>
      <c r="R115" s="59"/>
      <c r="S115" s="60"/>
      <c r="T115" s="59"/>
      <c r="U115" s="60"/>
      <c r="V115" s="59"/>
      <c r="W115" s="60"/>
      <c r="X115" s="59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</row>
    <row r="116">
      <c r="A116" s="60"/>
      <c r="B116" s="59"/>
      <c r="C116" s="80"/>
      <c r="D116" s="59"/>
      <c r="E116" s="60"/>
      <c r="F116" s="59"/>
      <c r="G116" s="60"/>
      <c r="H116" s="59"/>
      <c r="I116" s="80"/>
      <c r="J116" s="59"/>
      <c r="K116" s="60"/>
      <c r="L116" s="59"/>
      <c r="M116" s="60"/>
      <c r="N116" s="59"/>
      <c r="O116" s="80"/>
      <c r="P116" s="59"/>
      <c r="Q116" s="60"/>
      <c r="R116" s="59"/>
      <c r="S116" s="60"/>
      <c r="T116" s="59"/>
      <c r="U116" s="60"/>
      <c r="V116" s="59"/>
      <c r="W116" s="60"/>
      <c r="X116" s="59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</row>
    <row r="117">
      <c r="A117" s="60"/>
      <c r="B117" s="59"/>
      <c r="C117" s="80"/>
      <c r="D117" s="59"/>
      <c r="E117" s="60"/>
      <c r="F117" s="59"/>
      <c r="G117" s="60"/>
      <c r="H117" s="59"/>
      <c r="I117" s="80"/>
      <c r="J117" s="59"/>
      <c r="K117" s="60"/>
      <c r="L117" s="59"/>
      <c r="M117" s="60"/>
      <c r="N117" s="59"/>
      <c r="O117" s="80"/>
      <c r="P117" s="59"/>
      <c r="Q117" s="60"/>
      <c r="R117" s="59"/>
      <c r="S117" s="60"/>
      <c r="T117" s="59"/>
      <c r="U117" s="60"/>
      <c r="V117" s="59"/>
      <c r="W117" s="60"/>
      <c r="X117" s="59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</row>
    <row r="118">
      <c r="A118" s="60"/>
      <c r="B118" s="59"/>
      <c r="C118" s="80"/>
      <c r="D118" s="59"/>
      <c r="E118" s="60"/>
      <c r="F118" s="59"/>
      <c r="G118" s="60"/>
      <c r="H118" s="59"/>
      <c r="I118" s="80"/>
      <c r="J118" s="59"/>
      <c r="K118" s="60"/>
      <c r="L118" s="59"/>
      <c r="M118" s="60"/>
      <c r="N118" s="59"/>
      <c r="O118" s="80"/>
      <c r="P118" s="59"/>
      <c r="Q118" s="60"/>
      <c r="R118" s="59"/>
      <c r="S118" s="60"/>
      <c r="T118" s="59"/>
      <c r="U118" s="60"/>
      <c r="V118" s="59"/>
      <c r="W118" s="60"/>
      <c r="X118" s="59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</row>
    <row r="119">
      <c r="A119" s="60"/>
      <c r="B119" s="59"/>
      <c r="C119" s="80"/>
      <c r="D119" s="59"/>
      <c r="E119" s="60"/>
      <c r="F119" s="59"/>
      <c r="G119" s="60"/>
      <c r="H119" s="59"/>
      <c r="I119" s="80"/>
      <c r="J119" s="59"/>
      <c r="K119" s="60"/>
      <c r="L119" s="59"/>
      <c r="M119" s="60"/>
      <c r="N119" s="59"/>
      <c r="O119" s="80"/>
      <c r="P119" s="59"/>
      <c r="Q119" s="60"/>
      <c r="R119" s="59"/>
      <c r="S119" s="60"/>
      <c r="T119" s="59"/>
      <c r="U119" s="60"/>
      <c r="V119" s="59"/>
      <c r="W119" s="60"/>
      <c r="X119" s="59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</row>
    <row r="120">
      <c r="A120" s="60"/>
      <c r="B120" s="59"/>
      <c r="C120" s="80"/>
      <c r="D120" s="59"/>
      <c r="E120" s="60"/>
      <c r="F120" s="59"/>
      <c r="G120" s="60"/>
      <c r="H120" s="59"/>
      <c r="I120" s="80"/>
      <c r="J120" s="59"/>
      <c r="K120" s="60"/>
      <c r="L120" s="59"/>
      <c r="M120" s="60"/>
      <c r="N120" s="59"/>
      <c r="O120" s="80"/>
      <c r="P120" s="59"/>
      <c r="Q120" s="60"/>
      <c r="R120" s="59"/>
      <c r="S120" s="60"/>
      <c r="T120" s="59"/>
      <c r="U120" s="60"/>
      <c r="V120" s="59"/>
      <c r="W120" s="60"/>
      <c r="X120" s="59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</row>
    <row r="121">
      <c r="A121" s="60"/>
      <c r="B121" s="59"/>
      <c r="C121" s="80"/>
      <c r="D121" s="59"/>
      <c r="E121" s="60"/>
      <c r="F121" s="59"/>
      <c r="G121" s="60"/>
      <c r="H121" s="59"/>
      <c r="I121" s="80"/>
      <c r="J121" s="59"/>
      <c r="K121" s="60"/>
      <c r="L121" s="59"/>
      <c r="M121" s="60"/>
      <c r="N121" s="59"/>
      <c r="O121" s="80"/>
      <c r="P121" s="59"/>
      <c r="Q121" s="60"/>
      <c r="R121" s="59"/>
      <c r="S121" s="60"/>
      <c r="T121" s="59"/>
      <c r="U121" s="60"/>
      <c r="V121" s="59"/>
      <c r="W121" s="60"/>
      <c r="X121" s="59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</row>
    <row r="122">
      <c r="A122" s="60"/>
      <c r="B122" s="59"/>
      <c r="C122" s="80"/>
      <c r="D122" s="59"/>
      <c r="E122" s="60"/>
      <c r="F122" s="59"/>
      <c r="G122" s="60"/>
      <c r="H122" s="59"/>
      <c r="I122" s="80"/>
      <c r="J122" s="59"/>
      <c r="K122" s="60"/>
      <c r="L122" s="59"/>
      <c r="M122" s="60"/>
      <c r="N122" s="59"/>
      <c r="O122" s="80"/>
      <c r="P122" s="59"/>
      <c r="Q122" s="60"/>
      <c r="R122" s="59"/>
      <c r="S122" s="60"/>
      <c r="T122" s="59"/>
      <c r="U122" s="60"/>
      <c r="V122" s="59"/>
      <c r="W122" s="60"/>
      <c r="X122" s="59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</row>
    <row r="123">
      <c r="A123" s="60"/>
      <c r="B123" s="59"/>
      <c r="C123" s="80"/>
      <c r="D123" s="59"/>
      <c r="E123" s="60"/>
      <c r="F123" s="59"/>
      <c r="G123" s="60"/>
      <c r="H123" s="59"/>
      <c r="I123" s="80"/>
      <c r="J123" s="59"/>
      <c r="K123" s="60"/>
      <c r="L123" s="59"/>
      <c r="M123" s="60"/>
      <c r="N123" s="59"/>
      <c r="O123" s="80"/>
      <c r="P123" s="59"/>
      <c r="Q123" s="60"/>
      <c r="R123" s="59"/>
      <c r="S123" s="60"/>
      <c r="T123" s="59"/>
      <c r="U123" s="60"/>
      <c r="V123" s="59"/>
      <c r="W123" s="60"/>
      <c r="X123" s="59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</row>
    <row r="124">
      <c r="A124" s="60"/>
      <c r="B124" s="59"/>
      <c r="C124" s="80"/>
      <c r="D124" s="59"/>
      <c r="E124" s="60"/>
      <c r="F124" s="59"/>
      <c r="G124" s="60"/>
      <c r="H124" s="59"/>
      <c r="I124" s="80"/>
      <c r="J124" s="59"/>
      <c r="K124" s="60"/>
      <c r="L124" s="59"/>
      <c r="M124" s="60"/>
      <c r="N124" s="59"/>
      <c r="O124" s="80"/>
      <c r="P124" s="59"/>
      <c r="Q124" s="60"/>
      <c r="R124" s="59"/>
      <c r="S124" s="60"/>
      <c r="T124" s="59"/>
      <c r="U124" s="60"/>
      <c r="V124" s="59"/>
      <c r="W124" s="60"/>
      <c r="X124" s="59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</row>
    <row r="125">
      <c r="A125" s="60"/>
      <c r="B125" s="59"/>
      <c r="C125" s="80"/>
      <c r="D125" s="59"/>
      <c r="E125" s="60"/>
      <c r="F125" s="59"/>
      <c r="G125" s="60"/>
      <c r="H125" s="59"/>
      <c r="I125" s="80"/>
      <c r="J125" s="59"/>
      <c r="K125" s="60"/>
      <c r="L125" s="59"/>
      <c r="M125" s="60"/>
      <c r="N125" s="59"/>
      <c r="O125" s="80"/>
      <c r="P125" s="59"/>
      <c r="Q125" s="60"/>
      <c r="R125" s="59"/>
      <c r="S125" s="60"/>
      <c r="T125" s="59"/>
      <c r="U125" s="60"/>
      <c r="V125" s="59"/>
      <c r="W125" s="60"/>
      <c r="X125" s="59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</row>
    <row r="126">
      <c r="A126" s="60"/>
      <c r="B126" s="59"/>
      <c r="C126" s="80"/>
      <c r="D126" s="59"/>
      <c r="E126" s="60"/>
      <c r="F126" s="59"/>
      <c r="G126" s="60"/>
      <c r="H126" s="59"/>
      <c r="I126" s="80"/>
      <c r="J126" s="59"/>
      <c r="K126" s="60"/>
      <c r="L126" s="59"/>
      <c r="M126" s="60"/>
      <c r="N126" s="59"/>
      <c r="O126" s="80"/>
      <c r="P126" s="59"/>
      <c r="Q126" s="60"/>
      <c r="R126" s="59"/>
      <c r="S126" s="60"/>
      <c r="T126" s="59"/>
      <c r="U126" s="60"/>
      <c r="V126" s="59"/>
      <c r="W126" s="60"/>
      <c r="X126" s="59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</row>
    <row r="127">
      <c r="A127" s="60"/>
      <c r="B127" s="59"/>
      <c r="C127" s="80"/>
      <c r="D127" s="59"/>
      <c r="E127" s="60"/>
      <c r="F127" s="59"/>
      <c r="G127" s="60"/>
      <c r="H127" s="59"/>
      <c r="I127" s="80"/>
      <c r="J127" s="59"/>
      <c r="K127" s="60"/>
      <c r="L127" s="59"/>
      <c r="M127" s="60"/>
      <c r="N127" s="59"/>
      <c r="O127" s="80"/>
      <c r="P127" s="59"/>
      <c r="Q127" s="60"/>
      <c r="R127" s="59"/>
      <c r="S127" s="60"/>
      <c r="T127" s="59"/>
      <c r="U127" s="60"/>
      <c r="V127" s="59"/>
      <c r="W127" s="60"/>
      <c r="X127" s="59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</row>
    <row r="128">
      <c r="A128" s="60"/>
      <c r="B128" s="59"/>
      <c r="C128" s="80"/>
      <c r="D128" s="59"/>
      <c r="E128" s="60"/>
      <c r="F128" s="59"/>
      <c r="G128" s="60"/>
      <c r="H128" s="59"/>
      <c r="I128" s="80"/>
      <c r="J128" s="59"/>
      <c r="K128" s="60"/>
      <c r="L128" s="59"/>
      <c r="M128" s="60"/>
      <c r="N128" s="59"/>
      <c r="O128" s="80"/>
      <c r="P128" s="59"/>
      <c r="Q128" s="60"/>
      <c r="R128" s="59"/>
      <c r="S128" s="60"/>
      <c r="T128" s="59"/>
      <c r="U128" s="60"/>
      <c r="V128" s="59"/>
      <c r="W128" s="60"/>
      <c r="X128" s="59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</row>
    <row r="129">
      <c r="A129" s="60"/>
      <c r="B129" s="59"/>
      <c r="C129" s="80"/>
      <c r="D129" s="59"/>
      <c r="E129" s="60"/>
      <c r="F129" s="59"/>
      <c r="G129" s="60"/>
      <c r="H129" s="59"/>
      <c r="I129" s="80"/>
      <c r="J129" s="59"/>
      <c r="K129" s="60"/>
      <c r="L129" s="59"/>
      <c r="M129" s="60"/>
      <c r="N129" s="59"/>
      <c r="O129" s="80"/>
      <c r="P129" s="59"/>
      <c r="Q129" s="60"/>
      <c r="R129" s="59"/>
      <c r="S129" s="60"/>
      <c r="T129" s="59"/>
      <c r="U129" s="60"/>
      <c r="V129" s="59"/>
      <c r="W129" s="60"/>
      <c r="X129" s="59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</row>
    <row r="130">
      <c r="A130" s="60"/>
      <c r="B130" s="59"/>
      <c r="C130" s="80"/>
      <c r="D130" s="59"/>
      <c r="E130" s="60"/>
      <c r="F130" s="59"/>
      <c r="G130" s="60"/>
      <c r="H130" s="59"/>
      <c r="I130" s="80"/>
      <c r="J130" s="59"/>
      <c r="K130" s="60"/>
      <c r="L130" s="59"/>
      <c r="M130" s="60"/>
      <c r="N130" s="59"/>
      <c r="O130" s="80"/>
      <c r="P130" s="59"/>
      <c r="Q130" s="60"/>
      <c r="R130" s="59"/>
      <c r="S130" s="60"/>
      <c r="T130" s="59"/>
      <c r="U130" s="60"/>
      <c r="V130" s="59"/>
      <c r="W130" s="60"/>
      <c r="X130" s="59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</row>
    <row r="131">
      <c r="A131" s="60"/>
      <c r="B131" s="59"/>
      <c r="C131" s="80"/>
      <c r="D131" s="59"/>
      <c r="E131" s="60"/>
      <c r="F131" s="59"/>
      <c r="G131" s="60"/>
      <c r="H131" s="59"/>
      <c r="I131" s="80"/>
      <c r="J131" s="59"/>
      <c r="K131" s="60"/>
      <c r="L131" s="59"/>
      <c r="M131" s="60"/>
      <c r="N131" s="59"/>
      <c r="O131" s="80"/>
      <c r="P131" s="59"/>
      <c r="Q131" s="60"/>
      <c r="R131" s="59"/>
      <c r="S131" s="60"/>
      <c r="T131" s="59"/>
      <c r="U131" s="60"/>
      <c r="V131" s="59"/>
      <c r="W131" s="60"/>
      <c r="X131" s="59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</row>
    <row r="132">
      <c r="A132" s="60"/>
      <c r="B132" s="59"/>
      <c r="C132" s="80"/>
      <c r="D132" s="59"/>
      <c r="E132" s="60"/>
      <c r="F132" s="59"/>
      <c r="G132" s="60"/>
      <c r="H132" s="59"/>
      <c r="I132" s="80"/>
      <c r="J132" s="59"/>
      <c r="K132" s="60"/>
      <c r="L132" s="59"/>
      <c r="M132" s="60"/>
      <c r="N132" s="59"/>
      <c r="O132" s="80"/>
      <c r="P132" s="59"/>
      <c r="Q132" s="60"/>
      <c r="R132" s="59"/>
      <c r="S132" s="60"/>
      <c r="T132" s="59"/>
      <c r="U132" s="60"/>
      <c r="V132" s="59"/>
      <c r="W132" s="60"/>
      <c r="X132" s="59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</row>
    <row r="133">
      <c r="A133" s="60"/>
      <c r="B133" s="59"/>
      <c r="C133" s="80"/>
      <c r="D133" s="59"/>
      <c r="E133" s="60"/>
      <c r="F133" s="59"/>
      <c r="G133" s="60"/>
      <c r="H133" s="59"/>
      <c r="I133" s="80"/>
      <c r="J133" s="59"/>
      <c r="K133" s="60"/>
      <c r="L133" s="59"/>
      <c r="M133" s="60"/>
      <c r="N133" s="59"/>
      <c r="O133" s="80"/>
      <c r="P133" s="59"/>
      <c r="Q133" s="60"/>
      <c r="R133" s="59"/>
      <c r="S133" s="60"/>
      <c r="T133" s="59"/>
      <c r="U133" s="60"/>
      <c r="V133" s="59"/>
      <c r="W133" s="60"/>
      <c r="X133" s="59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</row>
    <row r="134">
      <c r="A134" s="60"/>
      <c r="B134" s="59"/>
      <c r="C134" s="80"/>
      <c r="D134" s="59"/>
      <c r="E134" s="60"/>
      <c r="F134" s="59"/>
      <c r="G134" s="60"/>
      <c r="H134" s="59"/>
      <c r="I134" s="80"/>
      <c r="J134" s="59"/>
      <c r="K134" s="60"/>
      <c r="L134" s="59"/>
      <c r="M134" s="60"/>
      <c r="N134" s="59"/>
      <c r="O134" s="80"/>
      <c r="P134" s="59"/>
      <c r="Q134" s="60"/>
      <c r="R134" s="59"/>
      <c r="S134" s="60"/>
      <c r="T134" s="59"/>
      <c r="U134" s="60"/>
      <c r="V134" s="59"/>
      <c r="W134" s="60"/>
      <c r="X134" s="59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</row>
    <row r="135">
      <c r="A135" s="60"/>
      <c r="B135" s="59"/>
      <c r="C135" s="80"/>
      <c r="D135" s="59"/>
      <c r="E135" s="60"/>
      <c r="F135" s="59"/>
      <c r="G135" s="60"/>
      <c r="H135" s="59"/>
      <c r="I135" s="80"/>
      <c r="J135" s="59"/>
      <c r="K135" s="60"/>
      <c r="L135" s="59"/>
      <c r="M135" s="60"/>
      <c r="N135" s="59"/>
      <c r="O135" s="80"/>
      <c r="P135" s="59"/>
      <c r="Q135" s="60"/>
      <c r="R135" s="59"/>
      <c r="S135" s="60"/>
      <c r="T135" s="59"/>
      <c r="U135" s="60"/>
      <c r="V135" s="59"/>
      <c r="W135" s="60"/>
      <c r="X135" s="59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</row>
    <row r="136">
      <c r="A136" s="60"/>
      <c r="B136" s="59"/>
      <c r="C136" s="80"/>
      <c r="D136" s="59"/>
      <c r="E136" s="60"/>
      <c r="F136" s="59"/>
      <c r="G136" s="60"/>
      <c r="H136" s="59"/>
      <c r="I136" s="80"/>
      <c r="J136" s="59"/>
      <c r="K136" s="60"/>
      <c r="L136" s="59"/>
      <c r="M136" s="60"/>
      <c r="N136" s="59"/>
      <c r="O136" s="80"/>
      <c r="P136" s="59"/>
      <c r="Q136" s="60"/>
      <c r="R136" s="59"/>
      <c r="S136" s="60"/>
      <c r="T136" s="59"/>
      <c r="U136" s="60"/>
      <c r="V136" s="59"/>
      <c r="W136" s="60"/>
      <c r="X136" s="59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</row>
    <row r="137">
      <c r="A137" s="60"/>
      <c r="B137" s="59"/>
      <c r="C137" s="80"/>
      <c r="D137" s="59"/>
      <c r="E137" s="60"/>
      <c r="F137" s="59"/>
      <c r="G137" s="60"/>
      <c r="H137" s="59"/>
      <c r="I137" s="80"/>
      <c r="J137" s="59"/>
      <c r="K137" s="60"/>
      <c r="L137" s="59"/>
      <c r="M137" s="60"/>
      <c r="N137" s="59"/>
      <c r="O137" s="80"/>
      <c r="P137" s="59"/>
      <c r="Q137" s="60"/>
      <c r="R137" s="59"/>
      <c r="S137" s="60"/>
      <c r="T137" s="59"/>
      <c r="U137" s="60"/>
      <c r="V137" s="59"/>
      <c r="W137" s="60"/>
      <c r="X137" s="59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</row>
    <row r="138">
      <c r="A138" s="60"/>
      <c r="B138" s="59"/>
      <c r="C138" s="80"/>
      <c r="D138" s="59"/>
      <c r="E138" s="60"/>
      <c r="F138" s="59"/>
      <c r="G138" s="60"/>
      <c r="H138" s="59"/>
      <c r="I138" s="80"/>
      <c r="J138" s="59"/>
      <c r="K138" s="60"/>
      <c r="L138" s="59"/>
      <c r="M138" s="60"/>
      <c r="N138" s="59"/>
      <c r="O138" s="80"/>
      <c r="P138" s="59"/>
      <c r="Q138" s="60"/>
      <c r="R138" s="59"/>
      <c r="S138" s="60"/>
      <c r="T138" s="59"/>
      <c r="U138" s="60"/>
      <c r="V138" s="59"/>
      <c r="W138" s="60"/>
      <c r="X138" s="59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</row>
    <row r="139">
      <c r="A139" s="60"/>
      <c r="B139" s="59"/>
      <c r="C139" s="80"/>
      <c r="D139" s="59"/>
      <c r="E139" s="60"/>
      <c r="F139" s="59"/>
      <c r="G139" s="60"/>
      <c r="H139" s="59"/>
      <c r="I139" s="80"/>
      <c r="J139" s="59"/>
      <c r="K139" s="60"/>
      <c r="L139" s="59"/>
      <c r="M139" s="60"/>
      <c r="N139" s="59"/>
      <c r="O139" s="80"/>
      <c r="P139" s="59"/>
      <c r="Q139" s="60"/>
      <c r="R139" s="59"/>
      <c r="S139" s="60"/>
      <c r="T139" s="59"/>
      <c r="U139" s="60"/>
      <c r="V139" s="59"/>
      <c r="W139" s="60"/>
      <c r="X139" s="59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</row>
    <row r="140">
      <c r="A140" s="60"/>
      <c r="B140" s="59"/>
      <c r="C140" s="80"/>
      <c r="D140" s="59"/>
      <c r="E140" s="60"/>
      <c r="F140" s="59"/>
      <c r="G140" s="60"/>
      <c r="H140" s="59"/>
      <c r="I140" s="80"/>
      <c r="J140" s="59"/>
      <c r="K140" s="60"/>
      <c r="L140" s="59"/>
      <c r="M140" s="60"/>
      <c r="N140" s="59"/>
      <c r="O140" s="80"/>
      <c r="P140" s="59"/>
      <c r="Q140" s="60"/>
      <c r="R140" s="59"/>
      <c r="S140" s="60"/>
      <c r="T140" s="59"/>
      <c r="U140" s="60"/>
      <c r="V140" s="59"/>
      <c r="W140" s="60"/>
      <c r="X140" s="59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</row>
    <row r="141">
      <c r="A141" s="60"/>
      <c r="B141" s="59"/>
      <c r="C141" s="80"/>
      <c r="D141" s="59"/>
      <c r="E141" s="60"/>
      <c r="F141" s="59"/>
      <c r="G141" s="60"/>
      <c r="H141" s="59"/>
      <c r="I141" s="80"/>
      <c r="J141" s="59"/>
      <c r="K141" s="60"/>
      <c r="L141" s="59"/>
      <c r="M141" s="60"/>
      <c r="N141" s="59"/>
      <c r="O141" s="80"/>
      <c r="P141" s="59"/>
      <c r="Q141" s="60"/>
      <c r="R141" s="59"/>
      <c r="S141" s="60"/>
      <c r="T141" s="59"/>
      <c r="U141" s="60"/>
      <c r="V141" s="59"/>
      <c r="W141" s="60"/>
      <c r="X141" s="59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</row>
    <row r="142">
      <c r="A142" s="60"/>
      <c r="B142" s="59"/>
      <c r="C142" s="80"/>
      <c r="D142" s="59"/>
      <c r="E142" s="60"/>
      <c r="F142" s="59"/>
      <c r="G142" s="60"/>
      <c r="H142" s="59"/>
      <c r="I142" s="80"/>
      <c r="J142" s="59"/>
      <c r="K142" s="60"/>
      <c r="L142" s="59"/>
      <c r="M142" s="60"/>
      <c r="N142" s="59"/>
      <c r="O142" s="80"/>
      <c r="P142" s="59"/>
      <c r="Q142" s="60"/>
      <c r="R142" s="59"/>
      <c r="S142" s="60"/>
      <c r="T142" s="59"/>
      <c r="U142" s="60"/>
      <c r="V142" s="59"/>
      <c r="W142" s="60"/>
      <c r="X142" s="59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</row>
    <row r="143">
      <c r="A143" s="60"/>
      <c r="B143" s="59"/>
      <c r="C143" s="80"/>
      <c r="D143" s="59"/>
      <c r="E143" s="60"/>
      <c r="F143" s="59"/>
      <c r="G143" s="60"/>
      <c r="H143" s="59"/>
      <c r="I143" s="80"/>
      <c r="J143" s="59"/>
      <c r="K143" s="60"/>
      <c r="L143" s="59"/>
      <c r="M143" s="60"/>
      <c r="N143" s="59"/>
      <c r="O143" s="80"/>
      <c r="P143" s="59"/>
      <c r="Q143" s="60"/>
      <c r="R143" s="59"/>
      <c r="S143" s="60"/>
      <c r="T143" s="59"/>
      <c r="U143" s="60"/>
      <c r="V143" s="59"/>
      <c r="W143" s="60"/>
      <c r="X143" s="59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</row>
    <row r="144">
      <c r="A144" s="60"/>
      <c r="B144" s="59"/>
      <c r="C144" s="80"/>
      <c r="D144" s="59"/>
      <c r="E144" s="60"/>
      <c r="F144" s="59"/>
      <c r="G144" s="60"/>
      <c r="H144" s="59"/>
      <c r="I144" s="80"/>
      <c r="J144" s="59"/>
      <c r="K144" s="60"/>
      <c r="L144" s="59"/>
      <c r="M144" s="60"/>
      <c r="N144" s="59"/>
      <c r="O144" s="80"/>
      <c r="P144" s="59"/>
      <c r="Q144" s="60"/>
      <c r="R144" s="59"/>
      <c r="S144" s="60"/>
      <c r="T144" s="59"/>
      <c r="U144" s="60"/>
      <c r="V144" s="59"/>
      <c r="W144" s="60"/>
      <c r="X144" s="59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</row>
    <row r="145">
      <c r="A145" s="60"/>
      <c r="B145" s="59"/>
      <c r="C145" s="80"/>
      <c r="D145" s="59"/>
      <c r="E145" s="60"/>
      <c r="F145" s="59"/>
      <c r="G145" s="60"/>
      <c r="H145" s="59"/>
      <c r="I145" s="80"/>
      <c r="J145" s="59"/>
      <c r="K145" s="60"/>
      <c r="L145" s="59"/>
      <c r="M145" s="60"/>
      <c r="N145" s="59"/>
      <c r="O145" s="80"/>
      <c r="P145" s="59"/>
      <c r="Q145" s="60"/>
      <c r="R145" s="59"/>
      <c r="S145" s="60"/>
      <c r="T145" s="59"/>
      <c r="U145" s="60"/>
      <c r="V145" s="59"/>
      <c r="W145" s="60"/>
      <c r="X145" s="59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</row>
    <row r="146">
      <c r="A146" s="60"/>
      <c r="B146" s="59"/>
      <c r="C146" s="80"/>
      <c r="D146" s="59"/>
      <c r="E146" s="60"/>
      <c r="F146" s="59"/>
      <c r="G146" s="60"/>
      <c r="H146" s="59"/>
      <c r="I146" s="80"/>
      <c r="J146" s="59"/>
      <c r="K146" s="60"/>
      <c r="L146" s="59"/>
      <c r="M146" s="60"/>
      <c r="N146" s="59"/>
      <c r="O146" s="80"/>
      <c r="P146" s="59"/>
      <c r="Q146" s="60"/>
      <c r="R146" s="59"/>
      <c r="S146" s="60"/>
      <c r="T146" s="59"/>
      <c r="U146" s="60"/>
      <c r="V146" s="59"/>
      <c r="W146" s="60"/>
      <c r="X146" s="59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</row>
    <row r="147">
      <c r="A147" s="60"/>
      <c r="B147" s="59"/>
      <c r="C147" s="80"/>
      <c r="D147" s="59"/>
      <c r="E147" s="60"/>
      <c r="F147" s="59"/>
      <c r="G147" s="60"/>
      <c r="H147" s="59"/>
      <c r="I147" s="80"/>
      <c r="J147" s="59"/>
      <c r="K147" s="60"/>
      <c r="L147" s="59"/>
      <c r="M147" s="60"/>
      <c r="N147" s="59"/>
      <c r="O147" s="80"/>
      <c r="P147" s="59"/>
      <c r="Q147" s="60"/>
      <c r="R147" s="59"/>
      <c r="S147" s="60"/>
      <c r="T147" s="59"/>
      <c r="U147" s="60"/>
      <c r="V147" s="59"/>
      <c r="W147" s="60"/>
      <c r="X147" s="59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</row>
    <row r="148">
      <c r="A148" s="60"/>
      <c r="B148" s="59"/>
      <c r="C148" s="80"/>
      <c r="D148" s="59"/>
      <c r="E148" s="60"/>
      <c r="F148" s="59"/>
      <c r="G148" s="60"/>
      <c r="H148" s="59"/>
      <c r="I148" s="80"/>
      <c r="J148" s="59"/>
      <c r="K148" s="60"/>
      <c r="L148" s="59"/>
      <c r="M148" s="60"/>
      <c r="N148" s="59"/>
      <c r="O148" s="80"/>
      <c r="P148" s="59"/>
      <c r="Q148" s="60"/>
      <c r="R148" s="59"/>
      <c r="S148" s="60"/>
      <c r="T148" s="59"/>
      <c r="U148" s="60"/>
      <c r="V148" s="59"/>
      <c r="W148" s="60"/>
      <c r="X148" s="59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</row>
    <row r="149">
      <c r="A149" s="60"/>
      <c r="B149" s="59"/>
      <c r="C149" s="80"/>
      <c r="D149" s="59"/>
      <c r="E149" s="60"/>
      <c r="F149" s="59"/>
      <c r="G149" s="60"/>
      <c r="H149" s="59"/>
      <c r="I149" s="80"/>
      <c r="J149" s="59"/>
      <c r="K149" s="60"/>
      <c r="L149" s="59"/>
      <c r="M149" s="60"/>
      <c r="N149" s="59"/>
      <c r="O149" s="80"/>
      <c r="P149" s="59"/>
      <c r="Q149" s="60"/>
      <c r="R149" s="59"/>
      <c r="S149" s="60"/>
      <c r="T149" s="59"/>
      <c r="U149" s="60"/>
      <c r="V149" s="59"/>
      <c r="W149" s="60"/>
      <c r="X149" s="59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</row>
    <row r="150">
      <c r="A150" s="60"/>
      <c r="B150" s="59"/>
      <c r="C150" s="80"/>
      <c r="D150" s="59"/>
      <c r="E150" s="60"/>
      <c r="F150" s="59"/>
      <c r="G150" s="60"/>
      <c r="H150" s="59"/>
      <c r="I150" s="80"/>
      <c r="J150" s="59"/>
      <c r="K150" s="60"/>
      <c r="L150" s="59"/>
      <c r="M150" s="60"/>
      <c r="N150" s="59"/>
      <c r="O150" s="80"/>
      <c r="P150" s="59"/>
      <c r="Q150" s="60"/>
      <c r="R150" s="59"/>
      <c r="S150" s="60"/>
      <c r="T150" s="59"/>
      <c r="U150" s="60"/>
      <c r="V150" s="59"/>
      <c r="W150" s="60"/>
      <c r="X150" s="59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</row>
    <row r="151">
      <c r="A151" s="60"/>
      <c r="B151" s="59"/>
      <c r="C151" s="80"/>
      <c r="D151" s="59"/>
      <c r="E151" s="60"/>
      <c r="F151" s="59"/>
      <c r="G151" s="60"/>
      <c r="H151" s="59"/>
      <c r="I151" s="80"/>
      <c r="J151" s="59"/>
      <c r="K151" s="60"/>
      <c r="L151" s="59"/>
      <c r="M151" s="60"/>
      <c r="N151" s="59"/>
      <c r="O151" s="80"/>
      <c r="P151" s="59"/>
      <c r="Q151" s="60"/>
      <c r="R151" s="59"/>
      <c r="S151" s="60"/>
      <c r="T151" s="59"/>
      <c r="U151" s="60"/>
      <c r="V151" s="59"/>
      <c r="W151" s="60"/>
      <c r="X151" s="59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</row>
    <row r="152">
      <c r="A152" s="60"/>
      <c r="B152" s="59"/>
      <c r="C152" s="80"/>
      <c r="D152" s="59"/>
      <c r="E152" s="60"/>
      <c r="F152" s="59"/>
      <c r="G152" s="60"/>
      <c r="H152" s="59"/>
      <c r="I152" s="80"/>
      <c r="J152" s="59"/>
      <c r="K152" s="60"/>
      <c r="L152" s="59"/>
      <c r="M152" s="60"/>
      <c r="N152" s="59"/>
      <c r="O152" s="80"/>
      <c r="P152" s="59"/>
      <c r="Q152" s="60"/>
      <c r="R152" s="59"/>
      <c r="S152" s="60"/>
      <c r="T152" s="59"/>
      <c r="U152" s="60"/>
      <c r="V152" s="59"/>
      <c r="W152" s="60"/>
      <c r="X152" s="59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</row>
    <row r="153">
      <c r="A153" s="60"/>
      <c r="B153" s="59"/>
      <c r="C153" s="80"/>
      <c r="D153" s="59"/>
      <c r="E153" s="60"/>
      <c r="F153" s="59"/>
      <c r="G153" s="60"/>
      <c r="H153" s="59"/>
      <c r="I153" s="80"/>
      <c r="J153" s="59"/>
      <c r="K153" s="60"/>
      <c r="L153" s="59"/>
      <c r="M153" s="60"/>
      <c r="N153" s="59"/>
      <c r="O153" s="80"/>
      <c r="P153" s="59"/>
      <c r="Q153" s="60"/>
      <c r="R153" s="59"/>
      <c r="S153" s="60"/>
      <c r="T153" s="59"/>
      <c r="U153" s="60"/>
      <c r="V153" s="59"/>
      <c r="W153" s="60"/>
      <c r="X153" s="59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</row>
    <row r="154">
      <c r="A154" s="60"/>
      <c r="B154" s="59"/>
      <c r="C154" s="80"/>
      <c r="D154" s="59"/>
      <c r="E154" s="60"/>
      <c r="F154" s="59"/>
      <c r="G154" s="60"/>
      <c r="H154" s="59"/>
      <c r="I154" s="80"/>
      <c r="J154" s="59"/>
      <c r="K154" s="60"/>
      <c r="L154" s="59"/>
      <c r="M154" s="60"/>
      <c r="N154" s="59"/>
      <c r="O154" s="80"/>
      <c r="P154" s="59"/>
      <c r="Q154" s="60"/>
      <c r="R154" s="59"/>
      <c r="S154" s="60"/>
      <c r="T154" s="59"/>
      <c r="U154" s="60"/>
      <c r="V154" s="59"/>
      <c r="W154" s="60"/>
      <c r="X154" s="59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</row>
    <row r="155">
      <c r="A155" s="60"/>
      <c r="B155" s="59"/>
      <c r="C155" s="80"/>
      <c r="D155" s="59"/>
      <c r="E155" s="60"/>
      <c r="F155" s="59"/>
      <c r="G155" s="60"/>
      <c r="H155" s="59"/>
      <c r="I155" s="80"/>
      <c r="J155" s="59"/>
      <c r="K155" s="60"/>
      <c r="L155" s="59"/>
      <c r="M155" s="60"/>
      <c r="N155" s="59"/>
      <c r="O155" s="80"/>
      <c r="P155" s="59"/>
      <c r="Q155" s="60"/>
      <c r="R155" s="59"/>
      <c r="S155" s="60"/>
      <c r="T155" s="59"/>
      <c r="U155" s="60"/>
      <c r="V155" s="59"/>
      <c r="W155" s="60"/>
      <c r="X155" s="59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</row>
    <row r="156">
      <c r="A156" s="60"/>
      <c r="B156" s="59"/>
      <c r="C156" s="80"/>
      <c r="D156" s="59"/>
      <c r="E156" s="60"/>
      <c r="F156" s="59"/>
      <c r="G156" s="60"/>
      <c r="H156" s="59"/>
      <c r="I156" s="80"/>
      <c r="J156" s="59"/>
      <c r="K156" s="60"/>
      <c r="L156" s="59"/>
      <c r="M156" s="60"/>
      <c r="N156" s="59"/>
      <c r="O156" s="80"/>
      <c r="P156" s="59"/>
      <c r="Q156" s="60"/>
      <c r="R156" s="59"/>
      <c r="S156" s="60"/>
      <c r="T156" s="59"/>
      <c r="U156" s="60"/>
      <c r="V156" s="59"/>
      <c r="W156" s="60"/>
      <c r="X156" s="59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</row>
    <row r="157">
      <c r="A157" s="60"/>
      <c r="B157" s="59"/>
      <c r="C157" s="80"/>
      <c r="D157" s="59"/>
      <c r="E157" s="60"/>
      <c r="F157" s="59"/>
      <c r="G157" s="60"/>
      <c r="H157" s="59"/>
      <c r="I157" s="80"/>
      <c r="J157" s="59"/>
      <c r="K157" s="60"/>
      <c r="L157" s="59"/>
      <c r="M157" s="60"/>
      <c r="N157" s="59"/>
      <c r="O157" s="80"/>
      <c r="P157" s="59"/>
      <c r="Q157" s="60"/>
      <c r="R157" s="59"/>
      <c r="S157" s="60"/>
      <c r="T157" s="59"/>
      <c r="U157" s="60"/>
      <c r="V157" s="59"/>
      <c r="W157" s="60"/>
      <c r="X157" s="59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>
      <c r="A158" s="60"/>
      <c r="B158" s="59"/>
      <c r="C158" s="80"/>
      <c r="D158" s="59"/>
      <c r="E158" s="60"/>
      <c r="F158" s="59"/>
      <c r="G158" s="60"/>
      <c r="H158" s="59"/>
      <c r="I158" s="80"/>
      <c r="J158" s="59"/>
      <c r="K158" s="60"/>
      <c r="L158" s="59"/>
      <c r="M158" s="60"/>
      <c r="N158" s="59"/>
      <c r="O158" s="80"/>
      <c r="P158" s="59"/>
      <c r="Q158" s="60"/>
      <c r="R158" s="59"/>
      <c r="S158" s="60"/>
      <c r="T158" s="59"/>
      <c r="U158" s="60"/>
      <c r="V158" s="59"/>
      <c r="W158" s="60"/>
      <c r="X158" s="59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</row>
    <row r="159">
      <c r="A159" s="60"/>
      <c r="B159" s="59"/>
      <c r="C159" s="80"/>
      <c r="D159" s="59"/>
      <c r="E159" s="60"/>
      <c r="F159" s="59"/>
      <c r="G159" s="60"/>
      <c r="H159" s="59"/>
      <c r="I159" s="80"/>
      <c r="J159" s="59"/>
      <c r="K159" s="60"/>
      <c r="L159" s="59"/>
      <c r="M159" s="60"/>
      <c r="N159" s="59"/>
      <c r="O159" s="80"/>
      <c r="P159" s="59"/>
      <c r="Q159" s="60"/>
      <c r="R159" s="59"/>
      <c r="S159" s="60"/>
      <c r="T159" s="59"/>
      <c r="U159" s="60"/>
      <c r="V159" s="59"/>
      <c r="W159" s="60"/>
      <c r="X159" s="59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</row>
    <row r="160">
      <c r="A160" s="60"/>
      <c r="B160" s="59"/>
      <c r="C160" s="80"/>
      <c r="D160" s="59"/>
      <c r="E160" s="60"/>
      <c r="F160" s="59"/>
      <c r="G160" s="60"/>
      <c r="H160" s="59"/>
      <c r="I160" s="80"/>
      <c r="J160" s="59"/>
      <c r="K160" s="60"/>
      <c r="L160" s="59"/>
      <c r="M160" s="60"/>
      <c r="N160" s="59"/>
      <c r="O160" s="80"/>
      <c r="P160" s="59"/>
      <c r="Q160" s="60"/>
      <c r="R160" s="59"/>
      <c r="S160" s="60"/>
      <c r="T160" s="59"/>
      <c r="U160" s="60"/>
      <c r="V160" s="59"/>
      <c r="W160" s="60"/>
      <c r="X160" s="59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</row>
    <row r="161">
      <c r="A161" s="60"/>
      <c r="B161" s="59"/>
      <c r="C161" s="80"/>
      <c r="D161" s="59"/>
      <c r="E161" s="60"/>
      <c r="F161" s="59"/>
      <c r="G161" s="60"/>
      <c r="H161" s="59"/>
      <c r="I161" s="80"/>
      <c r="J161" s="59"/>
      <c r="K161" s="60"/>
      <c r="L161" s="59"/>
      <c r="M161" s="60"/>
      <c r="N161" s="59"/>
      <c r="O161" s="80"/>
      <c r="P161" s="59"/>
      <c r="Q161" s="60"/>
      <c r="R161" s="59"/>
      <c r="S161" s="60"/>
      <c r="T161" s="59"/>
      <c r="U161" s="60"/>
      <c r="V161" s="59"/>
      <c r="W161" s="60"/>
      <c r="X161" s="59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</row>
    <row r="162">
      <c r="A162" s="60"/>
      <c r="B162" s="59"/>
      <c r="C162" s="80"/>
      <c r="D162" s="59"/>
      <c r="E162" s="60"/>
      <c r="F162" s="59"/>
      <c r="G162" s="60"/>
      <c r="H162" s="59"/>
      <c r="I162" s="80"/>
      <c r="J162" s="59"/>
      <c r="K162" s="60"/>
      <c r="L162" s="59"/>
      <c r="M162" s="60"/>
      <c r="N162" s="59"/>
      <c r="O162" s="80"/>
      <c r="P162" s="59"/>
      <c r="Q162" s="60"/>
      <c r="R162" s="59"/>
      <c r="S162" s="60"/>
      <c r="T162" s="59"/>
      <c r="U162" s="60"/>
      <c r="V162" s="59"/>
      <c r="W162" s="60"/>
      <c r="X162" s="59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</row>
    <row r="163">
      <c r="A163" s="60"/>
      <c r="B163" s="59"/>
      <c r="C163" s="80"/>
      <c r="D163" s="59"/>
      <c r="E163" s="60"/>
      <c r="F163" s="59"/>
      <c r="G163" s="60"/>
      <c r="H163" s="59"/>
      <c r="I163" s="80"/>
      <c r="J163" s="59"/>
      <c r="K163" s="60"/>
      <c r="L163" s="59"/>
      <c r="M163" s="60"/>
      <c r="N163" s="59"/>
      <c r="O163" s="80"/>
      <c r="P163" s="59"/>
      <c r="Q163" s="60"/>
      <c r="R163" s="59"/>
      <c r="S163" s="60"/>
      <c r="T163" s="59"/>
      <c r="U163" s="60"/>
      <c r="V163" s="59"/>
      <c r="W163" s="60"/>
      <c r="X163" s="59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</row>
    <row r="164">
      <c r="A164" s="60"/>
      <c r="B164" s="59"/>
      <c r="C164" s="80"/>
      <c r="D164" s="59"/>
      <c r="E164" s="60"/>
      <c r="F164" s="59"/>
      <c r="G164" s="60"/>
      <c r="H164" s="59"/>
      <c r="I164" s="80"/>
      <c r="J164" s="59"/>
      <c r="K164" s="60"/>
      <c r="L164" s="59"/>
      <c r="M164" s="60"/>
      <c r="N164" s="59"/>
      <c r="O164" s="80"/>
      <c r="P164" s="59"/>
      <c r="Q164" s="60"/>
      <c r="R164" s="59"/>
      <c r="S164" s="60"/>
      <c r="T164" s="59"/>
      <c r="U164" s="60"/>
      <c r="V164" s="59"/>
      <c r="W164" s="60"/>
      <c r="X164" s="59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</row>
    <row r="165">
      <c r="A165" s="60"/>
      <c r="B165" s="59"/>
      <c r="C165" s="80"/>
      <c r="D165" s="59"/>
      <c r="E165" s="60"/>
      <c r="F165" s="59"/>
      <c r="G165" s="60"/>
      <c r="H165" s="59"/>
      <c r="I165" s="80"/>
      <c r="J165" s="59"/>
      <c r="K165" s="60"/>
      <c r="L165" s="59"/>
      <c r="M165" s="60"/>
      <c r="N165" s="59"/>
      <c r="O165" s="80"/>
      <c r="P165" s="59"/>
      <c r="Q165" s="60"/>
      <c r="R165" s="59"/>
      <c r="S165" s="60"/>
      <c r="T165" s="59"/>
      <c r="U165" s="60"/>
      <c r="V165" s="59"/>
      <c r="W165" s="60"/>
      <c r="X165" s="59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</row>
    <row r="166">
      <c r="A166" s="60"/>
      <c r="B166" s="59"/>
      <c r="C166" s="80"/>
      <c r="D166" s="59"/>
      <c r="E166" s="60"/>
      <c r="F166" s="59"/>
      <c r="G166" s="60"/>
      <c r="H166" s="59"/>
      <c r="I166" s="80"/>
      <c r="J166" s="59"/>
      <c r="K166" s="60"/>
      <c r="L166" s="59"/>
      <c r="M166" s="60"/>
      <c r="N166" s="59"/>
      <c r="O166" s="80"/>
      <c r="P166" s="59"/>
      <c r="Q166" s="60"/>
      <c r="R166" s="59"/>
      <c r="S166" s="60"/>
      <c r="T166" s="59"/>
      <c r="U166" s="60"/>
      <c r="V166" s="59"/>
      <c r="W166" s="60"/>
      <c r="X166" s="59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</row>
    <row r="167">
      <c r="A167" s="60"/>
      <c r="B167" s="59"/>
      <c r="C167" s="80"/>
      <c r="D167" s="59"/>
      <c r="E167" s="60"/>
      <c r="F167" s="59"/>
      <c r="G167" s="60"/>
      <c r="H167" s="59"/>
      <c r="I167" s="80"/>
      <c r="J167" s="59"/>
      <c r="K167" s="60"/>
      <c r="L167" s="59"/>
      <c r="M167" s="60"/>
      <c r="N167" s="59"/>
      <c r="O167" s="80"/>
      <c r="P167" s="59"/>
      <c r="Q167" s="60"/>
      <c r="R167" s="59"/>
      <c r="S167" s="60"/>
      <c r="T167" s="59"/>
      <c r="U167" s="60"/>
      <c r="V167" s="59"/>
      <c r="W167" s="60"/>
      <c r="X167" s="59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</row>
    <row r="168">
      <c r="A168" s="60"/>
      <c r="B168" s="59"/>
      <c r="C168" s="80"/>
      <c r="D168" s="59"/>
      <c r="E168" s="60"/>
      <c r="F168" s="59"/>
      <c r="G168" s="60"/>
      <c r="H168" s="59"/>
      <c r="I168" s="80"/>
      <c r="J168" s="59"/>
      <c r="K168" s="60"/>
      <c r="L168" s="59"/>
      <c r="M168" s="60"/>
      <c r="N168" s="59"/>
      <c r="O168" s="80"/>
      <c r="P168" s="59"/>
      <c r="Q168" s="60"/>
      <c r="R168" s="59"/>
      <c r="S168" s="60"/>
      <c r="T168" s="59"/>
      <c r="U168" s="60"/>
      <c r="V168" s="59"/>
      <c r="W168" s="60"/>
      <c r="X168" s="59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</row>
    <row r="169">
      <c r="A169" s="60"/>
      <c r="B169" s="59"/>
      <c r="C169" s="80"/>
      <c r="D169" s="59"/>
      <c r="E169" s="60"/>
      <c r="F169" s="59"/>
      <c r="G169" s="60"/>
      <c r="H169" s="59"/>
      <c r="I169" s="80"/>
      <c r="J169" s="59"/>
      <c r="K169" s="60"/>
      <c r="L169" s="59"/>
      <c r="M169" s="60"/>
      <c r="N169" s="59"/>
      <c r="O169" s="80"/>
      <c r="P169" s="59"/>
      <c r="Q169" s="60"/>
      <c r="R169" s="59"/>
      <c r="S169" s="60"/>
      <c r="T169" s="59"/>
      <c r="U169" s="60"/>
      <c r="V169" s="59"/>
      <c r="W169" s="60"/>
      <c r="X169" s="59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</row>
    <row r="170">
      <c r="A170" s="60"/>
      <c r="B170" s="59"/>
      <c r="C170" s="80"/>
      <c r="D170" s="59"/>
      <c r="E170" s="60"/>
      <c r="F170" s="59"/>
      <c r="G170" s="60"/>
      <c r="H170" s="59"/>
      <c r="I170" s="80"/>
      <c r="J170" s="59"/>
      <c r="K170" s="60"/>
      <c r="L170" s="59"/>
      <c r="M170" s="60"/>
      <c r="N170" s="59"/>
      <c r="O170" s="80"/>
      <c r="P170" s="59"/>
      <c r="Q170" s="60"/>
      <c r="R170" s="59"/>
      <c r="S170" s="60"/>
      <c r="T170" s="59"/>
      <c r="U170" s="60"/>
      <c r="V170" s="59"/>
      <c r="W170" s="60"/>
      <c r="X170" s="59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</row>
    <row r="171">
      <c r="A171" s="60"/>
      <c r="B171" s="59"/>
      <c r="C171" s="80"/>
      <c r="D171" s="59"/>
      <c r="E171" s="60"/>
      <c r="F171" s="59"/>
      <c r="G171" s="60"/>
      <c r="H171" s="59"/>
      <c r="I171" s="80"/>
      <c r="J171" s="59"/>
      <c r="K171" s="60"/>
      <c r="L171" s="59"/>
      <c r="M171" s="60"/>
      <c r="N171" s="59"/>
      <c r="O171" s="80"/>
      <c r="P171" s="59"/>
      <c r="Q171" s="60"/>
      <c r="R171" s="59"/>
      <c r="S171" s="60"/>
      <c r="T171" s="59"/>
      <c r="U171" s="60"/>
      <c r="V171" s="59"/>
      <c r="W171" s="60"/>
      <c r="X171" s="59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</row>
    <row r="172">
      <c r="A172" s="60"/>
      <c r="B172" s="59"/>
      <c r="C172" s="80"/>
      <c r="D172" s="59"/>
      <c r="E172" s="60"/>
      <c r="F172" s="59"/>
      <c r="G172" s="60"/>
      <c r="H172" s="59"/>
      <c r="I172" s="80"/>
      <c r="J172" s="59"/>
      <c r="K172" s="60"/>
      <c r="L172" s="59"/>
      <c r="M172" s="60"/>
      <c r="N172" s="59"/>
      <c r="O172" s="80"/>
      <c r="P172" s="59"/>
      <c r="Q172" s="60"/>
      <c r="R172" s="59"/>
      <c r="S172" s="60"/>
      <c r="T172" s="59"/>
      <c r="U172" s="60"/>
      <c r="V172" s="59"/>
      <c r="W172" s="60"/>
      <c r="X172" s="59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</row>
    <row r="173">
      <c r="A173" s="60"/>
      <c r="B173" s="59"/>
      <c r="C173" s="80"/>
      <c r="D173" s="59"/>
      <c r="E173" s="60"/>
      <c r="F173" s="59"/>
      <c r="G173" s="60"/>
      <c r="H173" s="59"/>
      <c r="I173" s="80"/>
      <c r="J173" s="59"/>
      <c r="K173" s="60"/>
      <c r="L173" s="59"/>
      <c r="M173" s="60"/>
      <c r="N173" s="59"/>
      <c r="O173" s="80"/>
      <c r="P173" s="59"/>
      <c r="Q173" s="60"/>
      <c r="R173" s="59"/>
      <c r="S173" s="60"/>
      <c r="T173" s="59"/>
      <c r="U173" s="60"/>
      <c r="V173" s="59"/>
      <c r="W173" s="60"/>
      <c r="X173" s="59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</row>
    <row r="174">
      <c r="A174" s="60"/>
      <c r="B174" s="59"/>
      <c r="C174" s="80"/>
      <c r="D174" s="59"/>
      <c r="E174" s="60"/>
      <c r="F174" s="59"/>
      <c r="G174" s="60"/>
      <c r="H174" s="59"/>
      <c r="I174" s="80"/>
      <c r="J174" s="59"/>
      <c r="K174" s="60"/>
      <c r="L174" s="59"/>
      <c r="M174" s="60"/>
      <c r="N174" s="59"/>
      <c r="O174" s="80"/>
      <c r="P174" s="59"/>
      <c r="Q174" s="60"/>
      <c r="R174" s="59"/>
      <c r="S174" s="60"/>
      <c r="T174" s="59"/>
      <c r="U174" s="60"/>
      <c r="V174" s="59"/>
      <c r="W174" s="60"/>
      <c r="X174" s="59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</row>
    <row r="175">
      <c r="A175" s="60"/>
      <c r="B175" s="59"/>
      <c r="C175" s="80"/>
      <c r="D175" s="59"/>
      <c r="E175" s="60"/>
      <c r="F175" s="59"/>
      <c r="G175" s="60"/>
      <c r="H175" s="59"/>
      <c r="I175" s="80"/>
      <c r="J175" s="59"/>
      <c r="K175" s="60"/>
      <c r="L175" s="59"/>
      <c r="M175" s="60"/>
      <c r="N175" s="59"/>
      <c r="O175" s="80"/>
      <c r="P175" s="59"/>
      <c r="Q175" s="60"/>
      <c r="R175" s="59"/>
      <c r="S175" s="60"/>
      <c r="T175" s="59"/>
      <c r="U175" s="60"/>
      <c r="V175" s="59"/>
      <c r="W175" s="60"/>
      <c r="X175" s="59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</row>
    <row r="176">
      <c r="A176" s="60"/>
      <c r="B176" s="59"/>
      <c r="C176" s="80"/>
      <c r="D176" s="59"/>
      <c r="E176" s="60"/>
      <c r="F176" s="59"/>
      <c r="G176" s="60"/>
      <c r="H176" s="59"/>
      <c r="I176" s="80"/>
      <c r="J176" s="59"/>
      <c r="K176" s="60"/>
      <c r="L176" s="59"/>
      <c r="M176" s="60"/>
      <c r="N176" s="59"/>
      <c r="O176" s="80"/>
      <c r="P176" s="59"/>
      <c r="Q176" s="60"/>
      <c r="R176" s="59"/>
      <c r="S176" s="60"/>
      <c r="T176" s="59"/>
      <c r="U176" s="60"/>
      <c r="V176" s="59"/>
      <c r="W176" s="60"/>
      <c r="X176" s="59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</row>
    <row r="177">
      <c r="A177" s="60"/>
      <c r="B177" s="59"/>
      <c r="C177" s="80"/>
      <c r="D177" s="59"/>
      <c r="E177" s="60"/>
      <c r="F177" s="59"/>
      <c r="G177" s="60"/>
      <c r="H177" s="59"/>
      <c r="I177" s="80"/>
      <c r="J177" s="59"/>
      <c r="K177" s="60"/>
      <c r="L177" s="59"/>
      <c r="M177" s="60"/>
      <c r="N177" s="59"/>
      <c r="O177" s="80"/>
      <c r="P177" s="59"/>
      <c r="Q177" s="60"/>
      <c r="R177" s="59"/>
      <c r="S177" s="60"/>
      <c r="T177" s="59"/>
      <c r="U177" s="60"/>
      <c r="V177" s="59"/>
      <c r="W177" s="60"/>
      <c r="X177" s="59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</row>
    <row r="178">
      <c r="A178" s="60"/>
      <c r="B178" s="59"/>
      <c r="C178" s="80"/>
      <c r="D178" s="59"/>
      <c r="E178" s="60"/>
      <c r="F178" s="59"/>
      <c r="G178" s="60"/>
      <c r="H178" s="59"/>
      <c r="I178" s="80"/>
      <c r="J178" s="59"/>
      <c r="K178" s="60"/>
      <c r="L178" s="59"/>
      <c r="M178" s="60"/>
      <c r="N178" s="59"/>
      <c r="O178" s="80"/>
      <c r="P178" s="59"/>
      <c r="Q178" s="60"/>
      <c r="R178" s="59"/>
      <c r="S178" s="60"/>
      <c r="T178" s="59"/>
      <c r="U178" s="60"/>
      <c r="V178" s="59"/>
      <c r="W178" s="60"/>
      <c r="X178" s="59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</row>
    <row r="179">
      <c r="A179" s="60"/>
      <c r="B179" s="59"/>
      <c r="C179" s="80"/>
      <c r="D179" s="59"/>
      <c r="E179" s="60"/>
      <c r="F179" s="59"/>
      <c r="G179" s="60"/>
      <c r="H179" s="59"/>
      <c r="I179" s="80"/>
      <c r="J179" s="59"/>
      <c r="K179" s="60"/>
      <c r="L179" s="59"/>
      <c r="M179" s="60"/>
      <c r="N179" s="59"/>
      <c r="O179" s="80"/>
      <c r="P179" s="59"/>
      <c r="Q179" s="60"/>
      <c r="R179" s="59"/>
      <c r="S179" s="60"/>
      <c r="T179" s="59"/>
      <c r="U179" s="60"/>
      <c r="V179" s="59"/>
      <c r="W179" s="60"/>
      <c r="X179" s="59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</row>
    <row r="180">
      <c r="A180" s="60"/>
      <c r="B180" s="59"/>
      <c r="C180" s="80"/>
      <c r="D180" s="59"/>
      <c r="E180" s="60"/>
      <c r="F180" s="59"/>
      <c r="G180" s="60"/>
      <c r="H180" s="59"/>
      <c r="I180" s="80"/>
      <c r="J180" s="59"/>
      <c r="K180" s="60"/>
      <c r="L180" s="59"/>
      <c r="M180" s="60"/>
      <c r="N180" s="59"/>
      <c r="O180" s="80"/>
      <c r="P180" s="59"/>
      <c r="Q180" s="60"/>
      <c r="R180" s="59"/>
      <c r="S180" s="60"/>
      <c r="T180" s="59"/>
      <c r="U180" s="60"/>
      <c r="V180" s="59"/>
      <c r="W180" s="60"/>
      <c r="X180" s="59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</row>
    <row r="181">
      <c r="A181" s="60"/>
      <c r="B181" s="59"/>
      <c r="C181" s="80"/>
      <c r="D181" s="59"/>
      <c r="E181" s="60"/>
      <c r="F181" s="59"/>
      <c r="G181" s="60"/>
      <c r="H181" s="59"/>
      <c r="I181" s="80"/>
      <c r="J181" s="59"/>
      <c r="K181" s="60"/>
      <c r="L181" s="59"/>
      <c r="M181" s="60"/>
      <c r="N181" s="59"/>
      <c r="O181" s="80"/>
      <c r="P181" s="59"/>
      <c r="Q181" s="60"/>
      <c r="R181" s="59"/>
      <c r="S181" s="60"/>
      <c r="T181" s="59"/>
      <c r="U181" s="60"/>
      <c r="V181" s="59"/>
      <c r="W181" s="60"/>
      <c r="X181" s="59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</row>
    <row r="182">
      <c r="A182" s="60"/>
      <c r="B182" s="59"/>
      <c r="C182" s="80"/>
      <c r="D182" s="59"/>
      <c r="E182" s="60"/>
      <c r="F182" s="59"/>
      <c r="G182" s="60"/>
      <c r="H182" s="59"/>
      <c r="I182" s="80"/>
      <c r="J182" s="59"/>
      <c r="K182" s="60"/>
      <c r="L182" s="59"/>
      <c r="M182" s="60"/>
      <c r="N182" s="59"/>
      <c r="O182" s="80"/>
      <c r="P182" s="59"/>
      <c r="Q182" s="60"/>
      <c r="R182" s="59"/>
      <c r="S182" s="60"/>
      <c r="T182" s="59"/>
      <c r="U182" s="60"/>
      <c r="V182" s="59"/>
      <c r="W182" s="60"/>
      <c r="X182" s="59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</row>
    <row r="183">
      <c r="A183" s="60"/>
      <c r="B183" s="59"/>
      <c r="C183" s="80"/>
      <c r="D183" s="59"/>
      <c r="E183" s="60"/>
      <c r="F183" s="59"/>
      <c r="G183" s="60"/>
      <c r="H183" s="59"/>
      <c r="I183" s="80"/>
      <c r="J183" s="59"/>
      <c r="K183" s="60"/>
      <c r="L183" s="59"/>
      <c r="M183" s="60"/>
      <c r="N183" s="59"/>
      <c r="O183" s="80"/>
      <c r="P183" s="59"/>
      <c r="Q183" s="60"/>
      <c r="R183" s="59"/>
      <c r="S183" s="60"/>
      <c r="T183" s="59"/>
      <c r="U183" s="60"/>
      <c r="V183" s="59"/>
      <c r="W183" s="60"/>
      <c r="X183" s="59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</row>
    <row r="184">
      <c r="A184" s="60"/>
      <c r="B184" s="59"/>
      <c r="C184" s="80"/>
      <c r="D184" s="59"/>
      <c r="E184" s="60"/>
      <c r="F184" s="59"/>
      <c r="G184" s="60"/>
      <c r="H184" s="59"/>
      <c r="I184" s="80"/>
      <c r="J184" s="59"/>
      <c r="K184" s="60"/>
      <c r="L184" s="59"/>
      <c r="M184" s="60"/>
      <c r="N184" s="59"/>
      <c r="O184" s="80"/>
      <c r="P184" s="59"/>
      <c r="Q184" s="60"/>
      <c r="R184" s="59"/>
      <c r="S184" s="60"/>
      <c r="T184" s="59"/>
      <c r="U184" s="60"/>
      <c r="V184" s="59"/>
      <c r="W184" s="60"/>
      <c r="X184" s="59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</row>
    <row r="185">
      <c r="A185" s="60"/>
      <c r="B185" s="59"/>
      <c r="C185" s="80"/>
      <c r="D185" s="59"/>
      <c r="E185" s="60"/>
      <c r="F185" s="59"/>
      <c r="G185" s="60"/>
      <c r="H185" s="59"/>
      <c r="I185" s="80"/>
      <c r="J185" s="59"/>
      <c r="K185" s="60"/>
      <c r="L185" s="59"/>
      <c r="M185" s="60"/>
      <c r="N185" s="59"/>
      <c r="O185" s="80"/>
      <c r="P185" s="59"/>
      <c r="Q185" s="60"/>
      <c r="R185" s="59"/>
      <c r="S185" s="60"/>
      <c r="T185" s="59"/>
      <c r="U185" s="60"/>
      <c r="V185" s="59"/>
      <c r="W185" s="60"/>
      <c r="X185" s="59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</row>
    <row r="186">
      <c r="A186" s="60"/>
      <c r="B186" s="59"/>
      <c r="C186" s="80"/>
      <c r="D186" s="59"/>
      <c r="E186" s="60"/>
      <c r="F186" s="59"/>
      <c r="G186" s="60"/>
      <c r="H186" s="59"/>
      <c r="I186" s="80"/>
      <c r="J186" s="59"/>
      <c r="K186" s="60"/>
      <c r="L186" s="59"/>
      <c r="M186" s="60"/>
      <c r="N186" s="59"/>
      <c r="O186" s="80"/>
      <c r="P186" s="59"/>
      <c r="Q186" s="60"/>
      <c r="R186" s="59"/>
      <c r="S186" s="60"/>
      <c r="T186" s="59"/>
      <c r="U186" s="60"/>
      <c r="V186" s="59"/>
      <c r="W186" s="60"/>
      <c r="X186" s="59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</row>
    <row r="187">
      <c r="A187" s="60"/>
      <c r="B187" s="59"/>
      <c r="C187" s="80"/>
      <c r="D187" s="59"/>
      <c r="E187" s="60"/>
      <c r="F187" s="59"/>
      <c r="G187" s="60"/>
      <c r="H187" s="59"/>
      <c r="I187" s="80"/>
      <c r="J187" s="59"/>
      <c r="K187" s="60"/>
      <c r="L187" s="59"/>
      <c r="M187" s="60"/>
      <c r="N187" s="59"/>
      <c r="O187" s="80"/>
      <c r="P187" s="59"/>
      <c r="Q187" s="60"/>
      <c r="R187" s="59"/>
      <c r="S187" s="60"/>
      <c r="T187" s="59"/>
      <c r="U187" s="60"/>
      <c r="V187" s="59"/>
      <c r="W187" s="60"/>
      <c r="X187" s="59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</row>
    <row r="188">
      <c r="A188" s="60"/>
      <c r="B188" s="59"/>
      <c r="C188" s="80"/>
      <c r="D188" s="59"/>
      <c r="E188" s="60"/>
      <c r="F188" s="59"/>
      <c r="G188" s="60"/>
      <c r="H188" s="59"/>
      <c r="I188" s="80"/>
      <c r="J188" s="59"/>
      <c r="K188" s="60"/>
      <c r="L188" s="59"/>
      <c r="M188" s="60"/>
      <c r="N188" s="59"/>
      <c r="O188" s="80"/>
      <c r="P188" s="59"/>
      <c r="Q188" s="60"/>
      <c r="R188" s="59"/>
      <c r="S188" s="60"/>
      <c r="T188" s="59"/>
      <c r="U188" s="60"/>
      <c r="V188" s="59"/>
      <c r="W188" s="60"/>
      <c r="X188" s="59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</row>
    <row r="189">
      <c r="A189" s="60"/>
      <c r="B189" s="59"/>
      <c r="C189" s="80"/>
      <c r="D189" s="59"/>
      <c r="E189" s="60"/>
      <c r="F189" s="59"/>
      <c r="G189" s="60"/>
      <c r="H189" s="59"/>
      <c r="I189" s="80"/>
      <c r="J189" s="59"/>
      <c r="K189" s="60"/>
      <c r="L189" s="59"/>
      <c r="M189" s="60"/>
      <c r="N189" s="59"/>
      <c r="O189" s="80"/>
      <c r="P189" s="59"/>
      <c r="Q189" s="60"/>
      <c r="R189" s="59"/>
      <c r="S189" s="60"/>
      <c r="T189" s="59"/>
      <c r="U189" s="60"/>
      <c r="V189" s="59"/>
      <c r="W189" s="60"/>
      <c r="X189" s="59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</row>
    <row r="190">
      <c r="A190" s="60"/>
      <c r="B190" s="59"/>
      <c r="C190" s="80"/>
      <c r="D190" s="59"/>
      <c r="E190" s="60"/>
      <c r="F190" s="59"/>
      <c r="G190" s="60"/>
      <c r="H190" s="59"/>
      <c r="I190" s="80"/>
      <c r="J190" s="59"/>
      <c r="K190" s="60"/>
      <c r="L190" s="59"/>
      <c r="M190" s="60"/>
      <c r="N190" s="59"/>
      <c r="O190" s="80"/>
      <c r="P190" s="59"/>
      <c r="Q190" s="60"/>
      <c r="R190" s="59"/>
      <c r="S190" s="60"/>
      <c r="T190" s="59"/>
      <c r="U190" s="60"/>
      <c r="V190" s="59"/>
      <c r="W190" s="60"/>
      <c r="X190" s="59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</row>
    <row r="191">
      <c r="A191" s="60"/>
      <c r="B191" s="59"/>
      <c r="C191" s="80"/>
      <c r="D191" s="59"/>
      <c r="E191" s="60"/>
      <c r="F191" s="59"/>
      <c r="G191" s="60"/>
      <c r="H191" s="59"/>
      <c r="I191" s="80"/>
      <c r="J191" s="59"/>
      <c r="K191" s="60"/>
      <c r="L191" s="59"/>
      <c r="M191" s="60"/>
      <c r="N191" s="59"/>
      <c r="O191" s="80"/>
      <c r="P191" s="59"/>
      <c r="Q191" s="60"/>
      <c r="R191" s="59"/>
      <c r="S191" s="60"/>
      <c r="T191" s="59"/>
      <c r="U191" s="60"/>
      <c r="V191" s="59"/>
      <c r="W191" s="60"/>
      <c r="X191" s="59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</row>
    <row r="192">
      <c r="A192" s="60"/>
      <c r="B192" s="59"/>
      <c r="C192" s="80"/>
      <c r="D192" s="59"/>
      <c r="E192" s="60"/>
      <c r="F192" s="59"/>
      <c r="G192" s="60"/>
      <c r="H192" s="59"/>
      <c r="I192" s="80"/>
      <c r="J192" s="59"/>
      <c r="K192" s="60"/>
      <c r="L192" s="59"/>
      <c r="M192" s="60"/>
      <c r="N192" s="59"/>
      <c r="O192" s="80"/>
      <c r="P192" s="59"/>
      <c r="Q192" s="60"/>
      <c r="R192" s="59"/>
      <c r="S192" s="60"/>
      <c r="T192" s="59"/>
      <c r="U192" s="60"/>
      <c r="V192" s="59"/>
      <c r="W192" s="60"/>
      <c r="X192" s="59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</row>
    <row r="193">
      <c r="A193" s="60"/>
      <c r="B193" s="59"/>
      <c r="C193" s="80"/>
      <c r="D193" s="59"/>
      <c r="E193" s="60"/>
      <c r="F193" s="59"/>
      <c r="G193" s="60"/>
      <c r="H193" s="59"/>
      <c r="I193" s="80"/>
      <c r="J193" s="59"/>
      <c r="K193" s="60"/>
      <c r="L193" s="59"/>
      <c r="M193" s="60"/>
      <c r="N193" s="59"/>
      <c r="O193" s="80"/>
      <c r="P193" s="59"/>
      <c r="Q193" s="60"/>
      <c r="R193" s="59"/>
      <c r="S193" s="60"/>
      <c r="T193" s="59"/>
      <c r="U193" s="60"/>
      <c r="V193" s="59"/>
      <c r="W193" s="60"/>
      <c r="X193" s="59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</row>
    <row r="194">
      <c r="A194" s="60"/>
      <c r="B194" s="59"/>
      <c r="C194" s="80"/>
      <c r="D194" s="59"/>
      <c r="E194" s="60"/>
      <c r="F194" s="59"/>
      <c r="G194" s="60"/>
      <c r="H194" s="59"/>
      <c r="I194" s="80"/>
      <c r="J194" s="59"/>
      <c r="K194" s="60"/>
      <c r="L194" s="59"/>
      <c r="M194" s="60"/>
      <c r="N194" s="59"/>
      <c r="O194" s="80"/>
      <c r="P194" s="59"/>
      <c r="Q194" s="60"/>
      <c r="R194" s="59"/>
      <c r="S194" s="60"/>
      <c r="T194" s="59"/>
      <c r="U194" s="60"/>
      <c r="V194" s="59"/>
      <c r="W194" s="60"/>
      <c r="X194" s="59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</row>
    <row r="195">
      <c r="A195" s="60"/>
      <c r="B195" s="59"/>
      <c r="C195" s="80"/>
      <c r="D195" s="59"/>
      <c r="E195" s="60"/>
      <c r="F195" s="59"/>
      <c r="G195" s="60"/>
      <c r="H195" s="59"/>
      <c r="I195" s="80"/>
      <c r="J195" s="59"/>
      <c r="K195" s="60"/>
      <c r="L195" s="59"/>
      <c r="M195" s="60"/>
      <c r="N195" s="59"/>
      <c r="O195" s="80"/>
      <c r="P195" s="59"/>
      <c r="Q195" s="60"/>
      <c r="R195" s="59"/>
      <c r="S195" s="60"/>
      <c r="T195" s="59"/>
      <c r="U195" s="60"/>
      <c r="V195" s="59"/>
      <c r="W195" s="60"/>
      <c r="X195" s="59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</row>
    <row r="196">
      <c r="A196" s="60"/>
      <c r="B196" s="59"/>
      <c r="C196" s="80"/>
      <c r="D196" s="59"/>
      <c r="E196" s="60"/>
      <c r="F196" s="59"/>
      <c r="G196" s="60"/>
      <c r="H196" s="59"/>
      <c r="I196" s="80"/>
      <c r="J196" s="59"/>
      <c r="K196" s="60"/>
      <c r="L196" s="59"/>
      <c r="M196" s="60"/>
      <c r="N196" s="59"/>
      <c r="O196" s="80"/>
      <c r="P196" s="59"/>
      <c r="Q196" s="60"/>
      <c r="R196" s="59"/>
      <c r="S196" s="60"/>
      <c r="T196" s="59"/>
      <c r="U196" s="60"/>
      <c r="V196" s="59"/>
      <c r="W196" s="60"/>
      <c r="X196" s="59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</row>
    <row r="197">
      <c r="A197" s="60"/>
      <c r="B197" s="59"/>
      <c r="C197" s="80"/>
      <c r="D197" s="59"/>
      <c r="E197" s="60"/>
      <c r="F197" s="59"/>
      <c r="G197" s="60"/>
      <c r="H197" s="59"/>
      <c r="I197" s="80"/>
      <c r="J197" s="59"/>
      <c r="K197" s="60"/>
      <c r="L197" s="59"/>
      <c r="M197" s="60"/>
      <c r="N197" s="59"/>
      <c r="O197" s="80"/>
      <c r="P197" s="59"/>
      <c r="Q197" s="60"/>
      <c r="R197" s="59"/>
      <c r="S197" s="60"/>
      <c r="T197" s="59"/>
      <c r="U197" s="60"/>
      <c r="V197" s="59"/>
      <c r="W197" s="60"/>
      <c r="X197" s="59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</row>
    <row r="198">
      <c r="A198" s="60"/>
      <c r="B198" s="59"/>
      <c r="C198" s="80"/>
      <c r="D198" s="59"/>
      <c r="E198" s="60"/>
      <c r="F198" s="59"/>
      <c r="G198" s="60"/>
      <c r="H198" s="59"/>
      <c r="I198" s="80"/>
      <c r="J198" s="59"/>
      <c r="K198" s="60"/>
      <c r="L198" s="59"/>
      <c r="M198" s="60"/>
      <c r="N198" s="59"/>
      <c r="O198" s="80"/>
      <c r="P198" s="59"/>
      <c r="Q198" s="60"/>
      <c r="R198" s="59"/>
      <c r="S198" s="60"/>
      <c r="T198" s="59"/>
      <c r="U198" s="60"/>
      <c r="V198" s="59"/>
      <c r="W198" s="60"/>
      <c r="X198" s="59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</row>
    <row r="199">
      <c r="A199" s="60"/>
      <c r="B199" s="59"/>
      <c r="C199" s="80"/>
      <c r="D199" s="59"/>
      <c r="E199" s="60"/>
      <c r="F199" s="59"/>
      <c r="G199" s="60"/>
      <c r="H199" s="59"/>
      <c r="I199" s="80"/>
      <c r="J199" s="59"/>
      <c r="K199" s="60"/>
      <c r="L199" s="59"/>
      <c r="M199" s="60"/>
      <c r="N199" s="59"/>
      <c r="O199" s="80"/>
      <c r="P199" s="59"/>
      <c r="Q199" s="60"/>
      <c r="R199" s="59"/>
      <c r="S199" s="60"/>
      <c r="T199" s="59"/>
      <c r="U199" s="60"/>
      <c r="V199" s="59"/>
      <c r="W199" s="60"/>
      <c r="X199" s="59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</row>
    <row r="200">
      <c r="A200" s="60"/>
      <c r="B200" s="59"/>
      <c r="C200" s="80"/>
      <c r="D200" s="59"/>
      <c r="E200" s="60"/>
      <c r="F200" s="59"/>
      <c r="G200" s="60"/>
      <c r="H200" s="59"/>
      <c r="I200" s="80"/>
      <c r="J200" s="59"/>
      <c r="K200" s="60"/>
      <c r="L200" s="59"/>
      <c r="M200" s="60"/>
      <c r="N200" s="59"/>
      <c r="O200" s="80"/>
      <c r="P200" s="59"/>
      <c r="Q200" s="60"/>
      <c r="R200" s="59"/>
      <c r="S200" s="60"/>
      <c r="T200" s="59"/>
      <c r="U200" s="60"/>
      <c r="V200" s="59"/>
      <c r="W200" s="60"/>
      <c r="X200" s="59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</row>
    <row r="201">
      <c r="A201" s="60"/>
      <c r="B201" s="59"/>
      <c r="C201" s="80"/>
      <c r="D201" s="59"/>
      <c r="E201" s="60"/>
      <c r="F201" s="59"/>
      <c r="G201" s="60"/>
      <c r="H201" s="59"/>
      <c r="I201" s="80"/>
      <c r="J201" s="59"/>
      <c r="K201" s="60"/>
      <c r="L201" s="59"/>
      <c r="M201" s="60"/>
      <c r="N201" s="59"/>
      <c r="O201" s="80"/>
      <c r="P201" s="59"/>
      <c r="Q201" s="60"/>
      <c r="R201" s="59"/>
      <c r="S201" s="60"/>
      <c r="T201" s="59"/>
      <c r="U201" s="60"/>
      <c r="V201" s="59"/>
      <c r="W201" s="60"/>
      <c r="X201" s="59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</row>
    <row r="202">
      <c r="A202" s="60"/>
      <c r="B202" s="59"/>
      <c r="C202" s="80"/>
      <c r="D202" s="59"/>
      <c r="E202" s="60"/>
      <c r="F202" s="59"/>
      <c r="G202" s="60"/>
      <c r="H202" s="59"/>
      <c r="I202" s="80"/>
      <c r="J202" s="59"/>
      <c r="K202" s="60"/>
      <c r="L202" s="59"/>
      <c r="M202" s="60"/>
      <c r="N202" s="59"/>
      <c r="O202" s="80"/>
      <c r="P202" s="59"/>
      <c r="Q202" s="60"/>
      <c r="R202" s="59"/>
      <c r="S202" s="60"/>
      <c r="T202" s="59"/>
      <c r="U202" s="60"/>
      <c r="V202" s="59"/>
      <c r="W202" s="60"/>
      <c r="X202" s="59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</row>
    <row r="203">
      <c r="A203" s="60"/>
      <c r="B203" s="59"/>
      <c r="C203" s="80"/>
      <c r="D203" s="59"/>
      <c r="E203" s="60"/>
      <c r="F203" s="59"/>
      <c r="G203" s="60"/>
      <c r="H203" s="59"/>
      <c r="I203" s="80"/>
      <c r="J203" s="59"/>
      <c r="K203" s="60"/>
      <c r="L203" s="59"/>
      <c r="M203" s="60"/>
      <c r="N203" s="59"/>
      <c r="O203" s="80"/>
      <c r="P203" s="59"/>
      <c r="Q203" s="60"/>
      <c r="R203" s="59"/>
      <c r="S203" s="60"/>
      <c r="T203" s="59"/>
      <c r="U203" s="60"/>
      <c r="V203" s="59"/>
      <c r="W203" s="60"/>
      <c r="X203" s="59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</row>
    <row r="204">
      <c r="A204" s="60"/>
      <c r="B204" s="59"/>
      <c r="C204" s="80"/>
      <c r="D204" s="59"/>
      <c r="E204" s="60"/>
      <c r="F204" s="59"/>
      <c r="G204" s="60"/>
      <c r="H204" s="59"/>
      <c r="I204" s="80"/>
      <c r="J204" s="59"/>
      <c r="K204" s="60"/>
      <c r="L204" s="59"/>
      <c r="M204" s="60"/>
      <c r="N204" s="59"/>
      <c r="O204" s="80"/>
      <c r="P204" s="59"/>
      <c r="Q204" s="60"/>
      <c r="R204" s="59"/>
      <c r="S204" s="60"/>
      <c r="T204" s="59"/>
      <c r="U204" s="60"/>
      <c r="V204" s="59"/>
      <c r="W204" s="60"/>
      <c r="X204" s="59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</row>
    <row r="205">
      <c r="A205" s="60"/>
      <c r="B205" s="59"/>
      <c r="C205" s="80"/>
      <c r="D205" s="59"/>
      <c r="E205" s="60"/>
      <c r="F205" s="59"/>
      <c r="G205" s="60"/>
      <c r="H205" s="59"/>
      <c r="I205" s="80"/>
      <c r="J205" s="59"/>
      <c r="K205" s="60"/>
      <c r="L205" s="59"/>
      <c r="M205" s="60"/>
      <c r="N205" s="59"/>
      <c r="O205" s="80"/>
      <c r="P205" s="59"/>
      <c r="Q205" s="60"/>
      <c r="R205" s="59"/>
      <c r="S205" s="60"/>
      <c r="T205" s="59"/>
      <c r="U205" s="60"/>
      <c r="V205" s="59"/>
      <c r="W205" s="60"/>
      <c r="X205" s="59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</row>
    <row r="206">
      <c r="A206" s="60"/>
      <c r="B206" s="59"/>
      <c r="C206" s="80"/>
      <c r="D206" s="59"/>
      <c r="E206" s="60"/>
      <c r="F206" s="59"/>
      <c r="G206" s="60"/>
      <c r="H206" s="59"/>
      <c r="I206" s="80"/>
      <c r="J206" s="59"/>
      <c r="K206" s="60"/>
      <c r="L206" s="59"/>
      <c r="M206" s="60"/>
      <c r="N206" s="59"/>
      <c r="O206" s="80"/>
      <c r="P206" s="59"/>
      <c r="Q206" s="60"/>
      <c r="R206" s="59"/>
      <c r="S206" s="60"/>
      <c r="T206" s="59"/>
      <c r="U206" s="60"/>
      <c r="V206" s="59"/>
      <c r="W206" s="60"/>
      <c r="X206" s="59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</row>
    <row r="207">
      <c r="A207" s="60"/>
      <c r="B207" s="59"/>
      <c r="C207" s="80"/>
      <c r="D207" s="59"/>
      <c r="E207" s="60"/>
      <c r="F207" s="59"/>
      <c r="G207" s="60"/>
      <c r="H207" s="59"/>
      <c r="I207" s="80"/>
      <c r="J207" s="59"/>
      <c r="K207" s="60"/>
      <c r="L207" s="59"/>
      <c r="M207" s="60"/>
      <c r="N207" s="59"/>
      <c r="O207" s="80"/>
      <c r="P207" s="59"/>
      <c r="Q207" s="60"/>
      <c r="R207" s="59"/>
      <c r="S207" s="60"/>
      <c r="T207" s="59"/>
      <c r="U207" s="60"/>
      <c r="V207" s="59"/>
      <c r="W207" s="60"/>
      <c r="X207" s="59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</row>
    <row r="208">
      <c r="A208" s="60"/>
      <c r="B208" s="59"/>
      <c r="C208" s="80"/>
      <c r="D208" s="59"/>
      <c r="E208" s="60"/>
      <c r="F208" s="59"/>
      <c r="G208" s="60"/>
      <c r="H208" s="59"/>
      <c r="I208" s="80"/>
      <c r="J208" s="59"/>
      <c r="K208" s="60"/>
      <c r="L208" s="59"/>
      <c r="M208" s="60"/>
      <c r="N208" s="59"/>
      <c r="O208" s="80"/>
      <c r="P208" s="59"/>
      <c r="Q208" s="60"/>
      <c r="R208" s="59"/>
      <c r="S208" s="60"/>
      <c r="T208" s="59"/>
      <c r="U208" s="60"/>
      <c r="V208" s="59"/>
      <c r="W208" s="60"/>
      <c r="X208" s="59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</row>
    <row r="209">
      <c r="A209" s="60"/>
      <c r="B209" s="59"/>
      <c r="C209" s="80"/>
      <c r="D209" s="59"/>
      <c r="E209" s="60"/>
      <c r="F209" s="59"/>
      <c r="G209" s="60"/>
      <c r="H209" s="59"/>
      <c r="I209" s="80"/>
      <c r="J209" s="59"/>
      <c r="K209" s="60"/>
      <c r="L209" s="59"/>
      <c r="M209" s="60"/>
      <c r="N209" s="59"/>
      <c r="O209" s="80"/>
      <c r="P209" s="59"/>
      <c r="Q209" s="60"/>
      <c r="R209" s="59"/>
      <c r="S209" s="60"/>
      <c r="T209" s="59"/>
      <c r="U209" s="60"/>
      <c r="V209" s="59"/>
      <c r="W209" s="60"/>
      <c r="X209" s="59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</row>
    <row r="210">
      <c r="A210" s="60"/>
      <c r="B210" s="59"/>
      <c r="C210" s="80"/>
      <c r="D210" s="59"/>
      <c r="E210" s="60"/>
      <c r="F210" s="59"/>
      <c r="G210" s="60"/>
      <c r="H210" s="59"/>
      <c r="I210" s="80"/>
      <c r="J210" s="59"/>
      <c r="K210" s="60"/>
      <c r="L210" s="59"/>
      <c r="M210" s="60"/>
      <c r="N210" s="59"/>
      <c r="O210" s="80"/>
      <c r="P210" s="59"/>
      <c r="Q210" s="60"/>
      <c r="R210" s="59"/>
      <c r="S210" s="60"/>
      <c r="T210" s="59"/>
      <c r="U210" s="60"/>
      <c r="V210" s="59"/>
      <c r="W210" s="60"/>
      <c r="X210" s="59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>
      <c r="A211" s="60"/>
      <c r="B211" s="59"/>
      <c r="C211" s="80"/>
      <c r="D211" s="59"/>
      <c r="E211" s="60"/>
      <c r="F211" s="59"/>
      <c r="G211" s="60"/>
      <c r="H211" s="59"/>
      <c r="I211" s="80"/>
      <c r="J211" s="59"/>
      <c r="K211" s="60"/>
      <c r="L211" s="59"/>
      <c r="M211" s="60"/>
      <c r="N211" s="59"/>
      <c r="O211" s="80"/>
      <c r="P211" s="59"/>
      <c r="Q211" s="60"/>
      <c r="R211" s="59"/>
      <c r="S211" s="60"/>
      <c r="T211" s="59"/>
      <c r="U211" s="60"/>
      <c r="V211" s="59"/>
      <c r="W211" s="60"/>
      <c r="X211" s="59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</row>
    <row r="212">
      <c r="A212" s="60"/>
      <c r="B212" s="59"/>
      <c r="C212" s="80"/>
      <c r="D212" s="59"/>
      <c r="E212" s="60"/>
      <c r="F212" s="59"/>
      <c r="G212" s="60"/>
      <c r="H212" s="59"/>
      <c r="I212" s="80"/>
      <c r="J212" s="59"/>
      <c r="K212" s="60"/>
      <c r="L212" s="59"/>
      <c r="M212" s="60"/>
      <c r="N212" s="59"/>
      <c r="O212" s="80"/>
      <c r="P212" s="59"/>
      <c r="Q212" s="60"/>
      <c r="R212" s="59"/>
      <c r="S212" s="60"/>
      <c r="T212" s="59"/>
      <c r="U212" s="60"/>
      <c r="V212" s="59"/>
      <c r="W212" s="60"/>
      <c r="X212" s="59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</row>
    <row r="213">
      <c r="A213" s="60"/>
      <c r="B213" s="59"/>
      <c r="C213" s="80"/>
      <c r="D213" s="59"/>
      <c r="E213" s="60"/>
      <c r="F213" s="59"/>
      <c r="G213" s="60"/>
      <c r="H213" s="59"/>
      <c r="I213" s="80"/>
      <c r="J213" s="59"/>
      <c r="K213" s="60"/>
      <c r="L213" s="59"/>
      <c r="M213" s="60"/>
      <c r="N213" s="59"/>
      <c r="O213" s="80"/>
      <c r="P213" s="59"/>
      <c r="Q213" s="60"/>
      <c r="R213" s="59"/>
      <c r="S213" s="60"/>
      <c r="T213" s="59"/>
      <c r="U213" s="60"/>
      <c r="V213" s="59"/>
      <c r="W213" s="60"/>
      <c r="X213" s="59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</row>
    <row r="214">
      <c r="A214" s="60"/>
      <c r="B214" s="59"/>
      <c r="C214" s="80"/>
      <c r="D214" s="59"/>
      <c r="E214" s="60"/>
      <c r="F214" s="59"/>
      <c r="G214" s="60"/>
      <c r="H214" s="59"/>
      <c r="I214" s="80"/>
      <c r="J214" s="59"/>
      <c r="K214" s="60"/>
      <c r="L214" s="59"/>
      <c r="M214" s="60"/>
      <c r="N214" s="59"/>
      <c r="O214" s="80"/>
      <c r="P214" s="59"/>
      <c r="Q214" s="60"/>
      <c r="R214" s="59"/>
      <c r="S214" s="60"/>
      <c r="T214" s="59"/>
      <c r="U214" s="60"/>
      <c r="V214" s="59"/>
      <c r="W214" s="60"/>
      <c r="X214" s="59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</row>
    <row r="215">
      <c r="A215" s="60"/>
      <c r="B215" s="59"/>
      <c r="C215" s="80"/>
      <c r="D215" s="59"/>
      <c r="E215" s="60"/>
      <c r="F215" s="59"/>
      <c r="G215" s="60"/>
      <c r="H215" s="59"/>
      <c r="I215" s="80"/>
      <c r="J215" s="59"/>
      <c r="K215" s="60"/>
      <c r="L215" s="59"/>
      <c r="M215" s="60"/>
      <c r="N215" s="59"/>
      <c r="O215" s="80"/>
      <c r="P215" s="59"/>
      <c r="Q215" s="60"/>
      <c r="R215" s="59"/>
      <c r="S215" s="60"/>
      <c r="T215" s="59"/>
      <c r="U215" s="60"/>
      <c r="V215" s="59"/>
      <c r="W215" s="60"/>
      <c r="X215" s="59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</row>
    <row r="216">
      <c r="A216" s="60"/>
      <c r="B216" s="59"/>
      <c r="C216" s="80"/>
      <c r="D216" s="59"/>
      <c r="E216" s="60"/>
      <c r="F216" s="59"/>
      <c r="G216" s="60"/>
      <c r="H216" s="59"/>
      <c r="I216" s="80"/>
      <c r="J216" s="59"/>
      <c r="K216" s="60"/>
      <c r="L216" s="59"/>
      <c r="M216" s="60"/>
      <c r="N216" s="59"/>
      <c r="O216" s="80"/>
      <c r="P216" s="59"/>
      <c r="Q216" s="60"/>
      <c r="R216" s="59"/>
      <c r="S216" s="60"/>
      <c r="T216" s="59"/>
      <c r="U216" s="60"/>
      <c r="V216" s="59"/>
      <c r="W216" s="60"/>
      <c r="X216" s="59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</row>
    <row r="217">
      <c r="A217" s="60"/>
      <c r="B217" s="59"/>
      <c r="C217" s="80"/>
      <c r="D217" s="59"/>
      <c r="E217" s="60"/>
      <c r="F217" s="59"/>
      <c r="G217" s="60"/>
      <c r="H217" s="59"/>
      <c r="I217" s="80"/>
      <c r="J217" s="59"/>
      <c r="K217" s="60"/>
      <c r="L217" s="59"/>
      <c r="M217" s="60"/>
      <c r="N217" s="59"/>
      <c r="O217" s="80"/>
      <c r="P217" s="59"/>
      <c r="Q217" s="60"/>
      <c r="R217" s="59"/>
      <c r="S217" s="60"/>
      <c r="T217" s="59"/>
      <c r="U217" s="60"/>
      <c r="V217" s="59"/>
      <c r="W217" s="60"/>
      <c r="X217" s="59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</row>
    <row r="218">
      <c r="A218" s="60"/>
      <c r="B218" s="59"/>
      <c r="C218" s="80"/>
      <c r="D218" s="59"/>
      <c r="E218" s="60"/>
      <c r="F218" s="59"/>
      <c r="G218" s="60"/>
      <c r="H218" s="59"/>
      <c r="I218" s="80"/>
      <c r="J218" s="59"/>
      <c r="K218" s="60"/>
      <c r="L218" s="59"/>
      <c r="M218" s="60"/>
      <c r="N218" s="59"/>
      <c r="O218" s="80"/>
      <c r="P218" s="59"/>
      <c r="Q218" s="60"/>
      <c r="R218" s="59"/>
      <c r="S218" s="60"/>
      <c r="T218" s="59"/>
      <c r="U218" s="60"/>
      <c r="V218" s="59"/>
      <c r="W218" s="60"/>
      <c r="X218" s="59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</row>
    <row r="219">
      <c r="A219" s="60"/>
      <c r="B219" s="59"/>
      <c r="C219" s="80"/>
      <c r="D219" s="59"/>
      <c r="E219" s="60"/>
      <c r="F219" s="59"/>
      <c r="G219" s="60"/>
      <c r="H219" s="59"/>
      <c r="I219" s="80"/>
      <c r="J219" s="59"/>
      <c r="K219" s="60"/>
      <c r="L219" s="59"/>
      <c r="M219" s="60"/>
      <c r="N219" s="59"/>
      <c r="O219" s="80"/>
      <c r="P219" s="59"/>
      <c r="Q219" s="60"/>
      <c r="R219" s="59"/>
      <c r="S219" s="60"/>
      <c r="T219" s="59"/>
      <c r="U219" s="60"/>
      <c r="V219" s="59"/>
      <c r="W219" s="60"/>
      <c r="X219" s="59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</row>
    <row r="220">
      <c r="A220" s="60"/>
      <c r="B220" s="59"/>
      <c r="C220" s="80"/>
      <c r="D220" s="59"/>
      <c r="E220" s="60"/>
      <c r="F220" s="59"/>
      <c r="G220" s="60"/>
      <c r="H220" s="59"/>
      <c r="I220" s="80"/>
      <c r="J220" s="59"/>
      <c r="K220" s="60"/>
      <c r="L220" s="59"/>
      <c r="M220" s="60"/>
      <c r="N220" s="59"/>
      <c r="O220" s="80"/>
      <c r="P220" s="59"/>
      <c r="Q220" s="60"/>
      <c r="R220" s="59"/>
      <c r="S220" s="60"/>
      <c r="T220" s="59"/>
      <c r="U220" s="60"/>
      <c r="V220" s="59"/>
      <c r="W220" s="60"/>
      <c r="X220" s="59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</row>
    <row r="221">
      <c r="A221" s="60"/>
      <c r="B221" s="59"/>
      <c r="C221" s="80"/>
      <c r="D221" s="59"/>
      <c r="E221" s="60"/>
      <c r="F221" s="59"/>
      <c r="G221" s="60"/>
      <c r="H221" s="59"/>
      <c r="I221" s="80"/>
      <c r="J221" s="59"/>
      <c r="K221" s="60"/>
      <c r="L221" s="59"/>
      <c r="M221" s="60"/>
      <c r="N221" s="59"/>
      <c r="O221" s="80"/>
      <c r="P221" s="59"/>
      <c r="Q221" s="60"/>
      <c r="R221" s="59"/>
      <c r="S221" s="60"/>
      <c r="T221" s="59"/>
      <c r="U221" s="60"/>
      <c r="V221" s="59"/>
      <c r="W221" s="60"/>
      <c r="X221" s="59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</row>
    <row r="222">
      <c r="A222" s="60"/>
      <c r="B222" s="59"/>
      <c r="C222" s="80"/>
      <c r="D222" s="59"/>
      <c r="E222" s="60"/>
      <c r="F222" s="59"/>
      <c r="G222" s="60"/>
      <c r="H222" s="59"/>
      <c r="I222" s="80"/>
      <c r="J222" s="59"/>
      <c r="K222" s="60"/>
      <c r="L222" s="59"/>
      <c r="M222" s="60"/>
      <c r="N222" s="59"/>
      <c r="O222" s="80"/>
      <c r="P222" s="59"/>
      <c r="Q222" s="60"/>
      <c r="R222" s="59"/>
      <c r="S222" s="60"/>
      <c r="T222" s="59"/>
      <c r="U222" s="60"/>
      <c r="V222" s="59"/>
      <c r="W222" s="60"/>
      <c r="X222" s="59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</row>
    <row r="223">
      <c r="A223" s="60"/>
      <c r="B223" s="59"/>
      <c r="C223" s="80"/>
      <c r="D223" s="59"/>
      <c r="E223" s="60"/>
      <c r="F223" s="59"/>
      <c r="G223" s="60"/>
      <c r="H223" s="59"/>
      <c r="I223" s="80"/>
      <c r="J223" s="59"/>
      <c r="K223" s="60"/>
      <c r="L223" s="59"/>
      <c r="M223" s="60"/>
      <c r="N223" s="59"/>
      <c r="O223" s="80"/>
      <c r="P223" s="59"/>
      <c r="Q223" s="60"/>
      <c r="R223" s="59"/>
      <c r="S223" s="60"/>
      <c r="T223" s="59"/>
      <c r="U223" s="60"/>
      <c r="V223" s="59"/>
      <c r="W223" s="60"/>
      <c r="X223" s="59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</row>
    <row r="224">
      <c r="A224" s="60"/>
      <c r="B224" s="59"/>
      <c r="C224" s="80"/>
      <c r="D224" s="59"/>
      <c r="E224" s="60"/>
      <c r="F224" s="59"/>
      <c r="G224" s="60"/>
      <c r="H224" s="59"/>
      <c r="I224" s="80"/>
      <c r="J224" s="59"/>
      <c r="K224" s="60"/>
      <c r="L224" s="59"/>
      <c r="M224" s="60"/>
      <c r="N224" s="59"/>
      <c r="O224" s="80"/>
      <c r="P224" s="59"/>
      <c r="Q224" s="60"/>
      <c r="R224" s="59"/>
      <c r="S224" s="60"/>
      <c r="T224" s="59"/>
      <c r="U224" s="60"/>
      <c r="V224" s="59"/>
      <c r="W224" s="60"/>
      <c r="X224" s="59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</row>
    <row r="225">
      <c r="A225" s="60"/>
      <c r="B225" s="59"/>
      <c r="C225" s="80"/>
      <c r="D225" s="59"/>
      <c r="E225" s="60"/>
      <c r="F225" s="59"/>
      <c r="G225" s="60"/>
      <c r="H225" s="59"/>
      <c r="I225" s="80"/>
      <c r="J225" s="59"/>
      <c r="K225" s="60"/>
      <c r="L225" s="59"/>
      <c r="M225" s="60"/>
      <c r="N225" s="59"/>
      <c r="O225" s="80"/>
      <c r="P225" s="59"/>
      <c r="Q225" s="60"/>
      <c r="R225" s="59"/>
      <c r="S225" s="60"/>
      <c r="T225" s="59"/>
      <c r="U225" s="60"/>
      <c r="V225" s="59"/>
      <c r="W225" s="60"/>
      <c r="X225" s="59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</row>
    <row r="226">
      <c r="A226" s="60"/>
      <c r="B226" s="59"/>
      <c r="C226" s="80"/>
      <c r="D226" s="59"/>
      <c r="E226" s="60"/>
      <c r="F226" s="59"/>
      <c r="G226" s="60"/>
      <c r="H226" s="59"/>
      <c r="I226" s="80"/>
      <c r="J226" s="59"/>
      <c r="K226" s="60"/>
      <c r="L226" s="59"/>
      <c r="M226" s="60"/>
      <c r="N226" s="59"/>
      <c r="O226" s="80"/>
      <c r="P226" s="59"/>
      <c r="Q226" s="60"/>
      <c r="R226" s="59"/>
      <c r="S226" s="60"/>
      <c r="T226" s="59"/>
      <c r="U226" s="60"/>
      <c r="V226" s="59"/>
      <c r="W226" s="60"/>
      <c r="X226" s="59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</row>
    <row r="227">
      <c r="A227" s="60"/>
      <c r="B227" s="59"/>
      <c r="C227" s="80"/>
      <c r="D227" s="59"/>
      <c r="E227" s="60"/>
      <c r="F227" s="59"/>
      <c r="G227" s="60"/>
      <c r="H227" s="59"/>
      <c r="I227" s="80"/>
      <c r="J227" s="59"/>
      <c r="K227" s="60"/>
      <c r="L227" s="59"/>
      <c r="M227" s="60"/>
      <c r="N227" s="59"/>
      <c r="O227" s="80"/>
      <c r="P227" s="59"/>
      <c r="Q227" s="60"/>
      <c r="R227" s="59"/>
      <c r="S227" s="60"/>
      <c r="T227" s="59"/>
      <c r="U227" s="60"/>
      <c r="V227" s="59"/>
      <c r="W227" s="60"/>
      <c r="X227" s="59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</row>
    <row r="228">
      <c r="A228" s="60"/>
      <c r="B228" s="59"/>
      <c r="C228" s="80"/>
      <c r="D228" s="59"/>
      <c r="E228" s="60"/>
      <c r="F228" s="59"/>
      <c r="G228" s="60"/>
      <c r="H228" s="59"/>
      <c r="I228" s="80"/>
      <c r="J228" s="59"/>
      <c r="K228" s="60"/>
      <c r="L228" s="59"/>
      <c r="M228" s="60"/>
      <c r="N228" s="59"/>
      <c r="O228" s="80"/>
      <c r="P228" s="59"/>
      <c r="Q228" s="60"/>
      <c r="R228" s="59"/>
      <c r="S228" s="60"/>
      <c r="T228" s="59"/>
      <c r="U228" s="60"/>
      <c r="V228" s="59"/>
      <c r="W228" s="60"/>
      <c r="X228" s="59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</row>
    <row r="229">
      <c r="A229" s="60"/>
      <c r="B229" s="59"/>
      <c r="C229" s="80"/>
      <c r="D229" s="59"/>
      <c r="E229" s="60"/>
      <c r="F229" s="59"/>
      <c r="G229" s="60"/>
      <c r="H229" s="59"/>
      <c r="I229" s="80"/>
      <c r="J229" s="59"/>
      <c r="K229" s="60"/>
      <c r="L229" s="59"/>
      <c r="M229" s="60"/>
      <c r="N229" s="59"/>
      <c r="O229" s="80"/>
      <c r="P229" s="59"/>
      <c r="Q229" s="60"/>
      <c r="R229" s="59"/>
      <c r="S229" s="60"/>
      <c r="T229" s="59"/>
      <c r="U229" s="60"/>
      <c r="V229" s="59"/>
      <c r="W229" s="60"/>
      <c r="X229" s="59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</row>
    <row r="230">
      <c r="A230" s="60"/>
      <c r="B230" s="59"/>
      <c r="C230" s="80"/>
      <c r="D230" s="59"/>
      <c r="E230" s="60"/>
      <c r="F230" s="59"/>
      <c r="G230" s="60"/>
      <c r="H230" s="59"/>
      <c r="I230" s="80"/>
      <c r="J230" s="59"/>
      <c r="K230" s="60"/>
      <c r="L230" s="59"/>
      <c r="M230" s="60"/>
      <c r="N230" s="59"/>
      <c r="O230" s="80"/>
      <c r="P230" s="59"/>
      <c r="Q230" s="60"/>
      <c r="R230" s="59"/>
      <c r="S230" s="60"/>
      <c r="T230" s="59"/>
      <c r="U230" s="60"/>
      <c r="V230" s="59"/>
      <c r="W230" s="60"/>
      <c r="X230" s="59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</row>
    <row r="231">
      <c r="A231" s="60"/>
      <c r="B231" s="59"/>
      <c r="C231" s="80"/>
      <c r="D231" s="59"/>
      <c r="E231" s="60"/>
      <c r="F231" s="59"/>
      <c r="G231" s="60"/>
      <c r="H231" s="59"/>
      <c r="I231" s="80"/>
      <c r="J231" s="59"/>
      <c r="K231" s="60"/>
      <c r="L231" s="59"/>
      <c r="M231" s="60"/>
      <c r="N231" s="59"/>
      <c r="O231" s="80"/>
      <c r="P231" s="59"/>
      <c r="Q231" s="60"/>
      <c r="R231" s="59"/>
      <c r="S231" s="60"/>
      <c r="T231" s="59"/>
      <c r="U231" s="60"/>
      <c r="V231" s="59"/>
      <c r="W231" s="60"/>
      <c r="X231" s="59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</row>
    <row r="232">
      <c r="A232" s="60"/>
      <c r="B232" s="59"/>
      <c r="C232" s="80"/>
      <c r="D232" s="59"/>
      <c r="E232" s="60"/>
      <c r="F232" s="59"/>
      <c r="G232" s="60"/>
      <c r="H232" s="59"/>
      <c r="I232" s="80"/>
      <c r="J232" s="59"/>
      <c r="K232" s="60"/>
      <c r="L232" s="59"/>
      <c r="M232" s="60"/>
      <c r="N232" s="59"/>
      <c r="O232" s="80"/>
      <c r="P232" s="59"/>
      <c r="Q232" s="60"/>
      <c r="R232" s="59"/>
      <c r="S232" s="60"/>
      <c r="T232" s="59"/>
      <c r="U232" s="60"/>
      <c r="V232" s="59"/>
      <c r="W232" s="60"/>
      <c r="X232" s="59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</row>
    <row r="233">
      <c r="A233" s="60"/>
      <c r="B233" s="59"/>
      <c r="C233" s="80"/>
      <c r="D233" s="59"/>
      <c r="E233" s="60"/>
      <c r="F233" s="59"/>
      <c r="G233" s="60"/>
      <c r="H233" s="59"/>
      <c r="I233" s="80"/>
      <c r="J233" s="59"/>
      <c r="K233" s="60"/>
      <c r="L233" s="59"/>
      <c r="M233" s="60"/>
      <c r="N233" s="59"/>
      <c r="O233" s="80"/>
      <c r="P233" s="59"/>
      <c r="Q233" s="60"/>
      <c r="R233" s="59"/>
      <c r="S233" s="60"/>
      <c r="T233" s="59"/>
      <c r="U233" s="60"/>
      <c r="V233" s="59"/>
      <c r="W233" s="60"/>
      <c r="X233" s="59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</row>
    <row r="234">
      <c r="A234" s="60"/>
      <c r="B234" s="59"/>
      <c r="C234" s="80"/>
      <c r="D234" s="59"/>
      <c r="E234" s="60"/>
      <c r="F234" s="59"/>
      <c r="G234" s="60"/>
      <c r="H234" s="59"/>
      <c r="I234" s="80"/>
      <c r="J234" s="59"/>
      <c r="K234" s="60"/>
      <c r="L234" s="59"/>
      <c r="M234" s="60"/>
      <c r="N234" s="59"/>
      <c r="O234" s="80"/>
      <c r="P234" s="59"/>
      <c r="Q234" s="60"/>
      <c r="R234" s="59"/>
      <c r="S234" s="60"/>
      <c r="T234" s="59"/>
      <c r="U234" s="60"/>
      <c r="V234" s="59"/>
      <c r="W234" s="60"/>
      <c r="X234" s="59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</row>
    <row r="235">
      <c r="A235" s="60"/>
      <c r="B235" s="59"/>
      <c r="C235" s="80"/>
      <c r="D235" s="59"/>
      <c r="E235" s="60"/>
      <c r="F235" s="59"/>
      <c r="G235" s="60"/>
      <c r="H235" s="59"/>
      <c r="I235" s="80"/>
      <c r="J235" s="59"/>
      <c r="K235" s="60"/>
      <c r="L235" s="59"/>
      <c r="M235" s="60"/>
      <c r="N235" s="59"/>
      <c r="O235" s="80"/>
      <c r="P235" s="59"/>
      <c r="Q235" s="60"/>
      <c r="R235" s="59"/>
      <c r="S235" s="60"/>
      <c r="T235" s="59"/>
      <c r="U235" s="60"/>
      <c r="V235" s="59"/>
      <c r="W235" s="60"/>
      <c r="X235" s="59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</row>
    <row r="236">
      <c r="A236" s="60"/>
      <c r="B236" s="59"/>
      <c r="C236" s="80"/>
      <c r="D236" s="59"/>
      <c r="E236" s="60"/>
      <c r="F236" s="59"/>
      <c r="G236" s="60"/>
      <c r="H236" s="59"/>
      <c r="I236" s="80"/>
      <c r="J236" s="59"/>
      <c r="K236" s="60"/>
      <c r="L236" s="59"/>
      <c r="M236" s="60"/>
      <c r="N236" s="59"/>
      <c r="O236" s="80"/>
      <c r="P236" s="59"/>
      <c r="Q236" s="60"/>
      <c r="R236" s="59"/>
      <c r="S236" s="60"/>
      <c r="T236" s="59"/>
      <c r="U236" s="60"/>
      <c r="V236" s="59"/>
      <c r="W236" s="60"/>
      <c r="X236" s="59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</row>
    <row r="237">
      <c r="A237" s="60"/>
      <c r="B237" s="59"/>
      <c r="C237" s="80"/>
      <c r="D237" s="59"/>
      <c r="E237" s="60"/>
      <c r="F237" s="59"/>
      <c r="G237" s="60"/>
      <c r="H237" s="59"/>
      <c r="I237" s="80"/>
      <c r="J237" s="59"/>
      <c r="K237" s="60"/>
      <c r="L237" s="59"/>
      <c r="M237" s="60"/>
      <c r="N237" s="59"/>
      <c r="O237" s="80"/>
      <c r="P237" s="59"/>
      <c r="Q237" s="60"/>
      <c r="R237" s="59"/>
      <c r="S237" s="60"/>
      <c r="T237" s="59"/>
      <c r="U237" s="60"/>
      <c r="V237" s="59"/>
      <c r="W237" s="60"/>
      <c r="X237" s="59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</row>
    <row r="238">
      <c r="A238" s="60"/>
      <c r="B238" s="59"/>
      <c r="C238" s="80"/>
      <c r="D238" s="59"/>
      <c r="E238" s="60"/>
      <c r="F238" s="59"/>
      <c r="G238" s="60"/>
      <c r="H238" s="59"/>
      <c r="I238" s="80"/>
      <c r="J238" s="59"/>
      <c r="K238" s="60"/>
      <c r="L238" s="59"/>
      <c r="M238" s="60"/>
      <c r="N238" s="59"/>
      <c r="O238" s="80"/>
      <c r="P238" s="59"/>
      <c r="Q238" s="60"/>
      <c r="R238" s="59"/>
      <c r="S238" s="60"/>
      <c r="T238" s="59"/>
      <c r="U238" s="60"/>
      <c r="V238" s="59"/>
      <c r="W238" s="60"/>
      <c r="X238" s="59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</row>
    <row r="239">
      <c r="A239" s="60"/>
      <c r="B239" s="59"/>
      <c r="C239" s="80"/>
      <c r="D239" s="59"/>
      <c r="E239" s="60"/>
      <c r="F239" s="59"/>
      <c r="G239" s="60"/>
      <c r="H239" s="59"/>
      <c r="I239" s="80"/>
      <c r="J239" s="59"/>
      <c r="K239" s="60"/>
      <c r="L239" s="59"/>
      <c r="M239" s="60"/>
      <c r="N239" s="59"/>
      <c r="O239" s="80"/>
      <c r="P239" s="59"/>
      <c r="Q239" s="60"/>
      <c r="R239" s="59"/>
      <c r="S239" s="60"/>
      <c r="T239" s="59"/>
      <c r="U239" s="60"/>
      <c r="V239" s="59"/>
      <c r="W239" s="60"/>
      <c r="X239" s="59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</row>
    <row r="240">
      <c r="A240" s="60"/>
      <c r="B240" s="59"/>
      <c r="C240" s="80"/>
      <c r="D240" s="59"/>
      <c r="E240" s="60"/>
      <c r="F240" s="59"/>
      <c r="G240" s="60"/>
      <c r="H240" s="59"/>
      <c r="I240" s="80"/>
      <c r="J240" s="59"/>
      <c r="K240" s="60"/>
      <c r="L240" s="59"/>
      <c r="M240" s="60"/>
      <c r="N240" s="59"/>
      <c r="O240" s="80"/>
      <c r="P240" s="59"/>
      <c r="Q240" s="60"/>
      <c r="R240" s="59"/>
      <c r="S240" s="60"/>
      <c r="T240" s="59"/>
      <c r="U240" s="60"/>
      <c r="V240" s="59"/>
      <c r="W240" s="60"/>
      <c r="X240" s="59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</row>
    <row r="241">
      <c r="A241" s="60"/>
      <c r="B241" s="59"/>
      <c r="C241" s="80"/>
      <c r="D241" s="59"/>
      <c r="E241" s="60"/>
      <c r="F241" s="59"/>
      <c r="G241" s="60"/>
      <c r="H241" s="59"/>
      <c r="I241" s="80"/>
      <c r="J241" s="59"/>
      <c r="K241" s="60"/>
      <c r="L241" s="59"/>
      <c r="M241" s="60"/>
      <c r="N241" s="59"/>
      <c r="O241" s="80"/>
      <c r="P241" s="59"/>
      <c r="Q241" s="60"/>
      <c r="R241" s="59"/>
      <c r="S241" s="60"/>
      <c r="T241" s="59"/>
      <c r="U241" s="60"/>
      <c r="V241" s="59"/>
      <c r="W241" s="60"/>
      <c r="X241" s="59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</row>
    <row r="242">
      <c r="A242" s="60"/>
      <c r="B242" s="59"/>
      <c r="C242" s="80"/>
      <c r="D242" s="59"/>
      <c r="E242" s="60"/>
      <c r="F242" s="59"/>
      <c r="G242" s="60"/>
      <c r="H242" s="59"/>
      <c r="I242" s="80"/>
      <c r="J242" s="59"/>
      <c r="K242" s="60"/>
      <c r="L242" s="59"/>
      <c r="M242" s="60"/>
      <c r="N242" s="59"/>
      <c r="O242" s="80"/>
      <c r="P242" s="59"/>
      <c r="Q242" s="60"/>
      <c r="R242" s="59"/>
      <c r="S242" s="60"/>
      <c r="T242" s="59"/>
      <c r="U242" s="60"/>
      <c r="V242" s="59"/>
      <c r="W242" s="60"/>
      <c r="X242" s="59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</row>
    <row r="243">
      <c r="A243" s="60"/>
      <c r="B243" s="59"/>
      <c r="C243" s="80"/>
      <c r="D243" s="59"/>
      <c r="E243" s="60"/>
      <c r="F243" s="59"/>
      <c r="G243" s="60"/>
      <c r="H243" s="59"/>
      <c r="I243" s="80"/>
      <c r="J243" s="59"/>
      <c r="K243" s="60"/>
      <c r="L243" s="59"/>
      <c r="M243" s="60"/>
      <c r="N243" s="59"/>
      <c r="O243" s="80"/>
      <c r="P243" s="59"/>
      <c r="Q243" s="60"/>
      <c r="R243" s="59"/>
      <c r="S243" s="60"/>
      <c r="T243" s="59"/>
      <c r="U243" s="60"/>
      <c r="V243" s="59"/>
      <c r="W243" s="60"/>
      <c r="X243" s="59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</row>
    <row r="244">
      <c r="A244" s="60"/>
      <c r="B244" s="59"/>
      <c r="C244" s="80"/>
      <c r="D244" s="59"/>
      <c r="E244" s="60"/>
      <c r="F244" s="59"/>
      <c r="G244" s="60"/>
      <c r="H244" s="59"/>
      <c r="I244" s="80"/>
      <c r="J244" s="59"/>
      <c r="K244" s="60"/>
      <c r="L244" s="59"/>
      <c r="M244" s="60"/>
      <c r="N244" s="59"/>
      <c r="O244" s="80"/>
      <c r="P244" s="59"/>
      <c r="Q244" s="60"/>
      <c r="R244" s="59"/>
      <c r="S244" s="60"/>
      <c r="T244" s="59"/>
      <c r="U244" s="60"/>
      <c r="V244" s="59"/>
      <c r="W244" s="60"/>
      <c r="X244" s="59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</row>
    <row r="245">
      <c r="A245" s="60"/>
      <c r="B245" s="59"/>
      <c r="C245" s="80"/>
      <c r="D245" s="59"/>
      <c r="E245" s="60"/>
      <c r="F245" s="59"/>
      <c r="G245" s="60"/>
      <c r="H245" s="59"/>
      <c r="I245" s="80"/>
      <c r="J245" s="59"/>
      <c r="K245" s="60"/>
      <c r="L245" s="59"/>
      <c r="M245" s="60"/>
      <c r="N245" s="59"/>
      <c r="O245" s="80"/>
      <c r="P245" s="59"/>
      <c r="Q245" s="60"/>
      <c r="R245" s="59"/>
      <c r="S245" s="60"/>
      <c r="T245" s="59"/>
      <c r="U245" s="60"/>
      <c r="V245" s="59"/>
      <c r="W245" s="60"/>
      <c r="X245" s="59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</row>
    <row r="246">
      <c r="A246" s="60"/>
      <c r="B246" s="59"/>
      <c r="C246" s="80"/>
      <c r="D246" s="59"/>
      <c r="E246" s="60"/>
      <c r="F246" s="59"/>
      <c r="G246" s="60"/>
      <c r="H246" s="59"/>
      <c r="I246" s="80"/>
      <c r="J246" s="59"/>
      <c r="K246" s="60"/>
      <c r="L246" s="59"/>
      <c r="M246" s="60"/>
      <c r="N246" s="59"/>
      <c r="O246" s="80"/>
      <c r="P246" s="59"/>
      <c r="Q246" s="60"/>
      <c r="R246" s="59"/>
      <c r="S246" s="60"/>
      <c r="T246" s="59"/>
      <c r="U246" s="60"/>
      <c r="V246" s="59"/>
      <c r="W246" s="60"/>
      <c r="X246" s="59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</row>
    <row r="247">
      <c r="A247" s="60"/>
      <c r="B247" s="59"/>
      <c r="C247" s="80"/>
      <c r="D247" s="59"/>
      <c r="E247" s="60"/>
      <c r="F247" s="59"/>
      <c r="G247" s="60"/>
      <c r="H247" s="59"/>
      <c r="I247" s="80"/>
      <c r="J247" s="59"/>
      <c r="K247" s="60"/>
      <c r="L247" s="59"/>
      <c r="M247" s="60"/>
      <c r="N247" s="59"/>
      <c r="O247" s="80"/>
      <c r="P247" s="59"/>
      <c r="Q247" s="60"/>
      <c r="R247" s="59"/>
      <c r="S247" s="60"/>
      <c r="T247" s="59"/>
      <c r="U247" s="60"/>
      <c r="V247" s="59"/>
      <c r="W247" s="60"/>
      <c r="X247" s="59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</row>
    <row r="248">
      <c r="A248" s="60"/>
      <c r="B248" s="59"/>
      <c r="C248" s="80"/>
      <c r="D248" s="59"/>
      <c r="E248" s="60"/>
      <c r="F248" s="59"/>
      <c r="G248" s="60"/>
      <c r="H248" s="59"/>
      <c r="I248" s="80"/>
      <c r="J248" s="59"/>
      <c r="K248" s="60"/>
      <c r="L248" s="59"/>
      <c r="M248" s="60"/>
      <c r="N248" s="59"/>
      <c r="O248" s="80"/>
      <c r="P248" s="59"/>
      <c r="Q248" s="60"/>
      <c r="R248" s="59"/>
      <c r="S248" s="60"/>
      <c r="T248" s="59"/>
      <c r="U248" s="60"/>
      <c r="V248" s="59"/>
      <c r="W248" s="60"/>
      <c r="X248" s="59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</row>
    <row r="249">
      <c r="A249" s="60"/>
      <c r="B249" s="59"/>
      <c r="C249" s="80"/>
      <c r="D249" s="59"/>
      <c r="E249" s="60"/>
      <c r="F249" s="59"/>
      <c r="G249" s="60"/>
      <c r="H249" s="59"/>
      <c r="I249" s="80"/>
      <c r="J249" s="59"/>
      <c r="K249" s="60"/>
      <c r="L249" s="59"/>
      <c r="M249" s="60"/>
      <c r="N249" s="59"/>
      <c r="O249" s="80"/>
      <c r="P249" s="59"/>
      <c r="Q249" s="60"/>
      <c r="R249" s="59"/>
      <c r="S249" s="60"/>
      <c r="T249" s="59"/>
      <c r="U249" s="60"/>
      <c r="V249" s="59"/>
      <c r="W249" s="60"/>
      <c r="X249" s="59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</row>
    <row r="250">
      <c r="A250" s="60"/>
      <c r="B250" s="59"/>
      <c r="C250" s="80"/>
      <c r="D250" s="59"/>
      <c r="E250" s="60"/>
      <c r="F250" s="59"/>
      <c r="G250" s="60"/>
      <c r="H250" s="59"/>
      <c r="I250" s="80"/>
      <c r="J250" s="59"/>
      <c r="K250" s="60"/>
      <c r="L250" s="59"/>
      <c r="M250" s="60"/>
      <c r="N250" s="59"/>
      <c r="O250" s="80"/>
      <c r="P250" s="59"/>
      <c r="Q250" s="60"/>
      <c r="R250" s="59"/>
      <c r="S250" s="60"/>
      <c r="T250" s="59"/>
      <c r="U250" s="60"/>
      <c r="V250" s="59"/>
      <c r="W250" s="60"/>
      <c r="X250" s="59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</row>
    <row r="251">
      <c r="A251" s="60"/>
      <c r="B251" s="59"/>
      <c r="C251" s="80"/>
      <c r="D251" s="59"/>
      <c r="E251" s="60"/>
      <c r="F251" s="59"/>
      <c r="G251" s="60"/>
      <c r="H251" s="59"/>
      <c r="I251" s="80"/>
      <c r="J251" s="59"/>
      <c r="K251" s="60"/>
      <c r="L251" s="59"/>
      <c r="M251" s="60"/>
      <c r="N251" s="59"/>
      <c r="O251" s="80"/>
      <c r="P251" s="59"/>
      <c r="Q251" s="60"/>
      <c r="R251" s="59"/>
      <c r="S251" s="60"/>
      <c r="T251" s="59"/>
      <c r="U251" s="60"/>
      <c r="V251" s="59"/>
      <c r="W251" s="60"/>
      <c r="X251" s="59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</row>
    <row r="252">
      <c r="A252" s="60"/>
      <c r="B252" s="59"/>
      <c r="C252" s="80"/>
      <c r="D252" s="59"/>
      <c r="E252" s="60"/>
      <c r="F252" s="59"/>
      <c r="G252" s="60"/>
      <c r="H252" s="59"/>
      <c r="I252" s="80"/>
      <c r="J252" s="59"/>
      <c r="K252" s="60"/>
      <c r="L252" s="59"/>
      <c r="M252" s="60"/>
      <c r="N252" s="59"/>
      <c r="O252" s="80"/>
      <c r="P252" s="59"/>
      <c r="Q252" s="60"/>
      <c r="R252" s="59"/>
      <c r="S252" s="60"/>
      <c r="T252" s="59"/>
      <c r="U252" s="60"/>
      <c r="V252" s="59"/>
      <c r="W252" s="60"/>
      <c r="X252" s="59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</row>
    <row r="253">
      <c r="A253" s="60"/>
      <c r="B253" s="59"/>
      <c r="C253" s="80"/>
      <c r="D253" s="59"/>
      <c r="E253" s="60"/>
      <c r="F253" s="59"/>
      <c r="G253" s="60"/>
      <c r="H253" s="59"/>
      <c r="I253" s="80"/>
      <c r="J253" s="59"/>
      <c r="K253" s="60"/>
      <c r="L253" s="59"/>
      <c r="M253" s="60"/>
      <c r="N253" s="59"/>
      <c r="O253" s="80"/>
      <c r="P253" s="59"/>
      <c r="Q253" s="60"/>
      <c r="R253" s="59"/>
      <c r="S253" s="60"/>
      <c r="T253" s="59"/>
      <c r="U253" s="60"/>
      <c r="V253" s="59"/>
      <c r="W253" s="60"/>
      <c r="X253" s="59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</row>
    <row r="254">
      <c r="A254" s="60"/>
      <c r="B254" s="59"/>
      <c r="C254" s="80"/>
      <c r="D254" s="59"/>
      <c r="E254" s="60"/>
      <c r="F254" s="59"/>
      <c r="G254" s="60"/>
      <c r="H254" s="59"/>
      <c r="I254" s="80"/>
      <c r="J254" s="59"/>
      <c r="K254" s="60"/>
      <c r="L254" s="59"/>
      <c r="M254" s="60"/>
      <c r="N254" s="59"/>
      <c r="O254" s="80"/>
      <c r="P254" s="59"/>
      <c r="Q254" s="60"/>
      <c r="R254" s="59"/>
      <c r="S254" s="60"/>
      <c r="T254" s="59"/>
      <c r="U254" s="60"/>
      <c r="V254" s="59"/>
      <c r="W254" s="60"/>
      <c r="X254" s="59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</row>
    <row r="255">
      <c r="A255" s="60"/>
      <c r="B255" s="59"/>
      <c r="C255" s="80"/>
      <c r="D255" s="59"/>
      <c r="E255" s="60"/>
      <c r="F255" s="59"/>
      <c r="G255" s="60"/>
      <c r="H255" s="59"/>
      <c r="I255" s="80"/>
      <c r="J255" s="59"/>
      <c r="K255" s="60"/>
      <c r="L255" s="59"/>
      <c r="M255" s="60"/>
      <c r="N255" s="59"/>
      <c r="O255" s="80"/>
      <c r="P255" s="59"/>
      <c r="Q255" s="60"/>
      <c r="R255" s="59"/>
      <c r="S255" s="60"/>
      <c r="T255" s="59"/>
      <c r="U255" s="60"/>
      <c r="V255" s="59"/>
      <c r="W255" s="60"/>
      <c r="X255" s="59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</row>
    <row r="256">
      <c r="A256" s="60"/>
      <c r="B256" s="59"/>
      <c r="C256" s="80"/>
      <c r="D256" s="59"/>
      <c r="E256" s="60"/>
      <c r="F256" s="59"/>
      <c r="G256" s="60"/>
      <c r="H256" s="59"/>
      <c r="I256" s="80"/>
      <c r="J256" s="59"/>
      <c r="K256" s="60"/>
      <c r="L256" s="59"/>
      <c r="M256" s="60"/>
      <c r="N256" s="59"/>
      <c r="O256" s="80"/>
      <c r="P256" s="59"/>
      <c r="Q256" s="60"/>
      <c r="R256" s="59"/>
      <c r="S256" s="60"/>
      <c r="T256" s="59"/>
      <c r="U256" s="60"/>
      <c r="V256" s="59"/>
      <c r="W256" s="60"/>
      <c r="X256" s="59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</row>
    <row r="257">
      <c r="A257" s="60"/>
      <c r="B257" s="59"/>
      <c r="C257" s="80"/>
      <c r="D257" s="59"/>
      <c r="E257" s="60"/>
      <c r="F257" s="59"/>
      <c r="G257" s="60"/>
      <c r="H257" s="59"/>
      <c r="I257" s="80"/>
      <c r="J257" s="59"/>
      <c r="K257" s="60"/>
      <c r="L257" s="59"/>
      <c r="M257" s="60"/>
      <c r="N257" s="59"/>
      <c r="O257" s="80"/>
      <c r="P257" s="59"/>
      <c r="Q257" s="60"/>
      <c r="R257" s="59"/>
      <c r="S257" s="60"/>
      <c r="T257" s="59"/>
      <c r="U257" s="60"/>
      <c r="V257" s="59"/>
      <c r="W257" s="60"/>
      <c r="X257" s="59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</row>
    <row r="258">
      <c r="A258" s="60"/>
      <c r="B258" s="59"/>
      <c r="C258" s="80"/>
      <c r="D258" s="59"/>
      <c r="E258" s="60"/>
      <c r="F258" s="59"/>
      <c r="G258" s="60"/>
      <c r="H258" s="59"/>
      <c r="I258" s="80"/>
      <c r="J258" s="59"/>
      <c r="K258" s="60"/>
      <c r="L258" s="59"/>
      <c r="M258" s="60"/>
      <c r="N258" s="59"/>
      <c r="O258" s="80"/>
      <c r="P258" s="59"/>
      <c r="Q258" s="60"/>
      <c r="R258" s="59"/>
      <c r="S258" s="60"/>
      <c r="T258" s="59"/>
      <c r="U258" s="60"/>
      <c r="V258" s="59"/>
      <c r="W258" s="60"/>
      <c r="X258" s="59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</row>
    <row r="259">
      <c r="A259" s="60"/>
      <c r="B259" s="59"/>
      <c r="C259" s="80"/>
      <c r="D259" s="59"/>
      <c r="E259" s="60"/>
      <c r="F259" s="59"/>
      <c r="G259" s="60"/>
      <c r="H259" s="59"/>
      <c r="I259" s="80"/>
      <c r="J259" s="59"/>
      <c r="K259" s="60"/>
      <c r="L259" s="59"/>
      <c r="M259" s="60"/>
      <c r="N259" s="59"/>
      <c r="O259" s="80"/>
      <c r="P259" s="59"/>
      <c r="Q259" s="60"/>
      <c r="R259" s="59"/>
      <c r="S259" s="60"/>
      <c r="T259" s="59"/>
      <c r="U259" s="60"/>
      <c r="V259" s="59"/>
      <c r="W259" s="60"/>
      <c r="X259" s="59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</row>
    <row r="260">
      <c r="A260" s="60"/>
      <c r="B260" s="59"/>
      <c r="C260" s="80"/>
      <c r="D260" s="59"/>
      <c r="E260" s="60"/>
      <c r="F260" s="59"/>
      <c r="G260" s="60"/>
      <c r="H260" s="59"/>
      <c r="I260" s="80"/>
      <c r="J260" s="59"/>
      <c r="K260" s="60"/>
      <c r="L260" s="59"/>
      <c r="M260" s="60"/>
      <c r="N260" s="59"/>
      <c r="O260" s="80"/>
      <c r="P260" s="59"/>
      <c r="Q260" s="60"/>
      <c r="R260" s="59"/>
      <c r="S260" s="60"/>
      <c r="T260" s="59"/>
      <c r="U260" s="60"/>
      <c r="V260" s="59"/>
      <c r="W260" s="60"/>
      <c r="X260" s="59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</row>
    <row r="261">
      <c r="A261" s="60"/>
      <c r="B261" s="59"/>
      <c r="C261" s="80"/>
      <c r="D261" s="59"/>
      <c r="E261" s="60"/>
      <c r="F261" s="59"/>
      <c r="G261" s="60"/>
      <c r="H261" s="59"/>
      <c r="I261" s="80"/>
      <c r="J261" s="59"/>
      <c r="K261" s="60"/>
      <c r="L261" s="59"/>
      <c r="M261" s="60"/>
      <c r="N261" s="59"/>
      <c r="O261" s="80"/>
      <c r="P261" s="59"/>
      <c r="Q261" s="60"/>
      <c r="R261" s="59"/>
      <c r="S261" s="60"/>
      <c r="T261" s="59"/>
      <c r="U261" s="60"/>
      <c r="V261" s="59"/>
      <c r="W261" s="60"/>
      <c r="X261" s="59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</row>
    <row r="262">
      <c r="A262" s="60"/>
      <c r="B262" s="59"/>
      <c r="C262" s="80"/>
      <c r="D262" s="59"/>
      <c r="E262" s="60"/>
      <c r="F262" s="59"/>
      <c r="G262" s="60"/>
      <c r="H262" s="59"/>
      <c r="I262" s="80"/>
      <c r="J262" s="59"/>
      <c r="K262" s="60"/>
      <c r="L262" s="59"/>
      <c r="M262" s="60"/>
      <c r="N262" s="59"/>
      <c r="O262" s="80"/>
      <c r="P262" s="59"/>
      <c r="Q262" s="60"/>
      <c r="R262" s="59"/>
      <c r="S262" s="60"/>
      <c r="T262" s="59"/>
      <c r="U262" s="60"/>
      <c r="V262" s="59"/>
      <c r="W262" s="60"/>
      <c r="X262" s="59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</row>
    <row r="263">
      <c r="A263" s="60"/>
      <c r="B263" s="59"/>
      <c r="C263" s="80"/>
      <c r="D263" s="59"/>
      <c r="E263" s="60"/>
      <c r="F263" s="59"/>
      <c r="G263" s="60"/>
      <c r="H263" s="59"/>
      <c r="I263" s="80"/>
      <c r="J263" s="59"/>
      <c r="K263" s="60"/>
      <c r="L263" s="59"/>
      <c r="M263" s="60"/>
      <c r="N263" s="59"/>
      <c r="O263" s="80"/>
      <c r="P263" s="59"/>
      <c r="Q263" s="60"/>
      <c r="R263" s="59"/>
      <c r="S263" s="60"/>
      <c r="T263" s="59"/>
      <c r="U263" s="60"/>
      <c r="V263" s="59"/>
      <c r="W263" s="60"/>
      <c r="X263" s="59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>
      <c r="A264" s="60"/>
      <c r="B264" s="59"/>
      <c r="C264" s="80"/>
      <c r="D264" s="59"/>
      <c r="E264" s="60"/>
      <c r="F264" s="59"/>
      <c r="G264" s="60"/>
      <c r="H264" s="59"/>
      <c r="I264" s="80"/>
      <c r="J264" s="59"/>
      <c r="K264" s="60"/>
      <c r="L264" s="59"/>
      <c r="M264" s="60"/>
      <c r="N264" s="59"/>
      <c r="O264" s="80"/>
      <c r="P264" s="59"/>
      <c r="Q264" s="60"/>
      <c r="R264" s="59"/>
      <c r="S264" s="60"/>
      <c r="T264" s="59"/>
      <c r="U264" s="60"/>
      <c r="V264" s="59"/>
      <c r="W264" s="60"/>
      <c r="X264" s="59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</row>
    <row r="265">
      <c r="A265" s="60"/>
      <c r="B265" s="59"/>
      <c r="C265" s="80"/>
      <c r="D265" s="59"/>
      <c r="E265" s="60"/>
      <c r="F265" s="59"/>
      <c r="G265" s="60"/>
      <c r="H265" s="59"/>
      <c r="I265" s="80"/>
      <c r="J265" s="59"/>
      <c r="K265" s="60"/>
      <c r="L265" s="59"/>
      <c r="M265" s="60"/>
      <c r="N265" s="59"/>
      <c r="O265" s="80"/>
      <c r="P265" s="59"/>
      <c r="Q265" s="60"/>
      <c r="R265" s="59"/>
      <c r="S265" s="60"/>
      <c r="T265" s="59"/>
      <c r="U265" s="60"/>
      <c r="V265" s="59"/>
      <c r="W265" s="60"/>
      <c r="X265" s="59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</row>
    <row r="266">
      <c r="A266" s="60"/>
      <c r="B266" s="59"/>
      <c r="C266" s="80"/>
      <c r="D266" s="59"/>
      <c r="E266" s="60"/>
      <c r="F266" s="59"/>
      <c r="G266" s="60"/>
      <c r="H266" s="59"/>
      <c r="I266" s="80"/>
      <c r="J266" s="59"/>
      <c r="K266" s="60"/>
      <c r="L266" s="59"/>
      <c r="M266" s="60"/>
      <c r="N266" s="59"/>
      <c r="O266" s="80"/>
      <c r="P266" s="59"/>
      <c r="Q266" s="60"/>
      <c r="R266" s="59"/>
      <c r="S266" s="60"/>
      <c r="T266" s="59"/>
      <c r="U266" s="60"/>
      <c r="V266" s="59"/>
      <c r="W266" s="60"/>
      <c r="X266" s="59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</row>
    <row r="267">
      <c r="A267" s="60"/>
      <c r="B267" s="59"/>
      <c r="C267" s="80"/>
      <c r="D267" s="59"/>
      <c r="E267" s="60"/>
      <c r="F267" s="59"/>
      <c r="G267" s="60"/>
      <c r="H267" s="59"/>
      <c r="I267" s="80"/>
      <c r="J267" s="59"/>
      <c r="K267" s="60"/>
      <c r="L267" s="59"/>
      <c r="M267" s="60"/>
      <c r="N267" s="59"/>
      <c r="O267" s="80"/>
      <c r="P267" s="59"/>
      <c r="Q267" s="60"/>
      <c r="R267" s="59"/>
      <c r="S267" s="60"/>
      <c r="T267" s="59"/>
      <c r="U267" s="60"/>
      <c r="V267" s="59"/>
      <c r="W267" s="60"/>
      <c r="X267" s="59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</row>
    <row r="268">
      <c r="A268" s="60"/>
      <c r="B268" s="59"/>
      <c r="C268" s="80"/>
      <c r="D268" s="59"/>
      <c r="E268" s="60"/>
      <c r="F268" s="59"/>
      <c r="G268" s="60"/>
      <c r="H268" s="59"/>
      <c r="I268" s="80"/>
      <c r="J268" s="59"/>
      <c r="K268" s="60"/>
      <c r="L268" s="59"/>
      <c r="M268" s="60"/>
      <c r="N268" s="59"/>
      <c r="O268" s="80"/>
      <c r="P268" s="59"/>
      <c r="Q268" s="60"/>
      <c r="R268" s="59"/>
      <c r="S268" s="60"/>
      <c r="T268" s="59"/>
      <c r="U268" s="60"/>
      <c r="V268" s="59"/>
      <c r="W268" s="60"/>
      <c r="X268" s="59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</row>
    <row r="269">
      <c r="A269" s="60"/>
      <c r="B269" s="59"/>
      <c r="C269" s="80"/>
      <c r="D269" s="59"/>
      <c r="E269" s="60"/>
      <c r="F269" s="59"/>
      <c r="G269" s="60"/>
      <c r="H269" s="59"/>
      <c r="I269" s="80"/>
      <c r="J269" s="59"/>
      <c r="K269" s="60"/>
      <c r="L269" s="59"/>
      <c r="M269" s="60"/>
      <c r="N269" s="59"/>
      <c r="O269" s="80"/>
      <c r="P269" s="59"/>
      <c r="Q269" s="60"/>
      <c r="R269" s="59"/>
      <c r="S269" s="60"/>
      <c r="T269" s="59"/>
      <c r="U269" s="60"/>
      <c r="V269" s="59"/>
      <c r="W269" s="60"/>
      <c r="X269" s="59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</row>
    <row r="270">
      <c r="A270" s="60"/>
      <c r="B270" s="59"/>
      <c r="C270" s="80"/>
      <c r="D270" s="59"/>
      <c r="E270" s="60"/>
      <c r="F270" s="59"/>
      <c r="G270" s="60"/>
      <c r="H270" s="59"/>
      <c r="I270" s="80"/>
      <c r="J270" s="59"/>
      <c r="K270" s="60"/>
      <c r="L270" s="59"/>
      <c r="M270" s="60"/>
      <c r="N270" s="59"/>
      <c r="O270" s="80"/>
      <c r="P270" s="59"/>
      <c r="Q270" s="60"/>
      <c r="R270" s="59"/>
      <c r="S270" s="60"/>
      <c r="T270" s="59"/>
      <c r="U270" s="60"/>
      <c r="V270" s="59"/>
      <c r="W270" s="60"/>
      <c r="X270" s="59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</row>
    <row r="271">
      <c r="A271" s="60"/>
      <c r="B271" s="59"/>
      <c r="C271" s="80"/>
      <c r="D271" s="59"/>
      <c r="E271" s="60"/>
      <c r="F271" s="59"/>
      <c r="G271" s="60"/>
      <c r="H271" s="59"/>
      <c r="I271" s="80"/>
      <c r="J271" s="59"/>
      <c r="K271" s="60"/>
      <c r="L271" s="59"/>
      <c r="M271" s="60"/>
      <c r="N271" s="59"/>
      <c r="O271" s="80"/>
      <c r="P271" s="59"/>
      <c r="Q271" s="60"/>
      <c r="R271" s="59"/>
      <c r="S271" s="60"/>
      <c r="T271" s="59"/>
      <c r="U271" s="60"/>
      <c r="V271" s="59"/>
      <c r="W271" s="60"/>
      <c r="X271" s="59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</row>
    <row r="272">
      <c r="A272" s="60"/>
      <c r="B272" s="59"/>
      <c r="C272" s="80"/>
      <c r="D272" s="59"/>
      <c r="E272" s="60"/>
      <c r="F272" s="59"/>
      <c r="G272" s="60"/>
      <c r="H272" s="59"/>
      <c r="I272" s="80"/>
      <c r="J272" s="59"/>
      <c r="K272" s="60"/>
      <c r="L272" s="59"/>
      <c r="M272" s="60"/>
      <c r="N272" s="59"/>
      <c r="O272" s="80"/>
      <c r="P272" s="59"/>
      <c r="Q272" s="60"/>
      <c r="R272" s="59"/>
      <c r="S272" s="60"/>
      <c r="T272" s="59"/>
      <c r="U272" s="60"/>
      <c r="V272" s="59"/>
      <c r="W272" s="60"/>
      <c r="X272" s="59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</row>
    <row r="273">
      <c r="A273" s="60"/>
      <c r="B273" s="59"/>
      <c r="C273" s="80"/>
      <c r="D273" s="59"/>
      <c r="E273" s="60"/>
      <c r="F273" s="59"/>
      <c r="G273" s="60"/>
      <c r="H273" s="59"/>
      <c r="I273" s="80"/>
      <c r="J273" s="59"/>
      <c r="K273" s="60"/>
      <c r="L273" s="59"/>
      <c r="M273" s="60"/>
      <c r="N273" s="59"/>
      <c r="O273" s="80"/>
      <c r="P273" s="59"/>
      <c r="Q273" s="60"/>
      <c r="R273" s="59"/>
      <c r="S273" s="60"/>
      <c r="T273" s="59"/>
      <c r="U273" s="60"/>
      <c r="V273" s="59"/>
      <c r="W273" s="60"/>
      <c r="X273" s="59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</row>
    <row r="274">
      <c r="A274" s="60"/>
      <c r="B274" s="59"/>
      <c r="C274" s="80"/>
      <c r="D274" s="59"/>
      <c r="E274" s="60"/>
      <c r="F274" s="59"/>
      <c r="G274" s="60"/>
      <c r="H274" s="59"/>
      <c r="I274" s="80"/>
      <c r="J274" s="59"/>
      <c r="K274" s="60"/>
      <c r="L274" s="59"/>
      <c r="M274" s="60"/>
      <c r="N274" s="59"/>
      <c r="O274" s="80"/>
      <c r="P274" s="59"/>
      <c r="Q274" s="60"/>
      <c r="R274" s="59"/>
      <c r="S274" s="60"/>
      <c r="T274" s="59"/>
      <c r="U274" s="60"/>
      <c r="V274" s="59"/>
      <c r="W274" s="60"/>
      <c r="X274" s="59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</row>
    <row r="275">
      <c r="A275" s="60"/>
      <c r="B275" s="59"/>
      <c r="C275" s="80"/>
      <c r="D275" s="59"/>
      <c r="E275" s="60"/>
      <c r="F275" s="59"/>
      <c r="G275" s="60"/>
      <c r="H275" s="59"/>
      <c r="I275" s="80"/>
      <c r="J275" s="59"/>
      <c r="K275" s="60"/>
      <c r="L275" s="59"/>
      <c r="M275" s="60"/>
      <c r="N275" s="59"/>
      <c r="O275" s="80"/>
      <c r="P275" s="59"/>
      <c r="Q275" s="60"/>
      <c r="R275" s="59"/>
      <c r="S275" s="60"/>
      <c r="T275" s="59"/>
      <c r="U275" s="60"/>
      <c r="V275" s="59"/>
      <c r="W275" s="60"/>
      <c r="X275" s="59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</row>
    <row r="276">
      <c r="A276" s="60"/>
      <c r="B276" s="59"/>
      <c r="C276" s="80"/>
      <c r="D276" s="59"/>
      <c r="E276" s="60"/>
      <c r="F276" s="59"/>
      <c r="G276" s="60"/>
      <c r="H276" s="59"/>
      <c r="I276" s="80"/>
      <c r="J276" s="59"/>
      <c r="K276" s="60"/>
      <c r="L276" s="59"/>
      <c r="M276" s="60"/>
      <c r="N276" s="59"/>
      <c r="O276" s="80"/>
      <c r="P276" s="59"/>
      <c r="Q276" s="60"/>
      <c r="R276" s="59"/>
      <c r="S276" s="60"/>
      <c r="T276" s="59"/>
      <c r="U276" s="60"/>
      <c r="V276" s="59"/>
      <c r="W276" s="60"/>
      <c r="X276" s="59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</row>
    <row r="277">
      <c r="A277" s="60"/>
      <c r="B277" s="59"/>
      <c r="C277" s="80"/>
      <c r="D277" s="59"/>
      <c r="E277" s="60"/>
      <c r="F277" s="59"/>
      <c r="G277" s="60"/>
      <c r="H277" s="59"/>
      <c r="I277" s="80"/>
      <c r="J277" s="59"/>
      <c r="K277" s="60"/>
      <c r="L277" s="59"/>
      <c r="M277" s="60"/>
      <c r="N277" s="59"/>
      <c r="O277" s="80"/>
      <c r="P277" s="59"/>
      <c r="Q277" s="60"/>
      <c r="R277" s="59"/>
      <c r="S277" s="60"/>
      <c r="T277" s="59"/>
      <c r="U277" s="60"/>
      <c r="V277" s="59"/>
      <c r="W277" s="60"/>
      <c r="X277" s="59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</row>
    <row r="278">
      <c r="A278" s="60"/>
      <c r="B278" s="59"/>
      <c r="C278" s="80"/>
      <c r="D278" s="59"/>
      <c r="E278" s="60"/>
      <c r="F278" s="59"/>
      <c r="G278" s="60"/>
      <c r="H278" s="59"/>
      <c r="I278" s="80"/>
      <c r="J278" s="59"/>
      <c r="K278" s="60"/>
      <c r="L278" s="59"/>
      <c r="M278" s="60"/>
      <c r="N278" s="59"/>
      <c r="O278" s="80"/>
      <c r="P278" s="59"/>
      <c r="Q278" s="60"/>
      <c r="R278" s="59"/>
      <c r="S278" s="60"/>
      <c r="T278" s="59"/>
      <c r="U278" s="60"/>
      <c r="V278" s="59"/>
      <c r="W278" s="60"/>
      <c r="X278" s="59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</row>
    <row r="279">
      <c r="A279" s="60"/>
      <c r="B279" s="59"/>
      <c r="C279" s="80"/>
      <c r="D279" s="59"/>
      <c r="E279" s="60"/>
      <c r="F279" s="59"/>
      <c r="G279" s="60"/>
      <c r="H279" s="59"/>
      <c r="I279" s="80"/>
      <c r="J279" s="59"/>
      <c r="K279" s="60"/>
      <c r="L279" s="59"/>
      <c r="M279" s="60"/>
      <c r="N279" s="59"/>
      <c r="O279" s="80"/>
      <c r="P279" s="59"/>
      <c r="Q279" s="60"/>
      <c r="R279" s="59"/>
      <c r="S279" s="60"/>
      <c r="T279" s="59"/>
      <c r="U279" s="60"/>
      <c r="V279" s="59"/>
      <c r="W279" s="60"/>
      <c r="X279" s="59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</row>
    <row r="280">
      <c r="A280" s="60"/>
      <c r="B280" s="59"/>
      <c r="C280" s="80"/>
      <c r="D280" s="59"/>
      <c r="E280" s="60"/>
      <c r="F280" s="59"/>
      <c r="G280" s="60"/>
      <c r="H280" s="59"/>
      <c r="I280" s="80"/>
      <c r="J280" s="59"/>
      <c r="K280" s="60"/>
      <c r="L280" s="59"/>
      <c r="M280" s="60"/>
      <c r="N280" s="59"/>
      <c r="O280" s="80"/>
      <c r="P280" s="59"/>
      <c r="Q280" s="60"/>
      <c r="R280" s="59"/>
      <c r="S280" s="60"/>
      <c r="T280" s="59"/>
      <c r="U280" s="60"/>
      <c r="V280" s="59"/>
      <c r="W280" s="60"/>
      <c r="X280" s="59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</row>
    <row r="281">
      <c r="A281" s="60"/>
      <c r="B281" s="59"/>
      <c r="C281" s="80"/>
      <c r="D281" s="59"/>
      <c r="E281" s="60"/>
      <c r="F281" s="59"/>
      <c r="G281" s="60"/>
      <c r="H281" s="59"/>
      <c r="I281" s="80"/>
      <c r="J281" s="59"/>
      <c r="K281" s="60"/>
      <c r="L281" s="59"/>
      <c r="M281" s="60"/>
      <c r="N281" s="59"/>
      <c r="O281" s="80"/>
      <c r="P281" s="59"/>
      <c r="Q281" s="60"/>
      <c r="R281" s="59"/>
      <c r="S281" s="60"/>
      <c r="T281" s="59"/>
      <c r="U281" s="60"/>
      <c r="V281" s="59"/>
      <c r="W281" s="60"/>
      <c r="X281" s="59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</row>
    <row r="282">
      <c r="A282" s="60"/>
      <c r="B282" s="59"/>
      <c r="C282" s="80"/>
      <c r="D282" s="59"/>
      <c r="E282" s="60"/>
      <c r="F282" s="59"/>
      <c r="G282" s="60"/>
      <c r="H282" s="59"/>
      <c r="I282" s="80"/>
      <c r="J282" s="59"/>
      <c r="K282" s="60"/>
      <c r="L282" s="59"/>
      <c r="M282" s="60"/>
      <c r="N282" s="59"/>
      <c r="O282" s="80"/>
      <c r="P282" s="59"/>
      <c r="Q282" s="60"/>
      <c r="R282" s="59"/>
      <c r="S282" s="60"/>
      <c r="T282" s="59"/>
      <c r="U282" s="60"/>
      <c r="V282" s="59"/>
      <c r="W282" s="60"/>
      <c r="X282" s="59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</row>
    <row r="283">
      <c r="A283" s="60"/>
      <c r="B283" s="59"/>
      <c r="C283" s="80"/>
      <c r="D283" s="59"/>
      <c r="E283" s="60"/>
      <c r="F283" s="59"/>
      <c r="G283" s="60"/>
      <c r="H283" s="59"/>
      <c r="I283" s="80"/>
      <c r="J283" s="59"/>
      <c r="K283" s="60"/>
      <c r="L283" s="59"/>
      <c r="M283" s="60"/>
      <c r="N283" s="59"/>
      <c r="O283" s="80"/>
      <c r="P283" s="59"/>
      <c r="Q283" s="60"/>
      <c r="R283" s="59"/>
      <c r="S283" s="60"/>
      <c r="T283" s="59"/>
      <c r="U283" s="60"/>
      <c r="V283" s="59"/>
      <c r="W283" s="60"/>
      <c r="X283" s="59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</row>
    <row r="284">
      <c r="A284" s="60"/>
      <c r="B284" s="59"/>
      <c r="C284" s="80"/>
      <c r="D284" s="59"/>
      <c r="E284" s="60"/>
      <c r="F284" s="59"/>
      <c r="G284" s="60"/>
      <c r="H284" s="59"/>
      <c r="I284" s="80"/>
      <c r="J284" s="59"/>
      <c r="K284" s="60"/>
      <c r="L284" s="59"/>
      <c r="M284" s="60"/>
      <c r="N284" s="59"/>
      <c r="O284" s="80"/>
      <c r="P284" s="59"/>
      <c r="Q284" s="60"/>
      <c r="R284" s="59"/>
      <c r="S284" s="60"/>
      <c r="T284" s="59"/>
      <c r="U284" s="60"/>
      <c r="V284" s="59"/>
      <c r="W284" s="60"/>
      <c r="X284" s="59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</row>
    <row r="285">
      <c r="A285" s="60"/>
      <c r="B285" s="59"/>
      <c r="C285" s="80"/>
      <c r="D285" s="59"/>
      <c r="E285" s="60"/>
      <c r="F285" s="59"/>
      <c r="G285" s="60"/>
      <c r="H285" s="59"/>
      <c r="I285" s="80"/>
      <c r="J285" s="59"/>
      <c r="K285" s="60"/>
      <c r="L285" s="59"/>
      <c r="M285" s="60"/>
      <c r="N285" s="59"/>
      <c r="O285" s="80"/>
      <c r="P285" s="59"/>
      <c r="Q285" s="60"/>
      <c r="R285" s="59"/>
      <c r="S285" s="60"/>
      <c r="T285" s="59"/>
      <c r="U285" s="60"/>
      <c r="V285" s="59"/>
      <c r="W285" s="60"/>
      <c r="X285" s="59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</row>
    <row r="286">
      <c r="A286" s="60"/>
      <c r="B286" s="59"/>
      <c r="C286" s="80"/>
      <c r="D286" s="59"/>
      <c r="E286" s="60"/>
      <c r="F286" s="59"/>
      <c r="G286" s="60"/>
      <c r="H286" s="59"/>
      <c r="I286" s="80"/>
      <c r="J286" s="59"/>
      <c r="K286" s="60"/>
      <c r="L286" s="59"/>
      <c r="M286" s="60"/>
      <c r="N286" s="59"/>
      <c r="O286" s="80"/>
      <c r="P286" s="59"/>
      <c r="Q286" s="60"/>
      <c r="R286" s="59"/>
      <c r="S286" s="60"/>
      <c r="T286" s="59"/>
      <c r="U286" s="60"/>
      <c r="V286" s="59"/>
      <c r="W286" s="60"/>
      <c r="X286" s="59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</row>
    <row r="287">
      <c r="A287" s="60"/>
      <c r="B287" s="59"/>
      <c r="C287" s="80"/>
      <c r="D287" s="59"/>
      <c r="E287" s="60"/>
      <c r="F287" s="59"/>
      <c r="G287" s="60"/>
      <c r="H287" s="59"/>
      <c r="I287" s="80"/>
      <c r="J287" s="59"/>
      <c r="K287" s="60"/>
      <c r="L287" s="59"/>
      <c r="M287" s="60"/>
      <c r="N287" s="59"/>
      <c r="O287" s="80"/>
      <c r="P287" s="59"/>
      <c r="Q287" s="60"/>
      <c r="R287" s="59"/>
      <c r="S287" s="60"/>
      <c r="T287" s="59"/>
      <c r="U287" s="60"/>
      <c r="V287" s="59"/>
      <c r="W287" s="60"/>
      <c r="X287" s="59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</row>
    <row r="288">
      <c r="A288" s="60"/>
      <c r="B288" s="59"/>
      <c r="C288" s="80"/>
      <c r="D288" s="59"/>
      <c r="E288" s="60"/>
      <c r="F288" s="59"/>
      <c r="G288" s="60"/>
      <c r="H288" s="59"/>
      <c r="I288" s="80"/>
      <c r="J288" s="59"/>
      <c r="K288" s="60"/>
      <c r="L288" s="59"/>
      <c r="M288" s="60"/>
      <c r="N288" s="59"/>
      <c r="O288" s="80"/>
      <c r="P288" s="59"/>
      <c r="Q288" s="60"/>
      <c r="R288" s="59"/>
      <c r="S288" s="60"/>
      <c r="T288" s="59"/>
      <c r="U288" s="60"/>
      <c r="V288" s="59"/>
      <c r="W288" s="60"/>
      <c r="X288" s="59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</row>
    <row r="289">
      <c r="A289" s="60"/>
      <c r="B289" s="59"/>
      <c r="C289" s="80"/>
      <c r="D289" s="59"/>
      <c r="E289" s="60"/>
      <c r="F289" s="59"/>
      <c r="G289" s="60"/>
      <c r="H289" s="59"/>
      <c r="I289" s="80"/>
      <c r="J289" s="59"/>
      <c r="K289" s="60"/>
      <c r="L289" s="59"/>
      <c r="M289" s="60"/>
      <c r="N289" s="59"/>
      <c r="O289" s="80"/>
      <c r="P289" s="59"/>
      <c r="Q289" s="60"/>
      <c r="R289" s="59"/>
      <c r="S289" s="60"/>
      <c r="T289" s="59"/>
      <c r="U289" s="60"/>
      <c r="V289" s="59"/>
      <c r="W289" s="60"/>
      <c r="X289" s="59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</row>
    <row r="290">
      <c r="A290" s="60"/>
      <c r="B290" s="59"/>
      <c r="C290" s="80"/>
      <c r="D290" s="59"/>
      <c r="E290" s="60"/>
      <c r="F290" s="59"/>
      <c r="G290" s="60"/>
      <c r="H290" s="59"/>
      <c r="I290" s="80"/>
      <c r="J290" s="59"/>
      <c r="K290" s="60"/>
      <c r="L290" s="59"/>
      <c r="M290" s="60"/>
      <c r="N290" s="59"/>
      <c r="O290" s="80"/>
      <c r="P290" s="59"/>
      <c r="Q290" s="60"/>
      <c r="R290" s="59"/>
      <c r="S290" s="60"/>
      <c r="T290" s="59"/>
      <c r="U290" s="60"/>
      <c r="V290" s="59"/>
      <c r="W290" s="60"/>
      <c r="X290" s="59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</row>
    <row r="291">
      <c r="A291" s="60"/>
      <c r="B291" s="59"/>
      <c r="C291" s="80"/>
      <c r="D291" s="59"/>
      <c r="E291" s="60"/>
      <c r="F291" s="59"/>
      <c r="G291" s="60"/>
      <c r="H291" s="59"/>
      <c r="I291" s="80"/>
      <c r="J291" s="59"/>
      <c r="K291" s="60"/>
      <c r="L291" s="59"/>
      <c r="M291" s="60"/>
      <c r="N291" s="59"/>
      <c r="O291" s="80"/>
      <c r="P291" s="59"/>
      <c r="Q291" s="60"/>
      <c r="R291" s="59"/>
      <c r="S291" s="60"/>
      <c r="T291" s="59"/>
      <c r="U291" s="60"/>
      <c r="V291" s="59"/>
      <c r="W291" s="60"/>
      <c r="X291" s="59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</row>
    <row r="292">
      <c r="A292" s="60"/>
      <c r="B292" s="59"/>
      <c r="C292" s="80"/>
      <c r="D292" s="59"/>
      <c r="E292" s="60"/>
      <c r="F292" s="59"/>
      <c r="G292" s="60"/>
      <c r="H292" s="59"/>
      <c r="I292" s="80"/>
      <c r="J292" s="59"/>
      <c r="K292" s="60"/>
      <c r="L292" s="59"/>
      <c r="M292" s="60"/>
      <c r="N292" s="59"/>
      <c r="O292" s="80"/>
      <c r="P292" s="59"/>
      <c r="Q292" s="60"/>
      <c r="R292" s="59"/>
      <c r="S292" s="60"/>
      <c r="T292" s="59"/>
      <c r="U292" s="60"/>
      <c r="V292" s="59"/>
      <c r="W292" s="60"/>
      <c r="X292" s="59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</row>
    <row r="293">
      <c r="A293" s="60"/>
      <c r="B293" s="59"/>
      <c r="C293" s="80"/>
      <c r="D293" s="59"/>
      <c r="E293" s="60"/>
      <c r="F293" s="59"/>
      <c r="G293" s="60"/>
      <c r="H293" s="59"/>
      <c r="I293" s="80"/>
      <c r="J293" s="59"/>
      <c r="K293" s="60"/>
      <c r="L293" s="59"/>
      <c r="M293" s="60"/>
      <c r="N293" s="59"/>
      <c r="O293" s="80"/>
      <c r="P293" s="59"/>
      <c r="Q293" s="60"/>
      <c r="R293" s="59"/>
      <c r="S293" s="60"/>
      <c r="T293" s="59"/>
      <c r="U293" s="60"/>
      <c r="V293" s="59"/>
      <c r="W293" s="60"/>
      <c r="X293" s="59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</row>
    <row r="294">
      <c r="A294" s="60"/>
      <c r="B294" s="59"/>
      <c r="C294" s="80"/>
      <c r="D294" s="59"/>
      <c r="E294" s="60"/>
      <c r="F294" s="59"/>
      <c r="G294" s="60"/>
      <c r="H294" s="59"/>
      <c r="I294" s="80"/>
      <c r="J294" s="59"/>
      <c r="K294" s="60"/>
      <c r="L294" s="59"/>
      <c r="M294" s="60"/>
      <c r="N294" s="59"/>
      <c r="O294" s="80"/>
      <c r="P294" s="59"/>
      <c r="Q294" s="60"/>
      <c r="R294" s="59"/>
      <c r="S294" s="60"/>
      <c r="T294" s="59"/>
      <c r="U294" s="60"/>
      <c r="V294" s="59"/>
      <c r="W294" s="60"/>
      <c r="X294" s="59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</row>
    <row r="295">
      <c r="A295" s="60"/>
      <c r="B295" s="59"/>
      <c r="C295" s="80"/>
      <c r="D295" s="59"/>
      <c r="E295" s="60"/>
      <c r="F295" s="59"/>
      <c r="G295" s="60"/>
      <c r="H295" s="59"/>
      <c r="I295" s="80"/>
      <c r="J295" s="59"/>
      <c r="K295" s="60"/>
      <c r="L295" s="59"/>
      <c r="M295" s="60"/>
      <c r="N295" s="59"/>
      <c r="O295" s="80"/>
      <c r="P295" s="59"/>
      <c r="Q295" s="60"/>
      <c r="R295" s="59"/>
      <c r="S295" s="60"/>
      <c r="T295" s="59"/>
      <c r="U295" s="60"/>
      <c r="V295" s="59"/>
      <c r="W295" s="60"/>
      <c r="X295" s="59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</row>
    <row r="296">
      <c r="A296" s="60"/>
      <c r="B296" s="59"/>
      <c r="C296" s="80"/>
      <c r="D296" s="59"/>
      <c r="E296" s="60"/>
      <c r="F296" s="59"/>
      <c r="G296" s="60"/>
      <c r="H296" s="59"/>
      <c r="I296" s="80"/>
      <c r="J296" s="59"/>
      <c r="K296" s="60"/>
      <c r="L296" s="59"/>
      <c r="M296" s="60"/>
      <c r="N296" s="59"/>
      <c r="O296" s="80"/>
      <c r="P296" s="59"/>
      <c r="Q296" s="60"/>
      <c r="R296" s="59"/>
      <c r="S296" s="60"/>
      <c r="T296" s="59"/>
      <c r="U296" s="60"/>
      <c r="V296" s="59"/>
      <c r="W296" s="60"/>
      <c r="X296" s="59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</row>
    <row r="297">
      <c r="A297" s="60"/>
      <c r="B297" s="59"/>
      <c r="C297" s="80"/>
      <c r="D297" s="59"/>
      <c r="E297" s="60"/>
      <c r="F297" s="59"/>
      <c r="G297" s="60"/>
      <c r="H297" s="59"/>
      <c r="I297" s="80"/>
      <c r="J297" s="59"/>
      <c r="K297" s="60"/>
      <c r="L297" s="59"/>
      <c r="M297" s="60"/>
      <c r="N297" s="59"/>
      <c r="O297" s="80"/>
      <c r="P297" s="59"/>
      <c r="Q297" s="60"/>
      <c r="R297" s="59"/>
      <c r="S297" s="60"/>
      <c r="T297" s="59"/>
      <c r="U297" s="60"/>
      <c r="V297" s="59"/>
      <c r="W297" s="60"/>
      <c r="X297" s="59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</row>
    <row r="298">
      <c r="A298" s="60"/>
      <c r="B298" s="59"/>
      <c r="C298" s="80"/>
      <c r="D298" s="59"/>
      <c r="E298" s="60"/>
      <c r="F298" s="59"/>
      <c r="G298" s="60"/>
      <c r="H298" s="59"/>
      <c r="I298" s="80"/>
      <c r="J298" s="59"/>
      <c r="K298" s="60"/>
      <c r="L298" s="59"/>
      <c r="M298" s="60"/>
      <c r="N298" s="59"/>
      <c r="O298" s="80"/>
      <c r="P298" s="59"/>
      <c r="Q298" s="60"/>
      <c r="R298" s="59"/>
      <c r="S298" s="60"/>
      <c r="T298" s="59"/>
      <c r="U298" s="60"/>
      <c r="V298" s="59"/>
      <c r="W298" s="60"/>
      <c r="X298" s="59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</row>
    <row r="299">
      <c r="A299" s="60"/>
      <c r="B299" s="59"/>
      <c r="C299" s="80"/>
      <c r="D299" s="59"/>
      <c r="E299" s="60"/>
      <c r="F299" s="59"/>
      <c r="G299" s="60"/>
      <c r="H299" s="59"/>
      <c r="I299" s="80"/>
      <c r="J299" s="59"/>
      <c r="K299" s="60"/>
      <c r="L299" s="59"/>
      <c r="M299" s="60"/>
      <c r="N299" s="59"/>
      <c r="O299" s="80"/>
      <c r="P299" s="59"/>
      <c r="Q299" s="60"/>
      <c r="R299" s="59"/>
      <c r="S299" s="60"/>
      <c r="T299" s="59"/>
      <c r="U299" s="60"/>
      <c r="V299" s="59"/>
      <c r="W299" s="60"/>
      <c r="X299" s="59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</row>
    <row r="300">
      <c r="A300" s="60"/>
      <c r="B300" s="59"/>
      <c r="C300" s="80"/>
      <c r="D300" s="59"/>
      <c r="E300" s="60"/>
      <c r="F300" s="59"/>
      <c r="G300" s="60"/>
      <c r="H300" s="59"/>
      <c r="I300" s="80"/>
      <c r="J300" s="59"/>
      <c r="K300" s="60"/>
      <c r="L300" s="59"/>
      <c r="M300" s="60"/>
      <c r="N300" s="59"/>
      <c r="O300" s="80"/>
      <c r="P300" s="59"/>
      <c r="Q300" s="60"/>
      <c r="R300" s="59"/>
      <c r="S300" s="60"/>
      <c r="T300" s="59"/>
      <c r="U300" s="60"/>
      <c r="V300" s="59"/>
      <c r="W300" s="60"/>
      <c r="X300" s="59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</row>
    <row r="301">
      <c r="A301" s="60"/>
      <c r="B301" s="59"/>
      <c r="C301" s="80"/>
      <c r="D301" s="59"/>
      <c r="E301" s="60"/>
      <c r="F301" s="59"/>
      <c r="G301" s="60"/>
      <c r="H301" s="59"/>
      <c r="I301" s="80"/>
      <c r="J301" s="59"/>
      <c r="K301" s="60"/>
      <c r="L301" s="59"/>
      <c r="M301" s="60"/>
      <c r="N301" s="59"/>
      <c r="O301" s="80"/>
      <c r="P301" s="59"/>
      <c r="Q301" s="60"/>
      <c r="R301" s="59"/>
      <c r="S301" s="60"/>
      <c r="T301" s="59"/>
      <c r="U301" s="60"/>
      <c r="V301" s="59"/>
      <c r="W301" s="60"/>
      <c r="X301" s="59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</row>
    <row r="302">
      <c r="A302" s="60"/>
      <c r="B302" s="59"/>
      <c r="C302" s="80"/>
      <c r="D302" s="59"/>
      <c r="E302" s="60"/>
      <c r="F302" s="59"/>
      <c r="G302" s="60"/>
      <c r="H302" s="59"/>
      <c r="I302" s="80"/>
      <c r="J302" s="59"/>
      <c r="K302" s="60"/>
      <c r="L302" s="59"/>
      <c r="M302" s="60"/>
      <c r="N302" s="59"/>
      <c r="O302" s="80"/>
      <c r="P302" s="59"/>
      <c r="Q302" s="60"/>
      <c r="R302" s="59"/>
      <c r="S302" s="60"/>
      <c r="T302" s="59"/>
      <c r="U302" s="60"/>
      <c r="V302" s="59"/>
      <c r="W302" s="60"/>
      <c r="X302" s="59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</row>
    <row r="303">
      <c r="A303" s="60"/>
      <c r="B303" s="59"/>
      <c r="C303" s="80"/>
      <c r="D303" s="59"/>
      <c r="E303" s="60"/>
      <c r="F303" s="59"/>
      <c r="G303" s="60"/>
      <c r="H303" s="59"/>
      <c r="I303" s="80"/>
      <c r="J303" s="59"/>
      <c r="K303" s="60"/>
      <c r="L303" s="59"/>
      <c r="M303" s="60"/>
      <c r="N303" s="59"/>
      <c r="O303" s="80"/>
      <c r="P303" s="59"/>
      <c r="Q303" s="60"/>
      <c r="R303" s="59"/>
      <c r="S303" s="60"/>
      <c r="T303" s="59"/>
      <c r="U303" s="60"/>
      <c r="V303" s="59"/>
      <c r="W303" s="60"/>
      <c r="X303" s="59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</row>
    <row r="304">
      <c r="A304" s="60"/>
      <c r="B304" s="59"/>
      <c r="C304" s="80"/>
      <c r="D304" s="59"/>
      <c r="E304" s="60"/>
      <c r="F304" s="59"/>
      <c r="G304" s="60"/>
      <c r="H304" s="59"/>
      <c r="I304" s="80"/>
      <c r="J304" s="59"/>
      <c r="K304" s="60"/>
      <c r="L304" s="59"/>
      <c r="M304" s="60"/>
      <c r="N304" s="59"/>
      <c r="O304" s="80"/>
      <c r="P304" s="59"/>
      <c r="Q304" s="60"/>
      <c r="R304" s="59"/>
      <c r="S304" s="60"/>
      <c r="T304" s="59"/>
      <c r="U304" s="60"/>
      <c r="V304" s="59"/>
      <c r="W304" s="60"/>
      <c r="X304" s="59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</row>
    <row r="305">
      <c r="A305" s="60"/>
      <c r="B305" s="59"/>
      <c r="C305" s="80"/>
      <c r="D305" s="59"/>
      <c r="E305" s="60"/>
      <c r="F305" s="59"/>
      <c r="G305" s="60"/>
      <c r="H305" s="59"/>
      <c r="I305" s="80"/>
      <c r="J305" s="59"/>
      <c r="K305" s="60"/>
      <c r="L305" s="59"/>
      <c r="M305" s="60"/>
      <c r="N305" s="59"/>
      <c r="O305" s="80"/>
      <c r="P305" s="59"/>
      <c r="Q305" s="60"/>
      <c r="R305" s="59"/>
      <c r="S305" s="60"/>
      <c r="T305" s="59"/>
      <c r="U305" s="60"/>
      <c r="V305" s="59"/>
      <c r="W305" s="60"/>
      <c r="X305" s="59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</row>
    <row r="306">
      <c r="A306" s="60"/>
      <c r="B306" s="59"/>
      <c r="C306" s="80"/>
      <c r="D306" s="59"/>
      <c r="E306" s="60"/>
      <c r="F306" s="59"/>
      <c r="G306" s="60"/>
      <c r="H306" s="59"/>
      <c r="I306" s="80"/>
      <c r="J306" s="59"/>
      <c r="K306" s="60"/>
      <c r="L306" s="59"/>
      <c r="M306" s="60"/>
      <c r="N306" s="59"/>
      <c r="O306" s="80"/>
      <c r="P306" s="59"/>
      <c r="Q306" s="60"/>
      <c r="R306" s="59"/>
      <c r="S306" s="60"/>
      <c r="T306" s="59"/>
      <c r="U306" s="60"/>
      <c r="V306" s="59"/>
      <c r="W306" s="60"/>
      <c r="X306" s="59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</row>
    <row r="307">
      <c r="A307" s="60"/>
      <c r="B307" s="59"/>
      <c r="C307" s="80"/>
      <c r="D307" s="59"/>
      <c r="E307" s="60"/>
      <c r="F307" s="59"/>
      <c r="G307" s="60"/>
      <c r="H307" s="59"/>
      <c r="I307" s="80"/>
      <c r="J307" s="59"/>
      <c r="K307" s="60"/>
      <c r="L307" s="59"/>
      <c r="M307" s="60"/>
      <c r="N307" s="59"/>
      <c r="O307" s="80"/>
      <c r="P307" s="59"/>
      <c r="Q307" s="60"/>
      <c r="R307" s="59"/>
      <c r="S307" s="60"/>
      <c r="T307" s="59"/>
      <c r="U307" s="60"/>
      <c r="V307" s="59"/>
      <c r="W307" s="60"/>
      <c r="X307" s="59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</row>
    <row r="308">
      <c r="A308" s="60"/>
      <c r="B308" s="59"/>
      <c r="C308" s="80"/>
      <c r="D308" s="59"/>
      <c r="E308" s="60"/>
      <c r="F308" s="59"/>
      <c r="G308" s="60"/>
      <c r="H308" s="59"/>
      <c r="I308" s="80"/>
      <c r="J308" s="59"/>
      <c r="K308" s="60"/>
      <c r="L308" s="59"/>
      <c r="M308" s="60"/>
      <c r="N308" s="59"/>
      <c r="O308" s="80"/>
      <c r="P308" s="59"/>
      <c r="Q308" s="60"/>
      <c r="R308" s="59"/>
      <c r="S308" s="60"/>
      <c r="T308" s="59"/>
      <c r="U308" s="60"/>
      <c r="V308" s="59"/>
      <c r="W308" s="60"/>
      <c r="X308" s="59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</row>
    <row r="309">
      <c r="A309" s="60"/>
      <c r="B309" s="59"/>
      <c r="C309" s="80"/>
      <c r="D309" s="59"/>
      <c r="E309" s="60"/>
      <c r="F309" s="59"/>
      <c r="G309" s="60"/>
      <c r="H309" s="59"/>
      <c r="I309" s="80"/>
      <c r="J309" s="59"/>
      <c r="K309" s="60"/>
      <c r="L309" s="59"/>
      <c r="M309" s="60"/>
      <c r="N309" s="59"/>
      <c r="O309" s="80"/>
      <c r="P309" s="59"/>
      <c r="Q309" s="60"/>
      <c r="R309" s="59"/>
      <c r="S309" s="60"/>
      <c r="T309" s="59"/>
      <c r="U309" s="60"/>
      <c r="V309" s="59"/>
      <c r="W309" s="60"/>
      <c r="X309" s="59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</row>
    <row r="310">
      <c r="A310" s="60"/>
      <c r="B310" s="59"/>
      <c r="C310" s="80"/>
      <c r="D310" s="59"/>
      <c r="E310" s="60"/>
      <c r="F310" s="59"/>
      <c r="G310" s="60"/>
      <c r="H310" s="59"/>
      <c r="I310" s="80"/>
      <c r="J310" s="59"/>
      <c r="K310" s="60"/>
      <c r="L310" s="59"/>
      <c r="M310" s="60"/>
      <c r="N310" s="59"/>
      <c r="O310" s="80"/>
      <c r="P310" s="59"/>
      <c r="Q310" s="60"/>
      <c r="R310" s="59"/>
      <c r="S310" s="60"/>
      <c r="T310" s="59"/>
      <c r="U310" s="60"/>
      <c r="V310" s="59"/>
      <c r="W310" s="60"/>
      <c r="X310" s="59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</row>
    <row r="311">
      <c r="A311" s="60"/>
      <c r="B311" s="59"/>
      <c r="C311" s="80"/>
      <c r="D311" s="59"/>
      <c r="E311" s="60"/>
      <c r="F311" s="59"/>
      <c r="G311" s="60"/>
      <c r="H311" s="59"/>
      <c r="I311" s="80"/>
      <c r="J311" s="59"/>
      <c r="K311" s="60"/>
      <c r="L311" s="59"/>
      <c r="M311" s="60"/>
      <c r="N311" s="59"/>
      <c r="O311" s="80"/>
      <c r="P311" s="59"/>
      <c r="Q311" s="60"/>
      <c r="R311" s="59"/>
      <c r="S311" s="60"/>
      <c r="T311" s="59"/>
      <c r="U311" s="60"/>
      <c r="V311" s="59"/>
      <c r="W311" s="60"/>
      <c r="X311" s="59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</row>
    <row r="312">
      <c r="A312" s="60"/>
      <c r="B312" s="59"/>
      <c r="C312" s="80"/>
      <c r="D312" s="59"/>
      <c r="E312" s="60"/>
      <c r="F312" s="59"/>
      <c r="G312" s="60"/>
      <c r="H312" s="59"/>
      <c r="I312" s="80"/>
      <c r="J312" s="59"/>
      <c r="K312" s="60"/>
      <c r="L312" s="59"/>
      <c r="M312" s="60"/>
      <c r="N312" s="59"/>
      <c r="O312" s="80"/>
      <c r="P312" s="59"/>
      <c r="Q312" s="60"/>
      <c r="R312" s="59"/>
      <c r="S312" s="60"/>
      <c r="T312" s="59"/>
      <c r="U312" s="60"/>
      <c r="V312" s="59"/>
      <c r="W312" s="60"/>
      <c r="X312" s="59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</row>
    <row r="313">
      <c r="A313" s="60"/>
      <c r="B313" s="59"/>
      <c r="C313" s="80"/>
      <c r="D313" s="59"/>
      <c r="E313" s="60"/>
      <c r="F313" s="59"/>
      <c r="G313" s="60"/>
      <c r="H313" s="59"/>
      <c r="I313" s="80"/>
      <c r="J313" s="59"/>
      <c r="K313" s="60"/>
      <c r="L313" s="59"/>
      <c r="M313" s="60"/>
      <c r="N313" s="59"/>
      <c r="O313" s="80"/>
      <c r="P313" s="59"/>
      <c r="Q313" s="60"/>
      <c r="R313" s="59"/>
      <c r="S313" s="60"/>
      <c r="T313" s="59"/>
      <c r="U313" s="60"/>
      <c r="V313" s="59"/>
      <c r="W313" s="60"/>
      <c r="X313" s="59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</row>
    <row r="314">
      <c r="A314" s="60"/>
      <c r="B314" s="59"/>
      <c r="C314" s="80"/>
      <c r="D314" s="59"/>
      <c r="E314" s="60"/>
      <c r="F314" s="59"/>
      <c r="G314" s="60"/>
      <c r="H314" s="59"/>
      <c r="I314" s="80"/>
      <c r="J314" s="59"/>
      <c r="K314" s="60"/>
      <c r="L314" s="59"/>
      <c r="M314" s="60"/>
      <c r="N314" s="59"/>
      <c r="O314" s="80"/>
      <c r="P314" s="59"/>
      <c r="Q314" s="60"/>
      <c r="R314" s="59"/>
      <c r="S314" s="60"/>
      <c r="T314" s="59"/>
      <c r="U314" s="60"/>
      <c r="V314" s="59"/>
      <c r="W314" s="60"/>
      <c r="X314" s="59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</row>
    <row r="315">
      <c r="A315" s="60"/>
      <c r="B315" s="59"/>
      <c r="C315" s="80"/>
      <c r="D315" s="59"/>
      <c r="E315" s="60"/>
      <c r="F315" s="59"/>
      <c r="G315" s="60"/>
      <c r="H315" s="59"/>
      <c r="I315" s="80"/>
      <c r="J315" s="59"/>
      <c r="K315" s="60"/>
      <c r="L315" s="59"/>
      <c r="M315" s="60"/>
      <c r="N315" s="59"/>
      <c r="O315" s="80"/>
      <c r="P315" s="59"/>
      <c r="Q315" s="60"/>
      <c r="R315" s="59"/>
      <c r="S315" s="60"/>
      <c r="T315" s="59"/>
      <c r="U315" s="60"/>
      <c r="V315" s="59"/>
      <c r="W315" s="60"/>
      <c r="X315" s="59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</row>
    <row r="316">
      <c r="A316" s="60"/>
      <c r="B316" s="59"/>
      <c r="C316" s="80"/>
      <c r="D316" s="59"/>
      <c r="E316" s="60"/>
      <c r="F316" s="59"/>
      <c r="G316" s="60"/>
      <c r="H316" s="59"/>
      <c r="I316" s="80"/>
      <c r="J316" s="59"/>
      <c r="K316" s="60"/>
      <c r="L316" s="59"/>
      <c r="M316" s="60"/>
      <c r="N316" s="59"/>
      <c r="O316" s="80"/>
      <c r="P316" s="59"/>
      <c r="Q316" s="60"/>
      <c r="R316" s="59"/>
      <c r="S316" s="60"/>
      <c r="T316" s="59"/>
      <c r="U316" s="60"/>
      <c r="V316" s="59"/>
      <c r="W316" s="60"/>
      <c r="X316" s="59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>
      <c r="A317" s="60"/>
      <c r="B317" s="59"/>
      <c r="C317" s="80"/>
      <c r="D317" s="59"/>
      <c r="E317" s="60"/>
      <c r="F317" s="59"/>
      <c r="G317" s="60"/>
      <c r="H317" s="59"/>
      <c r="I317" s="80"/>
      <c r="J317" s="59"/>
      <c r="K317" s="60"/>
      <c r="L317" s="59"/>
      <c r="M317" s="60"/>
      <c r="N317" s="59"/>
      <c r="O317" s="80"/>
      <c r="P317" s="59"/>
      <c r="Q317" s="60"/>
      <c r="R317" s="59"/>
      <c r="S317" s="60"/>
      <c r="T317" s="59"/>
      <c r="U317" s="60"/>
      <c r="V317" s="59"/>
      <c r="W317" s="60"/>
      <c r="X317" s="59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</row>
    <row r="318">
      <c r="A318" s="60"/>
      <c r="B318" s="59"/>
      <c r="C318" s="80"/>
      <c r="D318" s="59"/>
      <c r="E318" s="60"/>
      <c r="F318" s="59"/>
      <c r="G318" s="60"/>
      <c r="H318" s="59"/>
      <c r="I318" s="80"/>
      <c r="J318" s="59"/>
      <c r="K318" s="60"/>
      <c r="L318" s="59"/>
      <c r="M318" s="60"/>
      <c r="N318" s="59"/>
      <c r="O318" s="80"/>
      <c r="P318" s="59"/>
      <c r="Q318" s="60"/>
      <c r="R318" s="59"/>
      <c r="S318" s="60"/>
      <c r="T318" s="59"/>
      <c r="U318" s="60"/>
      <c r="V318" s="59"/>
      <c r="W318" s="60"/>
      <c r="X318" s="59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</row>
    <row r="319">
      <c r="A319" s="60"/>
      <c r="B319" s="59"/>
      <c r="C319" s="80"/>
      <c r="D319" s="59"/>
      <c r="E319" s="60"/>
      <c r="F319" s="59"/>
      <c r="G319" s="60"/>
      <c r="H319" s="59"/>
      <c r="I319" s="80"/>
      <c r="J319" s="59"/>
      <c r="K319" s="60"/>
      <c r="L319" s="59"/>
      <c r="M319" s="60"/>
      <c r="N319" s="59"/>
      <c r="O319" s="80"/>
      <c r="P319" s="59"/>
      <c r="Q319" s="60"/>
      <c r="R319" s="59"/>
      <c r="S319" s="60"/>
      <c r="T319" s="59"/>
      <c r="U319" s="60"/>
      <c r="V319" s="59"/>
      <c r="W319" s="60"/>
      <c r="X319" s="59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</row>
    <row r="320">
      <c r="A320" s="60"/>
      <c r="B320" s="59"/>
      <c r="C320" s="80"/>
      <c r="D320" s="59"/>
      <c r="E320" s="60"/>
      <c r="F320" s="59"/>
      <c r="G320" s="60"/>
      <c r="H320" s="59"/>
      <c r="I320" s="80"/>
      <c r="J320" s="59"/>
      <c r="K320" s="60"/>
      <c r="L320" s="59"/>
      <c r="M320" s="60"/>
      <c r="N320" s="59"/>
      <c r="O320" s="80"/>
      <c r="P320" s="59"/>
      <c r="Q320" s="60"/>
      <c r="R320" s="59"/>
      <c r="S320" s="60"/>
      <c r="T320" s="59"/>
      <c r="U320" s="60"/>
      <c r="V320" s="59"/>
      <c r="W320" s="60"/>
      <c r="X320" s="59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</row>
    <row r="321">
      <c r="A321" s="60"/>
      <c r="B321" s="59"/>
      <c r="C321" s="80"/>
      <c r="D321" s="59"/>
      <c r="E321" s="60"/>
      <c r="F321" s="59"/>
      <c r="G321" s="60"/>
      <c r="H321" s="59"/>
      <c r="I321" s="80"/>
      <c r="J321" s="59"/>
      <c r="K321" s="60"/>
      <c r="L321" s="59"/>
      <c r="M321" s="60"/>
      <c r="N321" s="59"/>
      <c r="O321" s="80"/>
      <c r="P321" s="59"/>
      <c r="Q321" s="60"/>
      <c r="R321" s="59"/>
      <c r="S321" s="60"/>
      <c r="T321" s="59"/>
      <c r="U321" s="60"/>
      <c r="V321" s="59"/>
      <c r="W321" s="60"/>
      <c r="X321" s="59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</row>
    <row r="322">
      <c r="A322" s="60"/>
      <c r="B322" s="59"/>
      <c r="C322" s="80"/>
      <c r="D322" s="59"/>
      <c r="E322" s="60"/>
      <c r="F322" s="59"/>
      <c r="G322" s="60"/>
      <c r="H322" s="59"/>
      <c r="I322" s="80"/>
      <c r="J322" s="59"/>
      <c r="K322" s="60"/>
      <c r="L322" s="59"/>
      <c r="M322" s="60"/>
      <c r="N322" s="59"/>
      <c r="O322" s="80"/>
      <c r="P322" s="59"/>
      <c r="Q322" s="60"/>
      <c r="R322" s="59"/>
      <c r="S322" s="60"/>
      <c r="T322" s="59"/>
      <c r="U322" s="60"/>
      <c r="V322" s="59"/>
      <c r="W322" s="60"/>
      <c r="X322" s="59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</row>
    <row r="323">
      <c r="A323" s="60"/>
      <c r="B323" s="59"/>
      <c r="C323" s="80"/>
      <c r="D323" s="59"/>
      <c r="E323" s="60"/>
      <c r="F323" s="59"/>
      <c r="G323" s="60"/>
      <c r="H323" s="59"/>
      <c r="I323" s="80"/>
      <c r="J323" s="59"/>
      <c r="K323" s="60"/>
      <c r="L323" s="59"/>
      <c r="M323" s="60"/>
      <c r="N323" s="59"/>
      <c r="O323" s="80"/>
      <c r="P323" s="59"/>
      <c r="Q323" s="60"/>
      <c r="R323" s="59"/>
      <c r="S323" s="60"/>
      <c r="T323" s="59"/>
      <c r="U323" s="60"/>
      <c r="V323" s="59"/>
      <c r="W323" s="60"/>
      <c r="X323" s="59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</row>
    <row r="324">
      <c r="A324" s="60"/>
      <c r="B324" s="59"/>
      <c r="C324" s="80"/>
      <c r="D324" s="59"/>
      <c r="E324" s="60"/>
      <c r="F324" s="59"/>
      <c r="G324" s="60"/>
      <c r="H324" s="59"/>
      <c r="I324" s="80"/>
      <c r="J324" s="59"/>
      <c r="K324" s="60"/>
      <c r="L324" s="59"/>
      <c r="M324" s="60"/>
      <c r="N324" s="59"/>
      <c r="O324" s="80"/>
      <c r="P324" s="59"/>
      <c r="Q324" s="60"/>
      <c r="R324" s="59"/>
      <c r="S324" s="60"/>
      <c r="T324" s="59"/>
      <c r="U324" s="60"/>
      <c r="V324" s="59"/>
      <c r="W324" s="60"/>
      <c r="X324" s="59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</row>
    <row r="325">
      <c r="A325" s="60"/>
      <c r="B325" s="59"/>
      <c r="C325" s="80"/>
      <c r="D325" s="59"/>
      <c r="E325" s="60"/>
      <c r="F325" s="59"/>
      <c r="G325" s="60"/>
      <c r="H325" s="59"/>
      <c r="I325" s="80"/>
      <c r="J325" s="59"/>
      <c r="K325" s="60"/>
      <c r="L325" s="59"/>
      <c r="M325" s="60"/>
      <c r="N325" s="59"/>
      <c r="O325" s="80"/>
      <c r="P325" s="59"/>
      <c r="Q325" s="60"/>
      <c r="R325" s="59"/>
      <c r="S325" s="60"/>
      <c r="T325" s="59"/>
      <c r="U325" s="60"/>
      <c r="V325" s="59"/>
      <c r="W325" s="60"/>
      <c r="X325" s="59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</row>
    <row r="326">
      <c r="A326" s="60"/>
      <c r="B326" s="59"/>
      <c r="C326" s="80"/>
      <c r="D326" s="59"/>
      <c r="E326" s="60"/>
      <c r="F326" s="59"/>
      <c r="G326" s="60"/>
      <c r="H326" s="59"/>
      <c r="I326" s="80"/>
      <c r="J326" s="59"/>
      <c r="K326" s="60"/>
      <c r="L326" s="59"/>
      <c r="M326" s="60"/>
      <c r="N326" s="59"/>
      <c r="O326" s="80"/>
      <c r="P326" s="59"/>
      <c r="Q326" s="60"/>
      <c r="R326" s="59"/>
      <c r="S326" s="60"/>
      <c r="T326" s="59"/>
      <c r="U326" s="60"/>
      <c r="V326" s="59"/>
      <c r="W326" s="60"/>
      <c r="X326" s="59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</row>
    <row r="327">
      <c r="A327" s="60"/>
      <c r="B327" s="59"/>
      <c r="C327" s="80"/>
      <c r="D327" s="59"/>
      <c r="E327" s="60"/>
      <c r="F327" s="59"/>
      <c r="G327" s="60"/>
      <c r="H327" s="59"/>
      <c r="I327" s="80"/>
      <c r="J327" s="59"/>
      <c r="K327" s="60"/>
      <c r="L327" s="59"/>
      <c r="M327" s="60"/>
      <c r="N327" s="59"/>
      <c r="O327" s="80"/>
      <c r="P327" s="59"/>
      <c r="Q327" s="60"/>
      <c r="R327" s="59"/>
      <c r="S327" s="60"/>
      <c r="T327" s="59"/>
      <c r="U327" s="60"/>
      <c r="V327" s="59"/>
      <c r="W327" s="60"/>
      <c r="X327" s="59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</row>
    <row r="328">
      <c r="A328" s="60"/>
      <c r="B328" s="59"/>
      <c r="C328" s="80"/>
      <c r="D328" s="59"/>
      <c r="E328" s="60"/>
      <c r="F328" s="59"/>
      <c r="G328" s="60"/>
      <c r="H328" s="59"/>
      <c r="I328" s="80"/>
      <c r="J328" s="59"/>
      <c r="K328" s="60"/>
      <c r="L328" s="59"/>
      <c r="M328" s="60"/>
      <c r="N328" s="59"/>
      <c r="O328" s="80"/>
      <c r="P328" s="59"/>
      <c r="Q328" s="60"/>
      <c r="R328" s="59"/>
      <c r="S328" s="60"/>
      <c r="T328" s="59"/>
      <c r="U328" s="60"/>
      <c r="V328" s="59"/>
      <c r="W328" s="60"/>
      <c r="X328" s="59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</row>
    <row r="329">
      <c r="A329" s="60"/>
      <c r="B329" s="59"/>
      <c r="C329" s="80"/>
      <c r="D329" s="59"/>
      <c r="E329" s="60"/>
      <c r="F329" s="59"/>
      <c r="G329" s="60"/>
      <c r="H329" s="59"/>
      <c r="I329" s="80"/>
      <c r="J329" s="59"/>
      <c r="K329" s="60"/>
      <c r="L329" s="59"/>
      <c r="M329" s="60"/>
      <c r="N329" s="59"/>
      <c r="O329" s="80"/>
      <c r="P329" s="59"/>
      <c r="Q329" s="60"/>
      <c r="R329" s="59"/>
      <c r="S329" s="60"/>
      <c r="T329" s="59"/>
      <c r="U329" s="60"/>
      <c r="V329" s="59"/>
      <c r="W329" s="60"/>
      <c r="X329" s="59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</row>
    <row r="330">
      <c r="A330" s="60"/>
      <c r="B330" s="59"/>
      <c r="C330" s="80"/>
      <c r="D330" s="59"/>
      <c r="E330" s="60"/>
      <c r="F330" s="59"/>
      <c r="G330" s="60"/>
      <c r="H330" s="59"/>
      <c r="I330" s="80"/>
      <c r="J330" s="59"/>
      <c r="K330" s="60"/>
      <c r="L330" s="59"/>
      <c r="M330" s="60"/>
      <c r="N330" s="59"/>
      <c r="O330" s="80"/>
      <c r="P330" s="59"/>
      <c r="Q330" s="60"/>
      <c r="R330" s="59"/>
      <c r="S330" s="60"/>
      <c r="T330" s="59"/>
      <c r="U330" s="60"/>
      <c r="V330" s="59"/>
      <c r="W330" s="60"/>
      <c r="X330" s="59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</row>
    <row r="331">
      <c r="A331" s="60"/>
      <c r="B331" s="59"/>
      <c r="C331" s="80"/>
      <c r="D331" s="59"/>
      <c r="E331" s="60"/>
      <c r="F331" s="59"/>
      <c r="G331" s="60"/>
      <c r="H331" s="59"/>
      <c r="I331" s="80"/>
      <c r="J331" s="59"/>
      <c r="K331" s="60"/>
      <c r="L331" s="59"/>
      <c r="M331" s="60"/>
      <c r="N331" s="59"/>
      <c r="O331" s="80"/>
      <c r="P331" s="59"/>
      <c r="Q331" s="60"/>
      <c r="R331" s="59"/>
      <c r="S331" s="60"/>
      <c r="T331" s="59"/>
      <c r="U331" s="60"/>
      <c r="V331" s="59"/>
      <c r="W331" s="60"/>
      <c r="X331" s="59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</row>
    <row r="332">
      <c r="A332" s="60"/>
      <c r="B332" s="59"/>
      <c r="C332" s="80"/>
      <c r="D332" s="59"/>
      <c r="E332" s="60"/>
      <c r="F332" s="59"/>
      <c r="G332" s="60"/>
      <c r="H332" s="59"/>
      <c r="I332" s="80"/>
      <c r="J332" s="59"/>
      <c r="K332" s="60"/>
      <c r="L332" s="59"/>
      <c r="M332" s="60"/>
      <c r="N332" s="59"/>
      <c r="O332" s="80"/>
      <c r="P332" s="59"/>
      <c r="Q332" s="60"/>
      <c r="R332" s="59"/>
      <c r="S332" s="60"/>
      <c r="T332" s="59"/>
      <c r="U332" s="60"/>
      <c r="V332" s="59"/>
      <c r="W332" s="60"/>
      <c r="X332" s="59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</row>
    <row r="333">
      <c r="A333" s="60"/>
      <c r="B333" s="59"/>
      <c r="C333" s="80"/>
      <c r="D333" s="59"/>
      <c r="E333" s="60"/>
      <c r="F333" s="59"/>
      <c r="G333" s="60"/>
      <c r="H333" s="59"/>
      <c r="I333" s="80"/>
      <c r="J333" s="59"/>
      <c r="K333" s="60"/>
      <c r="L333" s="59"/>
      <c r="M333" s="60"/>
      <c r="N333" s="59"/>
      <c r="O333" s="80"/>
      <c r="P333" s="59"/>
      <c r="Q333" s="60"/>
      <c r="R333" s="59"/>
      <c r="S333" s="60"/>
      <c r="T333" s="59"/>
      <c r="U333" s="60"/>
      <c r="V333" s="59"/>
      <c r="W333" s="60"/>
      <c r="X333" s="59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</row>
    <row r="334">
      <c r="A334" s="60"/>
      <c r="B334" s="59"/>
      <c r="C334" s="80"/>
      <c r="D334" s="59"/>
      <c r="E334" s="60"/>
      <c r="F334" s="59"/>
      <c r="G334" s="60"/>
      <c r="H334" s="59"/>
      <c r="I334" s="80"/>
      <c r="J334" s="59"/>
      <c r="K334" s="60"/>
      <c r="L334" s="59"/>
      <c r="M334" s="60"/>
      <c r="N334" s="59"/>
      <c r="O334" s="80"/>
      <c r="P334" s="59"/>
      <c r="Q334" s="60"/>
      <c r="R334" s="59"/>
      <c r="S334" s="60"/>
      <c r="T334" s="59"/>
      <c r="U334" s="60"/>
      <c r="V334" s="59"/>
      <c r="W334" s="60"/>
      <c r="X334" s="59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</row>
    <row r="335">
      <c r="A335" s="60"/>
      <c r="B335" s="59"/>
      <c r="C335" s="80"/>
      <c r="D335" s="59"/>
      <c r="E335" s="60"/>
      <c r="F335" s="59"/>
      <c r="G335" s="60"/>
      <c r="H335" s="59"/>
      <c r="I335" s="80"/>
      <c r="J335" s="59"/>
      <c r="K335" s="60"/>
      <c r="L335" s="59"/>
      <c r="M335" s="60"/>
      <c r="N335" s="59"/>
      <c r="O335" s="80"/>
      <c r="P335" s="59"/>
      <c r="Q335" s="60"/>
      <c r="R335" s="59"/>
      <c r="S335" s="60"/>
      <c r="T335" s="59"/>
      <c r="U335" s="60"/>
      <c r="V335" s="59"/>
      <c r="W335" s="60"/>
      <c r="X335" s="59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</row>
    <row r="336">
      <c r="A336" s="60"/>
      <c r="B336" s="59"/>
      <c r="C336" s="80"/>
      <c r="D336" s="59"/>
      <c r="E336" s="60"/>
      <c r="F336" s="59"/>
      <c r="G336" s="60"/>
      <c r="H336" s="59"/>
      <c r="I336" s="80"/>
      <c r="J336" s="59"/>
      <c r="K336" s="60"/>
      <c r="L336" s="59"/>
      <c r="M336" s="60"/>
      <c r="N336" s="59"/>
      <c r="O336" s="80"/>
      <c r="P336" s="59"/>
      <c r="Q336" s="60"/>
      <c r="R336" s="59"/>
      <c r="S336" s="60"/>
      <c r="T336" s="59"/>
      <c r="U336" s="60"/>
      <c r="V336" s="59"/>
      <c r="W336" s="60"/>
      <c r="X336" s="59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</row>
    <row r="337">
      <c r="A337" s="60"/>
      <c r="B337" s="59"/>
      <c r="C337" s="80"/>
      <c r="D337" s="59"/>
      <c r="E337" s="60"/>
      <c r="F337" s="59"/>
      <c r="G337" s="60"/>
      <c r="H337" s="59"/>
      <c r="I337" s="80"/>
      <c r="J337" s="59"/>
      <c r="K337" s="60"/>
      <c r="L337" s="59"/>
      <c r="M337" s="60"/>
      <c r="N337" s="59"/>
      <c r="O337" s="80"/>
      <c r="P337" s="59"/>
      <c r="Q337" s="60"/>
      <c r="R337" s="59"/>
      <c r="S337" s="60"/>
      <c r="T337" s="59"/>
      <c r="U337" s="60"/>
      <c r="V337" s="59"/>
      <c r="W337" s="60"/>
      <c r="X337" s="59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</row>
    <row r="338">
      <c r="A338" s="60"/>
      <c r="B338" s="59"/>
      <c r="C338" s="80"/>
      <c r="D338" s="59"/>
      <c r="E338" s="60"/>
      <c r="F338" s="59"/>
      <c r="G338" s="60"/>
      <c r="H338" s="59"/>
      <c r="I338" s="80"/>
      <c r="J338" s="59"/>
      <c r="K338" s="60"/>
      <c r="L338" s="59"/>
      <c r="M338" s="60"/>
      <c r="N338" s="59"/>
      <c r="O338" s="80"/>
      <c r="P338" s="59"/>
      <c r="Q338" s="60"/>
      <c r="R338" s="59"/>
      <c r="S338" s="60"/>
      <c r="T338" s="59"/>
      <c r="U338" s="60"/>
      <c r="V338" s="59"/>
      <c r="W338" s="60"/>
      <c r="X338" s="59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</row>
    <row r="339">
      <c r="A339" s="60"/>
      <c r="B339" s="59"/>
      <c r="C339" s="80"/>
      <c r="D339" s="59"/>
      <c r="E339" s="60"/>
      <c r="F339" s="59"/>
      <c r="G339" s="60"/>
      <c r="H339" s="59"/>
      <c r="I339" s="80"/>
      <c r="J339" s="59"/>
      <c r="K339" s="60"/>
      <c r="L339" s="59"/>
      <c r="M339" s="60"/>
      <c r="N339" s="59"/>
      <c r="O339" s="80"/>
      <c r="P339" s="59"/>
      <c r="Q339" s="60"/>
      <c r="R339" s="59"/>
      <c r="S339" s="60"/>
      <c r="T339" s="59"/>
      <c r="U339" s="60"/>
      <c r="V339" s="59"/>
      <c r="W339" s="60"/>
      <c r="X339" s="59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</row>
    <row r="340">
      <c r="A340" s="60"/>
      <c r="B340" s="59"/>
      <c r="C340" s="80"/>
      <c r="D340" s="59"/>
      <c r="E340" s="60"/>
      <c r="F340" s="59"/>
      <c r="G340" s="60"/>
      <c r="H340" s="59"/>
      <c r="I340" s="80"/>
      <c r="J340" s="59"/>
      <c r="K340" s="60"/>
      <c r="L340" s="59"/>
      <c r="M340" s="60"/>
      <c r="N340" s="59"/>
      <c r="O340" s="80"/>
      <c r="P340" s="59"/>
      <c r="Q340" s="60"/>
      <c r="R340" s="59"/>
      <c r="S340" s="60"/>
      <c r="T340" s="59"/>
      <c r="U340" s="60"/>
      <c r="V340" s="59"/>
      <c r="W340" s="60"/>
      <c r="X340" s="59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</row>
    <row r="341">
      <c r="A341" s="60"/>
      <c r="B341" s="59"/>
      <c r="C341" s="80"/>
      <c r="D341" s="59"/>
      <c r="E341" s="60"/>
      <c r="F341" s="59"/>
      <c r="G341" s="60"/>
      <c r="H341" s="59"/>
      <c r="I341" s="80"/>
      <c r="J341" s="59"/>
      <c r="K341" s="60"/>
      <c r="L341" s="59"/>
      <c r="M341" s="60"/>
      <c r="N341" s="59"/>
      <c r="O341" s="80"/>
      <c r="P341" s="59"/>
      <c r="Q341" s="60"/>
      <c r="R341" s="59"/>
      <c r="S341" s="60"/>
      <c r="T341" s="59"/>
      <c r="U341" s="60"/>
      <c r="V341" s="59"/>
      <c r="W341" s="60"/>
      <c r="X341" s="59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</row>
    <row r="342">
      <c r="A342" s="60"/>
      <c r="B342" s="59"/>
      <c r="C342" s="80"/>
      <c r="D342" s="59"/>
      <c r="E342" s="60"/>
      <c r="F342" s="59"/>
      <c r="G342" s="60"/>
      <c r="H342" s="59"/>
      <c r="I342" s="80"/>
      <c r="J342" s="59"/>
      <c r="K342" s="60"/>
      <c r="L342" s="59"/>
      <c r="M342" s="60"/>
      <c r="N342" s="59"/>
      <c r="O342" s="80"/>
      <c r="P342" s="59"/>
      <c r="Q342" s="60"/>
      <c r="R342" s="59"/>
      <c r="S342" s="60"/>
      <c r="T342" s="59"/>
      <c r="U342" s="60"/>
      <c r="V342" s="59"/>
      <c r="W342" s="60"/>
      <c r="X342" s="59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</row>
    <row r="343">
      <c r="A343" s="60"/>
      <c r="B343" s="59"/>
      <c r="C343" s="80"/>
      <c r="D343" s="59"/>
      <c r="E343" s="60"/>
      <c r="F343" s="59"/>
      <c r="G343" s="60"/>
      <c r="H343" s="59"/>
      <c r="I343" s="80"/>
      <c r="J343" s="59"/>
      <c r="K343" s="60"/>
      <c r="L343" s="59"/>
      <c r="M343" s="60"/>
      <c r="N343" s="59"/>
      <c r="O343" s="80"/>
      <c r="P343" s="59"/>
      <c r="Q343" s="60"/>
      <c r="R343" s="59"/>
      <c r="S343" s="60"/>
      <c r="T343" s="59"/>
      <c r="U343" s="60"/>
      <c r="V343" s="59"/>
      <c r="W343" s="60"/>
      <c r="X343" s="59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</row>
    <row r="344">
      <c r="A344" s="60"/>
      <c r="B344" s="59"/>
      <c r="C344" s="80"/>
      <c r="D344" s="59"/>
      <c r="E344" s="60"/>
      <c r="F344" s="59"/>
      <c r="G344" s="60"/>
      <c r="H344" s="59"/>
      <c r="I344" s="80"/>
      <c r="J344" s="59"/>
      <c r="K344" s="60"/>
      <c r="L344" s="59"/>
      <c r="M344" s="60"/>
      <c r="N344" s="59"/>
      <c r="O344" s="80"/>
      <c r="P344" s="59"/>
      <c r="Q344" s="60"/>
      <c r="R344" s="59"/>
      <c r="S344" s="60"/>
      <c r="T344" s="59"/>
      <c r="U344" s="60"/>
      <c r="V344" s="59"/>
      <c r="W344" s="60"/>
      <c r="X344" s="59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</row>
    <row r="345">
      <c r="A345" s="60"/>
      <c r="B345" s="59"/>
      <c r="C345" s="80"/>
      <c r="D345" s="59"/>
      <c r="E345" s="60"/>
      <c r="F345" s="59"/>
      <c r="G345" s="60"/>
      <c r="H345" s="59"/>
      <c r="I345" s="80"/>
      <c r="J345" s="59"/>
      <c r="K345" s="60"/>
      <c r="L345" s="59"/>
      <c r="M345" s="60"/>
      <c r="N345" s="59"/>
      <c r="O345" s="80"/>
      <c r="P345" s="59"/>
      <c r="Q345" s="60"/>
      <c r="R345" s="59"/>
      <c r="S345" s="60"/>
      <c r="T345" s="59"/>
      <c r="U345" s="60"/>
      <c r="V345" s="59"/>
      <c r="W345" s="60"/>
      <c r="X345" s="59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</row>
    <row r="346">
      <c r="A346" s="60"/>
      <c r="B346" s="59"/>
      <c r="C346" s="80"/>
      <c r="D346" s="59"/>
      <c r="E346" s="60"/>
      <c r="F346" s="59"/>
      <c r="G346" s="60"/>
      <c r="H346" s="59"/>
      <c r="I346" s="80"/>
      <c r="J346" s="59"/>
      <c r="K346" s="60"/>
      <c r="L346" s="59"/>
      <c r="M346" s="60"/>
      <c r="N346" s="59"/>
      <c r="O346" s="80"/>
      <c r="P346" s="59"/>
      <c r="Q346" s="60"/>
      <c r="R346" s="59"/>
      <c r="S346" s="60"/>
      <c r="T346" s="59"/>
      <c r="U346" s="60"/>
      <c r="V346" s="59"/>
      <c r="W346" s="60"/>
      <c r="X346" s="59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</row>
    <row r="347">
      <c r="A347" s="60"/>
      <c r="B347" s="59"/>
      <c r="C347" s="80"/>
      <c r="D347" s="59"/>
      <c r="E347" s="60"/>
      <c r="F347" s="59"/>
      <c r="G347" s="60"/>
      <c r="H347" s="59"/>
      <c r="I347" s="80"/>
      <c r="J347" s="59"/>
      <c r="K347" s="60"/>
      <c r="L347" s="59"/>
      <c r="M347" s="60"/>
      <c r="N347" s="59"/>
      <c r="O347" s="80"/>
      <c r="P347" s="59"/>
      <c r="Q347" s="60"/>
      <c r="R347" s="59"/>
      <c r="S347" s="60"/>
      <c r="T347" s="59"/>
      <c r="U347" s="60"/>
      <c r="V347" s="59"/>
      <c r="W347" s="60"/>
      <c r="X347" s="59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</row>
    <row r="348">
      <c r="A348" s="60"/>
      <c r="B348" s="59"/>
      <c r="C348" s="80"/>
      <c r="D348" s="59"/>
      <c r="E348" s="60"/>
      <c r="F348" s="59"/>
      <c r="G348" s="60"/>
      <c r="H348" s="59"/>
      <c r="I348" s="80"/>
      <c r="J348" s="59"/>
      <c r="K348" s="60"/>
      <c r="L348" s="59"/>
      <c r="M348" s="60"/>
      <c r="N348" s="59"/>
      <c r="O348" s="80"/>
      <c r="P348" s="59"/>
      <c r="Q348" s="60"/>
      <c r="R348" s="59"/>
      <c r="S348" s="60"/>
      <c r="T348" s="59"/>
      <c r="U348" s="60"/>
      <c r="V348" s="59"/>
      <c r="W348" s="60"/>
      <c r="X348" s="59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</row>
    <row r="349">
      <c r="A349" s="60"/>
      <c r="B349" s="59"/>
      <c r="C349" s="80"/>
      <c r="D349" s="59"/>
      <c r="E349" s="60"/>
      <c r="F349" s="59"/>
      <c r="G349" s="60"/>
      <c r="H349" s="59"/>
      <c r="I349" s="80"/>
      <c r="J349" s="59"/>
      <c r="K349" s="60"/>
      <c r="L349" s="59"/>
      <c r="M349" s="60"/>
      <c r="N349" s="59"/>
      <c r="O349" s="80"/>
      <c r="P349" s="59"/>
      <c r="Q349" s="60"/>
      <c r="R349" s="59"/>
      <c r="S349" s="60"/>
      <c r="T349" s="59"/>
      <c r="U349" s="60"/>
      <c r="V349" s="59"/>
      <c r="W349" s="60"/>
      <c r="X349" s="59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</row>
    <row r="350">
      <c r="A350" s="60"/>
      <c r="B350" s="59"/>
      <c r="C350" s="80"/>
      <c r="D350" s="59"/>
      <c r="E350" s="60"/>
      <c r="F350" s="59"/>
      <c r="G350" s="60"/>
      <c r="H350" s="59"/>
      <c r="I350" s="80"/>
      <c r="J350" s="59"/>
      <c r="K350" s="60"/>
      <c r="L350" s="59"/>
      <c r="M350" s="60"/>
      <c r="N350" s="59"/>
      <c r="O350" s="80"/>
      <c r="P350" s="59"/>
      <c r="Q350" s="60"/>
      <c r="R350" s="59"/>
      <c r="S350" s="60"/>
      <c r="T350" s="59"/>
      <c r="U350" s="60"/>
      <c r="V350" s="59"/>
      <c r="W350" s="60"/>
      <c r="X350" s="59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</row>
    <row r="351">
      <c r="A351" s="60"/>
      <c r="B351" s="59"/>
      <c r="C351" s="80"/>
      <c r="D351" s="59"/>
      <c r="E351" s="60"/>
      <c r="F351" s="59"/>
      <c r="G351" s="60"/>
      <c r="H351" s="59"/>
      <c r="I351" s="80"/>
      <c r="J351" s="59"/>
      <c r="K351" s="60"/>
      <c r="L351" s="59"/>
      <c r="M351" s="60"/>
      <c r="N351" s="59"/>
      <c r="O351" s="80"/>
      <c r="P351" s="59"/>
      <c r="Q351" s="60"/>
      <c r="R351" s="59"/>
      <c r="S351" s="60"/>
      <c r="T351" s="59"/>
      <c r="U351" s="60"/>
      <c r="V351" s="59"/>
      <c r="W351" s="60"/>
      <c r="X351" s="59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</row>
    <row r="352">
      <c r="A352" s="60"/>
      <c r="B352" s="59"/>
      <c r="C352" s="80"/>
      <c r="D352" s="59"/>
      <c r="E352" s="60"/>
      <c r="F352" s="59"/>
      <c r="G352" s="60"/>
      <c r="H352" s="59"/>
      <c r="I352" s="80"/>
      <c r="J352" s="59"/>
      <c r="K352" s="60"/>
      <c r="L352" s="59"/>
      <c r="M352" s="60"/>
      <c r="N352" s="59"/>
      <c r="O352" s="80"/>
      <c r="P352" s="59"/>
      <c r="Q352" s="60"/>
      <c r="R352" s="59"/>
      <c r="S352" s="60"/>
      <c r="T352" s="59"/>
      <c r="U352" s="60"/>
      <c r="V352" s="59"/>
      <c r="W352" s="60"/>
      <c r="X352" s="59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</row>
    <row r="353">
      <c r="A353" s="60"/>
      <c r="B353" s="59"/>
      <c r="C353" s="80"/>
      <c r="D353" s="59"/>
      <c r="E353" s="60"/>
      <c r="F353" s="59"/>
      <c r="G353" s="60"/>
      <c r="H353" s="59"/>
      <c r="I353" s="80"/>
      <c r="J353" s="59"/>
      <c r="K353" s="60"/>
      <c r="L353" s="59"/>
      <c r="M353" s="60"/>
      <c r="N353" s="59"/>
      <c r="O353" s="80"/>
      <c r="P353" s="59"/>
      <c r="Q353" s="60"/>
      <c r="R353" s="59"/>
      <c r="S353" s="60"/>
      <c r="T353" s="59"/>
      <c r="U353" s="60"/>
      <c r="V353" s="59"/>
      <c r="W353" s="60"/>
      <c r="X353" s="59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</row>
    <row r="354">
      <c r="A354" s="60"/>
      <c r="B354" s="59"/>
      <c r="C354" s="80"/>
      <c r="D354" s="59"/>
      <c r="E354" s="60"/>
      <c r="F354" s="59"/>
      <c r="G354" s="60"/>
      <c r="H354" s="59"/>
      <c r="I354" s="80"/>
      <c r="J354" s="59"/>
      <c r="K354" s="60"/>
      <c r="L354" s="59"/>
      <c r="M354" s="60"/>
      <c r="N354" s="59"/>
      <c r="O354" s="80"/>
      <c r="P354" s="59"/>
      <c r="Q354" s="60"/>
      <c r="R354" s="59"/>
      <c r="S354" s="60"/>
      <c r="T354" s="59"/>
      <c r="U354" s="60"/>
      <c r="V354" s="59"/>
      <c r="W354" s="60"/>
      <c r="X354" s="59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</row>
    <row r="355">
      <c r="A355" s="60"/>
      <c r="B355" s="59"/>
      <c r="C355" s="80"/>
      <c r="D355" s="59"/>
      <c r="E355" s="60"/>
      <c r="F355" s="59"/>
      <c r="G355" s="60"/>
      <c r="H355" s="59"/>
      <c r="I355" s="80"/>
      <c r="J355" s="59"/>
      <c r="K355" s="60"/>
      <c r="L355" s="59"/>
      <c r="M355" s="60"/>
      <c r="N355" s="59"/>
      <c r="O355" s="80"/>
      <c r="P355" s="59"/>
      <c r="Q355" s="60"/>
      <c r="R355" s="59"/>
      <c r="S355" s="60"/>
      <c r="T355" s="59"/>
      <c r="U355" s="60"/>
      <c r="V355" s="59"/>
      <c r="W355" s="60"/>
      <c r="X355" s="59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</row>
    <row r="356">
      <c r="A356" s="60"/>
      <c r="B356" s="59"/>
      <c r="C356" s="80"/>
      <c r="D356" s="59"/>
      <c r="E356" s="60"/>
      <c r="F356" s="59"/>
      <c r="G356" s="60"/>
      <c r="H356" s="59"/>
      <c r="I356" s="80"/>
      <c r="J356" s="59"/>
      <c r="K356" s="60"/>
      <c r="L356" s="59"/>
      <c r="M356" s="60"/>
      <c r="N356" s="59"/>
      <c r="O356" s="80"/>
      <c r="P356" s="59"/>
      <c r="Q356" s="60"/>
      <c r="R356" s="59"/>
      <c r="S356" s="60"/>
      <c r="T356" s="59"/>
      <c r="U356" s="60"/>
      <c r="V356" s="59"/>
      <c r="W356" s="60"/>
      <c r="X356" s="59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</row>
    <row r="357">
      <c r="A357" s="60"/>
      <c r="B357" s="59"/>
      <c r="C357" s="80"/>
      <c r="D357" s="59"/>
      <c r="E357" s="60"/>
      <c r="F357" s="59"/>
      <c r="G357" s="60"/>
      <c r="H357" s="59"/>
      <c r="I357" s="80"/>
      <c r="J357" s="59"/>
      <c r="K357" s="60"/>
      <c r="L357" s="59"/>
      <c r="M357" s="60"/>
      <c r="N357" s="59"/>
      <c r="O357" s="80"/>
      <c r="P357" s="59"/>
      <c r="Q357" s="60"/>
      <c r="R357" s="59"/>
      <c r="S357" s="60"/>
      <c r="T357" s="59"/>
      <c r="U357" s="60"/>
      <c r="V357" s="59"/>
      <c r="W357" s="60"/>
      <c r="X357" s="59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</row>
    <row r="358">
      <c r="A358" s="60"/>
      <c r="B358" s="59"/>
      <c r="C358" s="80"/>
      <c r="D358" s="59"/>
      <c r="E358" s="60"/>
      <c r="F358" s="59"/>
      <c r="G358" s="60"/>
      <c r="H358" s="59"/>
      <c r="I358" s="80"/>
      <c r="J358" s="59"/>
      <c r="K358" s="60"/>
      <c r="L358" s="59"/>
      <c r="M358" s="60"/>
      <c r="N358" s="59"/>
      <c r="O358" s="80"/>
      <c r="P358" s="59"/>
      <c r="Q358" s="60"/>
      <c r="R358" s="59"/>
      <c r="S358" s="60"/>
      <c r="T358" s="59"/>
      <c r="U358" s="60"/>
      <c r="V358" s="59"/>
      <c r="W358" s="60"/>
      <c r="X358" s="59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</row>
    <row r="359">
      <c r="A359" s="60"/>
      <c r="B359" s="59"/>
      <c r="C359" s="80"/>
      <c r="D359" s="59"/>
      <c r="E359" s="60"/>
      <c r="F359" s="59"/>
      <c r="G359" s="60"/>
      <c r="H359" s="59"/>
      <c r="I359" s="80"/>
      <c r="J359" s="59"/>
      <c r="K359" s="60"/>
      <c r="L359" s="59"/>
      <c r="M359" s="60"/>
      <c r="N359" s="59"/>
      <c r="O359" s="80"/>
      <c r="P359" s="59"/>
      <c r="Q359" s="60"/>
      <c r="R359" s="59"/>
      <c r="S359" s="60"/>
      <c r="T359" s="59"/>
      <c r="U359" s="60"/>
      <c r="V359" s="59"/>
      <c r="W359" s="60"/>
      <c r="X359" s="59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</row>
    <row r="360">
      <c r="A360" s="60"/>
      <c r="B360" s="59"/>
      <c r="C360" s="80"/>
      <c r="D360" s="59"/>
      <c r="E360" s="60"/>
      <c r="F360" s="59"/>
      <c r="G360" s="60"/>
      <c r="H360" s="59"/>
      <c r="I360" s="80"/>
      <c r="J360" s="59"/>
      <c r="K360" s="60"/>
      <c r="L360" s="59"/>
      <c r="M360" s="60"/>
      <c r="N360" s="59"/>
      <c r="O360" s="80"/>
      <c r="P360" s="59"/>
      <c r="Q360" s="60"/>
      <c r="R360" s="59"/>
      <c r="S360" s="60"/>
      <c r="T360" s="59"/>
      <c r="U360" s="60"/>
      <c r="V360" s="59"/>
      <c r="W360" s="60"/>
      <c r="X360" s="59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</row>
    <row r="361">
      <c r="A361" s="60"/>
      <c r="B361" s="59"/>
      <c r="C361" s="80"/>
      <c r="D361" s="59"/>
      <c r="E361" s="60"/>
      <c r="F361" s="59"/>
      <c r="G361" s="60"/>
      <c r="H361" s="59"/>
      <c r="I361" s="80"/>
      <c r="J361" s="59"/>
      <c r="K361" s="60"/>
      <c r="L361" s="59"/>
      <c r="M361" s="60"/>
      <c r="N361" s="59"/>
      <c r="O361" s="80"/>
      <c r="P361" s="59"/>
      <c r="Q361" s="60"/>
      <c r="R361" s="59"/>
      <c r="S361" s="60"/>
      <c r="T361" s="59"/>
      <c r="U361" s="60"/>
      <c r="V361" s="59"/>
      <c r="W361" s="60"/>
      <c r="X361" s="59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</row>
    <row r="362">
      <c r="A362" s="60"/>
      <c r="B362" s="59"/>
      <c r="C362" s="80"/>
      <c r="D362" s="59"/>
      <c r="E362" s="60"/>
      <c r="F362" s="59"/>
      <c r="G362" s="60"/>
      <c r="H362" s="59"/>
      <c r="I362" s="80"/>
      <c r="J362" s="59"/>
      <c r="K362" s="60"/>
      <c r="L362" s="59"/>
      <c r="M362" s="60"/>
      <c r="N362" s="59"/>
      <c r="O362" s="80"/>
      <c r="P362" s="59"/>
      <c r="Q362" s="60"/>
      <c r="R362" s="59"/>
      <c r="S362" s="60"/>
      <c r="T362" s="59"/>
      <c r="U362" s="60"/>
      <c r="V362" s="59"/>
      <c r="W362" s="60"/>
      <c r="X362" s="59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</row>
    <row r="363">
      <c r="A363" s="60"/>
      <c r="B363" s="59"/>
      <c r="C363" s="80"/>
      <c r="D363" s="59"/>
      <c r="E363" s="60"/>
      <c r="F363" s="59"/>
      <c r="G363" s="60"/>
      <c r="H363" s="59"/>
      <c r="I363" s="80"/>
      <c r="J363" s="59"/>
      <c r="K363" s="60"/>
      <c r="L363" s="59"/>
      <c r="M363" s="60"/>
      <c r="N363" s="59"/>
      <c r="O363" s="80"/>
      <c r="P363" s="59"/>
      <c r="Q363" s="60"/>
      <c r="R363" s="59"/>
      <c r="S363" s="60"/>
      <c r="T363" s="59"/>
      <c r="U363" s="60"/>
      <c r="V363" s="59"/>
      <c r="W363" s="60"/>
      <c r="X363" s="59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</row>
    <row r="364">
      <c r="A364" s="60"/>
      <c r="B364" s="59"/>
      <c r="C364" s="80"/>
      <c r="D364" s="59"/>
      <c r="E364" s="60"/>
      <c r="F364" s="59"/>
      <c r="G364" s="60"/>
      <c r="H364" s="59"/>
      <c r="I364" s="80"/>
      <c r="J364" s="59"/>
      <c r="K364" s="60"/>
      <c r="L364" s="59"/>
      <c r="M364" s="60"/>
      <c r="N364" s="59"/>
      <c r="O364" s="80"/>
      <c r="P364" s="59"/>
      <c r="Q364" s="60"/>
      <c r="R364" s="59"/>
      <c r="S364" s="60"/>
      <c r="T364" s="59"/>
      <c r="U364" s="60"/>
      <c r="V364" s="59"/>
      <c r="W364" s="60"/>
      <c r="X364" s="59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</row>
    <row r="365">
      <c r="A365" s="60"/>
      <c r="B365" s="59"/>
      <c r="C365" s="80"/>
      <c r="D365" s="59"/>
      <c r="E365" s="60"/>
      <c r="F365" s="59"/>
      <c r="G365" s="60"/>
      <c r="H365" s="59"/>
      <c r="I365" s="80"/>
      <c r="J365" s="59"/>
      <c r="K365" s="60"/>
      <c r="L365" s="59"/>
      <c r="M365" s="60"/>
      <c r="N365" s="59"/>
      <c r="O365" s="80"/>
      <c r="P365" s="59"/>
      <c r="Q365" s="60"/>
      <c r="R365" s="59"/>
      <c r="S365" s="60"/>
      <c r="T365" s="59"/>
      <c r="U365" s="60"/>
      <c r="V365" s="59"/>
      <c r="W365" s="60"/>
      <c r="X365" s="59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</row>
    <row r="366">
      <c r="A366" s="60"/>
      <c r="B366" s="59"/>
      <c r="C366" s="80"/>
      <c r="D366" s="59"/>
      <c r="E366" s="60"/>
      <c r="F366" s="59"/>
      <c r="G366" s="60"/>
      <c r="H366" s="59"/>
      <c r="I366" s="80"/>
      <c r="J366" s="59"/>
      <c r="K366" s="60"/>
      <c r="L366" s="59"/>
      <c r="M366" s="60"/>
      <c r="N366" s="59"/>
      <c r="O366" s="80"/>
      <c r="P366" s="59"/>
      <c r="Q366" s="60"/>
      <c r="R366" s="59"/>
      <c r="S366" s="60"/>
      <c r="T366" s="59"/>
      <c r="U366" s="60"/>
      <c r="V366" s="59"/>
      <c r="W366" s="60"/>
      <c r="X366" s="59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</row>
    <row r="367">
      <c r="A367" s="60"/>
      <c r="B367" s="59"/>
      <c r="C367" s="80"/>
      <c r="D367" s="59"/>
      <c r="E367" s="60"/>
      <c r="F367" s="59"/>
      <c r="G367" s="60"/>
      <c r="H367" s="59"/>
      <c r="I367" s="80"/>
      <c r="J367" s="59"/>
      <c r="K367" s="60"/>
      <c r="L367" s="59"/>
      <c r="M367" s="60"/>
      <c r="N367" s="59"/>
      <c r="O367" s="80"/>
      <c r="P367" s="59"/>
      <c r="Q367" s="60"/>
      <c r="R367" s="59"/>
      <c r="S367" s="60"/>
      <c r="T367" s="59"/>
      <c r="U367" s="60"/>
      <c r="V367" s="59"/>
      <c r="W367" s="60"/>
      <c r="X367" s="59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</row>
    <row r="368">
      <c r="A368" s="60"/>
      <c r="B368" s="59"/>
      <c r="C368" s="80"/>
      <c r="D368" s="59"/>
      <c r="E368" s="60"/>
      <c r="F368" s="59"/>
      <c r="G368" s="60"/>
      <c r="H368" s="59"/>
      <c r="I368" s="80"/>
      <c r="J368" s="59"/>
      <c r="K368" s="60"/>
      <c r="L368" s="59"/>
      <c r="M368" s="60"/>
      <c r="N368" s="59"/>
      <c r="O368" s="80"/>
      <c r="P368" s="59"/>
      <c r="Q368" s="60"/>
      <c r="R368" s="59"/>
      <c r="S368" s="60"/>
      <c r="T368" s="59"/>
      <c r="U368" s="60"/>
      <c r="V368" s="59"/>
      <c r="W368" s="60"/>
      <c r="X368" s="59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</row>
    <row r="369">
      <c r="A369" s="60"/>
      <c r="B369" s="59"/>
      <c r="C369" s="80"/>
      <c r="D369" s="59"/>
      <c r="E369" s="60"/>
      <c r="F369" s="59"/>
      <c r="G369" s="60"/>
      <c r="H369" s="59"/>
      <c r="I369" s="80"/>
      <c r="J369" s="59"/>
      <c r="K369" s="60"/>
      <c r="L369" s="59"/>
      <c r="M369" s="60"/>
      <c r="N369" s="59"/>
      <c r="O369" s="80"/>
      <c r="P369" s="59"/>
      <c r="Q369" s="60"/>
      <c r="R369" s="59"/>
      <c r="S369" s="60"/>
      <c r="T369" s="59"/>
      <c r="U369" s="60"/>
      <c r="V369" s="59"/>
      <c r="W369" s="60"/>
      <c r="X369" s="59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>
      <c r="A370" s="60"/>
      <c r="B370" s="59"/>
      <c r="C370" s="80"/>
      <c r="D370" s="59"/>
      <c r="E370" s="60"/>
      <c r="F370" s="59"/>
      <c r="G370" s="60"/>
      <c r="H370" s="59"/>
      <c r="I370" s="80"/>
      <c r="J370" s="59"/>
      <c r="K370" s="60"/>
      <c r="L370" s="59"/>
      <c r="M370" s="60"/>
      <c r="N370" s="59"/>
      <c r="O370" s="80"/>
      <c r="P370" s="59"/>
      <c r="Q370" s="60"/>
      <c r="R370" s="59"/>
      <c r="S370" s="60"/>
      <c r="T370" s="59"/>
      <c r="U370" s="60"/>
      <c r="V370" s="59"/>
      <c r="W370" s="60"/>
      <c r="X370" s="59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</row>
    <row r="371">
      <c r="A371" s="60"/>
      <c r="B371" s="59"/>
      <c r="C371" s="80"/>
      <c r="D371" s="59"/>
      <c r="E371" s="60"/>
      <c r="F371" s="59"/>
      <c r="G371" s="60"/>
      <c r="H371" s="59"/>
      <c r="I371" s="80"/>
      <c r="J371" s="59"/>
      <c r="K371" s="60"/>
      <c r="L371" s="59"/>
      <c r="M371" s="60"/>
      <c r="N371" s="59"/>
      <c r="O371" s="80"/>
      <c r="P371" s="59"/>
      <c r="Q371" s="60"/>
      <c r="R371" s="59"/>
      <c r="S371" s="60"/>
      <c r="T371" s="59"/>
      <c r="U371" s="60"/>
      <c r="V371" s="59"/>
      <c r="W371" s="60"/>
      <c r="X371" s="59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</row>
    <row r="372">
      <c r="A372" s="60"/>
      <c r="B372" s="59"/>
      <c r="C372" s="80"/>
      <c r="D372" s="59"/>
      <c r="E372" s="60"/>
      <c r="F372" s="59"/>
      <c r="G372" s="60"/>
      <c r="H372" s="59"/>
      <c r="I372" s="80"/>
      <c r="J372" s="59"/>
      <c r="K372" s="60"/>
      <c r="L372" s="59"/>
      <c r="M372" s="60"/>
      <c r="N372" s="59"/>
      <c r="O372" s="80"/>
      <c r="P372" s="59"/>
      <c r="Q372" s="60"/>
      <c r="R372" s="59"/>
      <c r="S372" s="60"/>
      <c r="T372" s="59"/>
      <c r="U372" s="60"/>
      <c r="V372" s="59"/>
      <c r="W372" s="60"/>
      <c r="X372" s="59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</row>
    <row r="373">
      <c r="A373" s="60"/>
      <c r="B373" s="59"/>
      <c r="C373" s="80"/>
      <c r="D373" s="59"/>
      <c r="E373" s="60"/>
      <c r="F373" s="59"/>
      <c r="G373" s="60"/>
      <c r="H373" s="59"/>
      <c r="I373" s="80"/>
      <c r="J373" s="59"/>
      <c r="K373" s="60"/>
      <c r="L373" s="59"/>
      <c r="M373" s="60"/>
      <c r="N373" s="59"/>
      <c r="O373" s="80"/>
      <c r="P373" s="59"/>
      <c r="Q373" s="60"/>
      <c r="R373" s="59"/>
      <c r="S373" s="60"/>
      <c r="T373" s="59"/>
      <c r="U373" s="60"/>
      <c r="V373" s="59"/>
      <c r="W373" s="60"/>
      <c r="X373" s="59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</row>
    <row r="374">
      <c r="A374" s="60"/>
      <c r="B374" s="59"/>
      <c r="C374" s="80"/>
      <c r="D374" s="59"/>
      <c r="E374" s="60"/>
      <c r="F374" s="59"/>
      <c r="G374" s="60"/>
      <c r="H374" s="59"/>
      <c r="I374" s="80"/>
      <c r="J374" s="59"/>
      <c r="K374" s="60"/>
      <c r="L374" s="59"/>
      <c r="M374" s="60"/>
      <c r="N374" s="59"/>
      <c r="O374" s="80"/>
      <c r="P374" s="59"/>
      <c r="Q374" s="60"/>
      <c r="R374" s="59"/>
      <c r="S374" s="60"/>
      <c r="T374" s="59"/>
      <c r="U374" s="60"/>
      <c r="V374" s="59"/>
      <c r="W374" s="60"/>
      <c r="X374" s="59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</row>
    <row r="375">
      <c r="A375" s="60"/>
      <c r="B375" s="59"/>
      <c r="C375" s="80"/>
      <c r="D375" s="59"/>
      <c r="E375" s="60"/>
      <c r="F375" s="59"/>
      <c r="G375" s="60"/>
      <c r="H375" s="59"/>
      <c r="I375" s="80"/>
      <c r="J375" s="59"/>
      <c r="K375" s="60"/>
      <c r="L375" s="59"/>
      <c r="M375" s="60"/>
      <c r="N375" s="59"/>
      <c r="O375" s="80"/>
      <c r="P375" s="59"/>
      <c r="Q375" s="60"/>
      <c r="R375" s="59"/>
      <c r="S375" s="60"/>
      <c r="T375" s="59"/>
      <c r="U375" s="60"/>
      <c r="V375" s="59"/>
      <c r="W375" s="60"/>
      <c r="X375" s="59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</row>
    <row r="376">
      <c r="A376" s="60"/>
      <c r="B376" s="59"/>
      <c r="C376" s="80"/>
      <c r="D376" s="59"/>
      <c r="E376" s="60"/>
      <c r="F376" s="59"/>
      <c r="G376" s="60"/>
      <c r="H376" s="59"/>
      <c r="I376" s="80"/>
      <c r="J376" s="59"/>
      <c r="K376" s="60"/>
      <c r="L376" s="59"/>
      <c r="M376" s="60"/>
      <c r="N376" s="59"/>
      <c r="O376" s="80"/>
      <c r="P376" s="59"/>
      <c r="Q376" s="60"/>
      <c r="R376" s="59"/>
      <c r="S376" s="60"/>
      <c r="T376" s="59"/>
      <c r="U376" s="60"/>
      <c r="V376" s="59"/>
      <c r="W376" s="60"/>
      <c r="X376" s="59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</row>
    <row r="377">
      <c r="A377" s="60"/>
      <c r="B377" s="59"/>
      <c r="C377" s="80"/>
      <c r="D377" s="59"/>
      <c r="E377" s="60"/>
      <c r="F377" s="59"/>
      <c r="G377" s="60"/>
      <c r="H377" s="59"/>
      <c r="I377" s="80"/>
      <c r="J377" s="59"/>
      <c r="K377" s="60"/>
      <c r="L377" s="59"/>
      <c r="M377" s="60"/>
      <c r="N377" s="59"/>
      <c r="O377" s="80"/>
      <c r="P377" s="59"/>
      <c r="Q377" s="60"/>
      <c r="R377" s="59"/>
      <c r="S377" s="60"/>
      <c r="T377" s="59"/>
      <c r="U377" s="60"/>
      <c r="V377" s="59"/>
      <c r="W377" s="60"/>
      <c r="X377" s="59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</row>
    <row r="378">
      <c r="A378" s="60"/>
      <c r="B378" s="59"/>
      <c r="C378" s="80"/>
      <c r="D378" s="59"/>
      <c r="E378" s="60"/>
      <c r="F378" s="59"/>
      <c r="G378" s="60"/>
      <c r="H378" s="59"/>
      <c r="I378" s="80"/>
      <c r="J378" s="59"/>
      <c r="K378" s="60"/>
      <c r="L378" s="59"/>
      <c r="M378" s="60"/>
      <c r="N378" s="59"/>
      <c r="O378" s="80"/>
      <c r="P378" s="59"/>
      <c r="Q378" s="60"/>
      <c r="R378" s="59"/>
      <c r="S378" s="60"/>
      <c r="T378" s="59"/>
      <c r="U378" s="60"/>
      <c r="V378" s="59"/>
      <c r="W378" s="60"/>
      <c r="X378" s="59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</row>
    <row r="379">
      <c r="A379" s="60"/>
      <c r="B379" s="59"/>
      <c r="C379" s="80"/>
      <c r="D379" s="59"/>
      <c r="E379" s="60"/>
      <c r="F379" s="59"/>
      <c r="G379" s="60"/>
      <c r="H379" s="59"/>
      <c r="I379" s="80"/>
      <c r="J379" s="59"/>
      <c r="K379" s="60"/>
      <c r="L379" s="59"/>
      <c r="M379" s="60"/>
      <c r="N379" s="59"/>
      <c r="O379" s="80"/>
      <c r="P379" s="59"/>
      <c r="Q379" s="60"/>
      <c r="R379" s="59"/>
      <c r="S379" s="60"/>
      <c r="T379" s="59"/>
      <c r="U379" s="60"/>
      <c r="V379" s="59"/>
      <c r="W379" s="60"/>
      <c r="X379" s="59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</row>
    <row r="380">
      <c r="A380" s="60"/>
      <c r="B380" s="59"/>
      <c r="C380" s="80"/>
      <c r="D380" s="59"/>
      <c r="E380" s="60"/>
      <c r="F380" s="59"/>
      <c r="G380" s="60"/>
      <c r="H380" s="59"/>
      <c r="I380" s="80"/>
      <c r="J380" s="59"/>
      <c r="K380" s="60"/>
      <c r="L380" s="59"/>
      <c r="M380" s="60"/>
      <c r="N380" s="59"/>
      <c r="O380" s="80"/>
      <c r="P380" s="59"/>
      <c r="Q380" s="60"/>
      <c r="R380" s="59"/>
      <c r="S380" s="60"/>
      <c r="T380" s="59"/>
      <c r="U380" s="60"/>
      <c r="V380" s="59"/>
      <c r="W380" s="60"/>
      <c r="X380" s="59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</row>
    <row r="381">
      <c r="A381" s="60"/>
      <c r="B381" s="59"/>
      <c r="C381" s="80"/>
      <c r="D381" s="59"/>
      <c r="E381" s="60"/>
      <c r="F381" s="59"/>
      <c r="G381" s="60"/>
      <c r="H381" s="59"/>
      <c r="I381" s="80"/>
      <c r="J381" s="59"/>
      <c r="K381" s="60"/>
      <c r="L381" s="59"/>
      <c r="M381" s="60"/>
      <c r="N381" s="59"/>
      <c r="O381" s="80"/>
      <c r="P381" s="59"/>
      <c r="Q381" s="60"/>
      <c r="R381" s="59"/>
      <c r="S381" s="60"/>
      <c r="T381" s="59"/>
      <c r="U381" s="60"/>
      <c r="V381" s="59"/>
      <c r="W381" s="60"/>
      <c r="X381" s="59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</row>
    <row r="382">
      <c r="A382" s="60"/>
      <c r="B382" s="59"/>
      <c r="C382" s="80"/>
      <c r="D382" s="59"/>
      <c r="E382" s="60"/>
      <c r="F382" s="59"/>
      <c r="G382" s="60"/>
      <c r="H382" s="59"/>
      <c r="I382" s="80"/>
      <c r="J382" s="59"/>
      <c r="K382" s="60"/>
      <c r="L382" s="59"/>
      <c r="M382" s="60"/>
      <c r="N382" s="59"/>
      <c r="O382" s="80"/>
      <c r="P382" s="59"/>
      <c r="Q382" s="60"/>
      <c r="R382" s="59"/>
      <c r="S382" s="60"/>
      <c r="T382" s="59"/>
      <c r="U382" s="60"/>
      <c r="V382" s="59"/>
      <c r="W382" s="60"/>
      <c r="X382" s="59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</row>
    <row r="383">
      <c r="A383" s="60"/>
      <c r="B383" s="59"/>
      <c r="C383" s="80"/>
      <c r="D383" s="59"/>
      <c r="E383" s="60"/>
      <c r="F383" s="59"/>
      <c r="G383" s="60"/>
      <c r="H383" s="59"/>
      <c r="I383" s="80"/>
      <c r="J383" s="59"/>
      <c r="K383" s="60"/>
      <c r="L383" s="59"/>
      <c r="M383" s="60"/>
      <c r="N383" s="59"/>
      <c r="O383" s="80"/>
      <c r="P383" s="59"/>
      <c r="Q383" s="60"/>
      <c r="R383" s="59"/>
      <c r="S383" s="60"/>
      <c r="T383" s="59"/>
      <c r="U383" s="60"/>
      <c r="V383" s="59"/>
      <c r="W383" s="60"/>
      <c r="X383" s="59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</row>
    <row r="384">
      <c r="A384" s="60"/>
      <c r="B384" s="59"/>
      <c r="C384" s="80"/>
      <c r="D384" s="59"/>
      <c r="E384" s="60"/>
      <c r="F384" s="59"/>
      <c r="G384" s="60"/>
      <c r="H384" s="59"/>
      <c r="I384" s="80"/>
      <c r="J384" s="59"/>
      <c r="K384" s="60"/>
      <c r="L384" s="59"/>
      <c r="M384" s="60"/>
      <c r="N384" s="59"/>
      <c r="O384" s="80"/>
      <c r="P384" s="59"/>
      <c r="Q384" s="60"/>
      <c r="R384" s="59"/>
      <c r="S384" s="60"/>
      <c r="T384" s="59"/>
      <c r="U384" s="60"/>
      <c r="V384" s="59"/>
      <c r="W384" s="60"/>
      <c r="X384" s="59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</row>
    <row r="385">
      <c r="A385" s="60"/>
      <c r="B385" s="59"/>
      <c r="C385" s="80"/>
      <c r="D385" s="59"/>
      <c r="E385" s="60"/>
      <c r="F385" s="59"/>
      <c r="G385" s="60"/>
      <c r="H385" s="59"/>
      <c r="I385" s="80"/>
      <c r="J385" s="59"/>
      <c r="K385" s="60"/>
      <c r="L385" s="59"/>
      <c r="M385" s="60"/>
      <c r="N385" s="59"/>
      <c r="O385" s="80"/>
      <c r="P385" s="59"/>
      <c r="Q385" s="60"/>
      <c r="R385" s="59"/>
      <c r="S385" s="60"/>
      <c r="T385" s="59"/>
      <c r="U385" s="60"/>
      <c r="V385" s="59"/>
      <c r="W385" s="60"/>
      <c r="X385" s="59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</row>
    <row r="386">
      <c r="A386" s="60"/>
      <c r="B386" s="59"/>
      <c r="C386" s="80"/>
      <c r="D386" s="59"/>
      <c r="E386" s="60"/>
      <c r="F386" s="59"/>
      <c r="G386" s="60"/>
      <c r="H386" s="59"/>
      <c r="I386" s="80"/>
      <c r="J386" s="59"/>
      <c r="K386" s="60"/>
      <c r="L386" s="59"/>
      <c r="M386" s="60"/>
      <c r="N386" s="59"/>
      <c r="O386" s="80"/>
      <c r="P386" s="59"/>
      <c r="Q386" s="60"/>
      <c r="R386" s="59"/>
      <c r="S386" s="60"/>
      <c r="T386" s="59"/>
      <c r="U386" s="60"/>
      <c r="V386" s="59"/>
      <c r="W386" s="60"/>
      <c r="X386" s="59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</row>
    <row r="387">
      <c r="A387" s="60"/>
      <c r="B387" s="59"/>
      <c r="C387" s="80"/>
      <c r="D387" s="59"/>
      <c r="E387" s="60"/>
      <c r="F387" s="59"/>
      <c r="G387" s="60"/>
      <c r="H387" s="59"/>
      <c r="I387" s="80"/>
      <c r="J387" s="59"/>
      <c r="K387" s="60"/>
      <c r="L387" s="59"/>
      <c r="M387" s="60"/>
      <c r="N387" s="59"/>
      <c r="O387" s="80"/>
      <c r="P387" s="59"/>
      <c r="Q387" s="60"/>
      <c r="R387" s="59"/>
      <c r="S387" s="60"/>
      <c r="T387" s="59"/>
      <c r="U387" s="60"/>
      <c r="V387" s="59"/>
      <c r="W387" s="60"/>
      <c r="X387" s="59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</row>
    <row r="388">
      <c r="A388" s="60"/>
      <c r="B388" s="59"/>
      <c r="C388" s="80"/>
      <c r="D388" s="59"/>
      <c r="E388" s="60"/>
      <c r="F388" s="59"/>
      <c r="G388" s="60"/>
      <c r="H388" s="59"/>
      <c r="I388" s="80"/>
      <c r="J388" s="59"/>
      <c r="K388" s="60"/>
      <c r="L388" s="59"/>
      <c r="M388" s="60"/>
      <c r="N388" s="59"/>
      <c r="O388" s="80"/>
      <c r="P388" s="59"/>
      <c r="Q388" s="60"/>
      <c r="R388" s="59"/>
      <c r="S388" s="60"/>
      <c r="T388" s="59"/>
      <c r="U388" s="60"/>
      <c r="V388" s="59"/>
      <c r="W388" s="60"/>
      <c r="X388" s="59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</row>
    <row r="389">
      <c r="A389" s="60"/>
      <c r="B389" s="59"/>
      <c r="C389" s="80"/>
      <c r="D389" s="59"/>
      <c r="E389" s="60"/>
      <c r="F389" s="59"/>
      <c r="G389" s="60"/>
      <c r="H389" s="59"/>
      <c r="I389" s="80"/>
      <c r="J389" s="59"/>
      <c r="K389" s="60"/>
      <c r="L389" s="59"/>
      <c r="M389" s="60"/>
      <c r="N389" s="59"/>
      <c r="O389" s="80"/>
      <c r="P389" s="59"/>
      <c r="Q389" s="60"/>
      <c r="R389" s="59"/>
      <c r="S389" s="60"/>
      <c r="T389" s="59"/>
      <c r="U389" s="60"/>
      <c r="V389" s="59"/>
      <c r="W389" s="60"/>
      <c r="X389" s="59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</row>
    <row r="390">
      <c r="A390" s="60"/>
      <c r="B390" s="59"/>
      <c r="C390" s="80"/>
      <c r="D390" s="59"/>
      <c r="E390" s="60"/>
      <c r="F390" s="59"/>
      <c r="G390" s="60"/>
      <c r="H390" s="59"/>
      <c r="I390" s="80"/>
      <c r="J390" s="59"/>
      <c r="K390" s="60"/>
      <c r="L390" s="59"/>
      <c r="M390" s="60"/>
      <c r="N390" s="59"/>
      <c r="O390" s="80"/>
      <c r="P390" s="59"/>
      <c r="Q390" s="60"/>
      <c r="R390" s="59"/>
      <c r="S390" s="60"/>
      <c r="T390" s="59"/>
      <c r="U390" s="60"/>
      <c r="V390" s="59"/>
      <c r="W390" s="60"/>
      <c r="X390" s="59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</row>
    <row r="391">
      <c r="A391" s="60"/>
      <c r="B391" s="59"/>
      <c r="C391" s="80"/>
      <c r="D391" s="59"/>
      <c r="E391" s="60"/>
      <c r="F391" s="59"/>
      <c r="G391" s="60"/>
      <c r="H391" s="59"/>
      <c r="I391" s="80"/>
      <c r="J391" s="59"/>
      <c r="K391" s="60"/>
      <c r="L391" s="59"/>
      <c r="M391" s="60"/>
      <c r="N391" s="59"/>
      <c r="O391" s="80"/>
      <c r="P391" s="59"/>
      <c r="Q391" s="60"/>
      <c r="R391" s="59"/>
      <c r="S391" s="60"/>
      <c r="T391" s="59"/>
      <c r="U391" s="60"/>
      <c r="V391" s="59"/>
      <c r="W391" s="60"/>
      <c r="X391" s="59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</row>
    <row r="392">
      <c r="A392" s="60"/>
      <c r="B392" s="59"/>
      <c r="C392" s="80"/>
      <c r="D392" s="59"/>
      <c r="E392" s="60"/>
      <c r="F392" s="59"/>
      <c r="G392" s="60"/>
      <c r="H392" s="59"/>
      <c r="I392" s="80"/>
      <c r="J392" s="59"/>
      <c r="K392" s="60"/>
      <c r="L392" s="59"/>
      <c r="M392" s="60"/>
      <c r="N392" s="59"/>
      <c r="O392" s="80"/>
      <c r="P392" s="59"/>
      <c r="Q392" s="60"/>
      <c r="R392" s="59"/>
      <c r="S392" s="60"/>
      <c r="T392" s="59"/>
      <c r="U392" s="60"/>
      <c r="V392" s="59"/>
      <c r="W392" s="60"/>
      <c r="X392" s="59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</row>
    <row r="393">
      <c r="A393" s="60"/>
      <c r="B393" s="59"/>
      <c r="C393" s="80"/>
      <c r="D393" s="59"/>
      <c r="E393" s="60"/>
      <c r="F393" s="59"/>
      <c r="G393" s="60"/>
      <c r="H393" s="59"/>
      <c r="I393" s="80"/>
      <c r="J393" s="59"/>
      <c r="K393" s="60"/>
      <c r="L393" s="59"/>
      <c r="M393" s="60"/>
      <c r="N393" s="59"/>
      <c r="O393" s="80"/>
      <c r="P393" s="59"/>
      <c r="Q393" s="60"/>
      <c r="R393" s="59"/>
      <c r="S393" s="60"/>
      <c r="T393" s="59"/>
      <c r="U393" s="60"/>
      <c r="V393" s="59"/>
      <c r="W393" s="60"/>
      <c r="X393" s="59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</row>
    <row r="394">
      <c r="A394" s="60"/>
      <c r="B394" s="59"/>
      <c r="C394" s="80"/>
      <c r="D394" s="59"/>
      <c r="E394" s="60"/>
      <c r="F394" s="59"/>
      <c r="G394" s="60"/>
      <c r="H394" s="59"/>
      <c r="I394" s="80"/>
      <c r="J394" s="59"/>
      <c r="K394" s="60"/>
      <c r="L394" s="59"/>
      <c r="M394" s="60"/>
      <c r="N394" s="59"/>
      <c r="O394" s="80"/>
      <c r="P394" s="59"/>
      <c r="Q394" s="60"/>
      <c r="R394" s="59"/>
      <c r="S394" s="60"/>
      <c r="T394" s="59"/>
      <c r="U394" s="60"/>
      <c r="V394" s="59"/>
      <c r="W394" s="60"/>
      <c r="X394" s="59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</row>
    <row r="395">
      <c r="A395" s="60"/>
      <c r="B395" s="59"/>
      <c r="C395" s="80"/>
      <c r="D395" s="59"/>
      <c r="E395" s="60"/>
      <c r="F395" s="59"/>
      <c r="G395" s="60"/>
      <c r="H395" s="59"/>
      <c r="I395" s="80"/>
      <c r="J395" s="59"/>
      <c r="K395" s="60"/>
      <c r="L395" s="59"/>
      <c r="M395" s="60"/>
      <c r="N395" s="59"/>
      <c r="O395" s="80"/>
      <c r="P395" s="59"/>
      <c r="Q395" s="60"/>
      <c r="R395" s="59"/>
      <c r="S395" s="60"/>
      <c r="T395" s="59"/>
      <c r="U395" s="60"/>
      <c r="V395" s="59"/>
      <c r="W395" s="60"/>
      <c r="X395" s="59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</row>
    <row r="396">
      <c r="A396" s="60"/>
      <c r="B396" s="59"/>
      <c r="C396" s="80"/>
      <c r="D396" s="59"/>
      <c r="E396" s="60"/>
      <c r="F396" s="59"/>
      <c r="G396" s="60"/>
      <c r="H396" s="59"/>
      <c r="I396" s="80"/>
      <c r="J396" s="59"/>
      <c r="K396" s="60"/>
      <c r="L396" s="59"/>
      <c r="M396" s="60"/>
      <c r="N396" s="59"/>
      <c r="O396" s="80"/>
      <c r="P396" s="59"/>
      <c r="Q396" s="60"/>
      <c r="R396" s="59"/>
      <c r="S396" s="60"/>
      <c r="T396" s="59"/>
      <c r="U396" s="60"/>
      <c r="V396" s="59"/>
      <c r="W396" s="60"/>
      <c r="X396" s="59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</row>
    <row r="397">
      <c r="A397" s="60"/>
      <c r="B397" s="59"/>
      <c r="C397" s="80"/>
      <c r="D397" s="59"/>
      <c r="E397" s="60"/>
      <c r="F397" s="59"/>
      <c r="G397" s="60"/>
      <c r="H397" s="59"/>
      <c r="I397" s="80"/>
      <c r="J397" s="59"/>
      <c r="K397" s="60"/>
      <c r="L397" s="59"/>
      <c r="M397" s="60"/>
      <c r="N397" s="59"/>
      <c r="O397" s="80"/>
      <c r="P397" s="59"/>
      <c r="Q397" s="60"/>
      <c r="R397" s="59"/>
      <c r="S397" s="60"/>
      <c r="T397" s="59"/>
      <c r="U397" s="60"/>
      <c r="V397" s="59"/>
      <c r="W397" s="60"/>
      <c r="X397" s="59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</row>
    <row r="398">
      <c r="A398" s="60"/>
      <c r="B398" s="59"/>
      <c r="C398" s="80"/>
      <c r="D398" s="59"/>
      <c r="E398" s="60"/>
      <c r="F398" s="59"/>
      <c r="G398" s="60"/>
      <c r="H398" s="59"/>
      <c r="I398" s="80"/>
      <c r="J398" s="59"/>
      <c r="K398" s="60"/>
      <c r="L398" s="59"/>
      <c r="M398" s="60"/>
      <c r="N398" s="59"/>
      <c r="O398" s="80"/>
      <c r="P398" s="59"/>
      <c r="Q398" s="60"/>
      <c r="R398" s="59"/>
      <c r="S398" s="60"/>
      <c r="T398" s="59"/>
      <c r="U398" s="60"/>
      <c r="V398" s="59"/>
      <c r="W398" s="60"/>
      <c r="X398" s="59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</row>
    <row r="399">
      <c r="A399" s="60"/>
      <c r="B399" s="59"/>
      <c r="C399" s="80"/>
      <c r="D399" s="59"/>
      <c r="E399" s="60"/>
      <c r="F399" s="59"/>
      <c r="G399" s="60"/>
      <c r="H399" s="59"/>
      <c r="I399" s="80"/>
      <c r="J399" s="59"/>
      <c r="K399" s="60"/>
      <c r="L399" s="59"/>
      <c r="M399" s="60"/>
      <c r="N399" s="59"/>
      <c r="O399" s="80"/>
      <c r="P399" s="59"/>
      <c r="Q399" s="60"/>
      <c r="R399" s="59"/>
      <c r="S399" s="60"/>
      <c r="T399" s="59"/>
      <c r="U399" s="60"/>
      <c r="V399" s="59"/>
      <c r="W399" s="60"/>
      <c r="X399" s="59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</row>
    <row r="400">
      <c r="A400" s="60"/>
      <c r="B400" s="59"/>
      <c r="C400" s="80"/>
      <c r="D400" s="59"/>
      <c r="E400" s="60"/>
      <c r="F400" s="59"/>
      <c r="G400" s="60"/>
      <c r="H400" s="59"/>
      <c r="I400" s="80"/>
      <c r="J400" s="59"/>
      <c r="K400" s="60"/>
      <c r="L400" s="59"/>
      <c r="M400" s="60"/>
      <c r="N400" s="59"/>
      <c r="O400" s="80"/>
      <c r="P400" s="59"/>
      <c r="Q400" s="60"/>
      <c r="R400" s="59"/>
      <c r="S400" s="60"/>
      <c r="T400" s="59"/>
      <c r="U400" s="60"/>
      <c r="V400" s="59"/>
      <c r="W400" s="60"/>
      <c r="X400" s="59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</row>
    <row r="401">
      <c r="A401" s="60"/>
      <c r="B401" s="59"/>
      <c r="C401" s="80"/>
      <c r="D401" s="59"/>
      <c r="E401" s="60"/>
      <c r="F401" s="59"/>
      <c r="G401" s="60"/>
      <c r="H401" s="59"/>
      <c r="I401" s="80"/>
      <c r="J401" s="59"/>
      <c r="K401" s="60"/>
      <c r="L401" s="59"/>
      <c r="M401" s="60"/>
      <c r="N401" s="59"/>
      <c r="O401" s="80"/>
      <c r="P401" s="59"/>
      <c r="Q401" s="60"/>
      <c r="R401" s="59"/>
      <c r="S401" s="60"/>
      <c r="T401" s="59"/>
      <c r="U401" s="60"/>
      <c r="V401" s="59"/>
      <c r="W401" s="60"/>
      <c r="X401" s="59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</row>
    <row r="402">
      <c r="A402" s="60"/>
      <c r="B402" s="59"/>
      <c r="C402" s="80"/>
      <c r="D402" s="59"/>
      <c r="E402" s="60"/>
      <c r="F402" s="59"/>
      <c r="G402" s="60"/>
      <c r="H402" s="59"/>
      <c r="I402" s="80"/>
      <c r="J402" s="59"/>
      <c r="K402" s="60"/>
      <c r="L402" s="59"/>
      <c r="M402" s="60"/>
      <c r="N402" s="59"/>
      <c r="O402" s="80"/>
      <c r="P402" s="59"/>
      <c r="Q402" s="60"/>
      <c r="R402" s="59"/>
      <c r="S402" s="60"/>
      <c r="T402" s="59"/>
      <c r="U402" s="60"/>
      <c r="V402" s="59"/>
      <c r="W402" s="60"/>
      <c r="X402" s="59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</row>
    <row r="403">
      <c r="A403" s="60"/>
      <c r="B403" s="59"/>
      <c r="C403" s="80"/>
      <c r="D403" s="59"/>
      <c r="E403" s="60"/>
      <c r="F403" s="59"/>
      <c r="G403" s="60"/>
      <c r="H403" s="59"/>
      <c r="I403" s="80"/>
      <c r="J403" s="59"/>
      <c r="K403" s="60"/>
      <c r="L403" s="59"/>
      <c r="M403" s="60"/>
      <c r="N403" s="59"/>
      <c r="O403" s="80"/>
      <c r="P403" s="59"/>
      <c r="Q403" s="60"/>
      <c r="R403" s="59"/>
      <c r="S403" s="60"/>
      <c r="T403" s="59"/>
      <c r="U403" s="60"/>
      <c r="V403" s="59"/>
      <c r="W403" s="60"/>
      <c r="X403" s="59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</row>
    <row r="404">
      <c r="A404" s="60"/>
      <c r="B404" s="59"/>
      <c r="C404" s="80"/>
      <c r="D404" s="59"/>
      <c r="E404" s="60"/>
      <c r="F404" s="59"/>
      <c r="G404" s="60"/>
      <c r="H404" s="59"/>
      <c r="I404" s="80"/>
      <c r="J404" s="59"/>
      <c r="K404" s="60"/>
      <c r="L404" s="59"/>
      <c r="M404" s="60"/>
      <c r="N404" s="59"/>
      <c r="O404" s="80"/>
      <c r="P404" s="59"/>
      <c r="Q404" s="60"/>
      <c r="R404" s="59"/>
      <c r="S404" s="60"/>
      <c r="T404" s="59"/>
      <c r="U404" s="60"/>
      <c r="V404" s="59"/>
      <c r="W404" s="60"/>
      <c r="X404" s="59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</row>
    <row r="405">
      <c r="A405" s="60"/>
      <c r="B405" s="59"/>
      <c r="C405" s="80"/>
      <c r="D405" s="59"/>
      <c r="E405" s="60"/>
      <c r="F405" s="59"/>
      <c r="G405" s="60"/>
      <c r="H405" s="59"/>
      <c r="I405" s="80"/>
      <c r="J405" s="59"/>
      <c r="K405" s="60"/>
      <c r="L405" s="59"/>
      <c r="M405" s="60"/>
      <c r="N405" s="59"/>
      <c r="O405" s="80"/>
      <c r="P405" s="59"/>
      <c r="Q405" s="60"/>
      <c r="R405" s="59"/>
      <c r="S405" s="60"/>
      <c r="T405" s="59"/>
      <c r="U405" s="60"/>
      <c r="V405" s="59"/>
      <c r="W405" s="60"/>
      <c r="X405" s="59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</row>
    <row r="406">
      <c r="A406" s="60"/>
      <c r="B406" s="59"/>
      <c r="C406" s="80"/>
      <c r="D406" s="59"/>
      <c r="E406" s="60"/>
      <c r="F406" s="59"/>
      <c r="G406" s="60"/>
      <c r="H406" s="59"/>
      <c r="I406" s="80"/>
      <c r="J406" s="59"/>
      <c r="K406" s="60"/>
      <c r="L406" s="59"/>
      <c r="M406" s="60"/>
      <c r="N406" s="59"/>
      <c r="O406" s="80"/>
      <c r="P406" s="59"/>
      <c r="Q406" s="60"/>
      <c r="R406" s="59"/>
      <c r="S406" s="60"/>
      <c r="T406" s="59"/>
      <c r="U406" s="60"/>
      <c r="V406" s="59"/>
      <c r="W406" s="60"/>
      <c r="X406" s="59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</row>
    <row r="407">
      <c r="A407" s="60"/>
      <c r="B407" s="59"/>
      <c r="C407" s="80"/>
      <c r="D407" s="59"/>
      <c r="E407" s="60"/>
      <c r="F407" s="59"/>
      <c r="G407" s="60"/>
      <c r="H407" s="59"/>
      <c r="I407" s="80"/>
      <c r="J407" s="59"/>
      <c r="K407" s="60"/>
      <c r="L407" s="59"/>
      <c r="M407" s="60"/>
      <c r="N407" s="59"/>
      <c r="O407" s="80"/>
      <c r="P407" s="59"/>
      <c r="Q407" s="60"/>
      <c r="R407" s="59"/>
      <c r="S407" s="60"/>
      <c r="T407" s="59"/>
      <c r="U407" s="60"/>
      <c r="V407" s="59"/>
      <c r="W407" s="60"/>
      <c r="X407" s="59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</row>
    <row r="408">
      <c r="A408" s="60"/>
      <c r="B408" s="59"/>
      <c r="C408" s="80"/>
      <c r="D408" s="59"/>
      <c r="E408" s="60"/>
      <c r="F408" s="59"/>
      <c r="G408" s="60"/>
      <c r="H408" s="59"/>
      <c r="I408" s="80"/>
      <c r="J408" s="59"/>
      <c r="K408" s="60"/>
      <c r="L408" s="59"/>
      <c r="M408" s="60"/>
      <c r="N408" s="59"/>
      <c r="O408" s="80"/>
      <c r="P408" s="59"/>
      <c r="Q408" s="60"/>
      <c r="R408" s="59"/>
      <c r="S408" s="60"/>
      <c r="T408" s="59"/>
      <c r="U408" s="60"/>
      <c r="V408" s="59"/>
      <c r="W408" s="60"/>
      <c r="X408" s="59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</row>
    <row r="409">
      <c r="A409" s="60"/>
      <c r="B409" s="59"/>
      <c r="C409" s="80"/>
      <c r="D409" s="59"/>
      <c r="E409" s="60"/>
      <c r="F409" s="59"/>
      <c r="G409" s="60"/>
      <c r="H409" s="59"/>
      <c r="I409" s="80"/>
      <c r="J409" s="59"/>
      <c r="K409" s="60"/>
      <c r="L409" s="59"/>
      <c r="M409" s="60"/>
      <c r="N409" s="59"/>
      <c r="O409" s="80"/>
      <c r="P409" s="59"/>
      <c r="Q409" s="60"/>
      <c r="R409" s="59"/>
      <c r="S409" s="60"/>
      <c r="T409" s="59"/>
      <c r="U409" s="60"/>
      <c r="V409" s="59"/>
      <c r="W409" s="60"/>
      <c r="X409" s="59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</row>
    <row r="410">
      <c r="A410" s="60"/>
      <c r="B410" s="59"/>
      <c r="C410" s="80"/>
      <c r="D410" s="59"/>
      <c r="E410" s="60"/>
      <c r="F410" s="59"/>
      <c r="G410" s="60"/>
      <c r="H410" s="59"/>
      <c r="I410" s="80"/>
      <c r="J410" s="59"/>
      <c r="K410" s="60"/>
      <c r="L410" s="59"/>
      <c r="M410" s="60"/>
      <c r="N410" s="59"/>
      <c r="O410" s="80"/>
      <c r="P410" s="59"/>
      <c r="Q410" s="60"/>
      <c r="R410" s="59"/>
      <c r="S410" s="60"/>
      <c r="T410" s="59"/>
      <c r="U410" s="60"/>
      <c r="V410" s="59"/>
      <c r="W410" s="60"/>
      <c r="X410" s="59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</row>
    <row r="411">
      <c r="A411" s="60"/>
      <c r="B411" s="59"/>
      <c r="C411" s="80"/>
      <c r="D411" s="59"/>
      <c r="E411" s="60"/>
      <c r="F411" s="59"/>
      <c r="G411" s="60"/>
      <c r="H411" s="59"/>
      <c r="I411" s="80"/>
      <c r="J411" s="59"/>
      <c r="K411" s="60"/>
      <c r="L411" s="59"/>
      <c r="M411" s="60"/>
      <c r="N411" s="59"/>
      <c r="O411" s="80"/>
      <c r="P411" s="59"/>
      <c r="Q411" s="60"/>
      <c r="R411" s="59"/>
      <c r="S411" s="60"/>
      <c r="T411" s="59"/>
      <c r="U411" s="60"/>
      <c r="V411" s="59"/>
      <c r="W411" s="60"/>
      <c r="X411" s="59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</row>
    <row r="412">
      <c r="A412" s="60"/>
      <c r="B412" s="59"/>
      <c r="C412" s="80"/>
      <c r="D412" s="59"/>
      <c r="E412" s="60"/>
      <c r="F412" s="59"/>
      <c r="G412" s="60"/>
      <c r="H412" s="59"/>
      <c r="I412" s="80"/>
      <c r="J412" s="59"/>
      <c r="K412" s="60"/>
      <c r="L412" s="59"/>
      <c r="M412" s="60"/>
      <c r="N412" s="59"/>
      <c r="O412" s="80"/>
      <c r="P412" s="59"/>
      <c r="Q412" s="60"/>
      <c r="R412" s="59"/>
      <c r="S412" s="60"/>
      <c r="T412" s="59"/>
      <c r="U412" s="60"/>
      <c r="V412" s="59"/>
      <c r="W412" s="60"/>
      <c r="X412" s="59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</row>
    <row r="413">
      <c r="A413" s="60"/>
      <c r="B413" s="59"/>
      <c r="C413" s="80"/>
      <c r="D413" s="59"/>
      <c r="E413" s="60"/>
      <c r="F413" s="59"/>
      <c r="G413" s="60"/>
      <c r="H413" s="59"/>
      <c r="I413" s="80"/>
      <c r="J413" s="59"/>
      <c r="K413" s="60"/>
      <c r="L413" s="59"/>
      <c r="M413" s="60"/>
      <c r="N413" s="59"/>
      <c r="O413" s="80"/>
      <c r="P413" s="59"/>
      <c r="Q413" s="60"/>
      <c r="R413" s="59"/>
      <c r="S413" s="60"/>
      <c r="T413" s="59"/>
      <c r="U413" s="60"/>
      <c r="V413" s="59"/>
      <c r="W413" s="60"/>
      <c r="X413" s="59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</row>
    <row r="414">
      <c r="A414" s="60"/>
      <c r="B414" s="59"/>
      <c r="C414" s="80"/>
      <c r="D414" s="59"/>
      <c r="E414" s="60"/>
      <c r="F414" s="59"/>
      <c r="G414" s="60"/>
      <c r="H414" s="59"/>
      <c r="I414" s="80"/>
      <c r="J414" s="59"/>
      <c r="K414" s="60"/>
      <c r="L414" s="59"/>
      <c r="M414" s="60"/>
      <c r="N414" s="59"/>
      <c r="O414" s="80"/>
      <c r="P414" s="59"/>
      <c r="Q414" s="60"/>
      <c r="R414" s="59"/>
      <c r="S414" s="60"/>
      <c r="T414" s="59"/>
      <c r="U414" s="60"/>
      <c r="V414" s="59"/>
      <c r="W414" s="60"/>
      <c r="X414" s="59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</row>
    <row r="415">
      <c r="A415" s="60"/>
      <c r="B415" s="59"/>
      <c r="C415" s="80"/>
      <c r="D415" s="59"/>
      <c r="E415" s="60"/>
      <c r="F415" s="59"/>
      <c r="G415" s="60"/>
      <c r="H415" s="59"/>
      <c r="I415" s="80"/>
      <c r="J415" s="59"/>
      <c r="K415" s="60"/>
      <c r="L415" s="59"/>
      <c r="M415" s="60"/>
      <c r="N415" s="59"/>
      <c r="O415" s="80"/>
      <c r="P415" s="59"/>
      <c r="Q415" s="60"/>
      <c r="R415" s="59"/>
      <c r="S415" s="60"/>
      <c r="T415" s="59"/>
      <c r="U415" s="60"/>
      <c r="V415" s="59"/>
      <c r="W415" s="60"/>
      <c r="X415" s="59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</row>
    <row r="416">
      <c r="A416" s="60"/>
      <c r="B416" s="59"/>
      <c r="C416" s="80"/>
      <c r="D416" s="59"/>
      <c r="E416" s="60"/>
      <c r="F416" s="59"/>
      <c r="G416" s="60"/>
      <c r="H416" s="59"/>
      <c r="I416" s="80"/>
      <c r="J416" s="59"/>
      <c r="K416" s="60"/>
      <c r="L416" s="59"/>
      <c r="M416" s="60"/>
      <c r="N416" s="59"/>
      <c r="O416" s="80"/>
      <c r="P416" s="59"/>
      <c r="Q416" s="60"/>
      <c r="R416" s="59"/>
      <c r="S416" s="60"/>
      <c r="T416" s="59"/>
      <c r="U416" s="60"/>
      <c r="V416" s="59"/>
      <c r="W416" s="60"/>
      <c r="X416" s="59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</row>
    <row r="417">
      <c r="A417" s="60"/>
      <c r="B417" s="59"/>
      <c r="C417" s="80"/>
      <c r="D417" s="59"/>
      <c r="E417" s="60"/>
      <c r="F417" s="59"/>
      <c r="G417" s="60"/>
      <c r="H417" s="59"/>
      <c r="I417" s="80"/>
      <c r="J417" s="59"/>
      <c r="K417" s="60"/>
      <c r="L417" s="59"/>
      <c r="M417" s="60"/>
      <c r="N417" s="59"/>
      <c r="O417" s="80"/>
      <c r="P417" s="59"/>
      <c r="Q417" s="60"/>
      <c r="R417" s="59"/>
      <c r="S417" s="60"/>
      <c r="T417" s="59"/>
      <c r="U417" s="60"/>
      <c r="V417" s="59"/>
      <c r="W417" s="60"/>
      <c r="X417" s="59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</row>
    <row r="418">
      <c r="A418" s="60"/>
      <c r="B418" s="59"/>
      <c r="C418" s="80"/>
      <c r="D418" s="59"/>
      <c r="E418" s="60"/>
      <c r="F418" s="59"/>
      <c r="G418" s="60"/>
      <c r="H418" s="59"/>
      <c r="I418" s="80"/>
      <c r="J418" s="59"/>
      <c r="K418" s="60"/>
      <c r="L418" s="59"/>
      <c r="M418" s="60"/>
      <c r="N418" s="59"/>
      <c r="O418" s="80"/>
      <c r="P418" s="59"/>
      <c r="Q418" s="60"/>
      <c r="R418" s="59"/>
      <c r="S418" s="60"/>
      <c r="T418" s="59"/>
      <c r="U418" s="60"/>
      <c r="V418" s="59"/>
      <c r="W418" s="60"/>
      <c r="X418" s="59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</row>
    <row r="419">
      <c r="A419" s="60"/>
      <c r="B419" s="59"/>
      <c r="C419" s="80"/>
      <c r="D419" s="59"/>
      <c r="E419" s="60"/>
      <c r="F419" s="59"/>
      <c r="G419" s="60"/>
      <c r="H419" s="59"/>
      <c r="I419" s="80"/>
      <c r="J419" s="59"/>
      <c r="K419" s="60"/>
      <c r="L419" s="59"/>
      <c r="M419" s="60"/>
      <c r="N419" s="59"/>
      <c r="O419" s="80"/>
      <c r="P419" s="59"/>
      <c r="Q419" s="60"/>
      <c r="R419" s="59"/>
      <c r="S419" s="60"/>
      <c r="T419" s="59"/>
      <c r="U419" s="60"/>
      <c r="V419" s="59"/>
      <c r="W419" s="60"/>
      <c r="X419" s="59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</row>
    <row r="420">
      <c r="A420" s="60"/>
      <c r="B420" s="59"/>
      <c r="C420" s="80"/>
      <c r="D420" s="59"/>
      <c r="E420" s="60"/>
      <c r="F420" s="59"/>
      <c r="G420" s="60"/>
      <c r="H420" s="59"/>
      <c r="I420" s="80"/>
      <c r="J420" s="59"/>
      <c r="K420" s="60"/>
      <c r="L420" s="59"/>
      <c r="M420" s="60"/>
      <c r="N420" s="59"/>
      <c r="O420" s="80"/>
      <c r="P420" s="59"/>
      <c r="Q420" s="60"/>
      <c r="R420" s="59"/>
      <c r="S420" s="60"/>
      <c r="T420" s="59"/>
      <c r="U420" s="60"/>
      <c r="V420" s="59"/>
      <c r="W420" s="60"/>
      <c r="X420" s="59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</row>
    <row r="421">
      <c r="A421" s="60"/>
      <c r="B421" s="59"/>
      <c r="C421" s="80"/>
      <c r="D421" s="59"/>
      <c r="E421" s="60"/>
      <c r="F421" s="59"/>
      <c r="G421" s="60"/>
      <c r="H421" s="59"/>
      <c r="I421" s="80"/>
      <c r="J421" s="59"/>
      <c r="K421" s="60"/>
      <c r="L421" s="59"/>
      <c r="M421" s="60"/>
      <c r="N421" s="59"/>
      <c r="O421" s="80"/>
      <c r="P421" s="59"/>
      <c r="Q421" s="60"/>
      <c r="R421" s="59"/>
      <c r="S421" s="60"/>
      <c r="T421" s="59"/>
      <c r="U421" s="60"/>
      <c r="V421" s="59"/>
      <c r="W421" s="60"/>
      <c r="X421" s="59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</row>
    <row r="422">
      <c r="A422" s="60"/>
      <c r="B422" s="59"/>
      <c r="C422" s="80"/>
      <c r="D422" s="59"/>
      <c r="E422" s="60"/>
      <c r="F422" s="59"/>
      <c r="G422" s="60"/>
      <c r="H422" s="59"/>
      <c r="I422" s="80"/>
      <c r="J422" s="59"/>
      <c r="K422" s="60"/>
      <c r="L422" s="59"/>
      <c r="M422" s="60"/>
      <c r="N422" s="59"/>
      <c r="O422" s="80"/>
      <c r="P422" s="59"/>
      <c r="Q422" s="60"/>
      <c r="R422" s="59"/>
      <c r="S422" s="60"/>
      <c r="T422" s="59"/>
      <c r="U422" s="60"/>
      <c r="V422" s="59"/>
      <c r="W422" s="60"/>
      <c r="X422" s="59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</row>
    <row r="423">
      <c r="A423" s="60"/>
      <c r="B423" s="59"/>
      <c r="C423" s="80"/>
      <c r="D423" s="59"/>
      <c r="E423" s="60"/>
      <c r="F423" s="59"/>
      <c r="G423" s="60"/>
      <c r="H423" s="59"/>
      <c r="I423" s="80"/>
      <c r="J423" s="59"/>
      <c r="K423" s="60"/>
      <c r="L423" s="59"/>
      <c r="M423" s="60"/>
      <c r="N423" s="59"/>
      <c r="O423" s="80"/>
      <c r="P423" s="59"/>
      <c r="Q423" s="60"/>
      <c r="R423" s="59"/>
      <c r="S423" s="60"/>
      <c r="T423" s="59"/>
      <c r="U423" s="60"/>
      <c r="V423" s="59"/>
      <c r="W423" s="60"/>
      <c r="X423" s="59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</row>
    <row r="424">
      <c r="A424" s="60"/>
      <c r="B424" s="59"/>
      <c r="C424" s="80"/>
      <c r="D424" s="59"/>
      <c r="E424" s="60"/>
      <c r="F424" s="59"/>
      <c r="G424" s="60"/>
      <c r="H424" s="59"/>
      <c r="I424" s="80"/>
      <c r="J424" s="59"/>
      <c r="K424" s="60"/>
      <c r="L424" s="59"/>
      <c r="M424" s="60"/>
      <c r="N424" s="59"/>
      <c r="O424" s="80"/>
      <c r="P424" s="59"/>
      <c r="Q424" s="60"/>
      <c r="R424" s="59"/>
      <c r="S424" s="60"/>
      <c r="T424" s="59"/>
      <c r="U424" s="60"/>
      <c r="V424" s="59"/>
      <c r="W424" s="60"/>
      <c r="X424" s="59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</row>
    <row r="425">
      <c r="A425" s="60"/>
      <c r="B425" s="59"/>
      <c r="C425" s="80"/>
      <c r="D425" s="59"/>
      <c r="E425" s="60"/>
      <c r="F425" s="59"/>
      <c r="G425" s="60"/>
      <c r="H425" s="59"/>
      <c r="I425" s="80"/>
      <c r="J425" s="59"/>
      <c r="K425" s="60"/>
      <c r="L425" s="59"/>
      <c r="M425" s="60"/>
      <c r="N425" s="59"/>
      <c r="O425" s="80"/>
      <c r="P425" s="59"/>
      <c r="Q425" s="60"/>
      <c r="R425" s="59"/>
      <c r="S425" s="60"/>
      <c r="T425" s="59"/>
      <c r="U425" s="60"/>
      <c r="V425" s="59"/>
      <c r="W425" s="60"/>
      <c r="X425" s="59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</row>
    <row r="426">
      <c r="A426" s="60"/>
      <c r="B426" s="59"/>
      <c r="C426" s="80"/>
      <c r="D426" s="59"/>
      <c r="E426" s="60"/>
      <c r="F426" s="59"/>
      <c r="G426" s="60"/>
      <c r="H426" s="59"/>
      <c r="I426" s="80"/>
      <c r="J426" s="59"/>
      <c r="K426" s="60"/>
      <c r="L426" s="59"/>
      <c r="M426" s="60"/>
      <c r="N426" s="59"/>
      <c r="O426" s="80"/>
      <c r="P426" s="59"/>
      <c r="Q426" s="60"/>
      <c r="R426" s="59"/>
      <c r="S426" s="60"/>
      <c r="T426" s="59"/>
      <c r="U426" s="60"/>
      <c r="V426" s="59"/>
      <c r="W426" s="60"/>
      <c r="X426" s="59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</row>
    <row r="427">
      <c r="A427" s="60"/>
      <c r="B427" s="59"/>
      <c r="C427" s="80"/>
      <c r="D427" s="59"/>
      <c r="E427" s="60"/>
      <c r="F427" s="59"/>
      <c r="G427" s="60"/>
      <c r="H427" s="59"/>
      <c r="I427" s="80"/>
      <c r="J427" s="59"/>
      <c r="K427" s="60"/>
      <c r="L427" s="59"/>
      <c r="M427" s="60"/>
      <c r="N427" s="59"/>
      <c r="O427" s="80"/>
      <c r="P427" s="59"/>
      <c r="Q427" s="60"/>
      <c r="R427" s="59"/>
      <c r="S427" s="60"/>
      <c r="T427" s="59"/>
      <c r="U427" s="60"/>
      <c r="V427" s="59"/>
      <c r="W427" s="60"/>
      <c r="X427" s="59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</row>
    <row r="428">
      <c r="A428" s="60"/>
      <c r="B428" s="59"/>
      <c r="C428" s="80"/>
      <c r="D428" s="59"/>
      <c r="E428" s="60"/>
      <c r="F428" s="59"/>
      <c r="G428" s="60"/>
      <c r="H428" s="59"/>
      <c r="I428" s="80"/>
      <c r="J428" s="59"/>
      <c r="K428" s="60"/>
      <c r="L428" s="59"/>
      <c r="M428" s="60"/>
      <c r="N428" s="59"/>
      <c r="O428" s="80"/>
      <c r="P428" s="59"/>
      <c r="Q428" s="60"/>
      <c r="R428" s="59"/>
      <c r="S428" s="60"/>
      <c r="T428" s="59"/>
      <c r="U428" s="60"/>
      <c r="V428" s="59"/>
      <c r="W428" s="60"/>
      <c r="X428" s="59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</row>
    <row r="429">
      <c r="A429" s="60"/>
      <c r="B429" s="59"/>
      <c r="C429" s="80"/>
      <c r="D429" s="59"/>
      <c r="E429" s="60"/>
      <c r="F429" s="59"/>
      <c r="G429" s="60"/>
      <c r="H429" s="59"/>
      <c r="I429" s="80"/>
      <c r="J429" s="59"/>
      <c r="K429" s="60"/>
      <c r="L429" s="59"/>
      <c r="M429" s="60"/>
      <c r="N429" s="59"/>
      <c r="O429" s="80"/>
      <c r="P429" s="59"/>
      <c r="Q429" s="60"/>
      <c r="R429" s="59"/>
      <c r="S429" s="60"/>
      <c r="T429" s="59"/>
      <c r="U429" s="60"/>
      <c r="V429" s="59"/>
      <c r="W429" s="60"/>
      <c r="X429" s="59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</row>
    <row r="430">
      <c r="A430" s="60"/>
      <c r="B430" s="59"/>
      <c r="C430" s="80"/>
      <c r="D430" s="59"/>
      <c r="E430" s="60"/>
      <c r="F430" s="59"/>
      <c r="G430" s="60"/>
      <c r="H430" s="59"/>
      <c r="I430" s="80"/>
      <c r="J430" s="59"/>
      <c r="K430" s="60"/>
      <c r="L430" s="59"/>
      <c r="M430" s="60"/>
      <c r="N430" s="59"/>
      <c r="O430" s="80"/>
      <c r="P430" s="59"/>
      <c r="Q430" s="60"/>
      <c r="R430" s="59"/>
      <c r="S430" s="60"/>
      <c r="T430" s="59"/>
      <c r="U430" s="60"/>
      <c r="V430" s="59"/>
      <c r="W430" s="60"/>
      <c r="X430" s="59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</row>
    <row r="431">
      <c r="A431" s="60"/>
      <c r="B431" s="59"/>
      <c r="C431" s="80"/>
      <c r="D431" s="59"/>
      <c r="E431" s="60"/>
      <c r="F431" s="59"/>
      <c r="G431" s="60"/>
      <c r="H431" s="59"/>
      <c r="I431" s="80"/>
      <c r="J431" s="59"/>
      <c r="K431" s="60"/>
      <c r="L431" s="59"/>
      <c r="M431" s="60"/>
      <c r="N431" s="59"/>
      <c r="O431" s="80"/>
      <c r="P431" s="59"/>
      <c r="Q431" s="60"/>
      <c r="R431" s="59"/>
      <c r="S431" s="60"/>
      <c r="T431" s="59"/>
      <c r="U431" s="60"/>
      <c r="V431" s="59"/>
      <c r="W431" s="60"/>
      <c r="X431" s="59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</row>
    <row r="432">
      <c r="A432" s="60"/>
      <c r="B432" s="59"/>
      <c r="C432" s="80"/>
      <c r="D432" s="59"/>
      <c r="E432" s="60"/>
      <c r="F432" s="59"/>
      <c r="G432" s="60"/>
      <c r="H432" s="59"/>
      <c r="I432" s="80"/>
      <c r="J432" s="59"/>
      <c r="K432" s="60"/>
      <c r="L432" s="59"/>
      <c r="M432" s="60"/>
      <c r="N432" s="59"/>
      <c r="O432" s="80"/>
      <c r="P432" s="59"/>
      <c r="Q432" s="60"/>
      <c r="R432" s="59"/>
      <c r="S432" s="60"/>
      <c r="T432" s="59"/>
      <c r="U432" s="60"/>
      <c r="V432" s="59"/>
      <c r="W432" s="60"/>
      <c r="X432" s="59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</row>
    <row r="433">
      <c r="A433" s="60"/>
      <c r="B433" s="59"/>
      <c r="C433" s="80"/>
      <c r="D433" s="59"/>
      <c r="E433" s="60"/>
      <c r="F433" s="59"/>
      <c r="G433" s="60"/>
      <c r="H433" s="59"/>
      <c r="I433" s="80"/>
      <c r="J433" s="59"/>
      <c r="K433" s="60"/>
      <c r="L433" s="59"/>
      <c r="M433" s="60"/>
      <c r="N433" s="59"/>
      <c r="O433" s="80"/>
      <c r="P433" s="59"/>
      <c r="Q433" s="60"/>
      <c r="R433" s="59"/>
      <c r="S433" s="60"/>
      <c r="T433" s="59"/>
      <c r="U433" s="60"/>
      <c r="V433" s="59"/>
      <c r="W433" s="60"/>
      <c r="X433" s="59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</row>
    <row r="434">
      <c r="A434" s="60"/>
      <c r="B434" s="59"/>
      <c r="C434" s="80"/>
      <c r="D434" s="59"/>
      <c r="E434" s="60"/>
      <c r="F434" s="59"/>
      <c r="G434" s="60"/>
      <c r="H434" s="59"/>
      <c r="I434" s="80"/>
      <c r="J434" s="59"/>
      <c r="K434" s="60"/>
      <c r="L434" s="59"/>
      <c r="M434" s="60"/>
      <c r="N434" s="59"/>
      <c r="O434" s="80"/>
      <c r="P434" s="59"/>
      <c r="Q434" s="60"/>
      <c r="R434" s="59"/>
      <c r="S434" s="60"/>
      <c r="T434" s="59"/>
      <c r="U434" s="60"/>
      <c r="V434" s="59"/>
      <c r="W434" s="60"/>
      <c r="X434" s="59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</row>
    <row r="435">
      <c r="A435" s="60"/>
      <c r="B435" s="59"/>
      <c r="C435" s="80"/>
      <c r="D435" s="59"/>
      <c r="E435" s="60"/>
      <c r="F435" s="59"/>
      <c r="G435" s="60"/>
      <c r="H435" s="59"/>
      <c r="I435" s="80"/>
      <c r="J435" s="59"/>
      <c r="K435" s="60"/>
      <c r="L435" s="59"/>
      <c r="M435" s="60"/>
      <c r="N435" s="59"/>
      <c r="O435" s="80"/>
      <c r="P435" s="59"/>
      <c r="Q435" s="60"/>
      <c r="R435" s="59"/>
      <c r="S435" s="60"/>
      <c r="T435" s="59"/>
      <c r="U435" s="60"/>
      <c r="V435" s="59"/>
      <c r="W435" s="60"/>
      <c r="X435" s="59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</row>
    <row r="436">
      <c r="A436" s="60"/>
      <c r="B436" s="59"/>
      <c r="C436" s="80"/>
      <c r="D436" s="59"/>
      <c r="E436" s="60"/>
      <c r="F436" s="59"/>
      <c r="G436" s="60"/>
      <c r="H436" s="59"/>
      <c r="I436" s="80"/>
      <c r="J436" s="59"/>
      <c r="K436" s="60"/>
      <c r="L436" s="59"/>
      <c r="M436" s="60"/>
      <c r="N436" s="59"/>
      <c r="O436" s="80"/>
      <c r="P436" s="59"/>
      <c r="Q436" s="60"/>
      <c r="R436" s="59"/>
      <c r="S436" s="60"/>
      <c r="T436" s="59"/>
      <c r="U436" s="60"/>
      <c r="V436" s="59"/>
      <c r="W436" s="60"/>
      <c r="X436" s="59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</row>
    <row r="437">
      <c r="A437" s="60"/>
      <c r="B437" s="59"/>
      <c r="C437" s="80"/>
      <c r="D437" s="59"/>
      <c r="E437" s="60"/>
      <c r="F437" s="59"/>
      <c r="G437" s="60"/>
      <c r="H437" s="59"/>
      <c r="I437" s="80"/>
      <c r="J437" s="59"/>
      <c r="K437" s="60"/>
      <c r="L437" s="59"/>
      <c r="M437" s="60"/>
      <c r="N437" s="59"/>
      <c r="O437" s="80"/>
      <c r="P437" s="59"/>
      <c r="Q437" s="60"/>
      <c r="R437" s="59"/>
      <c r="S437" s="60"/>
      <c r="T437" s="59"/>
      <c r="U437" s="60"/>
      <c r="V437" s="59"/>
      <c r="W437" s="60"/>
      <c r="X437" s="59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</row>
    <row r="438">
      <c r="A438" s="60"/>
      <c r="B438" s="59"/>
      <c r="C438" s="80"/>
      <c r="D438" s="59"/>
      <c r="E438" s="60"/>
      <c r="F438" s="59"/>
      <c r="G438" s="60"/>
      <c r="H438" s="59"/>
      <c r="I438" s="80"/>
      <c r="J438" s="59"/>
      <c r="K438" s="60"/>
      <c r="L438" s="59"/>
      <c r="M438" s="60"/>
      <c r="N438" s="59"/>
      <c r="O438" s="80"/>
      <c r="P438" s="59"/>
      <c r="Q438" s="60"/>
      <c r="R438" s="59"/>
      <c r="S438" s="60"/>
      <c r="T438" s="59"/>
      <c r="U438" s="60"/>
      <c r="V438" s="59"/>
      <c r="W438" s="60"/>
      <c r="X438" s="59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</row>
    <row r="439">
      <c r="A439" s="60"/>
      <c r="B439" s="59"/>
      <c r="C439" s="80"/>
      <c r="D439" s="59"/>
      <c r="E439" s="60"/>
      <c r="F439" s="59"/>
      <c r="G439" s="60"/>
      <c r="H439" s="59"/>
      <c r="I439" s="80"/>
      <c r="J439" s="59"/>
      <c r="K439" s="60"/>
      <c r="L439" s="59"/>
      <c r="M439" s="60"/>
      <c r="N439" s="59"/>
      <c r="O439" s="80"/>
      <c r="P439" s="59"/>
      <c r="Q439" s="60"/>
      <c r="R439" s="59"/>
      <c r="S439" s="60"/>
      <c r="T439" s="59"/>
      <c r="U439" s="60"/>
      <c r="V439" s="59"/>
      <c r="W439" s="60"/>
      <c r="X439" s="59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</row>
    <row r="440">
      <c r="A440" s="60"/>
      <c r="B440" s="59"/>
      <c r="C440" s="80"/>
      <c r="D440" s="59"/>
      <c r="E440" s="60"/>
      <c r="F440" s="59"/>
      <c r="G440" s="60"/>
      <c r="H440" s="59"/>
      <c r="I440" s="80"/>
      <c r="J440" s="59"/>
      <c r="K440" s="60"/>
      <c r="L440" s="59"/>
      <c r="M440" s="60"/>
      <c r="N440" s="59"/>
      <c r="O440" s="80"/>
      <c r="P440" s="59"/>
      <c r="Q440" s="60"/>
      <c r="R440" s="59"/>
      <c r="S440" s="60"/>
      <c r="T440" s="59"/>
      <c r="U440" s="60"/>
      <c r="V440" s="59"/>
      <c r="W440" s="60"/>
      <c r="X440" s="59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</row>
    <row r="441">
      <c r="A441" s="60"/>
      <c r="B441" s="59"/>
      <c r="C441" s="80"/>
      <c r="D441" s="59"/>
      <c r="E441" s="60"/>
      <c r="F441" s="59"/>
      <c r="G441" s="60"/>
      <c r="H441" s="59"/>
      <c r="I441" s="80"/>
      <c r="J441" s="59"/>
      <c r="K441" s="60"/>
      <c r="L441" s="59"/>
      <c r="M441" s="60"/>
      <c r="N441" s="59"/>
      <c r="O441" s="80"/>
      <c r="P441" s="59"/>
      <c r="Q441" s="60"/>
      <c r="R441" s="59"/>
      <c r="S441" s="60"/>
      <c r="T441" s="59"/>
      <c r="U441" s="60"/>
      <c r="V441" s="59"/>
      <c r="W441" s="60"/>
      <c r="X441" s="59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</row>
    <row r="442">
      <c r="A442" s="60"/>
      <c r="B442" s="59"/>
      <c r="C442" s="80"/>
      <c r="D442" s="59"/>
      <c r="E442" s="60"/>
      <c r="F442" s="59"/>
      <c r="G442" s="60"/>
      <c r="H442" s="59"/>
      <c r="I442" s="80"/>
      <c r="J442" s="59"/>
      <c r="K442" s="60"/>
      <c r="L442" s="59"/>
      <c r="M442" s="60"/>
      <c r="N442" s="59"/>
      <c r="O442" s="80"/>
      <c r="P442" s="59"/>
      <c r="Q442" s="60"/>
      <c r="R442" s="59"/>
      <c r="S442" s="60"/>
      <c r="T442" s="59"/>
      <c r="U442" s="60"/>
      <c r="V442" s="59"/>
      <c r="W442" s="60"/>
      <c r="X442" s="59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</row>
    <row r="443">
      <c r="A443" s="60"/>
      <c r="B443" s="59"/>
      <c r="C443" s="80"/>
      <c r="D443" s="59"/>
      <c r="E443" s="60"/>
      <c r="F443" s="59"/>
      <c r="G443" s="60"/>
      <c r="H443" s="59"/>
      <c r="I443" s="80"/>
      <c r="J443" s="59"/>
      <c r="K443" s="60"/>
      <c r="L443" s="59"/>
      <c r="M443" s="60"/>
      <c r="N443" s="59"/>
      <c r="O443" s="80"/>
      <c r="P443" s="59"/>
      <c r="Q443" s="60"/>
      <c r="R443" s="59"/>
      <c r="S443" s="60"/>
      <c r="T443" s="59"/>
      <c r="U443" s="60"/>
      <c r="V443" s="59"/>
      <c r="W443" s="60"/>
      <c r="X443" s="59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</row>
    <row r="444">
      <c r="A444" s="60"/>
      <c r="B444" s="59"/>
      <c r="C444" s="80"/>
      <c r="D444" s="59"/>
      <c r="E444" s="60"/>
      <c r="F444" s="59"/>
      <c r="G444" s="60"/>
      <c r="H444" s="59"/>
      <c r="I444" s="80"/>
      <c r="J444" s="59"/>
      <c r="K444" s="60"/>
      <c r="L444" s="59"/>
      <c r="M444" s="60"/>
      <c r="N444" s="59"/>
      <c r="O444" s="80"/>
      <c r="P444" s="59"/>
      <c r="Q444" s="60"/>
      <c r="R444" s="59"/>
      <c r="S444" s="60"/>
      <c r="T444" s="59"/>
      <c r="U444" s="60"/>
      <c r="V444" s="59"/>
      <c r="W444" s="60"/>
      <c r="X444" s="59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</row>
    <row r="445">
      <c r="A445" s="60"/>
      <c r="B445" s="59"/>
      <c r="C445" s="80"/>
      <c r="D445" s="59"/>
      <c r="E445" s="60"/>
      <c r="F445" s="59"/>
      <c r="G445" s="60"/>
      <c r="H445" s="59"/>
      <c r="I445" s="80"/>
      <c r="J445" s="59"/>
      <c r="K445" s="60"/>
      <c r="L445" s="59"/>
      <c r="M445" s="60"/>
      <c r="N445" s="59"/>
      <c r="O445" s="80"/>
      <c r="P445" s="59"/>
      <c r="Q445" s="60"/>
      <c r="R445" s="59"/>
      <c r="S445" s="60"/>
      <c r="T445" s="59"/>
      <c r="U445" s="60"/>
      <c r="V445" s="59"/>
      <c r="W445" s="60"/>
      <c r="X445" s="59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</row>
    <row r="446">
      <c r="A446" s="60"/>
      <c r="B446" s="59"/>
      <c r="C446" s="80"/>
      <c r="D446" s="59"/>
      <c r="E446" s="60"/>
      <c r="F446" s="59"/>
      <c r="G446" s="60"/>
      <c r="H446" s="59"/>
      <c r="I446" s="80"/>
      <c r="J446" s="59"/>
      <c r="K446" s="60"/>
      <c r="L446" s="59"/>
      <c r="M446" s="60"/>
      <c r="N446" s="59"/>
      <c r="O446" s="80"/>
      <c r="P446" s="59"/>
      <c r="Q446" s="60"/>
      <c r="R446" s="59"/>
      <c r="S446" s="60"/>
      <c r="T446" s="59"/>
      <c r="U446" s="60"/>
      <c r="V446" s="59"/>
      <c r="W446" s="60"/>
      <c r="X446" s="59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</row>
    <row r="447">
      <c r="A447" s="60"/>
      <c r="B447" s="59"/>
      <c r="C447" s="80"/>
      <c r="D447" s="59"/>
      <c r="E447" s="60"/>
      <c r="F447" s="59"/>
      <c r="G447" s="60"/>
      <c r="H447" s="59"/>
      <c r="I447" s="80"/>
      <c r="J447" s="59"/>
      <c r="K447" s="60"/>
      <c r="L447" s="59"/>
      <c r="M447" s="60"/>
      <c r="N447" s="59"/>
      <c r="O447" s="80"/>
      <c r="P447" s="59"/>
      <c r="Q447" s="60"/>
      <c r="R447" s="59"/>
      <c r="S447" s="60"/>
      <c r="T447" s="59"/>
      <c r="U447" s="60"/>
      <c r="V447" s="59"/>
      <c r="W447" s="60"/>
      <c r="X447" s="59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</row>
    <row r="448">
      <c r="A448" s="60"/>
      <c r="B448" s="59"/>
      <c r="C448" s="80"/>
      <c r="D448" s="59"/>
      <c r="E448" s="60"/>
      <c r="F448" s="59"/>
      <c r="G448" s="60"/>
      <c r="H448" s="59"/>
      <c r="I448" s="80"/>
      <c r="J448" s="59"/>
      <c r="K448" s="60"/>
      <c r="L448" s="59"/>
      <c r="M448" s="60"/>
      <c r="N448" s="59"/>
      <c r="O448" s="80"/>
      <c r="P448" s="59"/>
      <c r="Q448" s="60"/>
      <c r="R448" s="59"/>
      <c r="S448" s="60"/>
      <c r="T448" s="59"/>
      <c r="U448" s="60"/>
      <c r="V448" s="59"/>
      <c r="W448" s="60"/>
      <c r="X448" s="59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</row>
    <row r="449">
      <c r="A449" s="60"/>
      <c r="B449" s="59"/>
      <c r="C449" s="80"/>
      <c r="D449" s="59"/>
      <c r="E449" s="60"/>
      <c r="F449" s="59"/>
      <c r="G449" s="60"/>
      <c r="H449" s="59"/>
      <c r="I449" s="80"/>
      <c r="J449" s="59"/>
      <c r="K449" s="60"/>
      <c r="L449" s="59"/>
      <c r="M449" s="60"/>
      <c r="N449" s="59"/>
      <c r="O449" s="80"/>
      <c r="P449" s="59"/>
      <c r="Q449" s="60"/>
      <c r="R449" s="59"/>
      <c r="S449" s="60"/>
      <c r="T449" s="59"/>
      <c r="U449" s="60"/>
      <c r="V449" s="59"/>
      <c r="W449" s="60"/>
      <c r="X449" s="59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</row>
    <row r="450">
      <c r="A450" s="60"/>
      <c r="B450" s="59"/>
      <c r="C450" s="80"/>
      <c r="D450" s="59"/>
      <c r="E450" s="60"/>
      <c r="F450" s="59"/>
      <c r="G450" s="60"/>
      <c r="H450" s="59"/>
      <c r="I450" s="80"/>
      <c r="J450" s="59"/>
      <c r="K450" s="60"/>
      <c r="L450" s="59"/>
      <c r="M450" s="60"/>
      <c r="N450" s="59"/>
      <c r="O450" s="80"/>
      <c r="P450" s="59"/>
      <c r="Q450" s="60"/>
      <c r="R450" s="59"/>
      <c r="S450" s="60"/>
      <c r="T450" s="59"/>
      <c r="U450" s="60"/>
      <c r="V450" s="59"/>
      <c r="W450" s="60"/>
      <c r="X450" s="59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</row>
    <row r="451">
      <c r="A451" s="60"/>
      <c r="B451" s="59"/>
      <c r="C451" s="80"/>
      <c r="D451" s="59"/>
      <c r="E451" s="60"/>
      <c r="F451" s="59"/>
      <c r="G451" s="60"/>
      <c r="H451" s="59"/>
      <c r="I451" s="80"/>
      <c r="J451" s="59"/>
      <c r="K451" s="60"/>
      <c r="L451" s="59"/>
      <c r="M451" s="60"/>
      <c r="N451" s="59"/>
      <c r="O451" s="80"/>
      <c r="P451" s="59"/>
      <c r="Q451" s="60"/>
      <c r="R451" s="59"/>
      <c r="S451" s="60"/>
      <c r="T451" s="59"/>
      <c r="U451" s="60"/>
      <c r="V451" s="59"/>
      <c r="W451" s="60"/>
      <c r="X451" s="59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</row>
    <row r="452">
      <c r="A452" s="60"/>
      <c r="B452" s="59"/>
      <c r="C452" s="80"/>
      <c r="D452" s="59"/>
      <c r="E452" s="60"/>
      <c r="F452" s="59"/>
      <c r="G452" s="60"/>
      <c r="H452" s="59"/>
      <c r="I452" s="80"/>
      <c r="J452" s="59"/>
      <c r="K452" s="60"/>
      <c r="L452" s="59"/>
      <c r="M452" s="60"/>
      <c r="N452" s="59"/>
      <c r="O452" s="80"/>
      <c r="P452" s="59"/>
      <c r="Q452" s="60"/>
      <c r="R452" s="59"/>
      <c r="S452" s="60"/>
      <c r="T452" s="59"/>
      <c r="U452" s="60"/>
      <c r="V452" s="59"/>
      <c r="W452" s="60"/>
      <c r="X452" s="59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</row>
    <row r="453">
      <c r="A453" s="60"/>
      <c r="B453" s="59"/>
      <c r="C453" s="80"/>
      <c r="D453" s="59"/>
      <c r="E453" s="60"/>
      <c r="F453" s="59"/>
      <c r="G453" s="60"/>
      <c r="H453" s="59"/>
      <c r="I453" s="80"/>
      <c r="J453" s="59"/>
      <c r="K453" s="60"/>
      <c r="L453" s="59"/>
      <c r="M453" s="60"/>
      <c r="N453" s="59"/>
      <c r="O453" s="80"/>
      <c r="P453" s="59"/>
      <c r="Q453" s="60"/>
      <c r="R453" s="59"/>
      <c r="S453" s="60"/>
      <c r="T453" s="59"/>
      <c r="U453" s="60"/>
      <c r="V453" s="59"/>
      <c r="W453" s="60"/>
      <c r="X453" s="59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</row>
    <row r="454">
      <c r="A454" s="60"/>
      <c r="B454" s="59"/>
      <c r="C454" s="80"/>
      <c r="D454" s="59"/>
      <c r="E454" s="60"/>
      <c r="F454" s="59"/>
      <c r="G454" s="60"/>
      <c r="H454" s="59"/>
      <c r="I454" s="80"/>
      <c r="J454" s="59"/>
      <c r="K454" s="60"/>
      <c r="L454" s="59"/>
      <c r="M454" s="60"/>
      <c r="N454" s="59"/>
      <c r="O454" s="80"/>
      <c r="P454" s="59"/>
      <c r="Q454" s="60"/>
      <c r="R454" s="59"/>
      <c r="S454" s="60"/>
      <c r="T454" s="59"/>
      <c r="U454" s="60"/>
      <c r="V454" s="59"/>
      <c r="W454" s="60"/>
      <c r="X454" s="59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</row>
    <row r="455">
      <c r="A455" s="60"/>
      <c r="B455" s="59"/>
      <c r="C455" s="80"/>
      <c r="D455" s="59"/>
      <c r="E455" s="60"/>
      <c r="F455" s="59"/>
      <c r="G455" s="60"/>
      <c r="H455" s="59"/>
      <c r="I455" s="80"/>
      <c r="J455" s="59"/>
      <c r="K455" s="60"/>
      <c r="L455" s="59"/>
      <c r="M455" s="60"/>
      <c r="N455" s="59"/>
      <c r="O455" s="80"/>
      <c r="P455" s="59"/>
      <c r="Q455" s="60"/>
      <c r="R455" s="59"/>
      <c r="S455" s="60"/>
      <c r="T455" s="59"/>
      <c r="U455" s="60"/>
      <c r="V455" s="59"/>
      <c r="W455" s="60"/>
      <c r="X455" s="59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</row>
    <row r="456">
      <c r="A456" s="60"/>
      <c r="B456" s="59"/>
      <c r="C456" s="80"/>
      <c r="D456" s="59"/>
      <c r="E456" s="60"/>
      <c r="F456" s="59"/>
      <c r="G456" s="60"/>
      <c r="H456" s="59"/>
      <c r="I456" s="80"/>
      <c r="J456" s="59"/>
      <c r="K456" s="60"/>
      <c r="L456" s="59"/>
      <c r="M456" s="60"/>
      <c r="N456" s="59"/>
      <c r="O456" s="80"/>
      <c r="P456" s="59"/>
      <c r="Q456" s="60"/>
      <c r="R456" s="59"/>
      <c r="S456" s="60"/>
      <c r="T456" s="59"/>
      <c r="U456" s="60"/>
      <c r="V456" s="59"/>
      <c r="W456" s="60"/>
      <c r="X456" s="59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</row>
    <row r="457">
      <c r="A457" s="60"/>
      <c r="B457" s="59"/>
      <c r="C457" s="80"/>
      <c r="D457" s="59"/>
      <c r="E457" s="60"/>
      <c r="F457" s="59"/>
      <c r="G457" s="60"/>
      <c r="H457" s="59"/>
      <c r="I457" s="80"/>
      <c r="J457" s="59"/>
      <c r="K457" s="60"/>
      <c r="L457" s="59"/>
      <c r="M457" s="60"/>
      <c r="N457" s="59"/>
      <c r="O457" s="80"/>
      <c r="P457" s="59"/>
      <c r="Q457" s="60"/>
      <c r="R457" s="59"/>
      <c r="S457" s="60"/>
      <c r="T457" s="59"/>
      <c r="U457" s="60"/>
      <c r="V457" s="59"/>
      <c r="W457" s="60"/>
      <c r="X457" s="59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</row>
    <row r="458">
      <c r="A458" s="60"/>
      <c r="B458" s="59"/>
      <c r="C458" s="80"/>
      <c r="D458" s="59"/>
      <c r="E458" s="60"/>
      <c r="F458" s="59"/>
      <c r="G458" s="60"/>
      <c r="H458" s="59"/>
      <c r="I458" s="80"/>
      <c r="J458" s="59"/>
      <c r="K458" s="60"/>
      <c r="L458" s="59"/>
      <c r="M458" s="60"/>
      <c r="N458" s="59"/>
      <c r="O458" s="80"/>
      <c r="P458" s="59"/>
      <c r="Q458" s="60"/>
      <c r="R458" s="59"/>
      <c r="S458" s="60"/>
      <c r="T458" s="59"/>
      <c r="U458" s="60"/>
      <c r="V458" s="59"/>
      <c r="W458" s="60"/>
      <c r="X458" s="59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</row>
    <row r="459">
      <c r="A459" s="60"/>
      <c r="B459" s="59"/>
      <c r="C459" s="80"/>
      <c r="D459" s="59"/>
      <c r="E459" s="60"/>
      <c r="F459" s="59"/>
      <c r="G459" s="60"/>
      <c r="H459" s="59"/>
      <c r="I459" s="80"/>
      <c r="J459" s="59"/>
      <c r="K459" s="60"/>
      <c r="L459" s="59"/>
      <c r="M459" s="60"/>
      <c r="N459" s="59"/>
      <c r="O459" s="80"/>
      <c r="P459" s="59"/>
      <c r="Q459" s="60"/>
      <c r="R459" s="59"/>
      <c r="S459" s="60"/>
      <c r="T459" s="59"/>
      <c r="U459" s="60"/>
      <c r="V459" s="59"/>
      <c r="W459" s="60"/>
      <c r="X459" s="59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</row>
    <row r="460">
      <c r="A460" s="60"/>
      <c r="B460" s="59"/>
      <c r="C460" s="80"/>
      <c r="D460" s="59"/>
      <c r="E460" s="60"/>
      <c r="F460" s="59"/>
      <c r="G460" s="60"/>
      <c r="H460" s="59"/>
      <c r="I460" s="80"/>
      <c r="J460" s="59"/>
      <c r="K460" s="60"/>
      <c r="L460" s="59"/>
      <c r="M460" s="60"/>
      <c r="N460" s="59"/>
      <c r="O460" s="80"/>
      <c r="P460" s="59"/>
      <c r="Q460" s="60"/>
      <c r="R460" s="59"/>
      <c r="S460" s="60"/>
      <c r="T460" s="59"/>
      <c r="U460" s="60"/>
      <c r="V460" s="59"/>
      <c r="W460" s="60"/>
      <c r="X460" s="59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</row>
    <row r="461">
      <c r="A461" s="60"/>
      <c r="B461" s="59"/>
      <c r="C461" s="80"/>
      <c r="D461" s="59"/>
      <c r="E461" s="60"/>
      <c r="F461" s="59"/>
      <c r="G461" s="60"/>
      <c r="H461" s="59"/>
      <c r="I461" s="80"/>
      <c r="J461" s="59"/>
      <c r="K461" s="60"/>
      <c r="L461" s="59"/>
      <c r="M461" s="60"/>
      <c r="N461" s="59"/>
      <c r="O461" s="80"/>
      <c r="P461" s="59"/>
      <c r="Q461" s="60"/>
      <c r="R461" s="59"/>
      <c r="S461" s="60"/>
      <c r="T461" s="59"/>
      <c r="U461" s="60"/>
      <c r="V461" s="59"/>
      <c r="W461" s="60"/>
      <c r="X461" s="59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</row>
    <row r="462">
      <c r="A462" s="60"/>
      <c r="B462" s="59"/>
      <c r="C462" s="80"/>
      <c r="D462" s="59"/>
      <c r="E462" s="60"/>
      <c r="F462" s="59"/>
      <c r="G462" s="60"/>
      <c r="H462" s="59"/>
      <c r="I462" s="80"/>
      <c r="J462" s="59"/>
      <c r="K462" s="60"/>
      <c r="L462" s="59"/>
      <c r="M462" s="60"/>
      <c r="N462" s="59"/>
      <c r="O462" s="80"/>
      <c r="P462" s="59"/>
      <c r="Q462" s="60"/>
      <c r="R462" s="59"/>
      <c r="S462" s="60"/>
      <c r="T462" s="59"/>
      <c r="U462" s="60"/>
      <c r="V462" s="59"/>
      <c r="W462" s="60"/>
      <c r="X462" s="59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</row>
    <row r="463">
      <c r="A463" s="60"/>
      <c r="B463" s="59"/>
      <c r="C463" s="80"/>
      <c r="D463" s="59"/>
      <c r="E463" s="60"/>
      <c r="F463" s="59"/>
      <c r="G463" s="60"/>
      <c r="H463" s="59"/>
      <c r="I463" s="80"/>
      <c r="J463" s="59"/>
      <c r="K463" s="60"/>
      <c r="L463" s="59"/>
      <c r="M463" s="60"/>
      <c r="N463" s="59"/>
      <c r="O463" s="80"/>
      <c r="P463" s="59"/>
      <c r="Q463" s="60"/>
      <c r="R463" s="59"/>
      <c r="S463" s="60"/>
      <c r="T463" s="59"/>
      <c r="U463" s="60"/>
      <c r="V463" s="59"/>
      <c r="W463" s="60"/>
      <c r="X463" s="59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</row>
    <row r="464">
      <c r="A464" s="60"/>
      <c r="B464" s="59"/>
      <c r="C464" s="80"/>
      <c r="D464" s="59"/>
      <c r="E464" s="60"/>
      <c r="F464" s="59"/>
      <c r="G464" s="60"/>
      <c r="H464" s="59"/>
      <c r="I464" s="80"/>
      <c r="J464" s="59"/>
      <c r="K464" s="60"/>
      <c r="L464" s="59"/>
      <c r="M464" s="60"/>
      <c r="N464" s="59"/>
      <c r="O464" s="80"/>
      <c r="P464" s="59"/>
      <c r="Q464" s="60"/>
      <c r="R464" s="59"/>
      <c r="S464" s="60"/>
      <c r="T464" s="59"/>
      <c r="U464" s="60"/>
      <c r="V464" s="59"/>
      <c r="W464" s="60"/>
      <c r="X464" s="59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</row>
    <row r="465">
      <c r="A465" s="60"/>
      <c r="B465" s="59"/>
      <c r="C465" s="80"/>
      <c r="D465" s="59"/>
      <c r="E465" s="60"/>
      <c r="F465" s="59"/>
      <c r="G465" s="60"/>
      <c r="H465" s="59"/>
      <c r="I465" s="80"/>
      <c r="J465" s="59"/>
      <c r="K465" s="60"/>
      <c r="L465" s="59"/>
      <c r="M465" s="60"/>
      <c r="N465" s="59"/>
      <c r="O465" s="80"/>
      <c r="P465" s="59"/>
      <c r="Q465" s="60"/>
      <c r="R465" s="59"/>
      <c r="S465" s="60"/>
      <c r="T465" s="59"/>
      <c r="U465" s="60"/>
      <c r="V465" s="59"/>
      <c r="W465" s="60"/>
      <c r="X465" s="59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</row>
    <row r="466">
      <c r="A466" s="60"/>
      <c r="B466" s="59"/>
      <c r="C466" s="80"/>
      <c r="D466" s="59"/>
      <c r="E466" s="60"/>
      <c r="F466" s="59"/>
      <c r="G466" s="60"/>
      <c r="H466" s="59"/>
      <c r="I466" s="80"/>
      <c r="J466" s="59"/>
      <c r="K466" s="60"/>
      <c r="L466" s="59"/>
      <c r="M466" s="60"/>
      <c r="N466" s="59"/>
      <c r="O466" s="80"/>
      <c r="P466" s="59"/>
      <c r="Q466" s="60"/>
      <c r="R466" s="59"/>
      <c r="S466" s="60"/>
      <c r="T466" s="59"/>
      <c r="U466" s="60"/>
      <c r="V466" s="59"/>
      <c r="W466" s="60"/>
      <c r="X466" s="59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</row>
    <row r="467">
      <c r="A467" s="60"/>
      <c r="B467" s="59"/>
      <c r="C467" s="80"/>
      <c r="D467" s="59"/>
      <c r="E467" s="60"/>
      <c r="F467" s="59"/>
      <c r="G467" s="60"/>
      <c r="H467" s="59"/>
      <c r="I467" s="80"/>
      <c r="J467" s="59"/>
      <c r="K467" s="60"/>
      <c r="L467" s="59"/>
      <c r="M467" s="60"/>
      <c r="N467" s="59"/>
      <c r="O467" s="80"/>
      <c r="P467" s="59"/>
      <c r="Q467" s="60"/>
      <c r="R467" s="59"/>
      <c r="S467" s="60"/>
      <c r="T467" s="59"/>
      <c r="U467" s="60"/>
      <c r="V467" s="59"/>
      <c r="W467" s="60"/>
      <c r="X467" s="59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</row>
    <row r="468">
      <c r="A468" s="60"/>
      <c r="B468" s="59"/>
      <c r="C468" s="80"/>
      <c r="D468" s="59"/>
      <c r="E468" s="60"/>
      <c r="F468" s="59"/>
      <c r="G468" s="60"/>
      <c r="H468" s="59"/>
      <c r="I468" s="80"/>
      <c r="J468" s="59"/>
      <c r="K468" s="60"/>
      <c r="L468" s="59"/>
      <c r="M468" s="60"/>
      <c r="N468" s="59"/>
      <c r="O468" s="80"/>
      <c r="P468" s="59"/>
      <c r="Q468" s="60"/>
      <c r="R468" s="59"/>
      <c r="S468" s="60"/>
      <c r="T468" s="59"/>
      <c r="U468" s="60"/>
      <c r="V468" s="59"/>
      <c r="W468" s="60"/>
      <c r="X468" s="59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</row>
    <row r="469">
      <c r="A469" s="60"/>
      <c r="B469" s="59"/>
      <c r="C469" s="80"/>
      <c r="D469" s="59"/>
      <c r="E469" s="60"/>
      <c r="F469" s="59"/>
      <c r="G469" s="60"/>
      <c r="H469" s="59"/>
      <c r="I469" s="80"/>
      <c r="J469" s="59"/>
      <c r="K469" s="60"/>
      <c r="L469" s="59"/>
      <c r="M469" s="60"/>
      <c r="N469" s="59"/>
      <c r="O469" s="80"/>
      <c r="P469" s="59"/>
      <c r="Q469" s="60"/>
      <c r="R469" s="59"/>
      <c r="S469" s="60"/>
      <c r="T469" s="59"/>
      <c r="U469" s="60"/>
      <c r="V469" s="59"/>
      <c r="W469" s="60"/>
      <c r="X469" s="59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</row>
    <row r="470">
      <c r="A470" s="60"/>
      <c r="B470" s="59"/>
      <c r="C470" s="80"/>
      <c r="D470" s="59"/>
      <c r="E470" s="60"/>
      <c r="F470" s="59"/>
      <c r="G470" s="60"/>
      <c r="H470" s="59"/>
      <c r="I470" s="80"/>
      <c r="J470" s="59"/>
      <c r="K470" s="60"/>
      <c r="L470" s="59"/>
      <c r="M470" s="60"/>
      <c r="N470" s="59"/>
      <c r="O470" s="80"/>
      <c r="P470" s="59"/>
      <c r="Q470" s="60"/>
      <c r="R470" s="59"/>
      <c r="S470" s="60"/>
      <c r="T470" s="59"/>
      <c r="U470" s="60"/>
      <c r="V470" s="59"/>
      <c r="W470" s="60"/>
      <c r="X470" s="59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</row>
    <row r="471">
      <c r="A471" s="60"/>
      <c r="B471" s="59"/>
      <c r="C471" s="80"/>
      <c r="D471" s="59"/>
      <c r="E471" s="60"/>
      <c r="F471" s="59"/>
      <c r="G471" s="60"/>
      <c r="H471" s="59"/>
      <c r="I471" s="80"/>
      <c r="J471" s="59"/>
      <c r="K471" s="60"/>
      <c r="L471" s="59"/>
      <c r="M471" s="60"/>
      <c r="N471" s="59"/>
      <c r="O471" s="80"/>
      <c r="P471" s="59"/>
      <c r="Q471" s="60"/>
      <c r="R471" s="59"/>
      <c r="S471" s="60"/>
      <c r="T471" s="59"/>
      <c r="U471" s="60"/>
      <c r="V471" s="59"/>
      <c r="W471" s="60"/>
      <c r="X471" s="59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</row>
    <row r="472">
      <c r="A472" s="60"/>
      <c r="B472" s="59"/>
      <c r="C472" s="80"/>
      <c r="D472" s="59"/>
      <c r="E472" s="60"/>
      <c r="F472" s="59"/>
      <c r="G472" s="60"/>
      <c r="H472" s="59"/>
      <c r="I472" s="80"/>
      <c r="J472" s="59"/>
      <c r="K472" s="60"/>
      <c r="L472" s="59"/>
      <c r="M472" s="60"/>
      <c r="N472" s="59"/>
      <c r="O472" s="80"/>
      <c r="P472" s="59"/>
      <c r="Q472" s="60"/>
      <c r="R472" s="59"/>
      <c r="S472" s="60"/>
      <c r="T472" s="59"/>
      <c r="U472" s="60"/>
      <c r="V472" s="59"/>
      <c r="W472" s="60"/>
      <c r="X472" s="59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</row>
    <row r="473">
      <c r="A473" s="60"/>
      <c r="B473" s="59"/>
      <c r="C473" s="80"/>
      <c r="D473" s="59"/>
      <c r="E473" s="60"/>
      <c r="F473" s="59"/>
      <c r="G473" s="60"/>
      <c r="H473" s="59"/>
      <c r="I473" s="80"/>
      <c r="J473" s="59"/>
      <c r="K473" s="60"/>
      <c r="L473" s="59"/>
      <c r="M473" s="60"/>
      <c r="N473" s="59"/>
      <c r="O473" s="80"/>
      <c r="P473" s="59"/>
      <c r="Q473" s="60"/>
      <c r="R473" s="59"/>
      <c r="S473" s="60"/>
      <c r="T473" s="59"/>
      <c r="U473" s="60"/>
      <c r="V473" s="59"/>
      <c r="W473" s="60"/>
      <c r="X473" s="59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</row>
    <row r="474">
      <c r="A474" s="60"/>
      <c r="B474" s="59"/>
      <c r="C474" s="80"/>
      <c r="D474" s="59"/>
      <c r="E474" s="60"/>
      <c r="F474" s="59"/>
      <c r="G474" s="60"/>
      <c r="H474" s="59"/>
      <c r="I474" s="80"/>
      <c r="J474" s="59"/>
      <c r="K474" s="60"/>
      <c r="L474" s="59"/>
      <c r="M474" s="60"/>
      <c r="N474" s="59"/>
      <c r="O474" s="80"/>
      <c r="P474" s="59"/>
      <c r="Q474" s="60"/>
      <c r="R474" s="59"/>
      <c r="S474" s="60"/>
      <c r="T474" s="59"/>
      <c r="U474" s="60"/>
      <c r="V474" s="59"/>
      <c r="W474" s="60"/>
      <c r="X474" s="59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</row>
    <row r="475">
      <c r="A475" s="60"/>
      <c r="B475" s="59"/>
      <c r="C475" s="80"/>
      <c r="D475" s="59"/>
      <c r="E475" s="60"/>
      <c r="F475" s="59"/>
      <c r="G475" s="60"/>
      <c r="H475" s="59"/>
      <c r="I475" s="80"/>
      <c r="J475" s="59"/>
      <c r="K475" s="60"/>
      <c r="L475" s="59"/>
      <c r="M475" s="60"/>
      <c r="N475" s="59"/>
      <c r="O475" s="80"/>
      <c r="P475" s="59"/>
      <c r="Q475" s="60"/>
      <c r="R475" s="59"/>
      <c r="S475" s="60"/>
      <c r="T475" s="59"/>
      <c r="U475" s="60"/>
      <c r="V475" s="59"/>
      <c r="W475" s="60"/>
      <c r="X475" s="59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</row>
    <row r="476">
      <c r="A476" s="60"/>
      <c r="B476" s="59"/>
      <c r="C476" s="80"/>
      <c r="D476" s="59"/>
      <c r="E476" s="60"/>
      <c r="F476" s="59"/>
      <c r="G476" s="60"/>
      <c r="H476" s="59"/>
      <c r="I476" s="80"/>
      <c r="J476" s="59"/>
      <c r="K476" s="60"/>
      <c r="L476" s="59"/>
      <c r="M476" s="60"/>
      <c r="N476" s="59"/>
      <c r="O476" s="80"/>
      <c r="P476" s="59"/>
      <c r="Q476" s="60"/>
      <c r="R476" s="59"/>
      <c r="S476" s="60"/>
      <c r="T476" s="59"/>
      <c r="U476" s="60"/>
      <c r="V476" s="59"/>
      <c r="W476" s="60"/>
      <c r="X476" s="59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</row>
    <row r="477">
      <c r="A477" s="60"/>
      <c r="B477" s="59"/>
      <c r="C477" s="80"/>
      <c r="D477" s="59"/>
      <c r="E477" s="60"/>
      <c r="F477" s="59"/>
      <c r="G477" s="60"/>
      <c r="H477" s="59"/>
      <c r="I477" s="80"/>
      <c r="J477" s="59"/>
      <c r="K477" s="60"/>
      <c r="L477" s="59"/>
      <c r="M477" s="60"/>
      <c r="N477" s="59"/>
      <c r="O477" s="80"/>
      <c r="P477" s="59"/>
      <c r="Q477" s="60"/>
      <c r="R477" s="59"/>
      <c r="S477" s="60"/>
      <c r="T477" s="59"/>
      <c r="U477" s="60"/>
      <c r="V477" s="59"/>
      <c r="W477" s="60"/>
      <c r="X477" s="59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</row>
    <row r="478">
      <c r="A478" s="60"/>
      <c r="B478" s="59"/>
      <c r="C478" s="80"/>
      <c r="D478" s="59"/>
      <c r="E478" s="60"/>
      <c r="F478" s="59"/>
      <c r="G478" s="60"/>
      <c r="H478" s="59"/>
      <c r="I478" s="80"/>
      <c r="J478" s="59"/>
      <c r="K478" s="60"/>
      <c r="L478" s="59"/>
      <c r="M478" s="60"/>
      <c r="N478" s="59"/>
      <c r="O478" s="80"/>
      <c r="P478" s="59"/>
      <c r="Q478" s="60"/>
      <c r="R478" s="59"/>
      <c r="S478" s="60"/>
      <c r="T478" s="59"/>
      <c r="U478" s="60"/>
      <c r="V478" s="59"/>
      <c r="W478" s="60"/>
      <c r="X478" s="59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</row>
    <row r="479">
      <c r="A479" s="60"/>
      <c r="B479" s="59"/>
      <c r="C479" s="80"/>
      <c r="D479" s="59"/>
      <c r="E479" s="60"/>
      <c r="F479" s="59"/>
      <c r="G479" s="60"/>
      <c r="H479" s="59"/>
      <c r="I479" s="80"/>
      <c r="J479" s="59"/>
      <c r="K479" s="60"/>
      <c r="L479" s="59"/>
      <c r="M479" s="60"/>
      <c r="N479" s="59"/>
      <c r="O479" s="80"/>
      <c r="P479" s="59"/>
      <c r="Q479" s="60"/>
      <c r="R479" s="59"/>
      <c r="S479" s="60"/>
      <c r="T479" s="59"/>
      <c r="U479" s="60"/>
      <c r="V479" s="59"/>
      <c r="W479" s="60"/>
      <c r="X479" s="59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</row>
    <row r="480">
      <c r="A480" s="60"/>
      <c r="B480" s="59"/>
      <c r="C480" s="80"/>
      <c r="D480" s="59"/>
      <c r="E480" s="60"/>
      <c r="F480" s="59"/>
      <c r="G480" s="60"/>
      <c r="H480" s="59"/>
      <c r="I480" s="80"/>
      <c r="J480" s="59"/>
      <c r="K480" s="60"/>
      <c r="L480" s="59"/>
      <c r="M480" s="60"/>
      <c r="N480" s="59"/>
      <c r="O480" s="80"/>
      <c r="P480" s="59"/>
      <c r="Q480" s="60"/>
      <c r="R480" s="59"/>
      <c r="S480" s="60"/>
      <c r="T480" s="59"/>
      <c r="U480" s="60"/>
      <c r="V480" s="59"/>
      <c r="W480" s="60"/>
      <c r="X480" s="59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</row>
    <row r="481">
      <c r="A481" s="60"/>
      <c r="B481" s="59"/>
      <c r="C481" s="80"/>
      <c r="D481" s="59"/>
      <c r="E481" s="60"/>
      <c r="F481" s="59"/>
      <c r="G481" s="60"/>
      <c r="H481" s="59"/>
      <c r="I481" s="80"/>
      <c r="J481" s="59"/>
      <c r="K481" s="60"/>
      <c r="L481" s="59"/>
      <c r="M481" s="60"/>
      <c r="N481" s="59"/>
      <c r="O481" s="80"/>
      <c r="P481" s="59"/>
      <c r="Q481" s="60"/>
      <c r="R481" s="59"/>
      <c r="S481" s="60"/>
      <c r="T481" s="59"/>
      <c r="U481" s="60"/>
      <c r="V481" s="59"/>
      <c r="W481" s="60"/>
      <c r="X481" s="59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</row>
    <row r="482">
      <c r="A482" s="60"/>
      <c r="B482" s="59"/>
      <c r="C482" s="80"/>
      <c r="D482" s="59"/>
      <c r="E482" s="60"/>
      <c r="F482" s="59"/>
      <c r="G482" s="60"/>
      <c r="H482" s="59"/>
      <c r="I482" s="80"/>
      <c r="J482" s="59"/>
      <c r="K482" s="60"/>
      <c r="L482" s="59"/>
      <c r="M482" s="60"/>
      <c r="N482" s="59"/>
      <c r="O482" s="80"/>
      <c r="P482" s="59"/>
      <c r="Q482" s="60"/>
      <c r="R482" s="59"/>
      <c r="S482" s="60"/>
      <c r="T482" s="59"/>
      <c r="U482" s="60"/>
      <c r="V482" s="59"/>
      <c r="W482" s="60"/>
      <c r="X482" s="59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</row>
    <row r="483">
      <c r="A483" s="60"/>
      <c r="B483" s="59"/>
      <c r="C483" s="80"/>
      <c r="D483" s="59"/>
      <c r="E483" s="60"/>
      <c r="F483" s="59"/>
      <c r="G483" s="60"/>
      <c r="H483" s="59"/>
      <c r="I483" s="80"/>
      <c r="J483" s="59"/>
      <c r="K483" s="60"/>
      <c r="L483" s="59"/>
      <c r="M483" s="60"/>
      <c r="N483" s="59"/>
      <c r="O483" s="80"/>
      <c r="P483" s="59"/>
      <c r="Q483" s="60"/>
      <c r="R483" s="59"/>
      <c r="S483" s="60"/>
      <c r="T483" s="59"/>
      <c r="U483" s="60"/>
      <c r="V483" s="59"/>
      <c r="W483" s="60"/>
      <c r="X483" s="59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</row>
    <row r="484">
      <c r="A484" s="60"/>
      <c r="B484" s="59"/>
      <c r="C484" s="80"/>
      <c r="D484" s="59"/>
      <c r="E484" s="60"/>
      <c r="F484" s="59"/>
      <c r="G484" s="60"/>
      <c r="H484" s="59"/>
      <c r="I484" s="80"/>
      <c r="J484" s="59"/>
      <c r="K484" s="60"/>
      <c r="L484" s="59"/>
      <c r="M484" s="60"/>
      <c r="N484" s="59"/>
      <c r="O484" s="80"/>
      <c r="P484" s="59"/>
      <c r="Q484" s="60"/>
      <c r="R484" s="59"/>
      <c r="S484" s="60"/>
      <c r="T484" s="59"/>
      <c r="U484" s="60"/>
      <c r="V484" s="59"/>
      <c r="W484" s="60"/>
      <c r="X484" s="59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</row>
    <row r="485">
      <c r="A485" s="60"/>
      <c r="B485" s="59"/>
      <c r="C485" s="80"/>
      <c r="D485" s="59"/>
      <c r="E485" s="60"/>
      <c r="F485" s="59"/>
      <c r="G485" s="60"/>
      <c r="H485" s="59"/>
      <c r="I485" s="80"/>
      <c r="J485" s="59"/>
      <c r="K485" s="60"/>
      <c r="L485" s="59"/>
      <c r="M485" s="60"/>
      <c r="N485" s="59"/>
      <c r="O485" s="80"/>
      <c r="P485" s="59"/>
      <c r="Q485" s="60"/>
      <c r="R485" s="59"/>
      <c r="S485" s="60"/>
      <c r="T485" s="59"/>
      <c r="U485" s="60"/>
      <c r="V485" s="59"/>
      <c r="W485" s="60"/>
      <c r="X485" s="59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</row>
    <row r="486">
      <c r="A486" s="60"/>
      <c r="B486" s="59"/>
      <c r="C486" s="80"/>
      <c r="D486" s="59"/>
      <c r="E486" s="60"/>
      <c r="F486" s="59"/>
      <c r="G486" s="60"/>
      <c r="H486" s="59"/>
      <c r="I486" s="80"/>
      <c r="J486" s="59"/>
      <c r="K486" s="60"/>
      <c r="L486" s="59"/>
      <c r="M486" s="60"/>
      <c r="N486" s="59"/>
      <c r="O486" s="80"/>
      <c r="P486" s="59"/>
      <c r="Q486" s="60"/>
      <c r="R486" s="59"/>
      <c r="S486" s="60"/>
      <c r="T486" s="59"/>
      <c r="U486" s="60"/>
      <c r="V486" s="59"/>
      <c r="W486" s="60"/>
      <c r="X486" s="59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</row>
    <row r="487">
      <c r="A487" s="60"/>
      <c r="B487" s="59"/>
      <c r="C487" s="80"/>
      <c r="D487" s="59"/>
      <c r="E487" s="60"/>
      <c r="F487" s="59"/>
      <c r="G487" s="60"/>
      <c r="H487" s="59"/>
      <c r="I487" s="80"/>
      <c r="J487" s="59"/>
      <c r="K487" s="60"/>
      <c r="L487" s="59"/>
      <c r="M487" s="60"/>
      <c r="N487" s="59"/>
      <c r="O487" s="80"/>
      <c r="P487" s="59"/>
      <c r="Q487" s="60"/>
      <c r="R487" s="59"/>
      <c r="S487" s="60"/>
      <c r="T487" s="59"/>
      <c r="U487" s="60"/>
      <c r="V487" s="59"/>
      <c r="W487" s="60"/>
      <c r="X487" s="59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</row>
    <row r="488">
      <c r="A488" s="60"/>
      <c r="B488" s="59"/>
      <c r="C488" s="80"/>
      <c r="D488" s="59"/>
      <c r="E488" s="60"/>
      <c r="F488" s="59"/>
      <c r="G488" s="60"/>
      <c r="H488" s="59"/>
      <c r="I488" s="80"/>
      <c r="J488" s="59"/>
      <c r="K488" s="60"/>
      <c r="L488" s="59"/>
      <c r="M488" s="60"/>
      <c r="N488" s="59"/>
      <c r="O488" s="80"/>
      <c r="P488" s="59"/>
      <c r="Q488" s="60"/>
      <c r="R488" s="59"/>
      <c r="S488" s="60"/>
      <c r="T488" s="59"/>
      <c r="U488" s="60"/>
      <c r="V488" s="59"/>
      <c r="W488" s="60"/>
      <c r="X488" s="59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</row>
    <row r="489">
      <c r="A489" s="60"/>
      <c r="B489" s="59"/>
      <c r="C489" s="80"/>
      <c r="D489" s="59"/>
      <c r="E489" s="60"/>
      <c r="F489" s="59"/>
      <c r="G489" s="60"/>
      <c r="H489" s="59"/>
      <c r="I489" s="80"/>
      <c r="J489" s="59"/>
      <c r="K489" s="60"/>
      <c r="L489" s="59"/>
      <c r="M489" s="60"/>
      <c r="N489" s="59"/>
      <c r="O489" s="80"/>
      <c r="P489" s="59"/>
      <c r="Q489" s="60"/>
      <c r="R489" s="59"/>
      <c r="S489" s="60"/>
      <c r="T489" s="59"/>
      <c r="U489" s="60"/>
      <c r="V489" s="59"/>
      <c r="W489" s="60"/>
      <c r="X489" s="59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</row>
    <row r="490">
      <c r="A490" s="60"/>
      <c r="B490" s="59"/>
      <c r="C490" s="80"/>
      <c r="D490" s="59"/>
      <c r="E490" s="60"/>
      <c r="F490" s="59"/>
      <c r="G490" s="60"/>
      <c r="H490" s="59"/>
      <c r="I490" s="80"/>
      <c r="J490" s="59"/>
      <c r="K490" s="60"/>
      <c r="L490" s="59"/>
      <c r="M490" s="60"/>
      <c r="N490" s="59"/>
      <c r="O490" s="80"/>
      <c r="P490" s="59"/>
      <c r="Q490" s="60"/>
      <c r="R490" s="59"/>
      <c r="S490" s="60"/>
      <c r="T490" s="59"/>
      <c r="U490" s="60"/>
      <c r="V490" s="59"/>
      <c r="W490" s="60"/>
      <c r="X490" s="59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</row>
    <row r="491">
      <c r="A491" s="60"/>
      <c r="B491" s="59"/>
      <c r="C491" s="80"/>
      <c r="D491" s="59"/>
      <c r="E491" s="60"/>
      <c r="F491" s="59"/>
      <c r="G491" s="60"/>
      <c r="H491" s="59"/>
      <c r="I491" s="80"/>
      <c r="J491" s="59"/>
      <c r="K491" s="60"/>
      <c r="L491" s="59"/>
      <c r="M491" s="60"/>
      <c r="N491" s="59"/>
      <c r="O491" s="80"/>
      <c r="P491" s="59"/>
      <c r="Q491" s="60"/>
      <c r="R491" s="59"/>
      <c r="S491" s="60"/>
      <c r="T491" s="59"/>
      <c r="U491" s="60"/>
      <c r="V491" s="59"/>
      <c r="W491" s="60"/>
      <c r="X491" s="59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</row>
    <row r="492">
      <c r="A492" s="60"/>
      <c r="B492" s="59"/>
      <c r="C492" s="80"/>
      <c r="D492" s="59"/>
      <c r="E492" s="60"/>
      <c r="F492" s="59"/>
      <c r="G492" s="60"/>
      <c r="H492" s="59"/>
      <c r="I492" s="80"/>
      <c r="J492" s="59"/>
      <c r="K492" s="60"/>
      <c r="L492" s="59"/>
      <c r="M492" s="60"/>
      <c r="N492" s="59"/>
      <c r="O492" s="80"/>
      <c r="P492" s="59"/>
      <c r="Q492" s="60"/>
      <c r="R492" s="59"/>
      <c r="S492" s="60"/>
      <c r="T492" s="59"/>
      <c r="U492" s="60"/>
      <c r="V492" s="59"/>
      <c r="W492" s="60"/>
      <c r="X492" s="59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</row>
    <row r="493">
      <c r="A493" s="60"/>
      <c r="B493" s="59"/>
      <c r="C493" s="80"/>
      <c r="D493" s="59"/>
      <c r="E493" s="60"/>
      <c r="F493" s="59"/>
      <c r="G493" s="60"/>
      <c r="H493" s="59"/>
      <c r="I493" s="80"/>
      <c r="J493" s="59"/>
      <c r="K493" s="60"/>
      <c r="L493" s="59"/>
      <c r="M493" s="60"/>
      <c r="N493" s="59"/>
      <c r="O493" s="80"/>
      <c r="P493" s="59"/>
      <c r="Q493" s="60"/>
      <c r="R493" s="59"/>
      <c r="S493" s="60"/>
      <c r="T493" s="59"/>
      <c r="U493" s="60"/>
      <c r="V493" s="59"/>
      <c r="W493" s="60"/>
      <c r="X493" s="59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</row>
    <row r="494">
      <c r="A494" s="60"/>
      <c r="B494" s="59"/>
      <c r="C494" s="80"/>
      <c r="D494" s="59"/>
      <c r="E494" s="60"/>
      <c r="F494" s="59"/>
      <c r="G494" s="60"/>
      <c r="H494" s="59"/>
      <c r="I494" s="80"/>
      <c r="J494" s="59"/>
      <c r="K494" s="60"/>
      <c r="L494" s="59"/>
      <c r="M494" s="60"/>
      <c r="N494" s="59"/>
      <c r="O494" s="80"/>
      <c r="P494" s="59"/>
      <c r="Q494" s="60"/>
      <c r="R494" s="59"/>
      <c r="S494" s="60"/>
      <c r="T494" s="59"/>
      <c r="U494" s="60"/>
      <c r="V494" s="59"/>
      <c r="W494" s="60"/>
      <c r="X494" s="59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</row>
    <row r="495">
      <c r="A495" s="60"/>
      <c r="B495" s="59"/>
      <c r="C495" s="80"/>
      <c r="D495" s="59"/>
      <c r="E495" s="60"/>
      <c r="F495" s="59"/>
      <c r="G495" s="60"/>
      <c r="H495" s="59"/>
      <c r="I495" s="80"/>
      <c r="J495" s="59"/>
      <c r="K495" s="60"/>
      <c r="L495" s="59"/>
      <c r="M495" s="60"/>
      <c r="N495" s="59"/>
      <c r="O495" s="80"/>
      <c r="P495" s="59"/>
      <c r="Q495" s="60"/>
      <c r="R495" s="59"/>
      <c r="S495" s="60"/>
      <c r="T495" s="59"/>
      <c r="U495" s="60"/>
      <c r="V495" s="59"/>
      <c r="W495" s="60"/>
      <c r="X495" s="59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</row>
    <row r="496">
      <c r="A496" s="60"/>
      <c r="B496" s="59"/>
      <c r="C496" s="80"/>
      <c r="D496" s="59"/>
      <c r="E496" s="60"/>
      <c r="F496" s="59"/>
      <c r="G496" s="60"/>
      <c r="H496" s="59"/>
      <c r="I496" s="80"/>
      <c r="J496" s="59"/>
      <c r="K496" s="60"/>
      <c r="L496" s="59"/>
      <c r="M496" s="60"/>
      <c r="N496" s="59"/>
      <c r="O496" s="80"/>
      <c r="P496" s="59"/>
      <c r="Q496" s="60"/>
      <c r="R496" s="59"/>
      <c r="S496" s="60"/>
      <c r="T496" s="59"/>
      <c r="U496" s="60"/>
      <c r="V496" s="59"/>
      <c r="W496" s="60"/>
      <c r="X496" s="59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</row>
    <row r="497">
      <c r="A497" s="60"/>
      <c r="B497" s="59"/>
      <c r="C497" s="80"/>
      <c r="D497" s="59"/>
      <c r="E497" s="60"/>
      <c r="F497" s="59"/>
      <c r="G497" s="60"/>
      <c r="H497" s="59"/>
      <c r="I497" s="80"/>
      <c r="J497" s="59"/>
      <c r="K497" s="60"/>
      <c r="L497" s="59"/>
      <c r="M497" s="60"/>
      <c r="N497" s="59"/>
      <c r="O497" s="80"/>
      <c r="P497" s="59"/>
      <c r="Q497" s="60"/>
      <c r="R497" s="59"/>
      <c r="S497" s="60"/>
      <c r="T497" s="59"/>
      <c r="U497" s="60"/>
      <c r="V497" s="59"/>
      <c r="W497" s="60"/>
      <c r="X497" s="59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</row>
    <row r="498">
      <c r="A498" s="60"/>
      <c r="B498" s="59"/>
      <c r="C498" s="80"/>
      <c r="D498" s="59"/>
      <c r="E498" s="60"/>
      <c r="F498" s="59"/>
      <c r="G498" s="60"/>
      <c r="H498" s="59"/>
      <c r="I498" s="80"/>
      <c r="J498" s="59"/>
      <c r="K498" s="60"/>
      <c r="L498" s="59"/>
      <c r="M498" s="60"/>
      <c r="N498" s="59"/>
      <c r="O498" s="80"/>
      <c r="P498" s="59"/>
      <c r="Q498" s="60"/>
      <c r="R498" s="59"/>
      <c r="S498" s="60"/>
      <c r="T498" s="59"/>
      <c r="U498" s="60"/>
      <c r="V498" s="59"/>
      <c r="W498" s="60"/>
      <c r="X498" s="59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</row>
    <row r="499">
      <c r="A499" s="60"/>
      <c r="B499" s="59"/>
      <c r="C499" s="80"/>
      <c r="D499" s="59"/>
      <c r="E499" s="60"/>
      <c r="F499" s="59"/>
      <c r="G499" s="60"/>
      <c r="H499" s="59"/>
      <c r="I499" s="80"/>
      <c r="J499" s="59"/>
      <c r="K499" s="60"/>
      <c r="L499" s="59"/>
      <c r="M499" s="60"/>
      <c r="N499" s="59"/>
      <c r="O499" s="80"/>
      <c r="P499" s="59"/>
      <c r="Q499" s="60"/>
      <c r="R499" s="59"/>
      <c r="S499" s="60"/>
      <c r="T499" s="59"/>
      <c r="U499" s="60"/>
      <c r="V499" s="59"/>
      <c r="W499" s="60"/>
      <c r="X499" s="59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</row>
    <row r="500">
      <c r="A500" s="60"/>
      <c r="B500" s="59"/>
      <c r="C500" s="80"/>
      <c r="D500" s="59"/>
      <c r="E500" s="60"/>
      <c r="F500" s="59"/>
      <c r="G500" s="60"/>
      <c r="H500" s="59"/>
      <c r="I500" s="80"/>
      <c r="J500" s="59"/>
      <c r="K500" s="60"/>
      <c r="L500" s="59"/>
      <c r="M500" s="60"/>
      <c r="N500" s="59"/>
      <c r="O500" s="80"/>
      <c r="P500" s="59"/>
      <c r="Q500" s="60"/>
      <c r="R500" s="59"/>
      <c r="S500" s="60"/>
      <c r="T500" s="59"/>
      <c r="U500" s="60"/>
      <c r="V500" s="59"/>
      <c r="W500" s="60"/>
      <c r="X500" s="59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</row>
    <row r="501">
      <c r="A501" s="60"/>
      <c r="B501" s="59"/>
      <c r="C501" s="80"/>
      <c r="D501" s="59"/>
      <c r="E501" s="60"/>
      <c r="F501" s="59"/>
      <c r="G501" s="60"/>
      <c r="H501" s="59"/>
      <c r="I501" s="80"/>
      <c r="J501" s="59"/>
      <c r="K501" s="60"/>
      <c r="L501" s="59"/>
      <c r="M501" s="60"/>
      <c r="N501" s="59"/>
      <c r="O501" s="80"/>
      <c r="P501" s="59"/>
      <c r="Q501" s="60"/>
      <c r="R501" s="59"/>
      <c r="S501" s="60"/>
      <c r="T501" s="59"/>
      <c r="U501" s="60"/>
      <c r="V501" s="59"/>
      <c r="W501" s="60"/>
      <c r="X501" s="59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</row>
    <row r="502">
      <c r="A502" s="60"/>
      <c r="B502" s="59"/>
      <c r="C502" s="80"/>
      <c r="D502" s="59"/>
      <c r="E502" s="60"/>
      <c r="F502" s="59"/>
      <c r="G502" s="60"/>
      <c r="H502" s="59"/>
      <c r="I502" s="80"/>
      <c r="J502" s="59"/>
      <c r="K502" s="60"/>
      <c r="L502" s="59"/>
      <c r="M502" s="60"/>
      <c r="N502" s="59"/>
      <c r="O502" s="80"/>
      <c r="P502" s="59"/>
      <c r="Q502" s="60"/>
      <c r="R502" s="59"/>
      <c r="S502" s="60"/>
      <c r="T502" s="59"/>
      <c r="U502" s="60"/>
      <c r="V502" s="59"/>
      <c r="W502" s="60"/>
      <c r="X502" s="59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</row>
    <row r="503">
      <c r="A503" s="60"/>
      <c r="B503" s="59"/>
      <c r="C503" s="80"/>
      <c r="D503" s="59"/>
      <c r="E503" s="60"/>
      <c r="F503" s="59"/>
      <c r="G503" s="60"/>
      <c r="H503" s="59"/>
      <c r="I503" s="80"/>
      <c r="J503" s="59"/>
      <c r="K503" s="60"/>
      <c r="L503" s="59"/>
      <c r="M503" s="60"/>
      <c r="N503" s="59"/>
      <c r="O503" s="80"/>
      <c r="P503" s="59"/>
      <c r="Q503" s="60"/>
      <c r="R503" s="59"/>
      <c r="S503" s="60"/>
      <c r="T503" s="59"/>
      <c r="U503" s="60"/>
      <c r="V503" s="59"/>
      <c r="W503" s="60"/>
      <c r="X503" s="59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</row>
    <row r="504">
      <c r="A504" s="60"/>
      <c r="B504" s="59"/>
      <c r="C504" s="80"/>
      <c r="D504" s="59"/>
      <c r="E504" s="60"/>
      <c r="F504" s="59"/>
      <c r="G504" s="60"/>
      <c r="H504" s="59"/>
      <c r="I504" s="80"/>
      <c r="J504" s="59"/>
      <c r="K504" s="60"/>
      <c r="L504" s="59"/>
      <c r="M504" s="60"/>
      <c r="N504" s="59"/>
      <c r="O504" s="80"/>
      <c r="P504" s="59"/>
      <c r="Q504" s="60"/>
      <c r="R504" s="59"/>
      <c r="S504" s="60"/>
      <c r="T504" s="59"/>
      <c r="U504" s="60"/>
      <c r="V504" s="59"/>
      <c r="W504" s="60"/>
      <c r="X504" s="59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</row>
    <row r="505">
      <c r="A505" s="60"/>
      <c r="B505" s="59"/>
      <c r="C505" s="80"/>
      <c r="D505" s="59"/>
      <c r="E505" s="60"/>
      <c r="F505" s="59"/>
      <c r="G505" s="60"/>
      <c r="H505" s="59"/>
      <c r="I505" s="80"/>
      <c r="J505" s="59"/>
      <c r="K505" s="60"/>
      <c r="L505" s="59"/>
      <c r="M505" s="60"/>
      <c r="N505" s="59"/>
      <c r="O505" s="80"/>
      <c r="P505" s="59"/>
      <c r="Q505" s="60"/>
      <c r="R505" s="59"/>
      <c r="S505" s="60"/>
      <c r="T505" s="59"/>
      <c r="U505" s="60"/>
      <c r="V505" s="59"/>
      <c r="W505" s="60"/>
      <c r="X505" s="59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</row>
    <row r="506">
      <c r="A506" s="60"/>
      <c r="B506" s="59"/>
      <c r="C506" s="80"/>
      <c r="D506" s="59"/>
      <c r="E506" s="60"/>
      <c r="F506" s="59"/>
      <c r="G506" s="60"/>
      <c r="H506" s="59"/>
      <c r="I506" s="80"/>
      <c r="J506" s="59"/>
      <c r="K506" s="60"/>
      <c r="L506" s="59"/>
      <c r="M506" s="60"/>
      <c r="N506" s="59"/>
      <c r="O506" s="80"/>
      <c r="P506" s="59"/>
      <c r="Q506" s="60"/>
      <c r="R506" s="59"/>
      <c r="S506" s="60"/>
      <c r="T506" s="59"/>
      <c r="U506" s="60"/>
      <c r="V506" s="59"/>
      <c r="W506" s="60"/>
      <c r="X506" s="59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</row>
    <row r="507">
      <c r="A507" s="60"/>
      <c r="B507" s="59"/>
      <c r="C507" s="80"/>
      <c r="D507" s="59"/>
      <c r="E507" s="60"/>
      <c r="F507" s="59"/>
      <c r="G507" s="60"/>
      <c r="H507" s="59"/>
      <c r="I507" s="80"/>
      <c r="J507" s="59"/>
      <c r="K507" s="60"/>
      <c r="L507" s="59"/>
      <c r="M507" s="60"/>
      <c r="N507" s="59"/>
      <c r="O507" s="80"/>
      <c r="P507" s="59"/>
      <c r="Q507" s="60"/>
      <c r="R507" s="59"/>
      <c r="S507" s="60"/>
      <c r="T507" s="59"/>
      <c r="U507" s="60"/>
      <c r="V507" s="59"/>
      <c r="W507" s="60"/>
      <c r="X507" s="59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</row>
    <row r="508">
      <c r="A508" s="60"/>
      <c r="B508" s="59"/>
      <c r="C508" s="80"/>
      <c r="D508" s="59"/>
      <c r="E508" s="60"/>
      <c r="F508" s="59"/>
      <c r="G508" s="60"/>
      <c r="H508" s="59"/>
      <c r="I508" s="80"/>
      <c r="J508" s="59"/>
      <c r="K508" s="60"/>
      <c r="L508" s="59"/>
      <c r="M508" s="60"/>
      <c r="N508" s="59"/>
      <c r="O508" s="80"/>
      <c r="P508" s="59"/>
      <c r="Q508" s="60"/>
      <c r="R508" s="59"/>
      <c r="S508" s="60"/>
      <c r="T508" s="59"/>
      <c r="U508" s="60"/>
      <c r="V508" s="59"/>
      <c r="W508" s="60"/>
      <c r="X508" s="59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</row>
    <row r="509">
      <c r="A509" s="60"/>
      <c r="B509" s="59"/>
      <c r="C509" s="80"/>
      <c r="D509" s="59"/>
      <c r="E509" s="60"/>
      <c r="F509" s="59"/>
      <c r="G509" s="60"/>
      <c r="H509" s="59"/>
      <c r="I509" s="80"/>
      <c r="J509" s="59"/>
      <c r="K509" s="60"/>
      <c r="L509" s="59"/>
      <c r="M509" s="60"/>
      <c r="N509" s="59"/>
      <c r="O509" s="80"/>
      <c r="P509" s="59"/>
      <c r="Q509" s="60"/>
      <c r="R509" s="59"/>
      <c r="S509" s="60"/>
      <c r="T509" s="59"/>
      <c r="U509" s="60"/>
      <c r="V509" s="59"/>
      <c r="W509" s="60"/>
      <c r="X509" s="59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</row>
    <row r="510">
      <c r="A510" s="60"/>
      <c r="B510" s="59"/>
      <c r="C510" s="80"/>
      <c r="D510" s="59"/>
      <c r="E510" s="60"/>
      <c r="F510" s="59"/>
      <c r="G510" s="60"/>
      <c r="H510" s="59"/>
      <c r="I510" s="80"/>
      <c r="J510" s="59"/>
      <c r="K510" s="60"/>
      <c r="L510" s="59"/>
      <c r="M510" s="60"/>
      <c r="N510" s="59"/>
      <c r="O510" s="80"/>
      <c r="P510" s="59"/>
      <c r="Q510" s="60"/>
      <c r="R510" s="59"/>
      <c r="S510" s="60"/>
      <c r="T510" s="59"/>
      <c r="U510" s="60"/>
      <c r="V510" s="59"/>
      <c r="W510" s="60"/>
      <c r="X510" s="59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</row>
    <row r="511">
      <c r="A511" s="60"/>
      <c r="B511" s="59"/>
      <c r="C511" s="80"/>
      <c r="D511" s="59"/>
      <c r="E511" s="60"/>
      <c r="F511" s="59"/>
      <c r="G511" s="60"/>
      <c r="H511" s="59"/>
      <c r="I511" s="80"/>
      <c r="J511" s="59"/>
      <c r="K511" s="60"/>
      <c r="L511" s="59"/>
      <c r="M511" s="60"/>
      <c r="N511" s="59"/>
      <c r="O511" s="80"/>
      <c r="P511" s="59"/>
      <c r="Q511" s="60"/>
      <c r="R511" s="59"/>
      <c r="S511" s="60"/>
      <c r="T511" s="59"/>
      <c r="U511" s="60"/>
      <c r="V511" s="59"/>
      <c r="W511" s="60"/>
      <c r="X511" s="59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</row>
    <row r="512">
      <c r="A512" s="60"/>
      <c r="B512" s="59"/>
      <c r="C512" s="80"/>
      <c r="D512" s="59"/>
      <c r="E512" s="60"/>
      <c r="F512" s="59"/>
      <c r="G512" s="60"/>
      <c r="H512" s="59"/>
      <c r="I512" s="80"/>
      <c r="J512" s="59"/>
      <c r="K512" s="60"/>
      <c r="L512" s="59"/>
      <c r="M512" s="60"/>
      <c r="N512" s="59"/>
      <c r="O512" s="80"/>
      <c r="P512" s="59"/>
      <c r="Q512" s="60"/>
      <c r="R512" s="59"/>
      <c r="S512" s="60"/>
      <c r="T512" s="59"/>
      <c r="U512" s="60"/>
      <c r="V512" s="59"/>
      <c r="W512" s="60"/>
      <c r="X512" s="59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</row>
    <row r="513">
      <c r="A513" s="60"/>
      <c r="B513" s="59"/>
      <c r="C513" s="80"/>
      <c r="D513" s="59"/>
      <c r="E513" s="60"/>
      <c r="F513" s="59"/>
      <c r="G513" s="60"/>
      <c r="H513" s="59"/>
      <c r="I513" s="80"/>
      <c r="J513" s="59"/>
      <c r="K513" s="60"/>
      <c r="L513" s="59"/>
      <c r="M513" s="60"/>
      <c r="N513" s="59"/>
      <c r="O513" s="80"/>
      <c r="P513" s="59"/>
      <c r="Q513" s="60"/>
      <c r="R513" s="59"/>
      <c r="S513" s="60"/>
      <c r="T513" s="59"/>
      <c r="U513" s="60"/>
      <c r="V513" s="59"/>
      <c r="W513" s="60"/>
      <c r="X513" s="59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</row>
    <row r="514">
      <c r="A514" s="60"/>
      <c r="B514" s="59"/>
      <c r="C514" s="80"/>
      <c r="D514" s="59"/>
      <c r="E514" s="60"/>
      <c r="F514" s="59"/>
      <c r="G514" s="60"/>
      <c r="H514" s="59"/>
      <c r="I514" s="80"/>
      <c r="J514" s="59"/>
      <c r="K514" s="60"/>
      <c r="L514" s="59"/>
      <c r="M514" s="60"/>
      <c r="N514" s="59"/>
      <c r="O514" s="80"/>
      <c r="P514" s="59"/>
      <c r="Q514" s="60"/>
      <c r="R514" s="59"/>
      <c r="S514" s="60"/>
      <c r="T514" s="59"/>
      <c r="U514" s="60"/>
      <c r="V514" s="59"/>
      <c r="W514" s="60"/>
      <c r="X514" s="59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</row>
    <row r="515">
      <c r="A515" s="60"/>
      <c r="B515" s="59"/>
      <c r="C515" s="80"/>
      <c r="D515" s="59"/>
      <c r="E515" s="60"/>
      <c r="F515" s="59"/>
      <c r="G515" s="60"/>
      <c r="H515" s="59"/>
      <c r="I515" s="80"/>
      <c r="J515" s="59"/>
      <c r="K515" s="60"/>
      <c r="L515" s="59"/>
      <c r="M515" s="60"/>
      <c r="N515" s="59"/>
      <c r="O515" s="80"/>
      <c r="P515" s="59"/>
      <c r="Q515" s="60"/>
      <c r="R515" s="59"/>
      <c r="S515" s="60"/>
      <c r="T515" s="59"/>
      <c r="U515" s="60"/>
      <c r="V515" s="59"/>
      <c r="W515" s="60"/>
      <c r="X515" s="59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</row>
    <row r="516">
      <c r="A516" s="60"/>
      <c r="B516" s="59"/>
      <c r="C516" s="80"/>
      <c r="D516" s="59"/>
      <c r="E516" s="60"/>
      <c r="F516" s="59"/>
      <c r="G516" s="60"/>
      <c r="H516" s="59"/>
      <c r="I516" s="80"/>
      <c r="J516" s="59"/>
      <c r="K516" s="60"/>
      <c r="L516" s="59"/>
      <c r="M516" s="60"/>
      <c r="N516" s="59"/>
      <c r="O516" s="80"/>
      <c r="P516" s="59"/>
      <c r="Q516" s="60"/>
      <c r="R516" s="59"/>
      <c r="S516" s="60"/>
      <c r="T516" s="59"/>
      <c r="U516" s="60"/>
      <c r="V516" s="59"/>
      <c r="W516" s="60"/>
      <c r="X516" s="59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</row>
    <row r="517">
      <c r="A517" s="60"/>
      <c r="B517" s="59"/>
      <c r="C517" s="80"/>
      <c r="D517" s="59"/>
      <c r="E517" s="60"/>
      <c r="F517" s="59"/>
      <c r="G517" s="60"/>
      <c r="H517" s="59"/>
      <c r="I517" s="80"/>
      <c r="J517" s="59"/>
      <c r="K517" s="60"/>
      <c r="L517" s="59"/>
      <c r="M517" s="60"/>
      <c r="N517" s="59"/>
      <c r="O517" s="80"/>
      <c r="P517" s="59"/>
      <c r="Q517" s="60"/>
      <c r="R517" s="59"/>
      <c r="S517" s="60"/>
      <c r="T517" s="59"/>
      <c r="U517" s="60"/>
      <c r="V517" s="59"/>
      <c r="W517" s="60"/>
      <c r="X517" s="59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</row>
    <row r="518">
      <c r="A518" s="60"/>
      <c r="B518" s="59"/>
      <c r="C518" s="80"/>
      <c r="D518" s="59"/>
      <c r="E518" s="60"/>
      <c r="F518" s="59"/>
      <c r="G518" s="60"/>
      <c r="H518" s="59"/>
      <c r="I518" s="80"/>
      <c r="J518" s="59"/>
      <c r="K518" s="60"/>
      <c r="L518" s="59"/>
      <c r="M518" s="60"/>
      <c r="N518" s="59"/>
      <c r="O518" s="80"/>
      <c r="P518" s="59"/>
      <c r="Q518" s="60"/>
      <c r="R518" s="59"/>
      <c r="S518" s="60"/>
      <c r="T518" s="59"/>
      <c r="U518" s="60"/>
      <c r="V518" s="59"/>
      <c r="W518" s="60"/>
      <c r="X518" s="59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</row>
    <row r="519">
      <c r="A519" s="60"/>
      <c r="B519" s="59"/>
      <c r="C519" s="80"/>
      <c r="D519" s="59"/>
      <c r="E519" s="60"/>
      <c r="F519" s="59"/>
      <c r="G519" s="60"/>
      <c r="H519" s="59"/>
      <c r="I519" s="80"/>
      <c r="J519" s="59"/>
      <c r="K519" s="60"/>
      <c r="L519" s="59"/>
      <c r="M519" s="60"/>
      <c r="N519" s="59"/>
      <c r="O519" s="80"/>
      <c r="P519" s="59"/>
      <c r="Q519" s="60"/>
      <c r="R519" s="59"/>
      <c r="S519" s="60"/>
      <c r="T519" s="59"/>
      <c r="U519" s="60"/>
      <c r="V519" s="59"/>
      <c r="W519" s="60"/>
      <c r="X519" s="59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</row>
    <row r="520">
      <c r="A520" s="60"/>
      <c r="B520" s="59"/>
      <c r="C520" s="80"/>
      <c r="D520" s="59"/>
      <c r="E520" s="60"/>
      <c r="F520" s="59"/>
      <c r="G520" s="60"/>
      <c r="H520" s="59"/>
      <c r="I520" s="80"/>
      <c r="J520" s="59"/>
      <c r="K520" s="60"/>
      <c r="L520" s="59"/>
      <c r="M520" s="60"/>
      <c r="N520" s="59"/>
      <c r="O520" s="80"/>
      <c r="P520" s="59"/>
      <c r="Q520" s="60"/>
      <c r="R520" s="59"/>
      <c r="S520" s="60"/>
      <c r="T520" s="59"/>
      <c r="U520" s="60"/>
      <c r="V520" s="59"/>
      <c r="W520" s="60"/>
      <c r="X520" s="59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</row>
    <row r="521">
      <c r="A521" s="60"/>
      <c r="B521" s="59"/>
      <c r="C521" s="80"/>
      <c r="D521" s="59"/>
      <c r="E521" s="60"/>
      <c r="F521" s="59"/>
      <c r="G521" s="60"/>
      <c r="H521" s="59"/>
      <c r="I521" s="80"/>
      <c r="J521" s="59"/>
      <c r="K521" s="60"/>
      <c r="L521" s="59"/>
      <c r="M521" s="60"/>
      <c r="N521" s="59"/>
      <c r="O521" s="80"/>
      <c r="P521" s="59"/>
      <c r="Q521" s="60"/>
      <c r="R521" s="59"/>
      <c r="S521" s="60"/>
      <c r="T521" s="59"/>
      <c r="U521" s="60"/>
      <c r="V521" s="59"/>
      <c r="W521" s="60"/>
      <c r="X521" s="59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</row>
    <row r="522">
      <c r="A522" s="60"/>
      <c r="B522" s="59"/>
      <c r="C522" s="80"/>
      <c r="D522" s="59"/>
      <c r="E522" s="60"/>
      <c r="F522" s="59"/>
      <c r="G522" s="60"/>
      <c r="H522" s="59"/>
      <c r="I522" s="80"/>
      <c r="J522" s="59"/>
      <c r="K522" s="60"/>
      <c r="L522" s="59"/>
      <c r="M522" s="60"/>
      <c r="N522" s="59"/>
      <c r="O522" s="80"/>
      <c r="P522" s="59"/>
      <c r="Q522" s="60"/>
      <c r="R522" s="59"/>
      <c r="S522" s="60"/>
      <c r="T522" s="59"/>
      <c r="U522" s="60"/>
      <c r="V522" s="59"/>
      <c r="W522" s="60"/>
      <c r="X522" s="59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</row>
    <row r="523">
      <c r="A523" s="60"/>
      <c r="B523" s="59"/>
      <c r="C523" s="80"/>
      <c r="D523" s="59"/>
      <c r="E523" s="60"/>
      <c r="F523" s="59"/>
      <c r="G523" s="60"/>
      <c r="H523" s="59"/>
      <c r="I523" s="80"/>
      <c r="J523" s="59"/>
      <c r="K523" s="60"/>
      <c r="L523" s="59"/>
      <c r="M523" s="60"/>
      <c r="N523" s="59"/>
      <c r="O523" s="80"/>
      <c r="P523" s="59"/>
      <c r="Q523" s="60"/>
      <c r="R523" s="59"/>
      <c r="S523" s="60"/>
      <c r="T523" s="59"/>
      <c r="U523" s="60"/>
      <c r="V523" s="59"/>
      <c r="W523" s="60"/>
      <c r="X523" s="59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</row>
    <row r="524">
      <c r="A524" s="60"/>
      <c r="B524" s="59"/>
      <c r="C524" s="80"/>
      <c r="D524" s="59"/>
      <c r="E524" s="60"/>
      <c r="F524" s="59"/>
      <c r="G524" s="60"/>
      <c r="H524" s="59"/>
      <c r="I524" s="80"/>
      <c r="J524" s="59"/>
      <c r="K524" s="60"/>
      <c r="L524" s="59"/>
      <c r="M524" s="60"/>
      <c r="N524" s="59"/>
      <c r="O524" s="80"/>
      <c r="P524" s="59"/>
      <c r="Q524" s="60"/>
      <c r="R524" s="59"/>
      <c r="S524" s="60"/>
      <c r="T524" s="59"/>
      <c r="U524" s="60"/>
      <c r="V524" s="59"/>
      <c r="W524" s="60"/>
      <c r="X524" s="59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</row>
    <row r="525">
      <c r="A525" s="60"/>
      <c r="B525" s="59"/>
      <c r="C525" s="80"/>
      <c r="D525" s="59"/>
      <c r="E525" s="60"/>
      <c r="F525" s="59"/>
      <c r="G525" s="60"/>
      <c r="H525" s="59"/>
      <c r="I525" s="80"/>
      <c r="J525" s="59"/>
      <c r="K525" s="60"/>
      <c r="L525" s="59"/>
      <c r="M525" s="60"/>
      <c r="N525" s="59"/>
      <c r="O525" s="80"/>
      <c r="P525" s="59"/>
      <c r="Q525" s="60"/>
      <c r="R525" s="59"/>
      <c r="S525" s="60"/>
      <c r="T525" s="59"/>
      <c r="U525" s="60"/>
      <c r="V525" s="59"/>
      <c r="W525" s="60"/>
      <c r="X525" s="59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</row>
    <row r="526">
      <c r="A526" s="60"/>
      <c r="B526" s="59"/>
      <c r="C526" s="80"/>
      <c r="D526" s="59"/>
      <c r="E526" s="60"/>
      <c r="F526" s="59"/>
      <c r="G526" s="60"/>
      <c r="H526" s="59"/>
      <c r="I526" s="80"/>
      <c r="J526" s="59"/>
      <c r="K526" s="60"/>
      <c r="L526" s="59"/>
      <c r="M526" s="60"/>
      <c r="N526" s="59"/>
      <c r="O526" s="80"/>
      <c r="P526" s="59"/>
      <c r="Q526" s="60"/>
      <c r="R526" s="59"/>
      <c r="S526" s="60"/>
      <c r="T526" s="59"/>
      <c r="U526" s="60"/>
      <c r="V526" s="59"/>
      <c r="W526" s="60"/>
      <c r="X526" s="59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</row>
    <row r="527">
      <c r="A527" s="60"/>
      <c r="B527" s="59"/>
      <c r="C527" s="80"/>
      <c r="D527" s="59"/>
      <c r="E527" s="60"/>
      <c r="F527" s="59"/>
      <c r="G527" s="60"/>
      <c r="H527" s="59"/>
      <c r="I527" s="80"/>
      <c r="J527" s="59"/>
      <c r="K527" s="60"/>
      <c r="L527" s="59"/>
      <c r="M527" s="60"/>
      <c r="N527" s="59"/>
      <c r="O527" s="80"/>
      <c r="P527" s="59"/>
      <c r="Q527" s="60"/>
      <c r="R527" s="59"/>
      <c r="S527" s="60"/>
      <c r="T527" s="59"/>
      <c r="U527" s="60"/>
      <c r="V527" s="59"/>
      <c r="W527" s="60"/>
      <c r="X527" s="59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</row>
    <row r="528">
      <c r="A528" s="60"/>
      <c r="B528" s="59"/>
      <c r="C528" s="80"/>
      <c r="D528" s="59"/>
      <c r="E528" s="60"/>
      <c r="F528" s="59"/>
      <c r="G528" s="60"/>
      <c r="H528" s="59"/>
      <c r="I528" s="80"/>
      <c r="J528" s="59"/>
      <c r="K528" s="60"/>
      <c r="L528" s="59"/>
      <c r="M528" s="60"/>
      <c r="N528" s="59"/>
      <c r="O528" s="80"/>
      <c r="P528" s="59"/>
      <c r="Q528" s="60"/>
      <c r="R528" s="59"/>
      <c r="S528" s="60"/>
      <c r="T528" s="59"/>
      <c r="U528" s="60"/>
      <c r="V528" s="59"/>
      <c r="W528" s="60"/>
      <c r="X528" s="59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</row>
    <row r="529">
      <c r="A529" s="60"/>
      <c r="B529" s="59"/>
      <c r="C529" s="80"/>
      <c r="D529" s="59"/>
      <c r="E529" s="60"/>
      <c r="F529" s="59"/>
      <c r="G529" s="60"/>
      <c r="H529" s="59"/>
      <c r="I529" s="80"/>
      <c r="J529" s="59"/>
      <c r="K529" s="60"/>
      <c r="L529" s="59"/>
      <c r="M529" s="60"/>
      <c r="N529" s="59"/>
      <c r="O529" s="80"/>
      <c r="P529" s="59"/>
      <c r="Q529" s="60"/>
      <c r="R529" s="59"/>
      <c r="S529" s="60"/>
      <c r="T529" s="59"/>
      <c r="U529" s="60"/>
      <c r="V529" s="59"/>
      <c r="W529" s="60"/>
      <c r="X529" s="59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</row>
    <row r="530">
      <c r="A530" s="60"/>
      <c r="B530" s="59"/>
      <c r="C530" s="80"/>
      <c r="D530" s="59"/>
      <c r="E530" s="60"/>
      <c r="F530" s="59"/>
      <c r="G530" s="60"/>
      <c r="H530" s="59"/>
      <c r="I530" s="80"/>
      <c r="J530" s="59"/>
      <c r="K530" s="60"/>
      <c r="L530" s="59"/>
      <c r="M530" s="60"/>
      <c r="N530" s="59"/>
      <c r="O530" s="80"/>
      <c r="P530" s="59"/>
      <c r="Q530" s="60"/>
      <c r="R530" s="59"/>
      <c r="S530" s="60"/>
      <c r="T530" s="59"/>
      <c r="U530" s="60"/>
      <c r="V530" s="59"/>
      <c r="W530" s="60"/>
      <c r="X530" s="59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</row>
    <row r="531">
      <c r="A531" s="60"/>
      <c r="B531" s="59"/>
      <c r="C531" s="80"/>
      <c r="D531" s="59"/>
      <c r="E531" s="60"/>
      <c r="F531" s="59"/>
      <c r="G531" s="60"/>
      <c r="H531" s="59"/>
      <c r="I531" s="80"/>
      <c r="J531" s="59"/>
      <c r="K531" s="60"/>
      <c r="L531" s="59"/>
      <c r="M531" s="60"/>
      <c r="N531" s="59"/>
      <c r="O531" s="80"/>
      <c r="P531" s="59"/>
      <c r="Q531" s="60"/>
      <c r="R531" s="59"/>
      <c r="S531" s="60"/>
      <c r="T531" s="59"/>
      <c r="U531" s="60"/>
      <c r="V531" s="59"/>
      <c r="W531" s="60"/>
      <c r="X531" s="59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</row>
    <row r="532">
      <c r="A532" s="60"/>
      <c r="B532" s="59"/>
      <c r="C532" s="80"/>
      <c r="D532" s="59"/>
      <c r="E532" s="60"/>
      <c r="F532" s="59"/>
      <c r="G532" s="60"/>
      <c r="H532" s="59"/>
      <c r="I532" s="80"/>
      <c r="J532" s="59"/>
      <c r="K532" s="60"/>
      <c r="L532" s="59"/>
      <c r="M532" s="60"/>
      <c r="N532" s="59"/>
      <c r="O532" s="80"/>
      <c r="P532" s="59"/>
      <c r="Q532" s="60"/>
      <c r="R532" s="59"/>
      <c r="S532" s="60"/>
      <c r="T532" s="59"/>
      <c r="U532" s="60"/>
      <c r="V532" s="59"/>
      <c r="W532" s="60"/>
      <c r="X532" s="59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</row>
    <row r="533">
      <c r="A533" s="60"/>
      <c r="B533" s="59"/>
      <c r="C533" s="80"/>
      <c r="D533" s="59"/>
      <c r="E533" s="60"/>
      <c r="F533" s="59"/>
      <c r="G533" s="60"/>
      <c r="H533" s="59"/>
      <c r="I533" s="80"/>
      <c r="J533" s="59"/>
      <c r="K533" s="60"/>
      <c r="L533" s="59"/>
      <c r="M533" s="60"/>
      <c r="N533" s="59"/>
      <c r="O533" s="80"/>
      <c r="P533" s="59"/>
      <c r="Q533" s="60"/>
      <c r="R533" s="59"/>
      <c r="S533" s="60"/>
      <c r="T533" s="59"/>
      <c r="U533" s="60"/>
      <c r="V533" s="59"/>
      <c r="W533" s="60"/>
      <c r="X533" s="59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</row>
    <row r="534">
      <c r="A534" s="60"/>
      <c r="B534" s="59"/>
      <c r="C534" s="80"/>
      <c r="D534" s="59"/>
      <c r="E534" s="60"/>
      <c r="F534" s="59"/>
      <c r="G534" s="60"/>
      <c r="H534" s="59"/>
      <c r="I534" s="80"/>
      <c r="J534" s="59"/>
      <c r="K534" s="60"/>
      <c r="L534" s="59"/>
      <c r="M534" s="60"/>
      <c r="N534" s="59"/>
      <c r="O534" s="80"/>
      <c r="P534" s="59"/>
      <c r="Q534" s="60"/>
      <c r="R534" s="59"/>
      <c r="S534" s="60"/>
      <c r="T534" s="59"/>
      <c r="U534" s="60"/>
      <c r="V534" s="59"/>
      <c r="W534" s="60"/>
      <c r="X534" s="59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</row>
    <row r="535">
      <c r="A535" s="60"/>
      <c r="B535" s="59"/>
      <c r="C535" s="80"/>
      <c r="D535" s="59"/>
      <c r="E535" s="60"/>
      <c r="F535" s="59"/>
      <c r="G535" s="60"/>
      <c r="H535" s="59"/>
      <c r="I535" s="80"/>
      <c r="J535" s="59"/>
      <c r="K535" s="60"/>
      <c r="L535" s="59"/>
      <c r="M535" s="60"/>
      <c r="N535" s="59"/>
      <c r="O535" s="80"/>
      <c r="P535" s="59"/>
      <c r="Q535" s="60"/>
      <c r="R535" s="59"/>
      <c r="S535" s="60"/>
      <c r="T535" s="59"/>
      <c r="U535" s="60"/>
      <c r="V535" s="59"/>
      <c r="W535" s="60"/>
      <c r="X535" s="59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</row>
    <row r="536">
      <c r="A536" s="60"/>
      <c r="B536" s="59"/>
      <c r="C536" s="80"/>
      <c r="D536" s="59"/>
      <c r="E536" s="60"/>
      <c r="F536" s="59"/>
      <c r="G536" s="60"/>
      <c r="H536" s="59"/>
      <c r="I536" s="80"/>
      <c r="J536" s="59"/>
      <c r="K536" s="60"/>
      <c r="L536" s="59"/>
      <c r="M536" s="60"/>
      <c r="N536" s="59"/>
      <c r="O536" s="80"/>
      <c r="P536" s="59"/>
      <c r="Q536" s="60"/>
      <c r="R536" s="59"/>
      <c r="S536" s="60"/>
      <c r="T536" s="59"/>
      <c r="U536" s="60"/>
      <c r="V536" s="59"/>
      <c r="W536" s="60"/>
      <c r="X536" s="59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</row>
    <row r="537">
      <c r="A537" s="60"/>
      <c r="B537" s="59"/>
      <c r="C537" s="80"/>
      <c r="D537" s="59"/>
      <c r="E537" s="60"/>
      <c r="F537" s="59"/>
      <c r="G537" s="60"/>
      <c r="H537" s="59"/>
      <c r="I537" s="80"/>
      <c r="J537" s="59"/>
      <c r="K537" s="60"/>
      <c r="L537" s="59"/>
      <c r="M537" s="60"/>
      <c r="N537" s="59"/>
      <c r="O537" s="80"/>
      <c r="P537" s="59"/>
      <c r="Q537" s="60"/>
      <c r="R537" s="59"/>
      <c r="S537" s="60"/>
      <c r="T537" s="59"/>
      <c r="U537" s="60"/>
      <c r="V537" s="59"/>
      <c r="W537" s="60"/>
      <c r="X537" s="59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</row>
    <row r="538">
      <c r="A538" s="60"/>
      <c r="B538" s="59"/>
      <c r="C538" s="80"/>
      <c r="D538" s="59"/>
      <c r="E538" s="60"/>
      <c r="F538" s="59"/>
      <c r="G538" s="60"/>
      <c r="H538" s="59"/>
      <c r="I538" s="80"/>
      <c r="J538" s="59"/>
      <c r="K538" s="60"/>
      <c r="L538" s="59"/>
      <c r="M538" s="60"/>
      <c r="N538" s="59"/>
      <c r="O538" s="80"/>
      <c r="P538" s="59"/>
      <c r="Q538" s="60"/>
      <c r="R538" s="59"/>
      <c r="S538" s="60"/>
      <c r="T538" s="59"/>
      <c r="U538" s="60"/>
      <c r="V538" s="59"/>
      <c r="W538" s="60"/>
      <c r="X538" s="59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</row>
    <row r="539">
      <c r="A539" s="60"/>
      <c r="B539" s="59"/>
      <c r="C539" s="80"/>
      <c r="D539" s="59"/>
      <c r="E539" s="60"/>
      <c r="F539" s="59"/>
      <c r="G539" s="60"/>
      <c r="H539" s="59"/>
      <c r="I539" s="80"/>
      <c r="J539" s="59"/>
      <c r="K539" s="60"/>
      <c r="L539" s="59"/>
      <c r="M539" s="60"/>
      <c r="N539" s="59"/>
      <c r="O539" s="80"/>
      <c r="P539" s="59"/>
      <c r="Q539" s="60"/>
      <c r="R539" s="59"/>
      <c r="S539" s="60"/>
      <c r="T539" s="59"/>
      <c r="U539" s="60"/>
      <c r="V539" s="59"/>
      <c r="W539" s="60"/>
      <c r="X539" s="59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</row>
    <row r="540">
      <c r="A540" s="60"/>
      <c r="B540" s="59"/>
      <c r="C540" s="80"/>
      <c r="D540" s="59"/>
      <c r="E540" s="60"/>
      <c r="F540" s="59"/>
      <c r="G540" s="60"/>
      <c r="H540" s="59"/>
      <c r="I540" s="80"/>
      <c r="J540" s="59"/>
      <c r="K540" s="60"/>
      <c r="L540" s="59"/>
      <c r="M540" s="60"/>
      <c r="N540" s="59"/>
      <c r="O540" s="80"/>
      <c r="P540" s="59"/>
      <c r="Q540" s="60"/>
      <c r="R540" s="59"/>
      <c r="S540" s="60"/>
      <c r="T540" s="59"/>
      <c r="U540" s="60"/>
      <c r="V540" s="59"/>
      <c r="W540" s="60"/>
      <c r="X540" s="59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</row>
    <row r="541">
      <c r="A541" s="60"/>
      <c r="B541" s="59"/>
      <c r="C541" s="80"/>
      <c r="D541" s="59"/>
      <c r="E541" s="60"/>
      <c r="F541" s="59"/>
      <c r="G541" s="60"/>
      <c r="H541" s="59"/>
      <c r="I541" s="80"/>
      <c r="J541" s="59"/>
      <c r="K541" s="60"/>
      <c r="L541" s="59"/>
      <c r="M541" s="60"/>
      <c r="N541" s="59"/>
      <c r="O541" s="80"/>
      <c r="P541" s="59"/>
      <c r="Q541" s="60"/>
      <c r="R541" s="59"/>
      <c r="S541" s="60"/>
      <c r="T541" s="59"/>
      <c r="U541" s="60"/>
      <c r="V541" s="59"/>
      <c r="W541" s="60"/>
      <c r="X541" s="59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</row>
    <row r="542">
      <c r="A542" s="60"/>
      <c r="B542" s="59"/>
      <c r="C542" s="80"/>
      <c r="D542" s="59"/>
      <c r="E542" s="60"/>
      <c r="F542" s="59"/>
      <c r="G542" s="60"/>
      <c r="H542" s="59"/>
      <c r="I542" s="80"/>
      <c r="J542" s="59"/>
      <c r="K542" s="60"/>
      <c r="L542" s="59"/>
      <c r="M542" s="60"/>
      <c r="N542" s="59"/>
      <c r="O542" s="80"/>
      <c r="P542" s="59"/>
      <c r="Q542" s="60"/>
      <c r="R542" s="59"/>
      <c r="S542" s="60"/>
      <c r="T542" s="59"/>
      <c r="U542" s="60"/>
      <c r="V542" s="59"/>
      <c r="W542" s="60"/>
      <c r="X542" s="59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</row>
    <row r="543">
      <c r="A543" s="60"/>
      <c r="B543" s="59"/>
      <c r="C543" s="80"/>
      <c r="D543" s="59"/>
      <c r="E543" s="60"/>
      <c r="F543" s="59"/>
      <c r="G543" s="60"/>
      <c r="H543" s="59"/>
      <c r="I543" s="80"/>
      <c r="J543" s="59"/>
      <c r="K543" s="60"/>
      <c r="L543" s="59"/>
      <c r="M543" s="60"/>
      <c r="N543" s="59"/>
      <c r="O543" s="80"/>
      <c r="P543" s="59"/>
      <c r="Q543" s="60"/>
      <c r="R543" s="59"/>
      <c r="S543" s="60"/>
      <c r="T543" s="59"/>
      <c r="U543" s="60"/>
      <c r="V543" s="59"/>
      <c r="W543" s="60"/>
      <c r="X543" s="59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</row>
    <row r="544">
      <c r="A544" s="60"/>
      <c r="B544" s="59"/>
      <c r="C544" s="80"/>
      <c r="D544" s="59"/>
      <c r="E544" s="60"/>
      <c r="F544" s="59"/>
      <c r="G544" s="60"/>
      <c r="H544" s="59"/>
      <c r="I544" s="80"/>
      <c r="J544" s="59"/>
      <c r="K544" s="60"/>
      <c r="L544" s="59"/>
      <c r="M544" s="60"/>
      <c r="N544" s="59"/>
      <c r="O544" s="80"/>
      <c r="P544" s="59"/>
      <c r="Q544" s="60"/>
      <c r="R544" s="59"/>
      <c r="S544" s="60"/>
      <c r="T544" s="59"/>
      <c r="U544" s="60"/>
      <c r="V544" s="59"/>
      <c r="W544" s="60"/>
      <c r="X544" s="59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</row>
    <row r="545">
      <c r="A545" s="60"/>
      <c r="B545" s="59"/>
      <c r="C545" s="80"/>
      <c r="D545" s="59"/>
      <c r="E545" s="60"/>
      <c r="F545" s="59"/>
      <c r="G545" s="60"/>
      <c r="H545" s="59"/>
      <c r="I545" s="80"/>
      <c r="J545" s="59"/>
      <c r="K545" s="60"/>
      <c r="L545" s="59"/>
      <c r="M545" s="60"/>
      <c r="N545" s="59"/>
      <c r="O545" s="80"/>
      <c r="P545" s="59"/>
      <c r="Q545" s="60"/>
      <c r="R545" s="59"/>
      <c r="S545" s="60"/>
      <c r="T545" s="59"/>
      <c r="U545" s="60"/>
      <c r="V545" s="59"/>
      <c r="W545" s="60"/>
      <c r="X545" s="59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</row>
    <row r="546">
      <c r="A546" s="60"/>
      <c r="B546" s="59"/>
      <c r="C546" s="80"/>
      <c r="D546" s="59"/>
      <c r="E546" s="60"/>
      <c r="F546" s="59"/>
      <c r="G546" s="60"/>
      <c r="H546" s="59"/>
      <c r="I546" s="80"/>
      <c r="J546" s="59"/>
      <c r="K546" s="60"/>
      <c r="L546" s="59"/>
      <c r="M546" s="60"/>
      <c r="N546" s="59"/>
      <c r="O546" s="80"/>
      <c r="P546" s="59"/>
      <c r="Q546" s="60"/>
      <c r="R546" s="59"/>
      <c r="S546" s="60"/>
      <c r="T546" s="59"/>
      <c r="U546" s="60"/>
      <c r="V546" s="59"/>
      <c r="W546" s="60"/>
      <c r="X546" s="59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</row>
    <row r="547">
      <c r="A547" s="60"/>
      <c r="B547" s="59"/>
      <c r="C547" s="80"/>
      <c r="D547" s="59"/>
      <c r="E547" s="60"/>
      <c r="F547" s="59"/>
      <c r="G547" s="60"/>
      <c r="H547" s="59"/>
      <c r="I547" s="80"/>
      <c r="J547" s="59"/>
      <c r="K547" s="60"/>
      <c r="L547" s="59"/>
      <c r="M547" s="60"/>
      <c r="N547" s="59"/>
      <c r="O547" s="80"/>
      <c r="P547" s="59"/>
      <c r="Q547" s="60"/>
      <c r="R547" s="59"/>
      <c r="S547" s="60"/>
      <c r="T547" s="59"/>
      <c r="U547" s="60"/>
      <c r="V547" s="59"/>
      <c r="W547" s="60"/>
      <c r="X547" s="59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</row>
    <row r="548">
      <c r="A548" s="60"/>
      <c r="B548" s="59"/>
      <c r="C548" s="80"/>
      <c r="D548" s="59"/>
      <c r="E548" s="60"/>
      <c r="F548" s="59"/>
      <c r="G548" s="60"/>
      <c r="H548" s="59"/>
      <c r="I548" s="80"/>
      <c r="J548" s="59"/>
      <c r="K548" s="60"/>
      <c r="L548" s="59"/>
      <c r="M548" s="60"/>
      <c r="N548" s="59"/>
      <c r="O548" s="80"/>
      <c r="P548" s="59"/>
      <c r="Q548" s="60"/>
      <c r="R548" s="59"/>
      <c r="S548" s="60"/>
      <c r="T548" s="59"/>
      <c r="U548" s="60"/>
      <c r="V548" s="59"/>
      <c r="W548" s="60"/>
      <c r="X548" s="59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</row>
    <row r="549">
      <c r="A549" s="60"/>
      <c r="B549" s="59"/>
      <c r="C549" s="80"/>
      <c r="D549" s="59"/>
      <c r="E549" s="60"/>
      <c r="F549" s="59"/>
      <c r="G549" s="60"/>
      <c r="H549" s="59"/>
      <c r="I549" s="80"/>
      <c r="J549" s="59"/>
      <c r="K549" s="60"/>
      <c r="L549" s="59"/>
      <c r="M549" s="60"/>
      <c r="N549" s="59"/>
      <c r="O549" s="80"/>
      <c r="P549" s="59"/>
      <c r="Q549" s="60"/>
      <c r="R549" s="59"/>
      <c r="S549" s="60"/>
      <c r="T549" s="59"/>
      <c r="U549" s="60"/>
      <c r="V549" s="59"/>
      <c r="W549" s="60"/>
      <c r="X549" s="59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</row>
    <row r="550">
      <c r="A550" s="60"/>
      <c r="B550" s="59"/>
      <c r="C550" s="80"/>
      <c r="D550" s="59"/>
      <c r="E550" s="60"/>
      <c r="F550" s="59"/>
      <c r="G550" s="60"/>
      <c r="H550" s="59"/>
      <c r="I550" s="80"/>
      <c r="J550" s="59"/>
      <c r="K550" s="60"/>
      <c r="L550" s="59"/>
      <c r="M550" s="60"/>
      <c r="N550" s="59"/>
      <c r="O550" s="80"/>
      <c r="P550" s="59"/>
      <c r="Q550" s="60"/>
      <c r="R550" s="59"/>
      <c r="S550" s="60"/>
      <c r="T550" s="59"/>
      <c r="U550" s="60"/>
      <c r="V550" s="59"/>
      <c r="W550" s="60"/>
      <c r="X550" s="59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</row>
    <row r="551">
      <c r="A551" s="60"/>
      <c r="B551" s="59"/>
      <c r="C551" s="80"/>
      <c r="D551" s="59"/>
      <c r="E551" s="60"/>
      <c r="F551" s="59"/>
      <c r="G551" s="60"/>
      <c r="H551" s="59"/>
      <c r="I551" s="80"/>
      <c r="J551" s="59"/>
      <c r="K551" s="60"/>
      <c r="L551" s="59"/>
      <c r="M551" s="60"/>
      <c r="N551" s="59"/>
      <c r="O551" s="80"/>
      <c r="P551" s="59"/>
      <c r="Q551" s="60"/>
      <c r="R551" s="59"/>
      <c r="S551" s="60"/>
      <c r="T551" s="59"/>
      <c r="U551" s="60"/>
      <c r="V551" s="59"/>
      <c r="W551" s="60"/>
      <c r="X551" s="59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</row>
    <row r="552">
      <c r="A552" s="60"/>
      <c r="B552" s="59"/>
      <c r="C552" s="80"/>
      <c r="D552" s="59"/>
      <c r="E552" s="60"/>
      <c r="F552" s="59"/>
      <c r="G552" s="60"/>
      <c r="H552" s="59"/>
      <c r="I552" s="80"/>
      <c r="J552" s="59"/>
      <c r="K552" s="60"/>
      <c r="L552" s="59"/>
      <c r="M552" s="60"/>
      <c r="N552" s="59"/>
      <c r="O552" s="80"/>
      <c r="P552" s="59"/>
      <c r="Q552" s="60"/>
      <c r="R552" s="59"/>
      <c r="S552" s="60"/>
      <c r="T552" s="59"/>
      <c r="U552" s="60"/>
      <c r="V552" s="59"/>
      <c r="W552" s="60"/>
      <c r="X552" s="59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</row>
    <row r="553">
      <c r="A553" s="60"/>
      <c r="B553" s="59"/>
      <c r="C553" s="80"/>
      <c r="D553" s="59"/>
      <c r="E553" s="60"/>
      <c r="F553" s="59"/>
      <c r="G553" s="60"/>
      <c r="H553" s="59"/>
      <c r="I553" s="80"/>
      <c r="J553" s="59"/>
      <c r="K553" s="60"/>
      <c r="L553" s="59"/>
      <c r="M553" s="60"/>
      <c r="N553" s="59"/>
      <c r="O553" s="80"/>
      <c r="P553" s="59"/>
      <c r="Q553" s="60"/>
      <c r="R553" s="59"/>
      <c r="S553" s="60"/>
      <c r="T553" s="59"/>
      <c r="U553" s="60"/>
      <c r="V553" s="59"/>
      <c r="W553" s="60"/>
      <c r="X553" s="59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</row>
    <row r="554">
      <c r="A554" s="60"/>
      <c r="B554" s="59"/>
      <c r="C554" s="80"/>
      <c r="D554" s="59"/>
      <c r="E554" s="60"/>
      <c r="F554" s="59"/>
      <c r="G554" s="60"/>
      <c r="H554" s="59"/>
      <c r="I554" s="80"/>
      <c r="J554" s="59"/>
      <c r="K554" s="60"/>
      <c r="L554" s="59"/>
      <c r="M554" s="60"/>
      <c r="N554" s="59"/>
      <c r="O554" s="80"/>
      <c r="P554" s="59"/>
      <c r="Q554" s="60"/>
      <c r="R554" s="59"/>
      <c r="S554" s="60"/>
      <c r="T554" s="59"/>
      <c r="U554" s="60"/>
      <c r="V554" s="59"/>
      <c r="W554" s="60"/>
      <c r="X554" s="59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</row>
    <row r="555">
      <c r="A555" s="60"/>
      <c r="B555" s="59"/>
      <c r="C555" s="80"/>
      <c r="D555" s="59"/>
      <c r="E555" s="60"/>
      <c r="F555" s="59"/>
      <c r="G555" s="60"/>
      <c r="H555" s="59"/>
      <c r="I555" s="80"/>
      <c r="J555" s="59"/>
      <c r="K555" s="60"/>
      <c r="L555" s="59"/>
      <c r="M555" s="60"/>
      <c r="N555" s="59"/>
      <c r="O555" s="80"/>
      <c r="P555" s="59"/>
      <c r="Q555" s="60"/>
      <c r="R555" s="59"/>
      <c r="S555" s="60"/>
      <c r="T555" s="59"/>
      <c r="U555" s="60"/>
      <c r="V555" s="59"/>
      <c r="W555" s="60"/>
      <c r="X555" s="59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</row>
    <row r="556">
      <c r="A556" s="60"/>
      <c r="B556" s="59"/>
      <c r="C556" s="80"/>
      <c r="D556" s="59"/>
      <c r="E556" s="60"/>
      <c r="F556" s="59"/>
      <c r="G556" s="60"/>
      <c r="H556" s="59"/>
      <c r="I556" s="80"/>
      <c r="J556" s="59"/>
      <c r="K556" s="60"/>
      <c r="L556" s="59"/>
      <c r="M556" s="60"/>
      <c r="N556" s="59"/>
      <c r="O556" s="80"/>
      <c r="P556" s="59"/>
      <c r="Q556" s="60"/>
      <c r="R556" s="59"/>
      <c r="S556" s="60"/>
      <c r="T556" s="59"/>
      <c r="U556" s="60"/>
      <c r="V556" s="59"/>
      <c r="W556" s="60"/>
      <c r="X556" s="59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</row>
    <row r="557">
      <c r="A557" s="60"/>
      <c r="B557" s="59"/>
      <c r="C557" s="80"/>
      <c r="D557" s="59"/>
      <c r="E557" s="60"/>
      <c r="F557" s="59"/>
      <c r="G557" s="60"/>
      <c r="H557" s="59"/>
      <c r="I557" s="80"/>
      <c r="J557" s="59"/>
      <c r="K557" s="60"/>
      <c r="L557" s="59"/>
      <c r="M557" s="60"/>
      <c r="N557" s="59"/>
      <c r="O557" s="80"/>
      <c r="P557" s="59"/>
      <c r="Q557" s="60"/>
      <c r="R557" s="59"/>
      <c r="S557" s="60"/>
      <c r="T557" s="59"/>
      <c r="U557" s="60"/>
      <c r="V557" s="59"/>
      <c r="W557" s="60"/>
      <c r="X557" s="59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</row>
    <row r="558">
      <c r="A558" s="60"/>
      <c r="B558" s="59"/>
      <c r="C558" s="80"/>
      <c r="D558" s="59"/>
      <c r="E558" s="60"/>
      <c r="F558" s="59"/>
      <c r="G558" s="60"/>
      <c r="H558" s="59"/>
      <c r="I558" s="80"/>
      <c r="J558" s="59"/>
      <c r="K558" s="60"/>
      <c r="L558" s="59"/>
      <c r="M558" s="60"/>
      <c r="N558" s="59"/>
      <c r="O558" s="80"/>
      <c r="P558" s="59"/>
      <c r="Q558" s="60"/>
      <c r="R558" s="59"/>
      <c r="S558" s="60"/>
      <c r="T558" s="59"/>
      <c r="U558" s="60"/>
      <c r="V558" s="59"/>
      <c r="W558" s="60"/>
      <c r="X558" s="59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</row>
    <row r="559">
      <c r="A559" s="60"/>
      <c r="B559" s="59"/>
      <c r="C559" s="80"/>
      <c r="D559" s="59"/>
      <c r="E559" s="60"/>
      <c r="F559" s="59"/>
      <c r="G559" s="60"/>
      <c r="H559" s="59"/>
      <c r="I559" s="80"/>
      <c r="J559" s="59"/>
      <c r="K559" s="60"/>
      <c r="L559" s="59"/>
      <c r="M559" s="60"/>
      <c r="N559" s="59"/>
      <c r="O559" s="80"/>
      <c r="P559" s="59"/>
      <c r="Q559" s="60"/>
      <c r="R559" s="59"/>
      <c r="S559" s="60"/>
      <c r="T559" s="59"/>
      <c r="U559" s="60"/>
      <c r="V559" s="59"/>
      <c r="W559" s="60"/>
      <c r="X559" s="59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</row>
    <row r="560">
      <c r="A560" s="60"/>
      <c r="B560" s="59"/>
      <c r="C560" s="80"/>
      <c r="D560" s="59"/>
      <c r="E560" s="60"/>
      <c r="F560" s="59"/>
      <c r="G560" s="60"/>
      <c r="H560" s="59"/>
      <c r="I560" s="80"/>
      <c r="J560" s="59"/>
      <c r="K560" s="60"/>
      <c r="L560" s="59"/>
      <c r="M560" s="60"/>
      <c r="N560" s="59"/>
      <c r="O560" s="80"/>
      <c r="P560" s="59"/>
      <c r="Q560" s="60"/>
      <c r="R560" s="59"/>
      <c r="S560" s="60"/>
      <c r="T560" s="59"/>
      <c r="U560" s="60"/>
      <c r="V560" s="59"/>
      <c r="W560" s="60"/>
      <c r="X560" s="59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</row>
    <row r="561">
      <c r="A561" s="60"/>
      <c r="B561" s="59"/>
      <c r="C561" s="80"/>
      <c r="D561" s="59"/>
      <c r="E561" s="60"/>
      <c r="F561" s="59"/>
      <c r="G561" s="60"/>
      <c r="H561" s="59"/>
      <c r="I561" s="80"/>
      <c r="J561" s="59"/>
      <c r="K561" s="60"/>
      <c r="L561" s="59"/>
      <c r="M561" s="60"/>
      <c r="N561" s="59"/>
      <c r="O561" s="80"/>
      <c r="P561" s="59"/>
      <c r="Q561" s="60"/>
      <c r="R561" s="59"/>
      <c r="S561" s="60"/>
      <c r="T561" s="59"/>
      <c r="U561" s="60"/>
      <c r="V561" s="59"/>
      <c r="W561" s="60"/>
      <c r="X561" s="59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</row>
    <row r="562">
      <c r="A562" s="60"/>
      <c r="B562" s="59"/>
      <c r="C562" s="80"/>
      <c r="D562" s="59"/>
      <c r="E562" s="60"/>
      <c r="F562" s="59"/>
      <c r="G562" s="60"/>
      <c r="H562" s="59"/>
      <c r="I562" s="80"/>
      <c r="J562" s="59"/>
      <c r="K562" s="60"/>
      <c r="L562" s="59"/>
      <c r="M562" s="60"/>
      <c r="N562" s="59"/>
      <c r="O562" s="80"/>
      <c r="P562" s="59"/>
      <c r="Q562" s="60"/>
      <c r="R562" s="59"/>
      <c r="S562" s="60"/>
      <c r="T562" s="59"/>
      <c r="U562" s="60"/>
      <c r="V562" s="59"/>
      <c r="W562" s="60"/>
      <c r="X562" s="59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</row>
    <row r="563">
      <c r="A563" s="60"/>
      <c r="B563" s="59"/>
      <c r="C563" s="80"/>
      <c r="D563" s="59"/>
      <c r="E563" s="60"/>
      <c r="F563" s="59"/>
      <c r="G563" s="60"/>
      <c r="H563" s="59"/>
      <c r="I563" s="80"/>
      <c r="J563" s="59"/>
      <c r="K563" s="60"/>
      <c r="L563" s="59"/>
      <c r="M563" s="60"/>
      <c r="N563" s="59"/>
      <c r="O563" s="80"/>
      <c r="P563" s="59"/>
      <c r="Q563" s="60"/>
      <c r="R563" s="59"/>
      <c r="S563" s="60"/>
      <c r="T563" s="59"/>
      <c r="U563" s="60"/>
      <c r="V563" s="59"/>
      <c r="W563" s="60"/>
      <c r="X563" s="59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</row>
    <row r="564">
      <c r="A564" s="60"/>
      <c r="B564" s="59"/>
      <c r="C564" s="80"/>
      <c r="D564" s="59"/>
      <c r="E564" s="60"/>
      <c r="F564" s="59"/>
      <c r="G564" s="60"/>
      <c r="H564" s="59"/>
      <c r="I564" s="80"/>
      <c r="J564" s="59"/>
      <c r="K564" s="60"/>
      <c r="L564" s="59"/>
      <c r="M564" s="60"/>
      <c r="N564" s="59"/>
      <c r="O564" s="80"/>
      <c r="P564" s="59"/>
      <c r="Q564" s="60"/>
      <c r="R564" s="59"/>
      <c r="S564" s="60"/>
      <c r="T564" s="59"/>
      <c r="U564" s="60"/>
      <c r="V564" s="59"/>
      <c r="W564" s="60"/>
      <c r="X564" s="59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</row>
    <row r="565">
      <c r="A565" s="60"/>
      <c r="B565" s="59"/>
      <c r="C565" s="80"/>
      <c r="D565" s="59"/>
      <c r="E565" s="60"/>
      <c r="F565" s="59"/>
      <c r="G565" s="60"/>
      <c r="H565" s="59"/>
      <c r="I565" s="80"/>
      <c r="J565" s="59"/>
      <c r="K565" s="60"/>
      <c r="L565" s="59"/>
      <c r="M565" s="60"/>
      <c r="N565" s="59"/>
      <c r="O565" s="80"/>
      <c r="P565" s="59"/>
      <c r="Q565" s="60"/>
      <c r="R565" s="59"/>
      <c r="S565" s="60"/>
      <c r="T565" s="59"/>
      <c r="U565" s="60"/>
      <c r="V565" s="59"/>
      <c r="W565" s="60"/>
      <c r="X565" s="59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</row>
    <row r="566">
      <c r="A566" s="60"/>
      <c r="B566" s="59"/>
      <c r="C566" s="80"/>
      <c r="D566" s="59"/>
      <c r="E566" s="60"/>
      <c r="F566" s="59"/>
      <c r="G566" s="60"/>
      <c r="H566" s="59"/>
      <c r="I566" s="80"/>
      <c r="J566" s="59"/>
      <c r="K566" s="60"/>
      <c r="L566" s="59"/>
      <c r="M566" s="60"/>
      <c r="N566" s="59"/>
      <c r="O566" s="80"/>
      <c r="P566" s="59"/>
      <c r="Q566" s="60"/>
      <c r="R566" s="59"/>
      <c r="S566" s="60"/>
      <c r="T566" s="59"/>
      <c r="U566" s="60"/>
      <c r="V566" s="59"/>
      <c r="W566" s="60"/>
      <c r="X566" s="59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</row>
    <row r="567">
      <c r="A567" s="60"/>
      <c r="B567" s="59"/>
      <c r="C567" s="80"/>
      <c r="D567" s="59"/>
      <c r="E567" s="60"/>
      <c r="F567" s="59"/>
      <c r="G567" s="60"/>
      <c r="H567" s="59"/>
      <c r="I567" s="80"/>
      <c r="J567" s="59"/>
      <c r="K567" s="60"/>
      <c r="L567" s="59"/>
      <c r="M567" s="60"/>
      <c r="N567" s="59"/>
      <c r="O567" s="80"/>
      <c r="P567" s="59"/>
      <c r="Q567" s="60"/>
      <c r="R567" s="59"/>
      <c r="S567" s="60"/>
      <c r="T567" s="59"/>
      <c r="U567" s="60"/>
      <c r="V567" s="59"/>
      <c r="W567" s="60"/>
      <c r="X567" s="59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</row>
    <row r="568">
      <c r="A568" s="60"/>
      <c r="B568" s="59"/>
      <c r="C568" s="80"/>
      <c r="D568" s="59"/>
      <c r="E568" s="60"/>
      <c r="F568" s="59"/>
      <c r="G568" s="60"/>
      <c r="H568" s="59"/>
      <c r="I568" s="80"/>
      <c r="J568" s="59"/>
      <c r="K568" s="60"/>
      <c r="L568" s="59"/>
      <c r="M568" s="60"/>
      <c r="N568" s="59"/>
      <c r="O568" s="80"/>
      <c r="P568" s="59"/>
      <c r="Q568" s="60"/>
      <c r="R568" s="59"/>
      <c r="S568" s="60"/>
      <c r="T568" s="59"/>
      <c r="U568" s="60"/>
      <c r="V568" s="59"/>
      <c r="W568" s="60"/>
      <c r="X568" s="59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</row>
    <row r="569">
      <c r="A569" s="60"/>
      <c r="B569" s="59"/>
      <c r="C569" s="80"/>
      <c r="D569" s="59"/>
      <c r="E569" s="60"/>
      <c r="F569" s="59"/>
      <c r="G569" s="60"/>
      <c r="H569" s="59"/>
      <c r="I569" s="80"/>
      <c r="J569" s="59"/>
      <c r="K569" s="60"/>
      <c r="L569" s="59"/>
      <c r="M569" s="60"/>
      <c r="N569" s="59"/>
      <c r="O569" s="80"/>
      <c r="P569" s="59"/>
      <c r="Q569" s="60"/>
      <c r="R569" s="59"/>
      <c r="S569" s="60"/>
      <c r="T569" s="59"/>
      <c r="U569" s="60"/>
      <c r="V569" s="59"/>
      <c r="W569" s="60"/>
      <c r="X569" s="59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</row>
    <row r="570">
      <c r="A570" s="60"/>
      <c r="B570" s="59"/>
      <c r="C570" s="80"/>
      <c r="D570" s="59"/>
      <c r="E570" s="60"/>
      <c r="F570" s="59"/>
      <c r="G570" s="60"/>
      <c r="H570" s="59"/>
      <c r="I570" s="80"/>
      <c r="J570" s="59"/>
      <c r="K570" s="60"/>
      <c r="L570" s="59"/>
      <c r="M570" s="60"/>
      <c r="N570" s="59"/>
      <c r="O570" s="80"/>
      <c r="P570" s="59"/>
      <c r="Q570" s="60"/>
      <c r="R570" s="59"/>
      <c r="S570" s="60"/>
      <c r="T570" s="59"/>
      <c r="U570" s="60"/>
      <c r="V570" s="59"/>
      <c r="W570" s="60"/>
      <c r="X570" s="59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</row>
    <row r="571">
      <c r="A571" s="60"/>
      <c r="B571" s="59"/>
      <c r="C571" s="80"/>
      <c r="D571" s="59"/>
      <c r="E571" s="60"/>
      <c r="F571" s="59"/>
      <c r="G571" s="60"/>
      <c r="H571" s="59"/>
      <c r="I571" s="80"/>
      <c r="J571" s="59"/>
      <c r="K571" s="60"/>
      <c r="L571" s="59"/>
      <c r="M571" s="60"/>
      <c r="N571" s="59"/>
      <c r="O571" s="80"/>
      <c r="P571" s="59"/>
      <c r="Q571" s="60"/>
      <c r="R571" s="59"/>
      <c r="S571" s="60"/>
      <c r="T571" s="59"/>
      <c r="U571" s="60"/>
      <c r="V571" s="59"/>
      <c r="W571" s="60"/>
      <c r="X571" s="59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</row>
    <row r="572">
      <c r="A572" s="60"/>
      <c r="B572" s="59"/>
      <c r="C572" s="80"/>
      <c r="D572" s="59"/>
      <c r="E572" s="60"/>
      <c r="F572" s="59"/>
      <c r="G572" s="60"/>
      <c r="H572" s="59"/>
      <c r="I572" s="80"/>
      <c r="J572" s="59"/>
      <c r="K572" s="60"/>
      <c r="L572" s="59"/>
      <c r="M572" s="60"/>
      <c r="N572" s="59"/>
      <c r="O572" s="80"/>
      <c r="P572" s="59"/>
      <c r="Q572" s="60"/>
      <c r="R572" s="59"/>
      <c r="S572" s="60"/>
      <c r="T572" s="59"/>
      <c r="U572" s="60"/>
      <c r="V572" s="59"/>
      <c r="W572" s="60"/>
      <c r="X572" s="59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</row>
    <row r="573">
      <c r="A573" s="60"/>
      <c r="B573" s="59"/>
      <c r="C573" s="80"/>
      <c r="D573" s="59"/>
      <c r="E573" s="60"/>
      <c r="F573" s="59"/>
      <c r="G573" s="60"/>
      <c r="H573" s="59"/>
      <c r="I573" s="80"/>
      <c r="J573" s="59"/>
      <c r="K573" s="60"/>
      <c r="L573" s="59"/>
      <c r="M573" s="60"/>
      <c r="N573" s="59"/>
      <c r="O573" s="80"/>
      <c r="P573" s="59"/>
      <c r="Q573" s="60"/>
      <c r="R573" s="59"/>
      <c r="S573" s="60"/>
      <c r="T573" s="59"/>
      <c r="U573" s="60"/>
      <c r="V573" s="59"/>
      <c r="W573" s="60"/>
      <c r="X573" s="59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</row>
    <row r="574">
      <c r="A574" s="60"/>
      <c r="B574" s="59"/>
      <c r="C574" s="80"/>
      <c r="D574" s="59"/>
      <c r="E574" s="60"/>
      <c r="F574" s="59"/>
      <c r="G574" s="60"/>
      <c r="H574" s="59"/>
      <c r="I574" s="80"/>
      <c r="J574" s="59"/>
      <c r="K574" s="60"/>
      <c r="L574" s="59"/>
      <c r="M574" s="60"/>
      <c r="N574" s="59"/>
      <c r="O574" s="80"/>
      <c r="P574" s="59"/>
      <c r="Q574" s="60"/>
      <c r="R574" s="59"/>
      <c r="S574" s="60"/>
      <c r="T574" s="59"/>
      <c r="U574" s="60"/>
      <c r="V574" s="59"/>
      <c r="W574" s="60"/>
      <c r="X574" s="59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</row>
    <row r="575">
      <c r="A575" s="60"/>
      <c r="B575" s="59"/>
      <c r="C575" s="80"/>
      <c r="D575" s="59"/>
      <c r="E575" s="60"/>
      <c r="F575" s="59"/>
      <c r="G575" s="60"/>
      <c r="H575" s="59"/>
      <c r="I575" s="80"/>
      <c r="J575" s="59"/>
      <c r="K575" s="60"/>
      <c r="L575" s="59"/>
      <c r="M575" s="60"/>
      <c r="N575" s="59"/>
      <c r="O575" s="80"/>
      <c r="P575" s="59"/>
      <c r="Q575" s="60"/>
      <c r="R575" s="59"/>
      <c r="S575" s="60"/>
      <c r="T575" s="59"/>
      <c r="U575" s="60"/>
      <c r="V575" s="59"/>
      <c r="W575" s="60"/>
      <c r="X575" s="59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</row>
    <row r="576">
      <c r="A576" s="60"/>
      <c r="B576" s="59"/>
      <c r="C576" s="80"/>
      <c r="D576" s="59"/>
      <c r="E576" s="60"/>
      <c r="F576" s="59"/>
      <c r="G576" s="60"/>
      <c r="H576" s="59"/>
      <c r="I576" s="80"/>
      <c r="J576" s="59"/>
      <c r="K576" s="60"/>
      <c r="L576" s="59"/>
      <c r="M576" s="60"/>
      <c r="N576" s="59"/>
      <c r="O576" s="80"/>
      <c r="P576" s="59"/>
      <c r="Q576" s="60"/>
      <c r="R576" s="59"/>
      <c r="S576" s="60"/>
      <c r="T576" s="59"/>
      <c r="U576" s="60"/>
      <c r="V576" s="59"/>
      <c r="W576" s="60"/>
      <c r="X576" s="59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</row>
    <row r="577">
      <c r="A577" s="60"/>
      <c r="B577" s="59"/>
      <c r="C577" s="80"/>
      <c r="D577" s="59"/>
      <c r="E577" s="60"/>
      <c r="F577" s="59"/>
      <c r="G577" s="60"/>
      <c r="H577" s="59"/>
      <c r="I577" s="80"/>
      <c r="J577" s="59"/>
      <c r="K577" s="60"/>
      <c r="L577" s="59"/>
      <c r="M577" s="60"/>
      <c r="N577" s="59"/>
      <c r="O577" s="80"/>
      <c r="P577" s="59"/>
      <c r="Q577" s="60"/>
      <c r="R577" s="59"/>
      <c r="S577" s="60"/>
      <c r="T577" s="59"/>
      <c r="U577" s="60"/>
      <c r="V577" s="59"/>
      <c r="W577" s="60"/>
      <c r="X577" s="59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</row>
    <row r="578">
      <c r="A578" s="60"/>
      <c r="B578" s="59"/>
      <c r="C578" s="80"/>
      <c r="D578" s="59"/>
      <c r="E578" s="60"/>
      <c r="F578" s="59"/>
      <c r="G578" s="60"/>
      <c r="H578" s="59"/>
      <c r="I578" s="80"/>
      <c r="J578" s="59"/>
      <c r="K578" s="60"/>
      <c r="L578" s="59"/>
      <c r="M578" s="60"/>
      <c r="N578" s="59"/>
      <c r="O578" s="80"/>
      <c r="P578" s="59"/>
      <c r="Q578" s="60"/>
      <c r="R578" s="59"/>
      <c r="S578" s="60"/>
      <c r="T578" s="59"/>
      <c r="U578" s="60"/>
      <c r="V578" s="59"/>
      <c r="W578" s="60"/>
      <c r="X578" s="59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</row>
    <row r="579">
      <c r="A579" s="60"/>
      <c r="B579" s="59"/>
      <c r="C579" s="80"/>
      <c r="D579" s="59"/>
      <c r="E579" s="60"/>
      <c r="F579" s="59"/>
      <c r="G579" s="60"/>
      <c r="H579" s="59"/>
      <c r="I579" s="80"/>
      <c r="J579" s="59"/>
      <c r="K579" s="60"/>
      <c r="L579" s="59"/>
      <c r="M579" s="60"/>
      <c r="N579" s="59"/>
      <c r="O579" s="80"/>
      <c r="P579" s="59"/>
      <c r="Q579" s="60"/>
      <c r="R579" s="59"/>
      <c r="S579" s="60"/>
      <c r="T579" s="59"/>
      <c r="U579" s="60"/>
      <c r="V579" s="59"/>
      <c r="W579" s="60"/>
      <c r="X579" s="59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</row>
    <row r="580">
      <c r="A580" s="60"/>
      <c r="B580" s="59"/>
      <c r="C580" s="80"/>
      <c r="D580" s="59"/>
      <c r="E580" s="60"/>
      <c r="F580" s="59"/>
      <c r="G580" s="60"/>
      <c r="H580" s="59"/>
      <c r="I580" s="80"/>
      <c r="J580" s="59"/>
      <c r="K580" s="60"/>
      <c r="L580" s="59"/>
      <c r="M580" s="60"/>
      <c r="N580" s="59"/>
      <c r="O580" s="80"/>
      <c r="P580" s="59"/>
      <c r="Q580" s="60"/>
      <c r="R580" s="59"/>
      <c r="S580" s="60"/>
      <c r="T580" s="59"/>
      <c r="U580" s="60"/>
      <c r="V580" s="59"/>
      <c r="W580" s="60"/>
      <c r="X580" s="59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</row>
    <row r="581">
      <c r="A581" s="60"/>
      <c r="B581" s="59"/>
      <c r="C581" s="80"/>
      <c r="D581" s="59"/>
      <c r="E581" s="60"/>
      <c r="F581" s="59"/>
      <c r="G581" s="60"/>
      <c r="H581" s="59"/>
      <c r="I581" s="80"/>
      <c r="J581" s="59"/>
      <c r="K581" s="60"/>
      <c r="L581" s="59"/>
      <c r="M581" s="60"/>
      <c r="N581" s="59"/>
      <c r="O581" s="80"/>
      <c r="P581" s="59"/>
      <c r="Q581" s="60"/>
      <c r="R581" s="59"/>
      <c r="S581" s="60"/>
      <c r="T581" s="59"/>
      <c r="U581" s="60"/>
      <c r="V581" s="59"/>
      <c r="W581" s="60"/>
      <c r="X581" s="59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</row>
    <row r="582">
      <c r="A582" s="60"/>
      <c r="B582" s="59"/>
      <c r="C582" s="80"/>
      <c r="D582" s="59"/>
      <c r="E582" s="60"/>
      <c r="F582" s="59"/>
      <c r="G582" s="60"/>
      <c r="H582" s="59"/>
      <c r="I582" s="80"/>
      <c r="J582" s="59"/>
      <c r="K582" s="60"/>
      <c r="L582" s="59"/>
      <c r="M582" s="60"/>
      <c r="N582" s="59"/>
      <c r="O582" s="80"/>
      <c r="P582" s="59"/>
      <c r="Q582" s="60"/>
      <c r="R582" s="59"/>
      <c r="S582" s="60"/>
      <c r="T582" s="59"/>
      <c r="U582" s="60"/>
      <c r="V582" s="59"/>
      <c r="W582" s="60"/>
      <c r="X582" s="59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</row>
    <row r="583">
      <c r="A583" s="60"/>
      <c r="B583" s="59"/>
      <c r="C583" s="80"/>
      <c r="D583" s="59"/>
      <c r="E583" s="60"/>
      <c r="F583" s="59"/>
      <c r="G583" s="60"/>
      <c r="H583" s="59"/>
      <c r="I583" s="80"/>
      <c r="J583" s="59"/>
      <c r="K583" s="60"/>
      <c r="L583" s="59"/>
      <c r="M583" s="60"/>
      <c r="N583" s="59"/>
      <c r="O583" s="80"/>
      <c r="P583" s="59"/>
      <c r="Q583" s="60"/>
      <c r="R583" s="59"/>
      <c r="S583" s="60"/>
      <c r="T583" s="59"/>
      <c r="U583" s="60"/>
      <c r="V583" s="59"/>
      <c r="W583" s="60"/>
      <c r="X583" s="59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</row>
    <row r="584">
      <c r="A584" s="60"/>
      <c r="B584" s="59"/>
      <c r="C584" s="80"/>
      <c r="D584" s="59"/>
      <c r="E584" s="60"/>
      <c r="F584" s="59"/>
      <c r="G584" s="60"/>
      <c r="H584" s="59"/>
      <c r="I584" s="80"/>
      <c r="J584" s="59"/>
      <c r="K584" s="60"/>
      <c r="L584" s="59"/>
      <c r="M584" s="60"/>
      <c r="N584" s="59"/>
      <c r="O584" s="80"/>
      <c r="P584" s="59"/>
      <c r="Q584" s="60"/>
      <c r="R584" s="59"/>
      <c r="S584" s="60"/>
      <c r="T584" s="59"/>
      <c r="U584" s="60"/>
      <c r="V584" s="59"/>
      <c r="W584" s="60"/>
      <c r="X584" s="59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</row>
    <row r="585">
      <c r="A585" s="60"/>
      <c r="B585" s="59"/>
      <c r="C585" s="80"/>
      <c r="D585" s="59"/>
      <c r="E585" s="60"/>
      <c r="F585" s="59"/>
      <c r="G585" s="60"/>
      <c r="H585" s="59"/>
      <c r="I585" s="80"/>
      <c r="J585" s="59"/>
      <c r="K585" s="60"/>
      <c r="L585" s="59"/>
      <c r="M585" s="60"/>
      <c r="N585" s="59"/>
      <c r="O585" s="80"/>
      <c r="P585" s="59"/>
      <c r="Q585" s="60"/>
      <c r="R585" s="59"/>
      <c r="S585" s="60"/>
      <c r="T585" s="59"/>
      <c r="U585" s="60"/>
      <c r="V585" s="59"/>
      <c r="W585" s="60"/>
      <c r="X585" s="59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</row>
    <row r="586">
      <c r="A586" s="60"/>
      <c r="B586" s="59"/>
      <c r="C586" s="80"/>
      <c r="D586" s="59"/>
      <c r="E586" s="60"/>
      <c r="F586" s="59"/>
      <c r="G586" s="60"/>
      <c r="H586" s="59"/>
      <c r="I586" s="80"/>
      <c r="J586" s="59"/>
      <c r="K586" s="60"/>
      <c r="L586" s="59"/>
      <c r="M586" s="60"/>
      <c r="N586" s="59"/>
      <c r="O586" s="80"/>
      <c r="P586" s="59"/>
      <c r="Q586" s="60"/>
      <c r="R586" s="59"/>
      <c r="S586" s="60"/>
      <c r="T586" s="59"/>
      <c r="U586" s="60"/>
      <c r="V586" s="59"/>
      <c r="W586" s="60"/>
      <c r="X586" s="59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</row>
    <row r="587">
      <c r="A587" s="60"/>
      <c r="B587" s="59"/>
      <c r="C587" s="80"/>
      <c r="D587" s="59"/>
      <c r="E587" s="60"/>
      <c r="F587" s="59"/>
      <c r="G587" s="60"/>
      <c r="H587" s="59"/>
      <c r="I587" s="80"/>
      <c r="J587" s="59"/>
      <c r="K587" s="60"/>
      <c r="L587" s="59"/>
      <c r="M587" s="60"/>
      <c r="N587" s="59"/>
      <c r="O587" s="80"/>
      <c r="P587" s="59"/>
      <c r="Q587" s="60"/>
      <c r="R587" s="59"/>
      <c r="S587" s="60"/>
      <c r="T587" s="59"/>
      <c r="U587" s="60"/>
      <c r="V587" s="59"/>
      <c r="W587" s="60"/>
      <c r="X587" s="59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</row>
    <row r="588">
      <c r="A588" s="60"/>
      <c r="B588" s="59"/>
      <c r="C588" s="80"/>
      <c r="D588" s="59"/>
      <c r="E588" s="60"/>
      <c r="F588" s="59"/>
      <c r="G588" s="60"/>
      <c r="H588" s="59"/>
      <c r="I588" s="80"/>
      <c r="J588" s="59"/>
      <c r="K588" s="60"/>
      <c r="L588" s="59"/>
      <c r="M588" s="60"/>
      <c r="N588" s="59"/>
      <c r="O588" s="80"/>
      <c r="P588" s="59"/>
      <c r="Q588" s="60"/>
      <c r="R588" s="59"/>
      <c r="S588" s="60"/>
      <c r="T588" s="59"/>
      <c r="U588" s="60"/>
      <c r="V588" s="59"/>
      <c r="W588" s="60"/>
      <c r="X588" s="59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</row>
    <row r="589">
      <c r="A589" s="60"/>
      <c r="B589" s="59"/>
      <c r="C589" s="80"/>
      <c r="D589" s="59"/>
      <c r="E589" s="60"/>
      <c r="F589" s="59"/>
      <c r="G589" s="60"/>
      <c r="H589" s="59"/>
      <c r="I589" s="80"/>
      <c r="J589" s="59"/>
      <c r="K589" s="60"/>
      <c r="L589" s="59"/>
      <c r="M589" s="60"/>
      <c r="N589" s="59"/>
      <c r="O589" s="80"/>
      <c r="P589" s="59"/>
      <c r="Q589" s="60"/>
      <c r="R589" s="59"/>
      <c r="S589" s="60"/>
      <c r="T589" s="59"/>
      <c r="U589" s="60"/>
      <c r="V589" s="59"/>
      <c r="W589" s="60"/>
      <c r="X589" s="59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</row>
    <row r="590">
      <c r="A590" s="60"/>
      <c r="B590" s="59"/>
      <c r="C590" s="80"/>
      <c r="D590" s="59"/>
      <c r="E590" s="60"/>
      <c r="F590" s="59"/>
      <c r="G590" s="60"/>
      <c r="H590" s="59"/>
      <c r="I590" s="80"/>
      <c r="J590" s="59"/>
      <c r="K590" s="60"/>
      <c r="L590" s="59"/>
      <c r="M590" s="60"/>
      <c r="N590" s="59"/>
      <c r="O590" s="80"/>
      <c r="P590" s="59"/>
      <c r="Q590" s="60"/>
      <c r="R590" s="59"/>
      <c r="S590" s="60"/>
      <c r="T590" s="59"/>
      <c r="U590" s="60"/>
      <c r="V590" s="59"/>
      <c r="W590" s="60"/>
      <c r="X590" s="59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</row>
    <row r="591">
      <c r="A591" s="60"/>
      <c r="B591" s="59"/>
      <c r="C591" s="80"/>
      <c r="D591" s="59"/>
      <c r="E591" s="60"/>
      <c r="F591" s="59"/>
      <c r="G591" s="60"/>
      <c r="H591" s="59"/>
      <c r="I591" s="80"/>
      <c r="J591" s="59"/>
      <c r="K591" s="60"/>
      <c r="L591" s="59"/>
      <c r="M591" s="60"/>
      <c r="N591" s="59"/>
      <c r="O591" s="80"/>
      <c r="P591" s="59"/>
      <c r="Q591" s="60"/>
      <c r="R591" s="59"/>
      <c r="S591" s="60"/>
      <c r="T591" s="59"/>
      <c r="U591" s="60"/>
      <c r="V591" s="59"/>
      <c r="W591" s="60"/>
      <c r="X591" s="59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</row>
    <row r="592">
      <c r="A592" s="60"/>
      <c r="B592" s="59"/>
      <c r="C592" s="80"/>
      <c r="D592" s="59"/>
      <c r="E592" s="60"/>
      <c r="F592" s="59"/>
      <c r="G592" s="60"/>
      <c r="H592" s="59"/>
      <c r="I592" s="80"/>
      <c r="J592" s="59"/>
      <c r="K592" s="60"/>
      <c r="L592" s="59"/>
      <c r="M592" s="60"/>
      <c r="N592" s="59"/>
      <c r="O592" s="80"/>
      <c r="P592" s="59"/>
      <c r="Q592" s="60"/>
      <c r="R592" s="59"/>
      <c r="S592" s="60"/>
      <c r="T592" s="59"/>
      <c r="U592" s="60"/>
      <c r="V592" s="59"/>
      <c r="W592" s="60"/>
      <c r="X592" s="59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</row>
    <row r="593">
      <c r="A593" s="60"/>
      <c r="B593" s="59"/>
      <c r="C593" s="80"/>
      <c r="D593" s="59"/>
      <c r="E593" s="60"/>
      <c r="F593" s="59"/>
      <c r="G593" s="60"/>
      <c r="H593" s="59"/>
      <c r="I593" s="80"/>
      <c r="J593" s="59"/>
      <c r="K593" s="60"/>
      <c r="L593" s="59"/>
      <c r="M593" s="60"/>
      <c r="N593" s="59"/>
      <c r="O593" s="80"/>
      <c r="P593" s="59"/>
      <c r="Q593" s="60"/>
      <c r="R593" s="59"/>
      <c r="S593" s="60"/>
      <c r="T593" s="59"/>
      <c r="U593" s="60"/>
      <c r="V593" s="59"/>
      <c r="W593" s="60"/>
      <c r="X593" s="59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</row>
    <row r="594">
      <c r="A594" s="60"/>
      <c r="B594" s="59"/>
      <c r="C594" s="80"/>
      <c r="D594" s="59"/>
      <c r="E594" s="60"/>
      <c r="F594" s="59"/>
      <c r="G594" s="60"/>
      <c r="H594" s="59"/>
      <c r="I594" s="80"/>
      <c r="J594" s="59"/>
      <c r="K594" s="60"/>
      <c r="L594" s="59"/>
      <c r="M594" s="60"/>
      <c r="N594" s="59"/>
      <c r="O594" s="80"/>
      <c r="P594" s="59"/>
      <c r="Q594" s="60"/>
      <c r="R594" s="59"/>
      <c r="S594" s="60"/>
      <c r="T594" s="59"/>
      <c r="U594" s="60"/>
      <c r="V594" s="59"/>
      <c r="W594" s="60"/>
      <c r="X594" s="59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</row>
    <row r="595">
      <c r="A595" s="60"/>
      <c r="B595" s="59"/>
      <c r="C595" s="80"/>
      <c r="D595" s="59"/>
      <c r="E595" s="60"/>
      <c r="F595" s="59"/>
      <c r="G595" s="60"/>
      <c r="H595" s="59"/>
      <c r="I595" s="80"/>
      <c r="J595" s="59"/>
      <c r="K595" s="60"/>
      <c r="L595" s="59"/>
      <c r="M595" s="60"/>
      <c r="N595" s="59"/>
      <c r="O595" s="80"/>
      <c r="P595" s="59"/>
      <c r="Q595" s="60"/>
      <c r="R595" s="59"/>
      <c r="S595" s="60"/>
      <c r="T595" s="59"/>
      <c r="U595" s="60"/>
      <c r="V595" s="59"/>
      <c r="W595" s="60"/>
      <c r="X595" s="59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</row>
    <row r="596">
      <c r="A596" s="60"/>
      <c r="B596" s="59"/>
      <c r="C596" s="80"/>
      <c r="D596" s="59"/>
      <c r="E596" s="60"/>
      <c r="F596" s="59"/>
      <c r="G596" s="60"/>
      <c r="H596" s="59"/>
      <c r="I596" s="80"/>
      <c r="J596" s="59"/>
      <c r="K596" s="60"/>
      <c r="L596" s="59"/>
      <c r="M596" s="60"/>
      <c r="N596" s="59"/>
      <c r="O596" s="80"/>
      <c r="P596" s="59"/>
      <c r="Q596" s="60"/>
      <c r="R596" s="59"/>
      <c r="S596" s="60"/>
      <c r="T596" s="59"/>
      <c r="U596" s="60"/>
      <c r="V596" s="59"/>
      <c r="W596" s="60"/>
      <c r="X596" s="59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</row>
    <row r="597">
      <c r="A597" s="60"/>
      <c r="B597" s="59"/>
      <c r="C597" s="80"/>
      <c r="D597" s="59"/>
      <c r="E597" s="60"/>
      <c r="F597" s="59"/>
      <c r="G597" s="60"/>
      <c r="H597" s="59"/>
      <c r="I597" s="80"/>
      <c r="J597" s="59"/>
      <c r="K597" s="60"/>
      <c r="L597" s="59"/>
      <c r="M597" s="60"/>
      <c r="N597" s="59"/>
      <c r="O597" s="80"/>
      <c r="P597" s="59"/>
      <c r="Q597" s="60"/>
      <c r="R597" s="59"/>
      <c r="S597" s="60"/>
      <c r="T597" s="59"/>
      <c r="U597" s="60"/>
      <c r="V597" s="59"/>
      <c r="W597" s="60"/>
      <c r="X597" s="59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</row>
    <row r="598">
      <c r="A598" s="60"/>
      <c r="B598" s="59"/>
      <c r="C598" s="80"/>
      <c r="D598" s="59"/>
      <c r="E598" s="60"/>
      <c r="F598" s="59"/>
      <c r="G598" s="60"/>
      <c r="H598" s="59"/>
      <c r="I598" s="80"/>
      <c r="J598" s="59"/>
      <c r="K598" s="60"/>
      <c r="L598" s="59"/>
      <c r="M598" s="60"/>
      <c r="N598" s="59"/>
      <c r="O598" s="80"/>
      <c r="P598" s="59"/>
      <c r="Q598" s="60"/>
      <c r="R598" s="59"/>
      <c r="S598" s="60"/>
      <c r="T598" s="59"/>
      <c r="U598" s="60"/>
      <c r="V598" s="59"/>
      <c r="W598" s="60"/>
      <c r="X598" s="59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</row>
    <row r="599">
      <c r="A599" s="60"/>
      <c r="B599" s="59"/>
      <c r="C599" s="80"/>
      <c r="D599" s="59"/>
      <c r="E599" s="60"/>
      <c r="F599" s="59"/>
      <c r="G599" s="60"/>
      <c r="H599" s="59"/>
      <c r="I599" s="80"/>
      <c r="J599" s="59"/>
      <c r="K599" s="60"/>
      <c r="L599" s="59"/>
      <c r="M599" s="60"/>
      <c r="N599" s="59"/>
      <c r="O599" s="80"/>
      <c r="P599" s="59"/>
      <c r="Q599" s="60"/>
      <c r="R599" s="59"/>
      <c r="S599" s="60"/>
      <c r="T599" s="59"/>
      <c r="U599" s="60"/>
      <c r="V599" s="59"/>
      <c r="W599" s="60"/>
      <c r="X599" s="59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</row>
    <row r="600">
      <c r="A600" s="60"/>
      <c r="B600" s="59"/>
      <c r="C600" s="80"/>
      <c r="D600" s="59"/>
      <c r="E600" s="60"/>
      <c r="F600" s="59"/>
      <c r="G600" s="60"/>
      <c r="H600" s="59"/>
      <c r="I600" s="80"/>
      <c r="J600" s="59"/>
      <c r="K600" s="60"/>
      <c r="L600" s="59"/>
      <c r="M600" s="60"/>
      <c r="N600" s="59"/>
      <c r="O600" s="80"/>
      <c r="P600" s="59"/>
      <c r="Q600" s="60"/>
      <c r="R600" s="59"/>
      <c r="S600" s="60"/>
      <c r="T600" s="59"/>
      <c r="U600" s="60"/>
      <c r="V600" s="59"/>
      <c r="W600" s="60"/>
      <c r="X600" s="59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</row>
    <row r="601">
      <c r="A601" s="60"/>
      <c r="B601" s="59"/>
      <c r="C601" s="80"/>
      <c r="D601" s="59"/>
      <c r="E601" s="60"/>
      <c r="F601" s="59"/>
      <c r="G601" s="60"/>
      <c r="H601" s="59"/>
      <c r="I601" s="80"/>
      <c r="J601" s="59"/>
      <c r="K601" s="60"/>
      <c r="L601" s="59"/>
      <c r="M601" s="60"/>
      <c r="N601" s="59"/>
      <c r="O601" s="80"/>
      <c r="P601" s="59"/>
      <c r="Q601" s="60"/>
      <c r="R601" s="59"/>
      <c r="S601" s="60"/>
      <c r="T601" s="59"/>
      <c r="U601" s="60"/>
      <c r="V601" s="59"/>
      <c r="W601" s="60"/>
      <c r="X601" s="59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</row>
    <row r="602">
      <c r="A602" s="60"/>
      <c r="B602" s="59"/>
      <c r="C602" s="80"/>
      <c r="D602" s="59"/>
      <c r="E602" s="60"/>
      <c r="F602" s="59"/>
      <c r="G602" s="60"/>
      <c r="H602" s="59"/>
      <c r="I602" s="80"/>
      <c r="J602" s="59"/>
      <c r="K602" s="60"/>
      <c r="L602" s="59"/>
      <c r="M602" s="60"/>
      <c r="N602" s="59"/>
      <c r="O602" s="80"/>
      <c r="P602" s="59"/>
      <c r="Q602" s="60"/>
      <c r="R602" s="59"/>
      <c r="S602" s="60"/>
      <c r="T602" s="59"/>
      <c r="U602" s="60"/>
      <c r="V602" s="59"/>
      <c r="W602" s="60"/>
      <c r="X602" s="59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</row>
    <row r="603">
      <c r="A603" s="60"/>
      <c r="B603" s="59"/>
      <c r="C603" s="80"/>
      <c r="D603" s="59"/>
      <c r="E603" s="60"/>
      <c r="F603" s="59"/>
      <c r="G603" s="60"/>
      <c r="H603" s="59"/>
      <c r="I603" s="80"/>
      <c r="J603" s="59"/>
      <c r="K603" s="60"/>
      <c r="L603" s="59"/>
      <c r="M603" s="60"/>
      <c r="N603" s="59"/>
      <c r="O603" s="80"/>
      <c r="P603" s="59"/>
      <c r="Q603" s="60"/>
      <c r="R603" s="59"/>
      <c r="S603" s="60"/>
      <c r="T603" s="59"/>
      <c r="U603" s="60"/>
      <c r="V603" s="59"/>
      <c r="W603" s="60"/>
      <c r="X603" s="59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</row>
    <row r="604">
      <c r="A604" s="60"/>
      <c r="B604" s="59"/>
      <c r="C604" s="80"/>
      <c r="D604" s="59"/>
      <c r="E604" s="60"/>
      <c r="F604" s="59"/>
      <c r="G604" s="60"/>
      <c r="H604" s="59"/>
      <c r="I604" s="80"/>
      <c r="J604" s="59"/>
      <c r="K604" s="60"/>
      <c r="L604" s="59"/>
      <c r="M604" s="60"/>
      <c r="N604" s="59"/>
      <c r="O604" s="80"/>
      <c r="P604" s="59"/>
      <c r="Q604" s="60"/>
      <c r="R604" s="59"/>
      <c r="S604" s="60"/>
      <c r="T604" s="59"/>
      <c r="U604" s="60"/>
      <c r="V604" s="59"/>
      <c r="W604" s="60"/>
      <c r="X604" s="59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</row>
    <row r="605">
      <c r="A605" s="60"/>
      <c r="B605" s="59"/>
      <c r="C605" s="80"/>
      <c r="D605" s="59"/>
      <c r="E605" s="60"/>
      <c r="F605" s="59"/>
      <c r="G605" s="60"/>
      <c r="H605" s="59"/>
      <c r="I605" s="80"/>
      <c r="J605" s="59"/>
      <c r="K605" s="60"/>
      <c r="L605" s="59"/>
      <c r="M605" s="60"/>
      <c r="N605" s="59"/>
      <c r="O605" s="80"/>
      <c r="P605" s="59"/>
      <c r="Q605" s="60"/>
      <c r="R605" s="59"/>
      <c r="S605" s="60"/>
      <c r="T605" s="59"/>
      <c r="U605" s="60"/>
      <c r="V605" s="59"/>
      <c r="W605" s="60"/>
      <c r="X605" s="59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</row>
    <row r="606">
      <c r="A606" s="60"/>
      <c r="B606" s="59"/>
      <c r="C606" s="80"/>
      <c r="D606" s="59"/>
      <c r="E606" s="60"/>
      <c r="F606" s="59"/>
      <c r="G606" s="60"/>
      <c r="H606" s="59"/>
      <c r="I606" s="80"/>
      <c r="J606" s="59"/>
      <c r="K606" s="60"/>
      <c r="L606" s="59"/>
      <c r="M606" s="60"/>
      <c r="N606" s="59"/>
      <c r="O606" s="80"/>
      <c r="P606" s="59"/>
      <c r="Q606" s="60"/>
      <c r="R606" s="59"/>
      <c r="S606" s="60"/>
      <c r="T606" s="59"/>
      <c r="U606" s="60"/>
      <c r="V606" s="59"/>
      <c r="W606" s="60"/>
      <c r="X606" s="59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</row>
    <row r="607">
      <c r="A607" s="60"/>
      <c r="B607" s="59"/>
      <c r="C607" s="80"/>
      <c r="D607" s="59"/>
      <c r="E607" s="60"/>
      <c r="F607" s="59"/>
      <c r="G607" s="60"/>
      <c r="H607" s="59"/>
      <c r="I607" s="80"/>
      <c r="J607" s="59"/>
      <c r="K607" s="60"/>
      <c r="L607" s="59"/>
      <c r="M607" s="60"/>
      <c r="N607" s="59"/>
      <c r="O607" s="80"/>
      <c r="P607" s="59"/>
      <c r="Q607" s="60"/>
      <c r="R607" s="59"/>
      <c r="S607" s="60"/>
      <c r="T607" s="59"/>
      <c r="U607" s="60"/>
      <c r="V607" s="59"/>
      <c r="W607" s="60"/>
      <c r="X607" s="59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</row>
    <row r="608">
      <c r="A608" s="60"/>
      <c r="B608" s="59"/>
      <c r="C608" s="80"/>
      <c r="D608" s="59"/>
      <c r="E608" s="60"/>
      <c r="F608" s="59"/>
      <c r="G608" s="60"/>
      <c r="H608" s="59"/>
      <c r="I608" s="80"/>
      <c r="J608" s="59"/>
      <c r="K608" s="60"/>
      <c r="L608" s="59"/>
      <c r="M608" s="60"/>
      <c r="N608" s="59"/>
      <c r="O608" s="80"/>
      <c r="P608" s="59"/>
      <c r="Q608" s="60"/>
      <c r="R608" s="59"/>
      <c r="S608" s="60"/>
      <c r="T608" s="59"/>
      <c r="U608" s="60"/>
      <c r="V608" s="59"/>
      <c r="W608" s="60"/>
      <c r="X608" s="59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</row>
    <row r="609">
      <c r="A609" s="60"/>
      <c r="B609" s="59"/>
      <c r="C609" s="80"/>
      <c r="D609" s="59"/>
      <c r="E609" s="60"/>
      <c r="F609" s="59"/>
      <c r="G609" s="60"/>
      <c r="H609" s="59"/>
      <c r="I609" s="80"/>
      <c r="J609" s="59"/>
      <c r="K609" s="60"/>
      <c r="L609" s="59"/>
      <c r="M609" s="60"/>
      <c r="N609" s="59"/>
      <c r="O609" s="80"/>
      <c r="P609" s="59"/>
      <c r="Q609" s="60"/>
      <c r="R609" s="59"/>
      <c r="S609" s="60"/>
      <c r="T609" s="59"/>
      <c r="U609" s="60"/>
      <c r="V609" s="59"/>
      <c r="W609" s="60"/>
      <c r="X609" s="59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</row>
    <row r="610">
      <c r="A610" s="60"/>
      <c r="B610" s="59"/>
      <c r="C610" s="80"/>
      <c r="D610" s="59"/>
      <c r="E610" s="60"/>
      <c r="F610" s="59"/>
      <c r="G610" s="60"/>
      <c r="H610" s="59"/>
      <c r="I610" s="80"/>
      <c r="J610" s="59"/>
      <c r="K610" s="60"/>
      <c r="L610" s="59"/>
      <c r="M610" s="60"/>
      <c r="N610" s="59"/>
      <c r="O610" s="80"/>
      <c r="P610" s="59"/>
      <c r="Q610" s="60"/>
      <c r="R610" s="59"/>
      <c r="S610" s="60"/>
      <c r="T610" s="59"/>
      <c r="U610" s="60"/>
      <c r="V610" s="59"/>
      <c r="W610" s="60"/>
      <c r="X610" s="59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</row>
    <row r="611">
      <c r="A611" s="60"/>
      <c r="B611" s="59"/>
      <c r="C611" s="80"/>
      <c r="D611" s="59"/>
      <c r="E611" s="60"/>
      <c r="F611" s="59"/>
      <c r="G611" s="60"/>
      <c r="H611" s="59"/>
      <c r="I611" s="80"/>
      <c r="J611" s="59"/>
      <c r="K611" s="60"/>
      <c r="L611" s="59"/>
      <c r="M611" s="60"/>
      <c r="N611" s="59"/>
      <c r="O611" s="80"/>
      <c r="P611" s="59"/>
      <c r="Q611" s="60"/>
      <c r="R611" s="59"/>
      <c r="S611" s="60"/>
      <c r="T611" s="59"/>
      <c r="U611" s="60"/>
      <c r="V611" s="59"/>
      <c r="W611" s="60"/>
      <c r="X611" s="59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</row>
    <row r="612">
      <c r="A612" s="60"/>
      <c r="B612" s="59"/>
      <c r="C612" s="80"/>
      <c r="D612" s="59"/>
      <c r="E612" s="60"/>
      <c r="F612" s="59"/>
      <c r="G612" s="60"/>
      <c r="H612" s="59"/>
      <c r="I612" s="80"/>
      <c r="J612" s="59"/>
      <c r="K612" s="60"/>
      <c r="L612" s="59"/>
      <c r="M612" s="60"/>
      <c r="N612" s="59"/>
      <c r="O612" s="80"/>
      <c r="P612" s="59"/>
      <c r="Q612" s="60"/>
      <c r="R612" s="59"/>
      <c r="S612" s="60"/>
      <c r="T612" s="59"/>
      <c r="U612" s="60"/>
      <c r="V612" s="59"/>
      <c r="W612" s="60"/>
      <c r="X612" s="59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</row>
    <row r="613">
      <c r="A613" s="60"/>
      <c r="B613" s="59"/>
      <c r="C613" s="80"/>
      <c r="D613" s="59"/>
      <c r="E613" s="60"/>
      <c r="F613" s="59"/>
      <c r="G613" s="60"/>
      <c r="H613" s="59"/>
      <c r="I613" s="80"/>
      <c r="J613" s="59"/>
      <c r="K613" s="60"/>
      <c r="L613" s="59"/>
      <c r="M613" s="60"/>
      <c r="N613" s="59"/>
      <c r="O613" s="80"/>
      <c r="P613" s="59"/>
      <c r="Q613" s="60"/>
      <c r="R613" s="59"/>
      <c r="S613" s="60"/>
      <c r="T613" s="59"/>
      <c r="U613" s="60"/>
      <c r="V613" s="59"/>
      <c r="W613" s="60"/>
      <c r="X613" s="59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</row>
    <row r="614">
      <c r="A614" s="60"/>
      <c r="B614" s="59"/>
      <c r="C614" s="80"/>
      <c r="D614" s="59"/>
      <c r="E614" s="60"/>
      <c r="F614" s="59"/>
      <c r="G614" s="60"/>
      <c r="H614" s="59"/>
      <c r="I614" s="80"/>
      <c r="J614" s="59"/>
      <c r="K614" s="60"/>
      <c r="L614" s="59"/>
      <c r="M614" s="60"/>
      <c r="N614" s="59"/>
      <c r="O614" s="80"/>
      <c r="P614" s="59"/>
      <c r="Q614" s="60"/>
      <c r="R614" s="59"/>
      <c r="S614" s="60"/>
      <c r="T614" s="59"/>
      <c r="U614" s="60"/>
      <c r="V614" s="59"/>
      <c r="W614" s="60"/>
      <c r="X614" s="59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</row>
    <row r="615">
      <c r="A615" s="60"/>
      <c r="B615" s="59"/>
      <c r="C615" s="80"/>
      <c r="D615" s="59"/>
      <c r="E615" s="60"/>
      <c r="F615" s="59"/>
      <c r="G615" s="60"/>
      <c r="H615" s="59"/>
      <c r="I615" s="80"/>
      <c r="J615" s="59"/>
      <c r="K615" s="60"/>
      <c r="L615" s="59"/>
      <c r="M615" s="60"/>
      <c r="N615" s="59"/>
      <c r="O615" s="80"/>
      <c r="P615" s="59"/>
      <c r="Q615" s="60"/>
      <c r="R615" s="59"/>
      <c r="S615" s="60"/>
      <c r="T615" s="59"/>
      <c r="U615" s="60"/>
      <c r="V615" s="59"/>
      <c r="W615" s="60"/>
      <c r="X615" s="59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</row>
    <row r="616">
      <c r="A616" s="60"/>
      <c r="B616" s="59"/>
      <c r="C616" s="80"/>
      <c r="D616" s="59"/>
      <c r="E616" s="60"/>
      <c r="F616" s="59"/>
      <c r="G616" s="60"/>
      <c r="H616" s="59"/>
      <c r="I616" s="80"/>
      <c r="J616" s="59"/>
      <c r="K616" s="60"/>
      <c r="L616" s="59"/>
      <c r="M616" s="60"/>
      <c r="N616" s="59"/>
      <c r="O616" s="80"/>
      <c r="P616" s="59"/>
      <c r="Q616" s="60"/>
      <c r="R616" s="59"/>
      <c r="S616" s="60"/>
      <c r="T616" s="59"/>
      <c r="U616" s="60"/>
      <c r="V616" s="59"/>
      <c r="W616" s="60"/>
      <c r="X616" s="59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</row>
    <row r="617">
      <c r="A617" s="60"/>
      <c r="B617" s="59"/>
      <c r="C617" s="80"/>
      <c r="D617" s="59"/>
      <c r="E617" s="60"/>
      <c r="F617" s="59"/>
      <c r="G617" s="60"/>
      <c r="H617" s="59"/>
      <c r="I617" s="80"/>
      <c r="J617" s="59"/>
      <c r="K617" s="60"/>
      <c r="L617" s="59"/>
      <c r="M617" s="60"/>
      <c r="N617" s="59"/>
      <c r="O617" s="80"/>
      <c r="P617" s="59"/>
      <c r="Q617" s="60"/>
      <c r="R617" s="59"/>
      <c r="S617" s="60"/>
      <c r="T617" s="59"/>
      <c r="U617" s="60"/>
      <c r="V617" s="59"/>
      <c r="W617" s="60"/>
      <c r="X617" s="59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</row>
    <row r="618">
      <c r="A618" s="60"/>
      <c r="B618" s="59"/>
      <c r="C618" s="80"/>
      <c r="D618" s="59"/>
      <c r="E618" s="60"/>
      <c r="F618" s="59"/>
      <c r="G618" s="60"/>
      <c r="H618" s="59"/>
      <c r="I618" s="80"/>
      <c r="J618" s="59"/>
      <c r="K618" s="60"/>
      <c r="L618" s="59"/>
      <c r="M618" s="60"/>
      <c r="N618" s="59"/>
      <c r="O618" s="80"/>
      <c r="P618" s="59"/>
      <c r="Q618" s="60"/>
      <c r="R618" s="59"/>
      <c r="S618" s="60"/>
      <c r="T618" s="59"/>
      <c r="U618" s="60"/>
      <c r="V618" s="59"/>
      <c r="W618" s="60"/>
      <c r="X618" s="59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</row>
    <row r="619">
      <c r="A619" s="60"/>
      <c r="B619" s="59"/>
      <c r="C619" s="80"/>
      <c r="D619" s="59"/>
      <c r="E619" s="60"/>
      <c r="F619" s="59"/>
      <c r="G619" s="60"/>
      <c r="H619" s="59"/>
      <c r="I619" s="80"/>
      <c r="J619" s="59"/>
      <c r="K619" s="60"/>
      <c r="L619" s="59"/>
      <c r="M619" s="60"/>
      <c r="N619" s="59"/>
      <c r="O619" s="80"/>
      <c r="P619" s="59"/>
      <c r="Q619" s="60"/>
      <c r="R619" s="59"/>
      <c r="S619" s="60"/>
      <c r="T619" s="59"/>
      <c r="U619" s="60"/>
      <c r="V619" s="59"/>
      <c r="W619" s="60"/>
      <c r="X619" s="59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</row>
    <row r="620">
      <c r="A620" s="60"/>
      <c r="B620" s="59"/>
      <c r="C620" s="80"/>
      <c r="D620" s="59"/>
      <c r="E620" s="60"/>
      <c r="F620" s="59"/>
      <c r="G620" s="60"/>
      <c r="H620" s="59"/>
      <c r="I620" s="80"/>
      <c r="J620" s="59"/>
      <c r="K620" s="60"/>
      <c r="L620" s="59"/>
      <c r="M620" s="60"/>
      <c r="N620" s="59"/>
      <c r="O620" s="80"/>
      <c r="P620" s="59"/>
      <c r="Q620" s="60"/>
      <c r="R620" s="59"/>
      <c r="S620" s="60"/>
      <c r="T620" s="59"/>
      <c r="U620" s="60"/>
      <c r="V620" s="59"/>
      <c r="W620" s="60"/>
      <c r="X620" s="59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</row>
    <row r="621">
      <c r="A621" s="60"/>
      <c r="B621" s="59"/>
      <c r="C621" s="80"/>
      <c r="D621" s="59"/>
      <c r="E621" s="60"/>
      <c r="F621" s="59"/>
      <c r="G621" s="60"/>
      <c r="H621" s="59"/>
      <c r="I621" s="80"/>
      <c r="J621" s="59"/>
      <c r="K621" s="60"/>
      <c r="L621" s="59"/>
      <c r="M621" s="60"/>
      <c r="N621" s="59"/>
      <c r="O621" s="80"/>
      <c r="P621" s="59"/>
      <c r="Q621" s="60"/>
      <c r="R621" s="59"/>
      <c r="S621" s="60"/>
      <c r="T621" s="59"/>
      <c r="U621" s="60"/>
      <c r="V621" s="59"/>
      <c r="W621" s="60"/>
      <c r="X621" s="59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</row>
    <row r="622">
      <c r="A622" s="60"/>
      <c r="B622" s="59"/>
      <c r="C622" s="80"/>
      <c r="D622" s="59"/>
      <c r="E622" s="60"/>
      <c r="F622" s="59"/>
      <c r="G622" s="60"/>
      <c r="H622" s="59"/>
      <c r="I622" s="80"/>
      <c r="J622" s="59"/>
      <c r="K622" s="60"/>
      <c r="L622" s="59"/>
      <c r="M622" s="60"/>
      <c r="N622" s="59"/>
      <c r="O622" s="80"/>
      <c r="P622" s="59"/>
      <c r="Q622" s="60"/>
      <c r="R622" s="59"/>
      <c r="S622" s="60"/>
      <c r="T622" s="59"/>
      <c r="U622" s="60"/>
      <c r="V622" s="59"/>
      <c r="W622" s="60"/>
      <c r="X622" s="59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</row>
    <row r="623">
      <c r="A623" s="60"/>
      <c r="B623" s="59"/>
      <c r="C623" s="80"/>
      <c r="D623" s="59"/>
      <c r="E623" s="60"/>
      <c r="F623" s="59"/>
      <c r="G623" s="60"/>
      <c r="H623" s="59"/>
      <c r="I623" s="80"/>
      <c r="J623" s="59"/>
      <c r="K623" s="60"/>
      <c r="L623" s="59"/>
      <c r="M623" s="60"/>
      <c r="N623" s="59"/>
      <c r="O623" s="80"/>
      <c r="P623" s="59"/>
      <c r="Q623" s="60"/>
      <c r="R623" s="59"/>
      <c r="S623" s="60"/>
      <c r="T623" s="59"/>
      <c r="U623" s="60"/>
      <c r="V623" s="59"/>
      <c r="W623" s="60"/>
      <c r="X623" s="59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</row>
    <row r="624">
      <c r="A624" s="60"/>
      <c r="B624" s="59"/>
      <c r="C624" s="80"/>
      <c r="D624" s="59"/>
      <c r="E624" s="60"/>
      <c r="F624" s="59"/>
      <c r="G624" s="60"/>
      <c r="H624" s="59"/>
      <c r="I624" s="80"/>
      <c r="J624" s="59"/>
      <c r="K624" s="60"/>
      <c r="L624" s="59"/>
      <c r="M624" s="60"/>
      <c r="N624" s="59"/>
      <c r="O624" s="80"/>
      <c r="P624" s="59"/>
      <c r="Q624" s="60"/>
      <c r="R624" s="59"/>
      <c r="S624" s="60"/>
      <c r="T624" s="59"/>
      <c r="U624" s="60"/>
      <c r="V624" s="59"/>
      <c r="W624" s="60"/>
      <c r="X624" s="59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</row>
    <row r="625">
      <c r="A625" s="60"/>
      <c r="B625" s="59"/>
      <c r="C625" s="80"/>
      <c r="D625" s="59"/>
      <c r="E625" s="60"/>
      <c r="F625" s="59"/>
      <c r="G625" s="60"/>
      <c r="H625" s="59"/>
      <c r="I625" s="80"/>
      <c r="J625" s="59"/>
      <c r="K625" s="60"/>
      <c r="L625" s="59"/>
      <c r="M625" s="60"/>
      <c r="N625" s="59"/>
      <c r="O625" s="80"/>
      <c r="P625" s="59"/>
      <c r="Q625" s="60"/>
      <c r="R625" s="59"/>
      <c r="S625" s="60"/>
      <c r="T625" s="59"/>
      <c r="U625" s="60"/>
      <c r="V625" s="59"/>
      <c r="W625" s="60"/>
      <c r="X625" s="59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</row>
    <row r="626">
      <c r="A626" s="60"/>
      <c r="B626" s="59"/>
      <c r="C626" s="80"/>
      <c r="D626" s="59"/>
      <c r="E626" s="60"/>
      <c r="F626" s="59"/>
      <c r="G626" s="60"/>
      <c r="H626" s="59"/>
      <c r="I626" s="80"/>
      <c r="J626" s="59"/>
      <c r="K626" s="60"/>
      <c r="L626" s="59"/>
      <c r="M626" s="60"/>
      <c r="N626" s="59"/>
      <c r="O626" s="80"/>
      <c r="P626" s="59"/>
      <c r="Q626" s="60"/>
      <c r="R626" s="59"/>
      <c r="S626" s="60"/>
      <c r="T626" s="59"/>
      <c r="U626" s="60"/>
      <c r="V626" s="59"/>
      <c r="W626" s="60"/>
      <c r="X626" s="59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</row>
    <row r="627">
      <c r="A627" s="60"/>
      <c r="B627" s="59"/>
      <c r="C627" s="80"/>
      <c r="D627" s="59"/>
      <c r="E627" s="60"/>
      <c r="F627" s="59"/>
      <c r="G627" s="60"/>
      <c r="H627" s="59"/>
      <c r="I627" s="80"/>
      <c r="J627" s="59"/>
      <c r="K627" s="60"/>
      <c r="L627" s="59"/>
      <c r="M627" s="60"/>
      <c r="N627" s="59"/>
      <c r="O627" s="80"/>
      <c r="P627" s="59"/>
      <c r="Q627" s="60"/>
      <c r="R627" s="59"/>
      <c r="S627" s="60"/>
      <c r="T627" s="59"/>
      <c r="U627" s="60"/>
      <c r="V627" s="59"/>
      <c r="W627" s="60"/>
      <c r="X627" s="59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</row>
    <row r="628">
      <c r="A628" s="60"/>
      <c r="B628" s="59"/>
      <c r="C628" s="80"/>
      <c r="D628" s="59"/>
      <c r="E628" s="60"/>
      <c r="F628" s="59"/>
      <c r="G628" s="60"/>
      <c r="H628" s="59"/>
      <c r="I628" s="80"/>
      <c r="J628" s="59"/>
      <c r="K628" s="60"/>
      <c r="L628" s="59"/>
      <c r="M628" s="60"/>
      <c r="N628" s="59"/>
      <c r="O628" s="80"/>
      <c r="P628" s="59"/>
      <c r="Q628" s="60"/>
      <c r="R628" s="59"/>
      <c r="S628" s="60"/>
      <c r="T628" s="59"/>
      <c r="U628" s="60"/>
      <c r="V628" s="59"/>
      <c r="W628" s="60"/>
      <c r="X628" s="59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</row>
    <row r="629">
      <c r="A629" s="60"/>
      <c r="B629" s="59"/>
      <c r="C629" s="80"/>
      <c r="D629" s="59"/>
      <c r="E629" s="60"/>
      <c r="F629" s="59"/>
      <c r="G629" s="60"/>
      <c r="H629" s="59"/>
      <c r="I629" s="80"/>
      <c r="J629" s="59"/>
      <c r="K629" s="60"/>
      <c r="L629" s="59"/>
      <c r="M629" s="60"/>
      <c r="N629" s="59"/>
      <c r="O629" s="80"/>
      <c r="P629" s="59"/>
      <c r="Q629" s="60"/>
      <c r="R629" s="59"/>
      <c r="S629" s="60"/>
      <c r="T629" s="59"/>
      <c r="U629" s="60"/>
      <c r="V629" s="59"/>
      <c r="W629" s="60"/>
      <c r="X629" s="59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</row>
    <row r="630">
      <c r="A630" s="60"/>
      <c r="B630" s="59"/>
      <c r="C630" s="80"/>
      <c r="D630" s="59"/>
      <c r="E630" s="60"/>
      <c r="F630" s="59"/>
      <c r="G630" s="60"/>
      <c r="H630" s="59"/>
      <c r="I630" s="80"/>
      <c r="J630" s="59"/>
      <c r="K630" s="60"/>
      <c r="L630" s="59"/>
      <c r="M630" s="60"/>
      <c r="N630" s="59"/>
      <c r="O630" s="80"/>
      <c r="P630" s="59"/>
      <c r="Q630" s="60"/>
      <c r="R630" s="59"/>
      <c r="S630" s="60"/>
      <c r="T630" s="59"/>
      <c r="U630" s="60"/>
      <c r="V630" s="59"/>
      <c r="W630" s="60"/>
      <c r="X630" s="59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</row>
    <row r="631">
      <c r="A631" s="60"/>
      <c r="B631" s="59"/>
      <c r="C631" s="80"/>
      <c r="D631" s="59"/>
      <c r="E631" s="60"/>
      <c r="F631" s="59"/>
      <c r="G631" s="60"/>
      <c r="H631" s="59"/>
      <c r="I631" s="80"/>
      <c r="J631" s="59"/>
      <c r="K631" s="60"/>
      <c r="L631" s="59"/>
      <c r="M631" s="60"/>
      <c r="N631" s="59"/>
      <c r="O631" s="80"/>
      <c r="P631" s="59"/>
      <c r="Q631" s="60"/>
      <c r="R631" s="59"/>
      <c r="S631" s="60"/>
      <c r="T631" s="59"/>
      <c r="U631" s="60"/>
      <c r="V631" s="59"/>
      <c r="W631" s="60"/>
      <c r="X631" s="59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</row>
    <row r="632">
      <c r="A632" s="60"/>
      <c r="B632" s="59"/>
      <c r="C632" s="80"/>
      <c r="D632" s="59"/>
      <c r="E632" s="60"/>
      <c r="F632" s="59"/>
      <c r="G632" s="60"/>
      <c r="H632" s="59"/>
      <c r="I632" s="80"/>
      <c r="J632" s="59"/>
      <c r="K632" s="60"/>
      <c r="L632" s="59"/>
      <c r="M632" s="60"/>
      <c r="N632" s="59"/>
      <c r="O632" s="80"/>
      <c r="P632" s="59"/>
      <c r="Q632" s="60"/>
      <c r="R632" s="59"/>
      <c r="S632" s="60"/>
      <c r="T632" s="59"/>
      <c r="U632" s="60"/>
      <c r="V632" s="59"/>
      <c r="W632" s="60"/>
      <c r="X632" s="59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</row>
    <row r="633">
      <c r="A633" s="60"/>
      <c r="B633" s="59"/>
      <c r="C633" s="80"/>
      <c r="D633" s="59"/>
      <c r="E633" s="60"/>
      <c r="F633" s="59"/>
      <c r="G633" s="60"/>
      <c r="H633" s="59"/>
      <c r="I633" s="80"/>
      <c r="J633" s="59"/>
      <c r="K633" s="60"/>
      <c r="L633" s="59"/>
      <c r="M633" s="60"/>
      <c r="N633" s="59"/>
      <c r="O633" s="80"/>
      <c r="P633" s="59"/>
      <c r="Q633" s="60"/>
      <c r="R633" s="59"/>
      <c r="S633" s="60"/>
      <c r="T633" s="59"/>
      <c r="U633" s="60"/>
      <c r="V633" s="59"/>
      <c r="W633" s="60"/>
      <c r="X633" s="59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</row>
    <row r="634">
      <c r="A634" s="60"/>
      <c r="B634" s="59"/>
      <c r="C634" s="80"/>
      <c r="D634" s="59"/>
      <c r="E634" s="60"/>
      <c r="F634" s="59"/>
      <c r="G634" s="60"/>
      <c r="H634" s="59"/>
      <c r="I634" s="80"/>
      <c r="J634" s="59"/>
      <c r="K634" s="60"/>
      <c r="L634" s="59"/>
      <c r="M634" s="60"/>
      <c r="N634" s="59"/>
      <c r="O634" s="80"/>
      <c r="P634" s="59"/>
      <c r="Q634" s="60"/>
      <c r="R634" s="59"/>
      <c r="S634" s="60"/>
      <c r="T634" s="59"/>
      <c r="U634" s="60"/>
      <c r="V634" s="59"/>
      <c r="W634" s="60"/>
      <c r="X634" s="59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</row>
    <row r="635">
      <c r="A635" s="60"/>
      <c r="B635" s="59"/>
      <c r="C635" s="80"/>
      <c r="D635" s="59"/>
      <c r="E635" s="60"/>
      <c r="F635" s="59"/>
      <c r="G635" s="60"/>
      <c r="H635" s="59"/>
      <c r="I635" s="80"/>
      <c r="J635" s="59"/>
      <c r="K635" s="60"/>
      <c r="L635" s="59"/>
      <c r="M635" s="60"/>
      <c r="N635" s="59"/>
      <c r="O635" s="80"/>
      <c r="P635" s="59"/>
      <c r="Q635" s="60"/>
      <c r="R635" s="59"/>
      <c r="S635" s="60"/>
      <c r="T635" s="59"/>
      <c r="U635" s="60"/>
      <c r="V635" s="59"/>
      <c r="W635" s="60"/>
      <c r="X635" s="59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</row>
    <row r="636">
      <c r="A636" s="60"/>
      <c r="B636" s="59"/>
      <c r="C636" s="80"/>
      <c r="D636" s="59"/>
      <c r="E636" s="60"/>
      <c r="F636" s="59"/>
      <c r="G636" s="60"/>
      <c r="H636" s="59"/>
      <c r="I636" s="80"/>
      <c r="J636" s="59"/>
      <c r="K636" s="60"/>
      <c r="L636" s="59"/>
      <c r="M636" s="60"/>
      <c r="N636" s="59"/>
      <c r="O636" s="80"/>
      <c r="P636" s="59"/>
      <c r="Q636" s="60"/>
      <c r="R636" s="59"/>
      <c r="S636" s="60"/>
      <c r="T636" s="59"/>
      <c r="U636" s="60"/>
      <c r="V636" s="59"/>
      <c r="W636" s="60"/>
      <c r="X636" s="59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</row>
    <row r="637">
      <c r="A637" s="60"/>
      <c r="B637" s="59"/>
      <c r="C637" s="80"/>
      <c r="D637" s="59"/>
      <c r="E637" s="60"/>
      <c r="F637" s="59"/>
      <c r="G637" s="60"/>
      <c r="H637" s="59"/>
      <c r="I637" s="80"/>
      <c r="J637" s="59"/>
      <c r="K637" s="60"/>
      <c r="L637" s="59"/>
      <c r="M637" s="60"/>
      <c r="N637" s="59"/>
      <c r="O637" s="80"/>
      <c r="P637" s="59"/>
      <c r="Q637" s="60"/>
      <c r="R637" s="59"/>
      <c r="S637" s="60"/>
      <c r="T637" s="59"/>
      <c r="U637" s="60"/>
      <c r="V637" s="59"/>
      <c r="W637" s="60"/>
      <c r="X637" s="59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</row>
    <row r="638">
      <c r="A638" s="60"/>
      <c r="B638" s="59"/>
      <c r="C638" s="80"/>
      <c r="D638" s="59"/>
      <c r="E638" s="60"/>
      <c r="F638" s="59"/>
      <c r="G638" s="60"/>
      <c r="H638" s="59"/>
      <c r="I638" s="80"/>
      <c r="J638" s="59"/>
      <c r="K638" s="60"/>
      <c r="L638" s="59"/>
      <c r="M638" s="60"/>
      <c r="N638" s="59"/>
      <c r="O638" s="80"/>
      <c r="P638" s="59"/>
      <c r="Q638" s="60"/>
      <c r="R638" s="59"/>
      <c r="S638" s="60"/>
      <c r="T638" s="59"/>
      <c r="U638" s="60"/>
      <c r="V638" s="59"/>
      <c r="W638" s="60"/>
      <c r="X638" s="59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</row>
    <row r="639">
      <c r="A639" s="60"/>
      <c r="B639" s="59"/>
      <c r="C639" s="80"/>
      <c r="D639" s="59"/>
      <c r="E639" s="60"/>
      <c r="F639" s="59"/>
      <c r="G639" s="60"/>
      <c r="H639" s="59"/>
      <c r="I639" s="80"/>
      <c r="J639" s="59"/>
      <c r="K639" s="60"/>
      <c r="L639" s="59"/>
      <c r="M639" s="60"/>
      <c r="N639" s="59"/>
      <c r="O639" s="80"/>
      <c r="P639" s="59"/>
      <c r="Q639" s="60"/>
      <c r="R639" s="59"/>
      <c r="S639" s="60"/>
      <c r="T639" s="59"/>
      <c r="U639" s="60"/>
      <c r="V639" s="59"/>
      <c r="W639" s="60"/>
      <c r="X639" s="59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</row>
    <row r="640">
      <c r="A640" s="60"/>
      <c r="B640" s="59"/>
      <c r="C640" s="80"/>
      <c r="D640" s="59"/>
      <c r="E640" s="60"/>
      <c r="F640" s="59"/>
      <c r="G640" s="60"/>
      <c r="H640" s="59"/>
      <c r="I640" s="80"/>
      <c r="J640" s="59"/>
      <c r="K640" s="60"/>
      <c r="L640" s="59"/>
      <c r="M640" s="60"/>
      <c r="N640" s="59"/>
      <c r="O640" s="80"/>
      <c r="P640" s="59"/>
      <c r="Q640" s="60"/>
      <c r="R640" s="59"/>
      <c r="S640" s="60"/>
      <c r="T640" s="59"/>
      <c r="U640" s="60"/>
      <c r="V640" s="59"/>
      <c r="W640" s="60"/>
      <c r="X640" s="59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</row>
    <row r="641">
      <c r="A641" s="60"/>
      <c r="B641" s="59"/>
      <c r="C641" s="80"/>
      <c r="D641" s="59"/>
      <c r="E641" s="60"/>
      <c r="F641" s="59"/>
      <c r="G641" s="60"/>
      <c r="H641" s="59"/>
      <c r="I641" s="80"/>
      <c r="J641" s="59"/>
      <c r="K641" s="60"/>
      <c r="L641" s="59"/>
      <c r="M641" s="60"/>
      <c r="N641" s="59"/>
      <c r="O641" s="80"/>
      <c r="P641" s="59"/>
      <c r="Q641" s="60"/>
      <c r="R641" s="59"/>
      <c r="S641" s="60"/>
      <c r="T641" s="59"/>
      <c r="U641" s="60"/>
      <c r="V641" s="59"/>
      <c r="W641" s="60"/>
      <c r="X641" s="59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</row>
    <row r="642">
      <c r="A642" s="60"/>
      <c r="B642" s="59"/>
      <c r="C642" s="80"/>
      <c r="D642" s="59"/>
      <c r="E642" s="60"/>
      <c r="F642" s="59"/>
      <c r="G642" s="60"/>
      <c r="H642" s="59"/>
      <c r="I642" s="80"/>
      <c r="J642" s="59"/>
      <c r="K642" s="60"/>
      <c r="L642" s="59"/>
      <c r="M642" s="60"/>
      <c r="N642" s="59"/>
      <c r="O642" s="80"/>
      <c r="P642" s="59"/>
      <c r="Q642" s="60"/>
      <c r="R642" s="59"/>
      <c r="S642" s="60"/>
      <c r="T642" s="59"/>
      <c r="U642" s="60"/>
      <c r="V642" s="59"/>
      <c r="W642" s="60"/>
      <c r="X642" s="59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</row>
    <row r="643">
      <c r="A643" s="60"/>
      <c r="B643" s="59"/>
      <c r="C643" s="80"/>
      <c r="D643" s="59"/>
      <c r="E643" s="60"/>
      <c r="F643" s="59"/>
      <c r="G643" s="60"/>
      <c r="H643" s="59"/>
      <c r="I643" s="80"/>
      <c r="J643" s="59"/>
      <c r="K643" s="60"/>
      <c r="L643" s="59"/>
      <c r="M643" s="60"/>
      <c r="N643" s="59"/>
      <c r="O643" s="80"/>
      <c r="P643" s="59"/>
      <c r="Q643" s="60"/>
      <c r="R643" s="59"/>
      <c r="S643" s="60"/>
      <c r="T643" s="59"/>
      <c r="U643" s="60"/>
      <c r="V643" s="59"/>
      <c r="W643" s="60"/>
      <c r="X643" s="59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</row>
    <row r="644">
      <c r="A644" s="60"/>
      <c r="B644" s="59"/>
      <c r="C644" s="80"/>
      <c r="D644" s="59"/>
      <c r="E644" s="60"/>
      <c r="F644" s="59"/>
      <c r="G644" s="60"/>
      <c r="H644" s="59"/>
      <c r="I644" s="80"/>
      <c r="J644" s="59"/>
      <c r="K644" s="60"/>
      <c r="L644" s="59"/>
      <c r="M644" s="60"/>
      <c r="N644" s="59"/>
      <c r="O644" s="80"/>
      <c r="P644" s="59"/>
      <c r="Q644" s="60"/>
      <c r="R644" s="59"/>
      <c r="S644" s="60"/>
      <c r="T644" s="59"/>
      <c r="U644" s="60"/>
      <c r="V644" s="59"/>
      <c r="W644" s="60"/>
      <c r="X644" s="59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</row>
    <row r="645">
      <c r="A645" s="60"/>
      <c r="B645" s="59"/>
      <c r="C645" s="80"/>
      <c r="D645" s="59"/>
      <c r="E645" s="60"/>
      <c r="F645" s="59"/>
      <c r="G645" s="60"/>
      <c r="H645" s="59"/>
      <c r="I645" s="80"/>
      <c r="J645" s="59"/>
      <c r="K645" s="60"/>
      <c r="L645" s="59"/>
      <c r="M645" s="60"/>
      <c r="N645" s="59"/>
      <c r="O645" s="80"/>
      <c r="P645" s="59"/>
      <c r="Q645" s="60"/>
      <c r="R645" s="59"/>
      <c r="S645" s="60"/>
      <c r="T645" s="59"/>
      <c r="U645" s="60"/>
      <c r="V645" s="59"/>
      <c r="W645" s="60"/>
      <c r="X645" s="59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</row>
    <row r="646">
      <c r="A646" s="60"/>
      <c r="B646" s="59"/>
      <c r="C646" s="80"/>
      <c r="D646" s="59"/>
      <c r="E646" s="60"/>
      <c r="F646" s="59"/>
      <c r="G646" s="60"/>
      <c r="H646" s="59"/>
      <c r="I646" s="80"/>
      <c r="J646" s="59"/>
      <c r="K646" s="60"/>
      <c r="L646" s="59"/>
      <c r="M646" s="60"/>
      <c r="N646" s="59"/>
      <c r="O646" s="80"/>
      <c r="P646" s="59"/>
      <c r="Q646" s="60"/>
      <c r="R646" s="59"/>
      <c r="S646" s="60"/>
      <c r="T646" s="59"/>
      <c r="U646" s="60"/>
      <c r="V646" s="59"/>
      <c r="W646" s="60"/>
      <c r="X646" s="59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</row>
    <row r="647">
      <c r="A647" s="60"/>
      <c r="B647" s="59"/>
      <c r="C647" s="80"/>
      <c r="D647" s="59"/>
      <c r="E647" s="60"/>
      <c r="F647" s="59"/>
      <c r="G647" s="60"/>
      <c r="H647" s="59"/>
      <c r="I647" s="80"/>
      <c r="J647" s="59"/>
      <c r="K647" s="60"/>
      <c r="L647" s="59"/>
      <c r="M647" s="60"/>
      <c r="N647" s="59"/>
      <c r="O647" s="80"/>
      <c r="P647" s="59"/>
      <c r="Q647" s="60"/>
      <c r="R647" s="59"/>
      <c r="S647" s="60"/>
      <c r="T647" s="59"/>
      <c r="U647" s="60"/>
      <c r="V647" s="59"/>
      <c r="W647" s="60"/>
      <c r="X647" s="59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</row>
    <row r="648">
      <c r="A648" s="60"/>
      <c r="B648" s="59"/>
      <c r="C648" s="80"/>
      <c r="D648" s="59"/>
      <c r="E648" s="60"/>
      <c r="F648" s="59"/>
      <c r="G648" s="60"/>
      <c r="H648" s="59"/>
      <c r="I648" s="80"/>
      <c r="J648" s="59"/>
      <c r="K648" s="60"/>
      <c r="L648" s="59"/>
      <c r="M648" s="60"/>
      <c r="N648" s="59"/>
      <c r="O648" s="80"/>
      <c r="P648" s="59"/>
      <c r="Q648" s="60"/>
      <c r="R648" s="59"/>
      <c r="S648" s="60"/>
      <c r="T648" s="59"/>
      <c r="U648" s="60"/>
      <c r="V648" s="59"/>
      <c r="W648" s="60"/>
      <c r="X648" s="59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</row>
    <row r="649">
      <c r="A649" s="60"/>
      <c r="B649" s="59"/>
      <c r="C649" s="80"/>
      <c r="D649" s="59"/>
      <c r="E649" s="60"/>
      <c r="F649" s="59"/>
      <c r="G649" s="60"/>
      <c r="H649" s="59"/>
      <c r="I649" s="80"/>
      <c r="J649" s="59"/>
      <c r="K649" s="60"/>
      <c r="L649" s="59"/>
      <c r="M649" s="60"/>
      <c r="N649" s="59"/>
      <c r="O649" s="80"/>
      <c r="P649" s="59"/>
      <c r="Q649" s="60"/>
      <c r="R649" s="59"/>
      <c r="S649" s="60"/>
      <c r="T649" s="59"/>
      <c r="U649" s="60"/>
      <c r="V649" s="59"/>
      <c r="W649" s="60"/>
      <c r="X649" s="59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</row>
    <row r="650">
      <c r="A650" s="60"/>
      <c r="B650" s="59"/>
      <c r="C650" s="80"/>
      <c r="D650" s="59"/>
      <c r="E650" s="60"/>
      <c r="F650" s="59"/>
      <c r="G650" s="60"/>
      <c r="H650" s="59"/>
      <c r="I650" s="80"/>
      <c r="J650" s="59"/>
      <c r="K650" s="60"/>
      <c r="L650" s="59"/>
      <c r="M650" s="60"/>
      <c r="N650" s="59"/>
      <c r="O650" s="80"/>
      <c r="P650" s="59"/>
      <c r="Q650" s="60"/>
      <c r="R650" s="59"/>
      <c r="S650" s="60"/>
      <c r="T650" s="59"/>
      <c r="U650" s="60"/>
      <c r="V650" s="59"/>
      <c r="W650" s="60"/>
      <c r="X650" s="59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</row>
    <row r="651">
      <c r="A651" s="60"/>
      <c r="B651" s="59"/>
      <c r="C651" s="80"/>
      <c r="D651" s="59"/>
      <c r="E651" s="60"/>
      <c r="F651" s="59"/>
      <c r="G651" s="60"/>
      <c r="H651" s="59"/>
      <c r="I651" s="80"/>
      <c r="J651" s="59"/>
      <c r="K651" s="60"/>
      <c r="L651" s="59"/>
      <c r="M651" s="60"/>
      <c r="N651" s="59"/>
      <c r="O651" s="80"/>
      <c r="P651" s="59"/>
      <c r="Q651" s="60"/>
      <c r="R651" s="59"/>
      <c r="S651" s="60"/>
      <c r="T651" s="59"/>
      <c r="U651" s="60"/>
      <c r="V651" s="59"/>
      <c r="W651" s="60"/>
      <c r="X651" s="59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</row>
    <row r="652">
      <c r="A652" s="60"/>
      <c r="B652" s="59"/>
      <c r="C652" s="80"/>
      <c r="D652" s="59"/>
      <c r="E652" s="60"/>
      <c r="F652" s="59"/>
      <c r="G652" s="60"/>
      <c r="H652" s="59"/>
      <c r="I652" s="80"/>
      <c r="J652" s="59"/>
      <c r="K652" s="60"/>
      <c r="L652" s="59"/>
      <c r="M652" s="60"/>
      <c r="N652" s="59"/>
      <c r="O652" s="80"/>
      <c r="P652" s="59"/>
      <c r="Q652" s="60"/>
      <c r="R652" s="59"/>
      <c r="S652" s="60"/>
      <c r="T652" s="59"/>
      <c r="U652" s="60"/>
      <c r="V652" s="59"/>
      <c r="W652" s="60"/>
      <c r="X652" s="59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</row>
    <row r="653">
      <c r="A653" s="60"/>
      <c r="B653" s="59"/>
      <c r="C653" s="80"/>
      <c r="D653" s="59"/>
      <c r="E653" s="60"/>
      <c r="F653" s="59"/>
      <c r="G653" s="60"/>
      <c r="H653" s="59"/>
      <c r="I653" s="80"/>
      <c r="J653" s="59"/>
      <c r="K653" s="60"/>
      <c r="L653" s="59"/>
      <c r="M653" s="60"/>
      <c r="N653" s="59"/>
      <c r="O653" s="80"/>
      <c r="P653" s="59"/>
      <c r="Q653" s="60"/>
      <c r="R653" s="59"/>
      <c r="S653" s="60"/>
      <c r="T653" s="59"/>
      <c r="U653" s="60"/>
      <c r="V653" s="59"/>
      <c r="W653" s="60"/>
      <c r="X653" s="59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</row>
    <row r="654">
      <c r="A654" s="60"/>
      <c r="B654" s="59"/>
      <c r="C654" s="80"/>
      <c r="D654" s="59"/>
      <c r="E654" s="60"/>
      <c r="F654" s="59"/>
      <c r="G654" s="60"/>
      <c r="H654" s="59"/>
      <c r="I654" s="80"/>
      <c r="J654" s="59"/>
      <c r="K654" s="60"/>
      <c r="L654" s="59"/>
      <c r="M654" s="60"/>
      <c r="N654" s="59"/>
      <c r="O654" s="80"/>
      <c r="P654" s="59"/>
      <c r="Q654" s="60"/>
      <c r="R654" s="59"/>
      <c r="S654" s="60"/>
      <c r="T654" s="59"/>
      <c r="U654" s="60"/>
      <c r="V654" s="59"/>
      <c r="W654" s="60"/>
      <c r="X654" s="59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</row>
    <row r="655">
      <c r="A655" s="60"/>
      <c r="B655" s="59"/>
      <c r="C655" s="80"/>
      <c r="D655" s="59"/>
      <c r="E655" s="60"/>
      <c r="F655" s="59"/>
      <c r="G655" s="60"/>
      <c r="H655" s="59"/>
      <c r="I655" s="80"/>
      <c r="J655" s="59"/>
      <c r="K655" s="60"/>
      <c r="L655" s="59"/>
      <c r="M655" s="60"/>
      <c r="N655" s="59"/>
      <c r="O655" s="80"/>
      <c r="P655" s="59"/>
      <c r="Q655" s="60"/>
      <c r="R655" s="59"/>
      <c r="S655" s="60"/>
      <c r="T655" s="59"/>
      <c r="U655" s="60"/>
      <c r="V655" s="59"/>
      <c r="W655" s="60"/>
      <c r="X655" s="59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</row>
    <row r="656">
      <c r="A656" s="60"/>
      <c r="B656" s="59"/>
      <c r="C656" s="80"/>
      <c r="D656" s="59"/>
      <c r="E656" s="60"/>
      <c r="F656" s="59"/>
      <c r="G656" s="60"/>
      <c r="H656" s="59"/>
      <c r="I656" s="80"/>
      <c r="J656" s="59"/>
      <c r="K656" s="60"/>
      <c r="L656" s="59"/>
      <c r="M656" s="60"/>
      <c r="N656" s="59"/>
      <c r="O656" s="80"/>
      <c r="P656" s="59"/>
      <c r="Q656" s="60"/>
      <c r="R656" s="59"/>
      <c r="S656" s="60"/>
      <c r="T656" s="59"/>
      <c r="U656" s="60"/>
      <c r="V656" s="59"/>
      <c r="W656" s="60"/>
      <c r="X656" s="59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</row>
    <row r="657">
      <c r="A657" s="60"/>
      <c r="B657" s="59"/>
      <c r="C657" s="80"/>
      <c r="D657" s="59"/>
      <c r="E657" s="60"/>
      <c r="F657" s="59"/>
      <c r="G657" s="60"/>
      <c r="H657" s="59"/>
      <c r="I657" s="80"/>
      <c r="J657" s="59"/>
      <c r="K657" s="60"/>
      <c r="L657" s="59"/>
      <c r="M657" s="60"/>
      <c r="N657" s="59"/>
      <c r="O657" s="80"/>
      <c r="P657" s="59"/>
      <c r="Q657" s="60"/>
      <c r="R657" s="59"/>
      <c r="S657" s="60"/>
      <c r="T657" s="59"/>
      <c r="U657" s="60"/>
      <c r="V657" s="59"/>
      <c r="W657" s="60"/>
      <c r="X657" s="59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</row>
    <row r="658">
      <c r="A658" s="60"/>
      <c r="B658" s="59"/>
      <c r="C658" s="80"/>
      <c r="D658" s="59"/>
      <c r="E658" s="60"/>
      <c r="F658" s="59"/>
      <c r="G658" s="60"/>
      <c r="H658" s="59"/>
      <c r="I658" s="80"/>
      <c r="J658" s="59"/>
      <c r="K658" s="60"/>
      <c r="L658" s="59"/>
      <c r="M658" s="60"/>
      <c r="N658" s="59"/>
      <c r="O658" s="80"/>
      <c r="P658" s="59"/>
      <c r="Q658" s="60"/>
      <c r="R658" s="59"/>
      <c r="S658" s="60"/>
      <c r="T658" s="59"/>
      <c r="U658" s="60"/>
      <c r="V658" s="59"/>
      <c r="W658" s="60"/>
      <c r="X658" s="59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</row>
    <row r="659">
      <c r="A659" s="60"/>
      <c r="B659" s="59"/>
      <c r="C659" s="80"/>
      <c r="D659" s="59"/>
      <c r="E659" s="60"/>
      <c r="F659" s="59"/>
      <c r="G659" s="60"/>
      <c r="H659" s="59"/>
      <c r="I659" s="80"/>
      <c r="J659" s="59"/>
      <c r="K659" s="60"/>
      <c r="L659" s="59"/>
      <c r="M659" s="60"/>
      <c r="N659" s="59"/>
      <c r="O659" s="80"/>
      <c r="P659" s="59"/>
      <c r="Q659" s="60"/>
      <c r="R659" s="59"/>
      <c r="S659" s="60"/>
      <c r="T659" s="59"/>
      <c r="U659" s="60"/>
      <c r="V659" s="59"/>
      <c r="W659" s="60"/>
      <c r="X659" s="59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</row>
    <row r="660">
      <c r="A660" s="60"/>
      <c r="B660" s="59"/>
      <c r="C660" s="80"/>
      <c r="D660" s="59"/>
      <c r="E660" s="60"/>
      <c r="F660" s="59"/>
      <c r="G660" s="60"/>
      <c r="H660" s="59"/>
      <c r="I660" s="80"/>
      <c r="J660" s="59"/>
      <c r="K660" s="60"/>
      <c r="L660" s="59"/>
      <c r="M660" s="60"/>
      <c r="N660" s="59"/>
      <c r="O660" s="80"/>
      <c r="P660" s="59"/>
      <c r="Q660" s="60"/>
      <c r="R660" s="59"/>
      <c r="S660" s="60"/>
      <c r="T660" s="59"/>
      <c r="U660" s="60"/>
      <c r="V660" s="59"/>
      <c r="W660" s="60"/>
      <c r="X660" s="59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</row>
    <row r="661">
      <c r="A661" s="60"/>
      <c r="B661" s="59"/>
      <c r="C661" s="80"/>
      <c r="D661" s="59"/>
      <c r="E661" s="60"/>
      <c r="F661" s="59"/>
      <c r="G661" s="60"/>
      <c r="H661" s="59"/>
      <c r="I661" s="80"/>
      <c r="J661" s="59"/>
      <c r="K661" s="60"/>
      <c r="L661" s="59"/>
      <c r="M661" s="60"/>
      <c r="N661" s="59"/>
      <c r="O661" s="80"/>
      <c r="P661" s="59"/>
      <c r="Q661" s="60"/>
      <c r="R661" s="59"/>
      <c r="S661" s="60"/>
      <c r="T661" s="59"/>
      <c r="U661" s="60"/>
      <c r="V661" s="59"/>
      <c r="W661" s="60"/>
      <c r="X661" s="59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</row>
    <row r="662">
      <c r="A662" s="60"/>
      <c r="B662" s="59"/>
      <c r="C662" s="80"/>
      <c r="D662" s="59"/>
      <c r="E662" s="60"/>
      <c r="F662" s="59"/>
      <c r="G662" s="60"/>
      <c r="H662" s="59"/>
      <c r="I662" s="80"/>
      <c r="J662" s="59"/>
      <c r="K662" s="60"/>
      <c r="L662" s="59"/>
      <c r="M662" s="60"/>
      <c r="N662" s="59"/>
      <c r="O662" s="80"/>
      <c r="P662" s="59"/>
      <c r="Q662" s="60"/>
      <c r="R662" s="59"/>
      <c r="S662" s="60"/>
      <c r="T662" s="59"/>
      <c r="U662" s="60"/>
      <c r="V662" s="59"/>
      <c r="W662" s="60"/>
      <c r="X662" s="59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</row>
    <row r="663">
      <c r="A663" s="60"/>
      <c r="B663" s="59"/>
      <c r="C663" s="80"/>
      <c r="D663" s="59"/>
      <c r="E663" s="60"/>
      <c r="F663" s="59"/>
      <c r="G663" s="60"/>
      <c r="H663" s="59"/>
      <c r="I663" s="80"/>
      <c r="J663" s="59"/>
      <c r="K663" s="60"/>
      <c r="L663" s="59"/>
      <c r="M663" s="60"/>
      <c r="N663" s="59"/>
      <c r="O663" s="80"/>
      <c r="P663" s="59"/>
      <c r="Q663" s="60"/>
      <c r="R663" s="59"/>
      <c r="S663" s="60"/>
      <c r="T663" s="59"/>
      <c r="U663" s="60"/>
      <c r="V663" s="59"/>
      <c r="W663" s="60"/>
      <c r="X663" s="59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</row>
    <row r="664">
      <c r="A664" s="60"/>
      <c r="B664" s="59"/>
      <c r="C664" s="80"/>
      <c r="D664" s="59"/>
      <c r="E664" s="60"/>
      <c r="F664" s="59"/>
      <c r="G664" s="60"/>
      <c r="H664" s="59"/>
      <c r="I664" s="80"/>
      <c r="J664" s="59"/>
      <c r="K664" s="60"/>
      <c r="L664" s="59"/>
      <c r="M664" s="60"/>
      <c r="N664" s="59"/>
      <c r="O664" s="80"/>
      <c r="P664" s="59"/>
      <c r="Q664" s="60"/>
      <c r="R664" s="59"/>
      <c r="S664" s="60"/>
      <c r="T664" s="59"/>
      <c r="U664" s="60"/>
      <c r="V664" s="59"/>
      <c r="W664" s="60"/>
      <c r="X664" s="59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</row>
    <row r="665">
      <c r="A665" s="60"/>
      <c r="B665" s="59"/>
      <c r="C665" s="80"/>
      <c r="D665" s="59"/>
      <c r="E665" s="60"/>
      <c r="F665" s="59"/>
      <c r="G665" s="60"/>
      <c r="H665" s="59"/>
      <c r="I665" s="80"/>
      <c r="J665" s="59"/>
      <c r="K665" s="60"/>
      <c r="L665" s="59"/>
      <c r="M665" s="60"/>
      <c r="N665" s="59"/>
      <c r="O665" s="80"/>
      <c r="P665" s="59"/>
      <c r="Q665" s="60"/>
      <c r="R665" s="59"/>
      <c r="S665" s="60"/>
      <c r="T665" s="59"/>
      <c r="U665" s="60"/>
      <c r="V665" s="59"/>
      <c r="W665" s="60"/>
      <c r="X665" s="59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</row>
    <row r="666">
      <c r="A666" s="60"/>
      <c r="B666" s="59"/>
      <c r="C666" s="80"/>
      <c r="D666" s="59"/>
      <c r="E666" s="60"/>
      <c r="F666" s="59"/>
      <c r="G666" s="60"/>
      <c r="H666" s="59"/>
      <c r="I666" s="80"/>
      <c r="J666" s="59"/>
      <c r="K666" s="60"/>
      <c r="L666" s="59"/>
      <c r="M666" s="60"/>
      <c r="N666" s="59"/>
      <c r="O666" s="80"/>
      <c r="P666" s="59"/>
      <c r="Q666" s="60"/>
      <c r="R666" s="59"/>
      <c r="S666" s="60"/>
      <c r="T666" s="59"/>
      <c r="U666" s="60"/>
      <c r="V666" s="59"/>
      <c r="W666" s="60"/>
      <c r="X666" s="59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</row>
    <row r="667">
      <c r="A667" s="60"/>
      <c r="B667" s="59"/>
      <c r="C667" s="80"/>
      <c r="D667" s="59"/>
      <c r="E667" s="60"/>
      <c r="F667" s="59"/>
      <c r="G667" s="60"/>
      <c r="H667" s="59"/>
      <c r="I667" s="80"/>
      <c r="J667" s="59"/>
      <c r="K667" s="60"/>
      <c r="L667" s="59"/>
      <c r="M667" s="60"/>
      <c r="N667" s="59"/>
      <c r="O667" s="80"/>
      <c r="P667" s="59"/>
      <c r="Q667" s="60"/>
      <c r="R667" s="59"/>
      <c r="S667" s="60"/>
      <c r="T667" s="59"/>
      <c r="U667" s="60"/>
      <c r="V667" s="59"/>
      <c r="W667" s="60"/>
      <c r="X667" s="59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</row>
    <row r="668">
      <c r="A668" s="60"/>
      <c r="B668" s="59"/>
      <c r="C668" s="80"/>
      <c r="D668" s="59"/>
      <c r="E668" s="60"/>
      <c r="F668" s="59"/>
      <c r="G668" s="60"/>
      <c r="H668" s="59"/>
      <c r="I668" s="80"/>
      <c r="J668" s="59"/>
      <c r="K668" s="60"/>
      <c r="L668" s="59"/>
      <c r="M668" s="60"/>
      <c r="N668" s="59"/>
      <c r="O668" s="80"/>
      <c r="P668" s="59"/>
      <c r="Q668" s="60"/>
      <c r="R668" s="59"/>
      <c r="S668" s="60"/>
      <c r="T668" s="59"/>
      <c r="U668" s="60"/>
      <c r="V668" s="59"/>
      <c r="W668" s="60"/>
      <c r="X668" s="59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</row>
    <row r="669">
      <c r="A669" s="60"/>
      <c r="B669" s="59"/>
      <c r="C669" s="80"/>
      <c r="D669" s="59"/>
      <c r="E669" s="60"/>
      <c r="F669" s="59"/>
      <c r="G669" s="60"/>
      <c r="H669" s="59"/>
      <c r="I669" s="80"/>
      <c r="J669" s="59"/>
      <c r="K669" s="60"/>
      <c r="L669" s="59"/>
      <c r="M669" s="60"/>
      <c r="N669" s="59"/>
      <c r="O669" s="80"/>
      <c r="P669" s="59"/>
      <c r="Q669" s="60"/>
      <c r="R669" s="59"/>
      <c r="S669" s="60"/>
      <c r="T669" s="59"/>
      <c r="U669" s="60"/>
      <c r="V669" s="59"/>
      <c r="W669" s="60"/>
      <c r="X669" s="59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</row>
    <row r="670">
      <c r="A670" s="60"/>
      <c r="B670" s="59"/>
      <c r="C670" s="80"/>
      <c r="D670" s="59"/>
      <c r="E670" s="60"/>
      <c r="F670" s="59"/>
      <c r="G670" s="60"/>
      <c r="H670" s="59"/>
      <c r="I670" s="80"/>
      <c r="J670" s="59"/>
      <c r="K670" s="60"/>
      <c r="L670" s="59"/>
      <c r="M670" s="60"/>
      <c r="N670" s="59"/>
      <c r="O670" s="80"/>
      <c r="P670" s="59"/>
      <c r="Q670" s="60"/>
      <c r="R670" s="59"/>
      <c r="S670" s="60"/>
      <c r="T670" s="59"/>
      <c r="U670" s="60"/>
      <c r="V670" s="59"/>
      <c r="W670" s="60"/>
      <c r="X670" s="59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</row>
    <row r="671">
      <c r="A671" s="60"/>
      <c r="B671" s="59"/>
      <c r="C671" s="80"/>
      <c r="D671" s="59"/>
      <c r="E671" s="60"/>
      <c r="F671" s="59"/>
      <c r="G671" s="60"/>
      <c r="H671" s="59"/>
      <c r="I671" s="80"/>
      <c r="J671" s="59"/>
      <c r="K671" s="60"/>
      <c r="L671" s="59"/>
      <c r="M671" s="60"/>
      <c r="N671" s="59"/>
      <c r="O671" s="80"/>
      <c r="P671" s="59"/>
      <c r="Q671" s="60"/>
      <c r="R671" s="59"/>
      <c r="S671" s="60"/>
      <c r="T671" s="59"/>
      <c r="U671" s="60"/>
      <c r="V671" s="59"/>
      <c r="W671" s="60"/>
      <c r="X671" s="59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</row>
    <row r="672">
      <c r="A672" s="60"/>
      <c r="B672" s="59"/>
      <c r="C672" s="80"/>
      <c r="D672" s="59"/>
      <c r="E672" s="60"/>
      <c r="F672" s="59"/>
      <c r="G672" s="60"/>
      <c r="H672" s="59"/>
      <c r="I672" s="80"/>
      <c r="J672" s="59"/>
      <c r="K672" s="60"/>
      <c r="L672" s="59"/>
      <c r="M672" s="60"/>
      <c r="N672" s="59"/>
      <c r="O672" s="80"/>
      <c r="P672" s="59"/>
      <c r="Q672" s="60"/>
      <c r="R672" s="59"/>
      <c r="S672" s="60"/>
      <c r="T672" s="59"/>
      <c r="U672" s="60"/>
      <c r="V672" s="59"/>
      <c r="W672" s="60"/>
      <c r="X672" s="59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</row>
    <row r="673">
      <c r="A673" s="60"/>
      <c r="B673" s="59"/>
      <c r="C673" s="80"/>
      <c r="D673" s="59"/>
      <c r="E673" s="60"/>
      <c r="F673" s="59"/>
      <c r="G673" s="60"/>
      <c r="H673" s="59"/>
      <c r="I673" s="80"/>
      <c r="J673" s="59"/>
      <c r="K673" s="60"/>
      <c r="L673" s="59"/>
      <c r="M673" s="60"/>
      <c r="N673" s="59"/>
      <c r="O673" s="80"/>
      <c r="P673" s="59"/>
      <c r="Q673" s="60"/>
      <c r="R673" s="59"/>
      <c r="S673" s="60"/>
      <c r="T673" s="59"/>
      <c r="U673" s="60"/>
      <c r="V673" s="59"/>
      <c r="W673" s="60"/>
      <c r="X673" s="59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</row>
    <row r="674">
      <c r="A674" s="60"/>
      <c r="B674" s="59"/>
      <c r="C674" s="80"/>
      <c r="D674" s="59"/>
      <c r="E674" s="60"/>
      <c r="F674" s="59"/>
      <c r="G674" s="60"/>
      <c r="H674" s="59"/>
      <c r="I674" s="80"/>
      <c r="J674" s="59"/>
      <c r="K674" s="60"/>
      <c r="L674" s="59"/>
      <c r="M674" s="60"/>
      <c r="N674" s="59"/>
      <c r="O674" s="80"/>
      <c r="P674" s="59"/>
      <c r="Q674" s="60"/>
      <c r="R674" s="59"/>
      <c r="S674" s="60"/>
      <c r="T674" s="59"/>
      <c r="U674" s="60"/>
      <c r="V674" s="59"/>
      <c r="W674" s="60"/>
      <c r="X674" s="59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</row>
    <row r="675">
      <c r="A675" s="60"/>
      <c r="B675" s="59"/>
      <c r="C675" s="80"/>
      <c r="D675" s="59"/>
      <c r="E675" s="60"/>
      <c r="F675" s="59"/>
      <c r="G675" s="60"/>
      <c r="H675" s="59"/>
      <c r="I675" s="80"/>
      <c r="J675" s="59"/>
      <c r="K675" s="60"/>
      <c r="L675" s="59"/>
      <c r="M675" s="60"/>
      <c r="N675" s="59"/>
      <c r="O675" s="80"/>
      <c r="P675" s="59"/>
      <c r="Q675" s="60"/>
      <c r="R675" s="59"/>
      <c r="S675" s="60"/>
      <c r="T675" s="59"/>
      <c r="U675" s="60"/>
      <c r="V675" s="59"/>
      <c r="W675" s="60"/>
      <c r="X675" s="59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</row>
    <row r="676">
      <c r="A676" s="60"/>
      <c r="B676" s="59"/>
      <c r="C676" s="80"/>
      <c r="D676" s="59"/>
      <c r="E676" s="60"/>
      <c r="F676" s="59"/>
      <c r="G676" s="60"/>
      <c r="H676" s="59"/>
      <c r="I676" s="80"/>
      <c r="J676" s="59"/>
      <c r="K676" s="60"/>
      <c r="L676" s="59"/>
      <c r="M676" s="60"/>
      <c r="N676" s="59"/>
      <c r="O676" s="80"/>
      <c r="P676" s="59"/>
      <c r="Q676" s="60"/>
      <c r="R676" s="59"/>
      <c r="S676" s="60"/>
      <c r="T676" s="59"/>
      <c r="U676" s="60"/>
      <c r="V676" s="59"/>
      <c r="W676" s="60"/>
      <c r="X676" s="59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</row>
    <row r="677">
      <c r="A677" s="60"/>
      <c r="B677" s="59"/>
      <c r="C677" s="80"/>
      <c r="D677" s="59"/>
      <c r="E677" s="60"/>
      <c r="F677" s="59"/>
      <c r="G677" s="60"/>
      <c r="H677" s="59"/>
      <c r="I677" s="80"/>
      <c r="J677" s="59"/>
      <c r="K677" s="60"/>
      <c r="L677" s="59"/>
      <c r="M677" s="60"/>
      <c r="N677" s="59"/>
      <c r="O677" s="80"/>
      <c r="P677" s="59"/>
      <c r="Q677" s="60"/>
      <c r="R677" s="59"/>
      <c r="S677" s="60"/>
      <c r="T677" s="59"/>
      <c r="U677" s="60"/>
      <c r="V677" s="59"/>
      <c r="W677" s="60"/>
      <c r="X677" s="59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</row>
    <row r="678">
      <c r="A678" s="60"/>
      <c r="B678" s="59"/>
      <c r="C678" s="80"/>
      <c r="D678" s="59"/>
      <c r="E678" s="60"/>
      <c r="F678" s="59"/>
      <c r="G678" s="60"/>
      <c r="H678" s="59"/>
      <c r="I678" s="80"/>
      <c r="J678" s="59"/>
      <c r="K678" s="60"/>
      <c r="L678" s="59"/>
      <c r="M678" s="60"/>
      <c r="N678" s="59"/>
      <c r="O678" s="80"/>
      <c r="P678" s="59"/>
      <c r="Q678" s="60"/>
      <c r="R678" s="59"/>
      <c r="S678" s="60"/>
      <c r="T678" s="59"/>
      <c r="U678" s="60"/>
      <c r="V678" s="59"/>
      <c r="W678" s="60"/>
      <c r="X678" s="59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</row>
    <row r="679">
      <c r="A679" s="60"/>
      <c r="B679" s="59"/>
      <c r="C679" s="80"/>
      <c r="D679" s="59"/>
      <c r="E679" s="60"/>
      <c r="F679" s="59"/>
      <c r="G679" s="60"/>
      <c r="H679" s="59"/>
      <c r="I679" s="80"/>
      <c r="J679" s="59"/>
      <c r="K679" s="60"/>
      <c r="L679" s="59"/>
      <c r="M679" s="60"/>
      <c r="N679" s="59"/>
      <c r="O679" s="80"/>
      <c r="P679" s="59"/>
      <c r="Q679" s="60"/>
      <c r="R679" s="59"/>
      <c r="S679" s="60"/>
      <c r="T679" s="59"/>
      <c r="U679" s="60"/>
      <c r="V679" s="59"/>
      <c r="W679" s="60"/>
      <c r="X679" s="59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</row>
    <row r="680">
      <c r="A680" s="60"/>
      <c r="B680" s="59"/>
      <c r="C680" s="80"/>
      <c r="D680" s="59"/>
      <c r="E680" s="60"/>
      <c r="F680" s="59"/>
      <c r="G680" s="60"/>
      <c r="H680" s="59"/>
      <c r="I680" s="80"/>
      <c r="J680" s="59"/>
      <c r="K680" s="60"/>
      <c r="L680" s="59"/>
      <c r="M680" s="60"/>
      <c r="N680" s="59"/>
      <c r="O680" s="80"/>
      <c r="P680" s="59"/>
      <c r="Q680" s="60"/>
      <c r="R680" s="59"/>
      <c r="S680" s="60"/>
      <c r="T680" s="59"/>
      <c r="U680" s="60"/>
      <c r="V680" s="59"/>
      <c r="W680" s="60"/>
      <c r="X680" s="59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</row>
    <row r="681">
      <c r="A681" s="60"/>
      <c r="B681" s="59"/>
      <c r="C681" s="80"/>
      <c r="D681" s="59"/>
      <c r="E681" s="60"/>
      <c r="F681" s="59"/>
      <c r="G681" s="60"/>
      <c r="H681" s="59"/>
      <c r="I681" s="80"/>
      <c r="J681" s="59"/>
      <c r="K681" s="60"/>
      <c r="L681" s="59"/>
      <c r="M681" s="60"/>
      <c r="N681" s="59"/>
      <c r="O681" s="80"/>
      <c r="P681" s="59"/>
      <c r="Q681" s="60"/>
      <c r="R681" s="59"/>
      <c r="S681" s="60"/>
      <c r="T681" s="59"/>
      <c r="U681" s="60"/>
      <c r="V681" s="59"/>
      <c r="W681" s="60"/>
      <c r="X681" s="59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</row>
    <row r="682">
      <c r="A682" s="60"/>
      <c r="B682" s="59"/>
      <c r="C682" s="80"/>
      <c r="D682" s="59"/>
      <c r="E682" s="60"/>
      <c r="F682" s="59"/>
      <c r="G682" s="60"/>
      <c r="H682" s="59"/>
      <c r="I682" s="80"/>
      <c r="J682" s="59"/>
      <c r="K682" s="60"/>
      <c r="L682" s="59"/>
      <c r="M682" s="60"/>
      <c r="N682" s="59"/>
      <c r="O682" s="80"/>
      <c r="P682" s="59"/>
      <c r="Q682" s="60"/>
      <c r="R682" s="59"/>
      <c r="S682" s="60"/>
      <c r="T682" s="59"/>
      <c r="U682" s="60"/>
      <c r="V682" s="59"/>
      <c r="W682" s="60"/>
      <c r="X682" s="59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</row>
    <row r="683">
      <c r="A683" s="60"/>
      <c r="B683" s="59"/>
      <c r="C683" s="80"/>
      <c r="D683" s="59"/>
      <c r="E683" s="60"/>
      <c r="F683" s="59"/>
      <c r="G683" s="60"/>
      <c r="H683" s="59"/>
      <c r="I683" s="80"/>
      <c r="J683" s="59"/>
      <c r="K683" s="60"/>
      <c r="L683" s="59"/>
      <c r="M683" s="60"/>
      <c r="N683" s="59"/>
      <c r="O683" s="80"/>
      <c r="P683" s="59"/>
      <c r="Q683" s="60"/>
      <c r="R683" s="59"/>
      <c r="S683" s="60"/>
      <c r="T683" s="59"/>
      <c r="U683" s="60"/>
      <c r="V683" s="59"/>
      <c r="W683" s="60"/>
      <c r="X683" s="59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</row>
    <row r="684">
      <c r="A684" s="60"/>
      <c r="B684" s="59"/>
      <c r="C684" s="80"/>
      <c r="D684" s="59"/>
      <c r="E684" s="60"/>
      <c r="F684" s="59"/>
      <c r="G684" s="60"/>
      <c r="H684" s="59"/>
      <c r="I684" s="80"/>
      <c r="J684" s="59"/>
      <c r="K684" s="60"/>
      <c r="L684" s="59"/>
      <c r="M684" s="60"/>
      <c r="N684" s="59"/>
      <c r="O684" s="80"/>
      <c r="P684" s="59"/>
      <c r="Q684" s="60"/>
      <c r="R684" s="59"/>
      <c r="S684" s="60"/>
      <c r="T684" s="59"/>
      <c r="U684" s="60"/>
      <c r="V684" s="59"/>
      <c r="W684" s="60"/>
      <c r="X684" s="59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</row>
    <row r="685">
      <c r="A685" s="60"/>
      <c r="B685" s="59"/>
      <c r="C685" s="80"/>
      <c r="D685" s="59"/>
      <c r="E685" s="60"/>
      <c r="F685" s="59"/>
      <c r="G685" s="60"/>
      <c r="H685" s="59"/>
      <c r="I685" s="80"/>
      <c r="J685" s="59"/>
      <c r="K685" s="60"/>
      <c r="L685" s="59"/>
      <c r="M685" s="60"/>
      <c r="N685" s="59"/>
      <c r="O685" s="80"/>
      <c r="P685" s="59"/>
      <c r="Q685" s="60"/>
      <c r="R685" s="59"/>
      <c r="S685" s="60"/>
      <c r="T685" s="59"/>
      <c r="U685" s="60"/>
      <c r="V685" s="59"/>
      <c r="W685" s="60"/>
      <c r="X685" s="59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</row>
    <row r="686">
      <c r="A686" s="60"/>
      <c r="B686" s="59"/>
      <c r="C686" s="80"/>
      <c r="D686" s="59"/>
      <c r="E686" s="60"/>
      <c r="F686" s="59"/>
      <c r="G686" s="60"/>
      <c r="H686" s="59"/>
      <c r="I686" s="80"/>
      <c r="J686" s="59"/>
      <c r="K686" s="60"/>
      <c r="L686" s="59"/>
      <c r="M686" s="60"/>
      <c r="N686" s="59"/>
      <c r="O686" s="80"/>
      <c r="P686" s="59"/>
      <c r="Q686" s="60"/>
      <c r="R686" s="59"/>
      <c r="S686" s="60"/>
      <c r="T686" s="59"/>
      <c r="U686" s="60"/>
      <c r="V686" s="59"/>
      <c r="W686" s="60"/>
      <c r="X686" s="59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</row>
    <row r="687">
      <c r="A687" s="60"/>
      <c r="B687" s="59"/>
      <c r="C687" s="80"/>
      <c r="D687" s="59"/>
      <c r="E687" s="60"/>
      <c r="F687" s="59"/>
      <c r="G687" s="60"/>
      <c r="H687" s="59"/>
      <c r="I687" s="80"/>
      <c r="J687" s="59"/>
      <c r="K687" s="60"/>
      <c r="L687" s="59"/>
      <c r="M687" s="60"/>
      <c r="N687" s="59"/>
      <c r="O687" s="80"/>
      <c r="P687" s="59"/>
      <c r="Q687" s="60"/>
      <c r="R687" s="59"/>
      <c r="S687" s="60"/>
      <c r="T687" s="59"/>
      <c r="U687" s="60"/>
      <c r="V687" s="59"/>
      <c r="W687" s="60"/>
      <c r="X687" s="59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</row>
    <row r="688">
      <c r="A688" s="60"/>
      <c r="B688" s="59"/>
      <c r="C688" s="80"/>
      <c r="D688" s="59"/>
      <c r="E688" s="60"/>
      <c r="F688" s="59"/>
      <c r="G688" s="60"/>
      <c r="H688" s="59"/>
      <c r="I688" s="80"/>
      <c r="J688" s="59"/>
      <c r="K688" s="60"/>
      <c r="L688" s="59"/>
      <c r="M688" s="60"/>
      <c r="N688" s="59"/>
      <c r="O688" s="80"/>
      <c r="P688" s="59"/>
      <c r="Q688" s="60"/>
      <c r="R688" s="59"/>
      <c r="S688" s="60"/>
      <c r="T688" s="59"/>
      <c r="U688" s="60"/>
      <c r="V688" s="59"/>
      <c r="W688" s="60"/>
      <c r="X688" s="59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</row>
    <row r="689">
      <c r="A689" s="60"/>
      <c r="B689" s="59"/>
      <c r="C689" s="80"/>
      <c r="D689" s="59"/>
      <c r="E689" s="60"/>
      <c r="F689" s="59"/>
      <c r="G689" s="60"/>
      <c r="H689" s="59"/>
      <c r="I689" s="80"/>
      <c r="J689" s="59"/>
      <c r="K689" s="60"/>
      <c r="L689" s="59"/>
      <c r="M689" s="60"/>
      <c r="N689" s="59"/>
      <c r="O689" s="80"/>
      <c r="P689" s="59"/>
      <c r="Q689" s="60"/>
      <c r="R689" s="59"/>
      <c r="S689" s="60"/>
      <c r="T689" s="59"/>
      <c r="U689" s="60"/>
      <c r="V689" s="59"/>
      <c r="W689" s="60"/>
      <c r="X689" s="59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</row>
    <row r="690">
      <c r="A690" s="60"/>
      <c r="B690" s="59"/>
      <c r="C690" s="80"/>
      <c r="D690" s="59"/>
      <c r="E690" s="60"/>
      <c r="F690" s="59"/>
      <c r="G690" s="60"/>
      <c r="H690" s="59"/>
      <c r="I690" s="80"/>
      <c r="J690" s="59"/>
      <c r="K690" s="60"/>
      <c r="L690" s="59"/>
      <c r="M690" s="60"/>
      <c r="N690" s="59"/>
      <c r="O690" s="80"/>
      <c r="P690" s="59"/>
      <c r="Q690" s="60"/>
      <c r="R690" s="59"/>
      <c r="S690" s="60"/>
      <c r="T690" s="59"/>
      <c r="U690" s="60"/>
      <c r="V690" s="59"/>
      <c r="W690" s="60"/>
      <c r="X690" s="59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</row>
    <row r="691">
      <c r="A691" s="60"/>
      <c r="B691" s="59"/>
      <c r="C691" s="80"/>
      <c r="D691" s="59"/>
      <c r="E691" s="60"/>
      <c r="F691" s="59"/>
      <c r="G691" s="60"/>
      <c r="H691" s="59"/>
      <c r="I691" s="80"/>
      <c r="J691" s="59"/>
      <c r="K691" s="60"/>
      <c r="L691" s="59"/>
      <c r="M691" s="60"/>
      <c r="N691" s="59"/>
      <c r="O691" s="80"/>
      <c r="P691" s="59"/>
      <c r="Q691" s="60"/>
      <c r="R691" s="59"/>
      <c r="S691" s="60"/>
      <c r="T691" s="59"/>
      <c r="U691" s="60"/>
      <c r="V691" s="59"/>
      <c r="W691" s="60"/>
      <c r="X691" s="59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</row>
    <row r="692">
      <c r="A692" s="60"/>
      <c r="B692" s="59"/>
      <c r="C692" s="80"/>
      <c r="D692" s="59"/>
      <c r="E692" s="60"/>
      <c r="F692" s="59"/>
      <c r="G692" s="60"/>
      <c r="H692" s="59"/>
      <c r="I692" s="80"/>
      <c r="J692" s="59"/>
      <c r="K692" s="60"/>
      <c r="L692" s="59"/>
      <c r="M692" s="60"/>
      <c r="N692" s="59"/>
      <c r="O692" s="80"/>
      <c r="P692" s="59"/>
      <c r="Q692" s="60"/>
      <c r="R692" s="59"/>
      <c r="S692" s="60"/>
      <c r="T692" s="59"/>
      <c r="U692" s="60"/>
      <c r="V692" s="59"/>
      <c r="W692" s="60"/>
      <c r="X692" s="59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</row>
    <row r="693">
      <c r="A693" s="60"/>
      <c r="B693" s="59"/>
      <c r="C693" s="80"/>
      <c r="D693" s="59"/>
      <c r="E693" s="60"/>
      <c r="F693" s="59"/>
      <c r="G693" s="60"/>
      <c r="H693" s="59"/>
      <c r="I693" s="80"/>
      <c r="J693" s="59"/>
      <c r="K693" s="60"/>
      <c r="L693" s="59"/>
      <c r="M693" s="60"/>
      <c r="N693" s="59"/>
      <c r="O693" s="80"/>
      <c r="P693" s="59"/>
      <c r="Q693" s="60"/>
      <c r="R693" s="59"/>
      <c r="S693" s="60"/>
      <c r="T693" s="59"/>
      <c r="U693" s="60"/>
      <c r="V693" s="59"/>
      <c r="W693" s="60"/>
      <c r="X693" s="59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</row>
    <row r="694">
      <c r="A694" s="60"/>
      <c r="B694" s="59"/>
      <c r="C694" s="80"/>
      <c r="D694" s="59"/>
      <c r="E694" s="60"/>
      <c r="F694" s="59"/>
      <c r="G694" s="60"/>
      <c r="H694" s="59"/>
      <c r="I694" s="80"/>
      <c r="J694" s="59"/>
      <c r="K694" s="60"/>
      <c r="L694" s="59"/>
      <c r="M694" s="60"/>
      <c r="N694" s="59"/>
      <c r="O694" s="80"/>
      <c r="P694" s="59"/>
      <c r="Q694" s="60"/>
      <c r="R694" s="59"/>
      <c r="S694" s="60"/>
      <c r="T694" s="59"/>
      <c r="U694" s="60"/>
      <c r="V694" s="59"/>
      <c r="W694" s="60"/>
      <c r="X694" s="59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</row>
    <row r="695">
      <c r="A695" s="60"/>
      <c r="B695" s="59"/>
      <c r="C695" s="80"/>
      <c r="D695" s="59"/>
      <c r="E695" s="60"/>
      <c r="F695" s="59"/>
      <c r="G695" s="60"/>
      <c r="H695" s="59"/>
      <c r="I695" s="80"/>
      <c r="J695" s="59"/>
      <c r="K695" s="60"/>
      <c r="L695" s="59"/>
      <c r="M695" s="60"/>
      <c r="N695" s="59"/>
      <c r="O695" s="80"/>
      <c r="P695" s="59"/>
      <c r="Q695" s="60"/>
      <c r="R695" s="59"/>
      <c r="S695" s="60"/>
      <c r="T695" s="59"/>
      <c r="U695" s="60"/>
      <c r="V695" s="59"/>
      <c r="W695" s="60"/>
      <c r="X695" s="59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</row>
    <row r="696">
      <c r="A696" s="60"/>
      <c r="B696" s="59"/>
      <c r="C696" s="80"/>
      <c r="D696" s="59"/>
      <c r="E696" s="60"/>
      <c r="F696" s="59"/>
      <c r="G696" s="60"/>
      <c r="H696" s="59"/>
      <c r="I696" s="80"/>
      <c r="J696" s="59"/>
      <c r="K696" s="60"/>
      <c r="L696" s="59"/>
      <c r="M696" s="60"/>
      <c r="N696" s="59"/>
      <c r="O696" s="80"/>
      <c r="P696" s="59"/>
      <c r="Q696" s="60"/>
      <c r="R696" s="59"/>
      <c r="S696" s="60"/>
      <c r="T696" s="59"/>
      <c r="U696" s="60"/>
      <c r="V696" s="59"/>
      <c r="W696" s="60"/>
      <c r="X696" s="59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</row>
    <row r="697">
      <c r="A697" s="60"/>
      <c r="B697" s="59"/>
      <c r="C697" s="80"/>
      <c r="D697" s="59"/>
      <c r="E697" s="60"/>
      <c r="F697" s="59"/>
      <c r="G697" s="60"/>
      <c r="H697" s="59"/>
      <c r="I697" s="80"/>
      <c r="J697" s="59"/>
      <c r="K697" s="60"/>
      <c r="L697" s="59"/>
      <c r="M697" s="60"/>
      <c r="N697" s="59"/>
      <c r="O697" s="80"/>
      <c r="P697" s="59"/>
      <c r="Q697" s="60"/>
      <c r="R697" s="59"/>
      <c r="S697" s="60"/>
      <c r="T697" s="59"/>
      <c r="U697" s="60"/>
      <c r="V697" s="59"/>
      <c r="W697" s="60"/>
      <c r="X697" s="59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</row>
    <row r="698">
      <c r="A698" s="60"/>
      <c r="B698" s="59"/>
      <c r="C698" s="80"/>
      <c r="D698" s="59"/>
      <c r="E698" s="60"/>
      <c r="F698" s="59"/>
      <c r="G698" s="60"/>
      <c r="H698" s="59"/>
      <c r="I698" s="80"/>
      <c r="J698" s="59"/>
      <c r="K698" s="60"/>
      <c r="L698" s="59"/>
      <c r="M698" s="60"/>
      <c r="N698" s="59"/>
      <c r="O698" s="80"/>
      <c r="P698" s="59"/>
      <c r="Q698" s="60"/>
      <c r="R698" s="59"/>
      <c r="S698" s="60"/>
      <c r="T698" s="59"/>
      <c r="U698" s="60"/>
      <c r="V698" s="59"/>
      <c r="W698" s="60"/>
      <c r="X698" s="59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</row>
    <row r="699">
      <c r="A699" s="60"/>
      <c r="B699" s="59"/>
      <c r="C699" s="80"/>
      <c r="D699" s="59"/>
      <c r="E699" s="60"/>
      <c r="F699" s="59"/>
      <c r="G699" s="60"/>
      <c r="H699" s="59"/>
      <c r="I699" s="80"/>
      <c r="J699" s="59"/>
      <c r="K699" s="60"/>
      <c r="L699" s="59"/>
      <c r="M699" s="60"/>
      <c r="N699" s="59"/>
      <c r="O699" s="80"/>
      <c r="P699" s="59"/>
      <c r="Q699" s="60"/>
      <c r="R699" s="59"/>
      <c r="S699" s="60"/>
      <c r="T699" s="59"/>
      <c r="U699" s="60"/>
      <c r="V699" s="59"/>
      <c r="W699" s="60"/>
      <c r="X699" s="59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</row>
    <row r="700">
      <c r="A700" s="60"/>
      <c r="B700" s="59"/>
      <c r="C700" s="80"/>
      <c r="D700" s="59"/>
      <c r="E700" s="60"/>
      <c r="F700" s="59"/>
      <c r="G700" s="60"/>
      <c r="H700" s="59"/>
      <c r="I700" s="80"/>
      <c r="J700" s="59"/>
      <c r="K700" s="60"/>
      <c r="L700" s="59"/>
      <c r="M700" s="60"/>
      <c r="N700" s="59"/>
      <c r="O700" s="80"/>
      <c r="P700" s="59"/>
      <c r="Q700" s="60"/>
      <c r="R700" s="59"/>
      <c r="S700" s="60"/>
      <c r="T700" s="59"/>
      <c r="U700" s="60"/>
      <c r="V700" s="59"/>
      <c r="W700" s="60"/>
      <c r="X700" s="59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</row>
    <row r="701">
      <c r="A701" s="60"/>
      <c r="B701" s="59"/>
      <c r="C701" s="80"/>
      <c r="D701" s="59"/>
      <c r="E701" s="60"/>
      <c r="F701" s="59"/>
      <c r="G701" s="60"/>
      <c r="H701" s="59"/>
      <c r="I701" s="80"/>
      <c r="J701" s="59"/>
      <c r="K701" s="60"/>
      <c r="L701" s="59"/>
      <c r="M701" s="60"/>
      <c r="N701" s="59"/>
      <c r="O701" s="80"/>
      <c r="P701" s="59"/>
      <c r="Q701" s="60"/>
      <c r="R701" s="59"/>
      <c r="S701" s="60"/>
      <c r="T701" s="59"/>
      <c r="U701" s="60"/>
      <c r="V701" s="59"/>
      <c r="W701" s="60"/>
      <c r="X701" s="59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</row>
    <row r="702">
      <c r="A702" s="60"/>
      <c r="B702" s="59"/>
      <c r="C702" s="80"/>
      <c r="D702" s="59"/>
      <c r="E702" s="60"/>
      <c r="F702" s="59"/>
      <c r="G702" s="60"/>
      <c r="H702" s="59"/>
      <c r="I702" s="80"/>
      <c r="J702" s="59"/>
      <c r="K702" s="60"/>
      <c r="L702" s="59"/>
      <c r="M702" s="60"/>
      <c r="N702" s="59"/>
      <c r="O702" s="80"/>
      <c r="P702" s="59"/>
      <c r="Q702" s="60"/>
      <c r="R702" s="59"/>
      <c r="S702" s="60"/>
      <c r="T702" s="59"/>
      <c r="U702" s="60"/>
      <c r="V702" s="59"/>
      <c r="W702" s="60"/>
      <c r="X702" s="59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</row>
    <row r="703">
      <c r="A703" s="60"/>
      <c r="B703" s="59"/>
      <c r="C703" s="80"/>
      <c r="D703" s="59"/>
      <c r="E703" s="60"/>
      <c r="F703" s="59"/>
      <c r="G703" s="60"/>
      <c r="H703" s="59"/>
      <c r="I703" s="80"/>
      <c r="J703" s="59"/>
      <c r="K703" s="60"/>
      <c r="L703" s="59"/>
      <c r="M703" s="60"/>
      <c r="N703" s="59"/>
      <c r="O703" s="80"/>
      <c r="P703" s="59"/>
      <c r="Q703" s="60"/>
      <c r="R703" s="59"/>
      <c r="S703" s="60"/>
      <c r="T703" s="59"/>
      <c r="U703" s="60"/>
      <c r="V703" s="59"/>
      <c r="W703" s="60"/>
      <c r="X703" s="59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</row>
    <row r="704">
      <c r="A704" s="60"/>
      <c r="B704" s="59"/>
      <c r="C704" s="80"/>
      <c r="D704" s="59"/>
      <c r="E704" s="60"/>
      <c r="F704" s="59"/>
      <c r="G704" s="60"/>
      <c r="H704" s="59"/>
      <c r="I704" s="80"/>
      <c r="J704" s="59"/>
      <c r="K704" s="60"/>
      <c r="L704" s="59"/>
      <c r="M704" s="60"/>
      <c r="N704" s="59"/>
      <c r="O704" s="80"/>
      <c r="P704" s="59"/>
      <c r="Q704" s="60"/>
      <c r="R704" s="59"/>
      <c r="S704" s="60"/>
      <c r="T704" s="59"/>
      <c r="U704" s="60"/>
      <c r="V704" s="59"/>
      <c r="W704" s="60"/>
      <c r="X704" s="59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</row>
    <row r="705">
      <c r="A705" s="60"/>
      <c r="B705" s="59"/>
      <c r="C705" s="80"/>
      <c r="D705" s="59"/>
      <c r="E705" s="60"/>
      <c r="F705" s="59"/>
      <c r="G705" s="60"/>
      <c r="H705" s="59"/>
      <c r="I705" s="80"/>
      <c r="J705" s="59"/>
      <c r="K705" s="60"/>
      <c r="L705" s="59"/>
      <c r="M705" s="60"/>
      <c r="N705" s="59"/>
      <c r="O705" s="80"/>
      <c r="P705" s="59"/>
      <c r="Q705" s="60"/>
      <c r="R705" s="59"/>
      <c r="S705" s="60"/>
      <c r="T705" s="59"/>
      <c r="U705" s="60"/>
      <c r="V705" s="59"/>
      <c r="W705" s="60"/>
      <c r="X705" s="59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</row>
    <row r="706">
      <c r="A706" s="60"/>
      <c r="B706" s="59"/>
      <c r="C706" s="80"/>
      <c r="D706" s="59"/>
      <c r="E706" s="60"/>
      <c r="F706" s="59"/>
      <c r="G706" s="60"/>
      <c r="H706" s="59"/>
      <c r="I706" s="80"/>
      <c r="J706" s="59"/>
      <c r="K706" s="60"/>
      <c r="L706" s="59"/>
      <c r="M706" s="60"/>
      <c r="N706" s="59"/>
      <c r="O706" s="80"/>
      <c r="P706" s="59"/>
      <c r="Q706" s="60"/>
      <c r="R706" s="59"/>
      <c r="S706" s="60"/>
      <c r="T706" s="59"/>
      <c r="U706" s="60"/>
      <c r="V706" s="59"/>
      <c r="W706" s="60"/>
      <c r="X706" s="59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</row>
    <row r="707">
      <c r="A707" s="60"/>
      <c r="B707" s="59"/>
      <c r="C707" s="80"/>
      <c r="D707" s="59"/>
      <c r="E707" s="60"/>
      <c r="F707" s="59"/>
      <c r="G707" s="60"/>
      <c r="H707" s="59"/>
      <c r="I707" s="80"/>
      <c r="J707" s="59"/>
      <c r="K707" s="60"/>
      <c r="L707" s="59"/>
      <c r="M707" s="60"/>
      <c r="N707" s="59"/>
      <c r="O707" s="80"/>
      <c r="P707" s="59"/>
      <c r="Q707" s="60"/>
      <c r="R707" s="59"/>
      <c r="S707" s="60"/>
      <c r="T707" s="59"/>
      <c r="U707" s="60"/>
      <c r="V707" s="59"/>
      <c r="W707" s="60"/>
      <c r="X707" s="59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</row>
    <row r="708">
      <c r="A708" s="60"/>
      <c r="B708" s="59"/>
      <c r="C708" s="80"/>
      <c r="D708" s="59"/>
      <c r="E708" s="60"/>
      <c r="F708" s="59"/>
      <c r="G708" s="60"/>
      <c r="H708" s="59"/>
      <c r="I708" s="80"/>
      <c r="J708" s="59"/>
      <c r="K708" s="60"/>
      <c r="L708" s="59"/>
      <c r="M708" s="60"/>
      <c r="N708" s="59"/>
      <c r="O708" s="80"/>
      <c r="P708" s="59"/>
      <c r="Q708" s="60"/>
      <c r="R708" s="59"/>
      <c r="S708" s="60"/>
      <c r="T708" s="59"/>
      <c r="U708" s="60"/>
      <c r="V708" s="59"/>
      <c r="W708" s="60"/>
      <c r="X708" s="59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</row>
    <row r="709">
      <c r="A709" s="60"/>
      <c r="B709" s="59"/>
      <c r="C709" s="80"/>
      <c r="D709" s="59"/>
      <c r="E709" s="60"/>
      <c r="F709" s="59"/>
      <c r="G709" s="60"/>
      <c r="H709" s="59"/>
      <c r="I709" s="80"/>
      <c r="J709" s="59"/>
      <c r="K709" s="60"/>
      <c r="L709" s="59"/>
      <c r="M709" s="60"/>
      <c r="N709" s="59"/>
      <c r="O709" s="80"/>
      <c r="P709" s="59"/>
      <c r="Q709" s="60"/>
      <c r="R709" s="59"/>
      <c r="S709" s="60"/>
      <c r="T709" s="59"/>
      <c r="U709" s="60"/>
      <c r="V709" s="59"/>
      <c r="W709" s="60"/>
      <c r="X709" s="59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</row>
    <row r="710">
      <c r="A710" s="60"/>
      <c r="B710" s="59"/>
      <c r="C710" s="80"/>
      <c r="D710" s="59"/>
      <c r="E710" s="60"/>
      <c r="F710" s="59"/>
      <c r="G710" s="60"/>
      <c r="H710" s="59"/>
      <c r="I710" s="80"/>
      <c r="J710" s="59"/>
      <c r="K710" s="60"/>
      <c r="L710" s="59"/>
      <c r="M710" s="60"/>
      <c r="N710" s="59"/>
      <c r="O710" s="80"/>
      <c r="P710" s="59"/>
      <c r="Q710" s="60"/>
      <c r="R710" s="59"/>
      <c r="S710" s="60"/>
      <c r="T710" s="59"/>
      <c r="U710" s="60"/>
      <c r="V710" s="59"/>
      <c r="W710" s="60"/>
      <c r="X710" s="59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</row>
    <row r="711">
      <c r="A711" s="60"/>
      <c r="B711" s="59"/>
      <c r="C711" s="80"/>
      <c r="D711" s="59"/>
      <c r="E711" s="60"/>
      <c r="F711" s="59"/>
      <c r="G711" s="60"/>
      <c r="H711" s="59"/>
      <c r="I711" s="80"/>
      <c r="J711" s="59"/>
      <c r="K711" s="60"/>
      <c r="L711" s="59"/>
      <c r="M711" s="60"/>
      <c r="N711" s="59"/>
      <c r="O711" s="80"/>
      <c r="P711" s="59"/>
      <c r="Q711" s="60"/>
      <c r="R711" s="59"/>
      <c r="S711" s="60"/>
      <c r="T711" s="59"/>
      <c r="U711" s="60"/>
      <c r="V711" s="59"/>
      <c r="W711" s="60"/>
      <c r="X711" s="59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</row>
    <row r="712">
      <c r="A712" s="60"/>
      <c r="B712" s="59"/>
      <c r="C712" s="80"/>
      <c r="D712" s="59"/>
      <c r="E712" s="60"/>
      <c r="F712" s="59"/>
      <c r="G712" s="60"/>
      <c r="H712" s="59"/>
      <c r="I712" s="80"/>
      <c r="J712" s="59"/>
      <c r="K712" s="60"/>
      <c r="L712" s="59"/>
      <c r="M712" s="60"/>
      <c r="N712" s="59"/>
      <c r="O712" s="80"/>
      <c r="P712" s="59"/>
      <c r="Q712" s="60"/>
      <c r="R712" s="59"/>
      <c r="S712" s="60"/>
      <c r="T712" s="59"/>
      <c r="U712" s="60"/>
      <c r="V712" s="59"/>
      <c r="W712" s="60"/>
      <c r="X712" s="59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</row>
    <row r="713">
      <c r="A713" s="60"/>
      <c r="B713" s="59"/>
      <c r="C713" s="80"/>
      <c r="D713" s="59"/>
      <c r="E713" s="60"/>
      <c r="F713" s="59"/>
      <c r="G713" s="60"/>
      <c r="H713" s="59"/>
      <c r="I713" s="80"/>
      <c r="J713" s="59"/>
      <c r="K713" s="60"/>
      <c r="L713" s="59"/>
      <c r="M713" s="60"/>
      <c r="N713" s="59"/>
      <c r="O713" s="80"/>
      <c r="P713" s="59"/>
      <c r="Q713" s="60"/>
      <c r="R713" s="59"/>
      <c r="S713" s="60"/>
      <c r="T713" s="59"/>
      <c r="U713" s="60"/>
      <c r="V713" s="59"/>
      <c r="W713" s="60"/>
      <c r="X713" s="59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</row>
    <row r="714">
      <c r="A714" s="60"/>
      <c r="B714" s="59"/>
      <c r="C714" s="80"/>
      <c r="D714" s="59"/>
      <c r="E714" s="60"/>
      <c r="F714" s="59"/>
      <c r="G714" s="60"/>
      <c r="H714" s="59"/>
      <c r="I714" s="80"/>
      <c r="J714" s="59"/>
      <c r="K714" s="60"/>
      <c r="L714" s="59"/>
      <c r="M714" s="60"/>
      <c r="N714" s="59"/>
      <c r="O714" s="80"/>
      <c r="P714" s="59"/>
      <c r="Q714" s="60"/>
      <c r="R714" s="59"/>
      <c r="S714" s="60"/>
      <c r="T714" s="59"/>
      <c r="U714" s="60"/>
      <c r="V714" s="59"/>
      <c r="W714" s="60"/>
      <c r="X714" s="59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</row>
    <row r="715">
      <c r="A715" s="60"/>
      <c r="B715" s="59"/>
      <c r="C715" s="80"/>
      <c r="D715" s="59"/>
      <c r="E715" s="60"/>
      <c r="F715" s="59"/>
      <c r="G715" s="60"/>
      <c r="H715" s="59"/>
      <c r="I715" s="80"/>
      <c r="J715" s="59"/>
      <c r="K715" s="60"/>
      <c r="L715" s="59"/>
      <c r="M715" s="60"/>
      <c r="N715" s="59"/>
      <c r="O715" s="80"/>
      <c r="P715" s="59"/>
      <c r="Q715" s="60"/>
      <c r="R715" s="59"/>
      <c r="S715" s="60"/>
      <c r="T715" s="59"/>
      <c r="U715" s="60"/>
      <c r="V715" s="59"/>
      <c r="W715" s="60"/>
      <c r="X715" s="59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</row>
    <row r="716">
      <c r="A716" s="60"/>
      <c r="B716" s="59"/>
      <c r="C716" s="80"/>
      <c r="D716" s="59"/>
      <c r="E716" s="60"/>
      <c r="F716" s="59"/>
      <c r="G716" s="60"/>
      <c r="H716" s="59"/>
      <c r="I716" s="80"/>
      <c r="J716" s="59"/>
      <c r="K716" s="60"/>
      <c r="L716" s="59"/>
      <c r="M716" s="60"/>
      <c r="N716" s="59"/>
      <c r="O716" s="80"/>
      <c r="P716" s="59"/>
      <c r="Q716" s="60"/>
      <c r="R716" s="59"/>
      <c r="S716" s="60"/>
      <c r="T716" s="59"/>
      <c r="U716" s="60"/>
      <c r="V716" s="59"/>
      <c r="W716" s="60"/>
      <c r="X716" s="59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</row>
    <row r="717">
      <c r="A717" s="60"/>
      <c r="B717" s="59"/>
      <c r="C717" s="80"/>
      <c r="D717" s="59"/>
      <c r="E717" s="60"/>
      <c r="F717" s="59"/>
      <c r="G717" s="60"/>
      <c r="H717" s="59"/>
      <c r="I717" s="80"/>
      <c r="J717" s="59"/>
      <c r="K717" s="60"/>
      <c r="L717" s="59"/>
      <c r="M717" s="60"/>
      <c r="N717" s="59"/>
      <c r="O717" s="80"/>
      <c r="P717" s="59"/>
      <c r="Q717" s="60"/>
      <c r="R717" s="59"/>
      <c r="S717" s="60"/>
      <c r="T717" s="59"/>
      <c r="U717" s="60"/>
      <c r="V717" s="59"/>
      <c r="W717" s="60"/>
      <c r="X717" s="59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</row>
    <row r="718">
      <c r="A718" s="60"/>
      <c r="B718" s="59"/>
      <c r="C718" s="80"/>
      <c r="D718" s="59"/>
      <c r="E718" s="60"/>
      <c r="F718" s="59"/>
      <c r="G718" s="60"/>
      <c r="H718" s="59"/>
      <c r="I718" s="80"/>
      <c r="J718" s="59"/>
      <c r="K718" s="60"/>
      <c r="L718" s="59"/>
      <c r="M718" s="60"/>
      <c r="N718" s="59"/>
      <c r="O718" s="80"/>
      <c r="P718" s="59"/>
      <c r="Q718" s="60"/>
      <c r="R718" s="59"/>
      <c r="S718" s="60"/>
      <c r="T718" s="59"/>
      <c r="U718" s="60"/>
      <c r="V718" s="59"/>
      <c r="W718" s="60"/>
      <c r="X718" s="59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</row>
    <row r="719">
      <c r="A719" s="60"/>
      <c r="B719" s="59"/>
      <c r="C719" s="80"/>
      <c r="D719" s="59"/>
      <c r="E719" s="60"/>
      <c r="F719" s="59"/>
      <c r="G719" s="60"/>
      <c r="H719" s="59"/>
      <c r="I719" s="80"/>
      <c r="J719" s="59"/>
      <c r="K719" s="60"/>
      <c r="L719" s="59"/>
      <c r="M719" s="60"/>
      <c r="N719" s="59"/>
      <c r="O719" s="80"/>
      <c r="P719" s="59"/>
      <c r="Q719" s="60"/>
      <c r="R719" s="59"/>
      <c r="S719" s="60"/>
      <c r="T719" s="59"/>
      <c r="U719" s="60"/>
      <c r="V719" s="59"/>
      <c r="W719" s="60"/>
      <c r="X719" s="59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</row>
    <row r="720">
      <c r="A720" s="60"/>
      <c r="B720" s="59"/>
      <c r="C720" s="80"/>
      <c r="D720" s="59"/>
      <c r="E720" s="60"/>
      <c r="F720" s="59"/>
      <c r="G720" s="60"/>
      <c r="H720" s="59"/>
      <c r="I720" s="80"/>
      <c r="J720" s="59"/>
      <c r="K720" s="60"/>
      <c r="L720" s="59"/>
      <c r="M720" s="60"/>
      <c r="N720" s="59"/>
      <c r="O720" s="80"/>
      <c r="P720" s="59"/>
      <c r="Q720" s="60"/>
      <c r="R720" s="59"/>
      <c r="S720" s="60"/>
      <c r="T720" s="59"/>
      <c r="U720" s="60"/>
      <c r="V720" s="59"/>
      <c r="W720" s="60"/>
      <c r="X720" s="59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</row>
    <row r="721">
      <c r="A721" s="60"/>
      <c r="B721" s="59"/>
      <c r="C721" s="80"/>
      <c r="D721" s="59"/>
      <c r="E721" s="60"/>
      <c r="F721" s="59"/>
      <c r="G721" s="60"/>
      <c r="H721" s="59"/>
      <c r="I721" s="80"/>
      <c r="J721" s="59"/>
      <c r="K721" s="60"/>
      <c r="L721" s="59"/>
      <c r="M721" s="60"/>
      <c r="N721" s="59"/>
      <c r="O721" s="80"/>
      <c r="P721" s="59"/>
      <c r="Q721" s="60"/>
      <c r="R721" s="59"/>
      <c r="S721" s="60"/>
      <c r="T721" s="59"/>
      <c r="U721" s="60"/>
      <c r="V721" s="59"/>
      <c r="W721" s="60"/>
      <c r="X721" s="59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</row>
    <row r="722">
      <c r="A722" s="60"/>
      <c r="B722" s="59"/>
      <c r="C722" s="80"/>
      <c r="D722" s="59"/>
      <c r="E722" s="60"/>
      <c r="F722" s="59"/>
      <c r="G722" s="60"/>
      <c r="H722" s="59"/>
      <c r="I722" s="80"/>
      <c r="J722" s="59"/>
      <c r="K722" s="60"/>
      <c r="L722" s="59"/>
      <c r="M722" s="60"/>
      <c r="N722" s="59"/>
      <c r="O722" s="80"/>
      <c r="P722" s="59"/>
      <c r="Q722" s="60"/>
      <c r="R722" s="59"/>
      <c r="S722" s="60"/>
      <c r="T722" s="59"/>
      <c r="U722" s="60"/>
      <c r="V722" s="59"/>
      <c r="W722" s="60"/>
      <c r="X722" s="59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</row>
    <row r="723">
      <c r="A723" s="60"/>
      <c r="B723" s="59"/>
      <c r="C723" s="80"/>
      <c r="D723" s="59"/>
      <c r="E723" s="60"/>
      <c r="F723" s="59"/>
      <c r="G723" s="60"/>
      <c r="H723" s="59"/>
      <c r="I723" s="80"/>
      <c r="J723" s="59"/>
      <c r="K723" s="60"/>
      <c r="L723" s="59"/>
      <c r="M723" s="60"/>
      <c r="N723" s="59"/>
      <c r="O723" s="80"/>
      <c r="P723" s="59"/>
      <c r="Q723" s="60"/>
      <c r="R723" s="59"/>
      <c r="S723" s="60"/>
      <c r="T723" s="59"/>
      <c r="U723" s="60"/>
      <c r="V723" s="59"/>
      <c r="W723" s="60"/>
      <c r="X723" s="59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</row>
    <row r="724">
      <c r="A724" s="60"/>
      <c r="B724" s="59"/>
      <c r="C724" s="80"/>
      <c r="D724" s="59"/>
      <c r="E724" s="60"/>
      <c r="F724" s="59"/>
      <c r="G724" s="60"/>
      <c r="H724" s="59"/>
      <c r="I724" s="80"/>
      <c r="J724" s="59"/>
      <c r="K724" s="60"/>
      <c r="L724" s="59"/>
      <c r="M724" s="60"/>
      <c r="N724" s="59"/>
      <c r="O724" s="80"/>
      <c r="P724" s="59"/>
      <c r="Q724" s="60"/>
      <c r="R724" s="59"/>
      <c r="S724" s="60"/>
      <c r="T724" s="59"/>
      <c r="U724" s="60"/>
      <c r="V724" s="59"/>
      <c r="W724" s="60"/>
      <c r="X724" s="59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</row>
    <row r="725">
      <c r="A725" s="60"/>
      <c r="B725" s="59"/>
      <c r="C725" s="80"/>
      <c r="D725" s="59"/>
      <c r="E725" s="60"/>
      <c r="F725" s="59"/>
      <c r="G725" s="60"/>
      <c r="H725" s="59"/>
      <c r="I725" s="80"/>
      <c r="J725" s="59"/>
      <c r="K725" s="60"/>
      <c r="L725" s="59"/>
      <c r="M725" s="60"/>
      <c r="N725" s="59"/>
      <c r="O725" s="80"/>
      <c r="P725" s="59"/>
      <c r="Q725" s="60"/>
      <c r="R725" s="59"/>
      <c r="S725" s="60"/>
      <c r="T725" s="59"/>
      <c r="U725" s="60"/>
      <c r="V725" s="59"/>
      <c r="W725" s="60"/>
      <c r="X725" s="59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</row>
    <row r="726">
      <c r="A726" s="60"/>
      <c r="B726" s="59"/>
      <c r="C726" s="80"/>
      <c r="D726" s="59"/>
      <c r="E726" s="60"/>
      <c r="F726" s="59"/>
      <c r="G726" s="60"/>
      <c r="H726" s="59"/>
      <c r="I726" s="80"/>
      <c r="J726" s="59"/>
      <c r="K726" s="60"/>
      <c r="L726" s="59"/>
      <c r="M726" s="60"/>
      <c r="N726" s="59"/>
      <c r="O726" s="80"/>
      <c r="P726" s="59"/>
      <c r="Q726" s="60"/>
      <c r="R726" s="59"/>
      <c r="S726" s="60"/>
      <c r="T726" s="59"/>
      <c r="U726" s="60"/>
      <c r="V726" s="59"/>
      <c r="W726" s="60"/>
      <c r="X726" s="59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</row>
    <row r="727">
      <c r="A727" s="60"/>
      <c r="B727" s="59"/>
      <c r="C727" s="80"/>
      <c r="D727" s="59"/>
      <c r="E727" s="60"/>
      <c r="F727" s="59"/>
      <c r="G727" s="60"/>
      <c r="H727" s="59"/>
      <c r="I727" s="80"/>
      <c r="J727" s="59"/>
      <c r="K727" s="60"/>
      <c r="L727" s="59"/>
      <c r="M727" s="60"/>
      <c r="N727" s="59"/>
      <c r="O727" s="80"/>
      <c r="P727" s="59"/>
      <c r="Q727" s="60"/>
      <c r="R727" s="59"/>
      <c r="S727" s="60"/>
      <c r="T727" s="59"/>
      <c r="U727" s="60"/>
      <c r="V727" s="59"/>
      <c r="W727" s="60"/>
      <c r="X727" s="59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</row>
    <row r="728">
      <c r="A728" s="60"/>
      <c r="B728" s="59"/>
      <c r="C728" s="80"/>
      <c r="D728" s="59"/>
      <c r="E728" s="60"/>
      <c r="F728" s="59"/>
      <c r="G728" s="60"/>
      <c r="H728" s="59"/>
      <c r="I728" s="80"/>
      <c r="J728" s="59"/>
      <c r="K728" s="60"/>
      <c r="L728" s="59"/>
      <c r="M728" s="60"/>
      <c r="N728" s="59"/>
      <c r="O728" s="80"/>
      <c r="P728" s="59"/>
      <c r="Q728" s="60"/>
      <c r="R728" s="59"/>
      <c r="S728" s="60"/>
      <c r="T728" s="59"/>
      <c r="U728" s="60"/>
      <c r="V728" s="59"/>
      <c r="W728" s="60"/>
      <c r="X728" s="59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</row>
    <row r="729">
      <c r="A729" s="60"/>
      <c r="B729" s="59"/>
      <c r="C729" s="80"/>
      <c r="D729" s="59"/>
      <c r="E729" s="60"/>
      <c r="F729" s="59"/>
      <c r="G729" s="60"/>
      <c r="H729" s="59"/>
      <c r="I729" s="80"/>
      <c r="J729" s="59"/>
      <c r="K729" s="60"/>
      <c r="L729" s="59"/>
      <c r="M729" s="60"/>
      <c r="N729" s="59"/>
      <c r="O729" s="80"/>
      <c r="P729" s="59"/>
      <c r="Q729" s="60"/>
      <c r="R729" s="59"/>
      <c r="S729" s="60"/>
      <c r="T729" s="59"/>
      <c r="U729" s="60"/>
      <c r="V729" s="59"/>
      <c r="W729" s="60"/>
      <c r="X729" s="59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</row>
    <row r="730">
      <c r="A730" s="60"/>
      <c r="B730" s="59"/>
      <c r="C730" s="80"/>
      <c r="D730" s="59"/>
      <c r="E730" s="60"/>
      <c r="F730" s="59"/>
      <c r="G730" s="60"/>
      <c r="H730" s="59"/>
      <c r="I730" s="80"/>
      <c r="J730" s="59"/>
      <c r="K730" s="60"/>
      <c r="L730" s="59"/>
      <c r="M730" s="60"/>
      <c r="N730" s="59"/>
      <c r="O730" s="80"/>
      <c r="P730" s="59"/>
      <c r="Q730" s="60"/>
      <c r="R730" s="59"/>
      <c r="S730" s="60"/>
      <c r="T730" s="59"/>
      <c r="U730" s="60"/>
      <c r="V730" s="59"/>
      <c r="W730" s="60"/>
      <c r="X730" s="59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</row>
    <row r="731">
      <c r="A731" s="60"/>
      <c r="B731" s="59"/>
      <c r="C731" s="80"/>
      <c r="D731" s="59"/>
      <c r="E731" s="60"/>
      <c r="F731" s="59"/>
      <c r="G731" s="60"/>
      <c r="H731" s="59"/>
      <c r="I731" s="80"/>
      <c r="J731" s="59"/>
      <c r="K731" s="60"/>
      <c r="L731" s="59"/>
      <c r="M731" s="60"/>
      <c r="N731" s="59"/>
      <c r="O731" s="80"/>
      <c r="P731" s="59"/>
      <c r="Q731" s="60"/>
      <c r="R731" s="59"/>
      <c r="S731" s="60"/>
      <c r="T731" s="59"/>
      <c r="U731" s="60"/>
      <c r="V731" s="59"/>
      <c r="W731" s="60"/>
      <c r="X731" s="59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</row>
    <row r="732">
      <c r="A732" s="60"/>
      <c r="B732" s="59"/>
      <c r="C732" s="80"/>
      <c r="D732" s="59"/>
      <c r="E732" s="60"/>
      <c r="F732" s="59"/>
      <c r="G732" s="60"/>
      <c r="H732" s="59"/>
      <c r="I732" s="80"/>
      <c r="J732" s="59"/>
      <c r="K732" s="60"/>
      <c r="L732" s="59"/>
      <c r="M732" s="60"/>
      <c r="N732" s="59"/>
      <c r="O732" s="80"/>
      <c r="P732" s="59"/>
      <c r="Q732" s="60"/>
      <c r="R732" s="59"/>
      <c r="S732" s="60"/>
      <c r="T732" s="59"/>
      <c r="U732" s="60"/>
      <c r="V732" s="59"/>
      <c r="W732" s="60"/>
      <c r="X732" s="59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</row>
    <row r="733">
      <c r="A733" s="60"/>
      <c r="B733" s="59"/>
      <c r="C733" s="80"/>
      <c r="D733" s="59"/>
      <c r="E733" s="60"/>
      <c r="F733" s="59"/>
      <c r="G733" s="60"/>
      <c r="H733" s="59"/>
      <c r="I733" s="80"/>
      <c r="J733" s="59"/>
      <c r="K733" s="60"/>
      <c r="L733" s="59"/>
      <c r="M733" s="60"/>
      <c r="N733" s="59"/>
      <c r="O733" s="80"/>
      <c r="P733" s="59"/>
      <c r="Q733" s="60"/>
      <c r="R733" s="59"/>
      <c r="S733" s="60"/>
      <c r="T733" s="59"/>
      <c r="U733" s="60"/>
      <c r="V733" s="59"/>
      <c r="W733" s="60"/>
      <c r="X733" s="59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</row>
    <row r="734">
      <c r="A734" s="60"/>
      <c r="B734" s="59"/>
      <c r="C734" s="80"/>
      <c r="D734" s="59"/>
      <c r="E734" s="60"/>
      <c r="F734" s="59"/>
      <c r="G734" s="60"/>
      <c r="H734" s="59"/>
      <c r="I734" s="80"/>
      <c r="J734" s="59"/>
      <c r="K734" s="60"/>
      <c r="L734" s="59"/>
      <c r="M734" s="60"/>
      <c r="N734" s="59"/>
      <c r="O734" s="80"/>
      <c r="P734" s="59"/>
      <c r="Q734" s="60"/>
      <c r="R734" s="59"/>
      <c r="S734" s="60"/>
      <c r="T734" s="59"/>
      <c r="U734" s="60"/>
      <c r="V734" s="59"/>
      <c r="W734" s="60"/>
      <c r="X734" s="59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</row>
    <row r="735">
      <c r="A735" s="60"/>
      <c r="B735" s="59"/>
      <c r="C735" s="80"/>
      <c r="D735" s="59"/>
      <c r="E735" s="60"/>
      <c r="F735" s="59"/>
      <c r="G735" s="60"/>
      <c r="H735" s="59"/>
      <c r="I735" s="80"/>
      <c r="J735" s="59"/>
      <c r="K735" s="60"/>
      <c r="L735" s="59"/>
      <c r="M735" s="60"/>
      <c r="N735" s="59"/>
      <c r="O735" s="80"/>
      <c r="P735" s="59"/>
      <c r="Q735" s="60"/>
      <c r="R735" s="59"/>
      <c r="S735" s="60"/>
      <c r="T735" s="59"/>
      <c r="U735" s="60"/>
      <c r="V735" s="59"/>
      <c r="W735" s="60"/>
      <c r="X735" s="59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</row>
    <row r="736">
      <c r="A736" s="60"/>
      <c r="B736" s="59"/>
      <c r="C736" s="80"/>
      <c r="D736" s="59"/>
      <c r="E736" s="60"/>
      <c r="F736" s="59"/>
      <c r="G736" s="60"/>
      <c r="H736" s="59"/>
      <c r="I736" s="80"/>
      <c r="J736" s="59"/>
      <c r="K736" s="60"/>
      <c r="L736" s="59"/>
      <c r="M736" s="60"/>
      <c r="N736" s="59"/>
      <c r="O736" s="80"/>
      <c r="P736" s="59"/>
      <c r="Q736" s="60"/>
      <c r="R736" s="59"/>
      <c r="S736" s="60"/>
      <c r="T736" s="59"/>
      <c r="U736" s="60"/>
      <c r="V736" s="59"/>
      <c r="W736" s="60"/>
      <c r="X736" s="59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</row>
    <row r="737">
      <c r="A737" s="60"/>
      <c r="B737" s="59"/>
      <c r="C737" s="80"/>
      <c r="D737" s="59"/>
      <c r="E737" s="60"/>
      <c r="F737" s="59"/>
      <c r="G737" s="60"/>
      <c r="H737" s="59"/>
      <c r="I737" s="80"/>
      <c r="J737" s="59"/>
      <c r="K737" s="60"/>
      <c r="L737" s="59"/>
      <c r="M737" s="60"/>
      <c r="N737" s="59"/>
      <c r="O737" s="80"/>
      <c r="P737" s="59"/>
      <c r="Q737" s="60"/>
      <c r="R737" s="59"/>
      <c r="S737" s="60"/>
      <c r="T737" s="59"/>
      <c r="U737" s="60"/>
      <c r="V737" s="59"/>
      <c r="W737" s="60"/>
      <c r="X737" s="59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</row>
    <row r="738">
      <c r="A738" s="60"/>
      <c r="B738" s="59"/>
      <c r="C738" s="80"/>
      <c r="D738" s="59"/>
      <c r="E738" s="60"/>
      <c r="F738" s="59"/>
      <c r="G738" s="60"/>
      <c r="H738" s="59"/>
      <c r="I738" s="80"/>
      <c r="J738" s="59"/>
      <c r="K738" s="60"/>
      <c r="L738" s="59"/>
      <c r="M738" s="60"/>
      <c r="N738" s="59"/>
      <c r="O738" s="80"/>
      <c r="P738" s="59"/>
      <c r="Q738" s="60"/>
      <c r="R738" s="59"/>
      <c r="S738" s="60"/>
      <c r="T738" s="59"/>
      <c r="U738" s="60"/>
      <c r="V738" s="59"/>
      <c r="W738" s="60"/>
      <c r="X738" s="59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</row>
    <row r="739">
      <c r="A739" s="60"/>
      <c r="B739" s="59"/>
      <c r="C739" s="80"/>
      <c r="D739" s="59"/>
      <c r="E739" s="60"/>
      <c r="F739" s="59"/>
      <c r="G739" s="60"/>
      <c r="H739" s="59"/>
      <c r="I739" s="80"/>
      <c r="J739" s="59"/>
      <c r="K739" s="60"/>
      <c r="L739" s="59"/>
      <c r="M739" s="60"/>
      <c r="N739" s="59"/>
      <c r="O739" s="80"/>
      <c r="P739" s="59"/>
      <c r="Q739" s="60"/>
      <c r="R739" s="59"/>
      <c r="S739" s="60"/>
      <c r="T739" s="59"/>
      <c r="U739" s="60"/>
      <c r="V739" s="59"/>
      <c r="W739" s="60"/>
      <c r="X739" s="59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</row>
    <row r="740">
      <c r="A740" s="60"/>
      <c r="B740" s="59"/>
      <c r="C740" s="80"/>
      <c r="D740" s="59"/>
      <c r="E740" s="60"/>
      <c r="F740" s="59"/>
      <c r="G740" s="60"/>
      <c r="H740" s="59"/>
      <c r="I740" s="80"/>
      <c r="J740" s="59"/>
      <c r="K740" s="60"/>
      <c r="L740" s="59"/>
      <c r="M740" s="60"/>
      <c r="N740" s="59"/>
      <c r="O740" s="80"/>
      <c r="P740" s="59"/>
      <c r="Q740" s="60"/>
      <c r="R740" s="59"/>
      <c r="S740" s="60"/>
      <c r="T740" s="59"/>
      <c r="U740" s="60"/>
      <c r="V740" s="59"/>
      <c r="W740" s="60"/>
      <c r="X740" s="59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</row>
    <row r="741">
      <c r="A741" s="60"/>
      <c r="B741" s="59"/>
      <c r="C741" s="80"/>
      <c r="D741" s="59"/>
      <c r="E741" s="60"/>
      <c r="F741" s="59"/>
      <c r="G741" s="60"/>
      <c r="H741" s="59"/>
      <c r="I741" s="80"/>
      <c r="J741" s="59"/>
      <c r="K741" s="60"/>
      <c r="L741" s="59"/>
      <c r="M741" s="60"/>
      <c r="N741" s="59"/>
      <c r="O741" s="80"/>
      <c r="P741" s="59"/>
      <c r="Q741" s="60"/>
      <c r="R741" s="59"/>
      <c r="S741" s="60"/>
      <c r="T741" s="59"/>
      <c r="U741" s="60"/>
      <c r="V741" s="59"/>
      <c r="W741" s="60"/>
      <c r="X741" s="59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</row>
    <row r="742">
      <c r="A742" s="60"/>
      <c r="B742" s="59"/>
      <c r="C742" s="80"/>
      <c r="D742" s="59"/>
      <c r="E742" s="60"/>
      <c r="F742" s="59"/>
      <c r="G742" s="60"/>
      <c r="H742" s="59"/>
      <c r="I742" s="80"/>
      <c r="J742" s="59"/>
      <c r="K742" s="60"/>
      <c r="L742" s="59"/>
      <c r="M742" s="60"/>
      <c r="N742" s="59"/>
      <c r="O742" s="80"/>
      <c r="P742" s="59"/>
      <c r="Q742" s="60"/>
      <c r="R742" s="59"/>
      <c r="S742" s="60"/>
      <c r="T742" s="59"/>
      <c r="U742" s="60"/>
      <c r="V742" s="59"/>
      <c r="W742" s="60"/>
      <c r="X742" s="59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</row>
    <row r="743">
      <c r="A743" s="60"/>
      <c r="B743" s="59"/>
      <c r="C743" s="80"/>
      <c r="D743" s="59"/>
      <c r="E743" s="60"/>
      <c r="F743" s="59"/>
      <c r="G743" s="60"/>
      <c r="H743" s="59"/>
      <c r="I743" s="80"/>
      <c r="J743" s="59"/>
      <c r="K743" s="60"/>
      <c r="L743" s="59"/>
      <c r="M743" s="60"/>
      <c r="N743" s="59"/>
      <c r="O743" s="80"/>
      <c r="P743" s="59"/>
      <c r="Q743" s="60"/>
      <c r="R743" s="59"/>
      <c r="S743" s="60"/>
      <c r="T743" s="59"/>
      <c r="U743" s="60"/>
      <c r="V743" s="59"/>
      <c r="W743" s="60"/>
      <c r="X743" s="59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</row>
    <row r="744">
      <c r="A744" s="60"/>
      <c r="B744" s="59"/>
      <c r="C744" s="80"/>
      <c r="D744" s="59"/>
      <c r="E744" s="60"/>
      <c r="F744" s="59"/>
      <c r="G744" s="60"/>
      <c r="H744" s="59"/>
      <c r="I744" s="80"/>
      <c r="J744" s="59"/>
      <c r="K744" s="60"/>
      <c r="L744" s="59"/>
      <c r="M744" s="60"/>
      <c r="N744" s="59"/>
      <c r="O744" s="80"/>
      <c r="P744" s="59"/>
      <c r="Q744" s="60"/>
      <c r="R744" s="59"/>
      <c r="S744" s="60"/>
      <c r="T744" s="59"/>
      <c r="U744" s="60"/>
      <c r="V744" s="59"/>
      <c r="W744" s="60"/>
      <c r="X744" s="59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</row>
    <row r="745">
      <c r="A745" s="60"/>
      <c r="B745" s="59"/>
      <c r="C745" s="80"/>
      <c r="D745" s="59"/>
      <c r="E745" s="60"/>
      <c r="F745" s="59"/>
      <c r="G745" s="60"/>
      <c r="H745" s="59"/>
      <c r="I745" s="80"/>
      <c r="J745" s="59"/>
      <c r="K745" s="60"/>
      <c r="L745" s="59"/>
      <c r="M745" s="60"/>
      <c r="N745" s="59"/>
      <c r="O745" s="80"/>
      <c r="P745" s="59"/>
      <c r="Q745" s="60"/>
      <c r="R745" s="59"/>
      <c r="S745" s="60"/>
      <c r="T745" s="59"/>
      <c r="U745" s="60"/>
      <c r="V745" s="59"/>
      <c r="W745" s="60"/>
      <c r="X745" s="59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</row>
    <row r="746">
      <c r="A746" s="60"/>
      <c r="B746" s="59"/>
      <c r="C746" s="80"/>
      <c r="D746" s="59"/>
      <c r="E746" s="60"/>
      <c r="F746" s="59"/>
      <c r="G746" s="60"/>
      <c r="H746" s="59"/>
      <c r="I746" s="80"/>
      <c r="J746" s="59"/>
      <c r="K746" s="60"/>
      <c r="L746" s="59"/>
      <c r="M746" s="60"/>
      <c r="N746" s="59"/>
      <c r="O746" s="80"/>
      <c r="P746" s="59"/>
      <c r="Q746" s="60"/>
      <c r="R746" s="59"/>
      <c r="S746" s="60"/>
      <c r="T746" s="59"/>
      <c r="U746" s="60"/>
      <c r="V746" s="59"/>
      <c r="W746" s="60"/>
      <c r="X746" s="59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</row>
    <row r="747">
      <c r="A747" s="60"/>
      <c r="B747" s="59"/>
      <c r="C747" s="80"/>
      <c r="D747" s="59"/>
      <c r="E747" s="60"/>
      <c r="F747" s="59"/>
      <c r="G747" s="60"/>
      <c r="H747" s="59"/>
      <c r="I747" s="80"/>
      <c r="J747" s="59"/>
      <c r="K747" s="60"/>
      <c r="L747" s="59"/>
      <c r="M747" s="60"/>
      <c r="N747" s="59"/>
      <c r="O747" s="80"/>
      <c r="P747" s="59"/>
      <c r="Q747" s="60"/>
      <c r="R747" s="59"/>
      <c r="S747" s="60"/>
      <c r="T747" s="59"/>
      <c r="U747" s="60"/>
      <c r="V747" s="59"/>
      <c r="W747" s="60"/>
      <c r="X747" s="59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</row>
    <row r="748">
      <c r="A748" s="60"/>
      <c r="B748" s="59"/>
      <c r="C748" s="80"/>
      <c r="D748" s="59"/>
      <c r="E748" s="60"/>
      <c r="F748" s="59"/>
      <c r="G748" s="60"/>
      <c r="H748" s="59"/>
      <c r="I748" s="80"/>
      <c r="J748" s="59"/>
      <c r="K748" s="60"/>
      <c r="L748" s="59"/>
      <c r="M748" s="60"/>
      <c r="N748" s="59"/>
      <c r="O748" s="80"/>
      <c r="P748" s="59"/>
      <c r="Q748" s="60"/>
      <c r="R748" s="59"/>
      <c r="S748" s="60"/>
      <c r="T748" s="59"/>
      <c r="U748" s="60"/>
      <c r="V748" s="59"/>
      <c r="W748" s="60"/>
      <c r="X748" s="59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</row>
    <row r="749">
      <c r="A749" s="60"/>
      <c r="B749" s="59"/>
      <c r="C749" s="80"/>
      <c r="D749" s="59"/>
      <c r="E749" s="60"/>
      <c r="F749" s="59"/>
      <c r="G749" s="60"/>
      <c r="H749" s="59"/>
      <c r="I749" s="80"/>
      <c r="J749" s="59"/>
      <c r="K749" s="60"/>
      <c r="L749" s="59"/>
      <c r="M749" s="60"/>
      <c r="N749" s="59"/>
      <c r="O749" s="80"/>
      <c r="P749" s="59"/>
      <c r="Q749" s="60"/>
      <c r="R749" s="59"/>
      <c r="S749" s="60"/>
      <c r="T749" s="59"/>
      <c r="U749" s="60"/>
      <c r="V749" s="59"/>
      <c r="W749" s="60"/>
      <c r="X749" s="59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</row>
    <row r="750">
      <c r="A750" s="60"/>
      <c r="B750" s="59"/>
      <c r="C750" s="80"/>
      <c r="D750" s="59"/>
      <c r="E750" s="60"/>
      <c r="F750" s="59"/>
      <c r="G750" s="60"/>
      <c r="H750" s="59"/>
      <c r="I750" s="80"/>
      <c r="J750" s="59"/>
      <c r="K750" s="60"/>
      <c r="L750" s="59"/>
      <c r="M750" s="60"/>
      <c r="N750" s="59"/>
      <c r="O750" s="80"/>
      <c r="P750" s="59"/>
      <c r="Q750" s="60"/>
      <c r="R750" s="59"/>
      <c r="S750" s="60"/>
      <c r="T750" s="59"/>
      <c r="U750" s="60"/>
      <c r="V750" s="59"/>
      <c r="W750" s="60"/>
      <c r="X750" s="59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</row>
    <row r="751">
      <c r="A751" s="60"/>
      <c r="B751" s="59"/>
      <c r="C751" s="80"/>
      <c r="D751" s="59"/>
      <c r="E751" s="60"/>
      <c r="F751" s="59"/>
      <c r="G751" s="60"/>
      <c r="H751" s="59"/>
      <c r="I751" s="80"/>
      <c r="J751" s="59"/>
      <c r="K751" s="60"/>
      <c r="L751" s="59"/>
      <c r="M751" s="60"/>
      <c r="N751" s="59"/>
      <c r="O751" s="80"/>
      <c r="P751" s="59"/>
      <c r="Q751" s="60"/>
      <c r="R751" s="59"/>
      <c r="S751" s="60"/>
      <c r="T751" s="59"/>
      <c r="U751" s="60"/>
      <c r="V751" s="59"/>
      <c r="W751" s="60"/>
      <c r="X751" s="59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</row>
    <row r="752">
      <c r="A752" s="60"/>
      <c r="B752" s="59"/>
      <c r="C752" s="80"/>
      <c r="D752" s="59"/>
      <c r="E752" s="60"/>
      <c r="F752" s="59"/>
      <c r="G752" s="60"/>
      <c r="H752" s="59"/>
      <c r="I752" s="80"/>
      <c r="J752" s="59"/>
      <c r="K752" s="60"/>
      <c r="L752" s="59"/>
      <c r="M752" s="60"/>
      <c r="N752" s="59"/>
      <c r="O752" s="80"/>
      <c r="P752" s="59"/>
      <c r="Q752" s="60"/>
      <c r="R752" s="59"/>
      <c r="S752" s="60"/>
      <c r="T752" s="59"/>
      <c r="U752" s="60"/>
      <c r="V752" s="59"/>
      <c r="W752" s="60"/>
      <c r="X752" s="59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</row>
    <row r="753">
      <c r="A753" s="60"/>
      <c r="B753" s="59"/>
      <c r="C753" s="80"/>
      <c r="D753" s="59"/>
      <c r="E753" s="60"/>
      <c r="F753" s="59"/>
      <c r="G753" s="60"/>
      <c r="H753" s="59"/>
      <c r="I753" s="80"/>
      <c r="J753" s="59"/>
      <c r="K753" s="60"/>
      <c r="L753" s="59"/>
      <c r="M753" s="60"/>
      <c r="N753" s="59"/>
      <c r="O753" s="80"/>
      <c r="P753" s="59"/>
      <c r="Q753" s="60"/>
      <c r="R753" s="59"/>
      <c r="S753" s="60"/>
      <c r="T753" s="59"/>
      <c r="U753" s="60"/>
      <c r="V753" s="59"/>
      <c r="W753" s="60"/>
      <c r="X753" s="59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</row>
    <row r="754">
      <c r="A754" s="60"/>
      <c r="B754" s="59"/>
      <c r="C754" s="80"/>
      <c r="D754" s="59"/>
      <c r="E754" s="60"/>
      <c r="F754" s="59"/>
      <c r="G754" s="60"/>
      <c r="H754" s="59"/>
      <c r="I754" s="80"/>
      <c r="J754" s="59"/>
      <c r="K754" s="60"/>
      <c r="L754" s="59"/>
      <c r="M754" s="60"/>
      <c r="N754" s="59"/>
      <c r="O754" s="80"/>
      <c r="P754" s="59"/>
      <c r="Q754" s="60"/>
      <c r="R754" s="59"/>
      <c r="S754" s="60"/>
      <c r="T754" s="59"/>
      <c r="U754" s="60"/>
      <c r="V754" s="59"/>
      <c r="W754" s="60"/>
      <c r="X754" s="59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</row>
    <row r="755">
      <c r="A755" s="60"/>
      <c r="B755" s="59"/>
      <c r="C755" s="80"/>
      <c r="D755" s="59"/>
      <c r="E755" s="60"/>
      <c r="F755" s="59"/>
      <c r="G755" s="60"/>
      <c r="H755" s="59"/>
      <c r="I755" s="80"/>
      <c r="J755" s="59"/>
      <c r="K755" s="60"/>
      <c r="L755" s="59"/>
      <c r="M755" s="60"/>
      <c r="N755" s="59"/>
      <c r="O755" s="80"/>
      <c r="P755" s="59"/>
      <c r="Q755" s="60"/>
      <c r="R755" s="59"/>
      <c r="S755" s="60"/>
      <c r="T755" s="59"/>
      <c r="U755" s="60"/>
      <c r="V755" s="59"/>
      <c r="W755" s="60"/>
      <c r="X755" s="59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</row>
    <row r="756">
      <c r="A756" s="60"/>
      <c r="B756" s="59"/>
      <c r="C756" s="80"/>
      <c r="D756" s="59"/>
      <c r="E756" s="60"/>
      <c r="F756" s="59"/>
      <c r="G756" s="60"/>
      <c r="H756" s="59"/>
      <c r="I756" s="80"/>
      <c r="J756" s="59"/>
      <c r="K756" s="60"/>
      <c r="L756" s="59"/>
      <c r="M756" s="60"/>
      <c r="N756" s="59"/>
      <c r="O756" s="80"/>
      <c r="P756" s="59"/>
      <c r="Q756" s="60"/>
      <c r="R756" s="59"/>
      <c r="S756" s="60"/>
      <c r="T756" s="59"/>
      <c r="U756" s="60"/>
      <c r="V756" s="59"/>
      <c r="W756" s="60"/>
      <c r="X756" s="59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</row>
    <row r="757">
      <c r="A757" s="60"/>
      <c r="B757" s="59"/>
      <c r="C757" s="80"/>
      <c r="D757" s="59"/>
      <c r="E757" s="60"/>
      <c r="F757" s="59"/>
      <c r="G757" s="60"/>
      <c r="H757" s="59"/>
      <c r="I757" s="80"/>
      <c r="J757" s="59"/>
      <c r="K757" s="60"/>
      <c r="L757" s="59"/>
      <c r="M757" s="60"/>
      <c r="N757" s="59"/>
      <c r="O757" s="80"/>
      <c r="P757" s="59"/>
      <c r="Q757" s="60"/>
      <c r="R757" s="59"/>
      <c r="S757" s="60"/>
      <c r="T757" s="59"/>
      <c r="U757" s="60"/>
      <c r="V757" s="59"/>
      <c r="W757" s="60"/>
      <c r="X757" s="59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</row>
    <row r="758">
      <c r="A758" s="60"/>
      <c r="B758" s="59"/>
      <c r="C758" s="80"/>
      <c r="D758" s="59"/>
      <c r="E758" s="60"/>
      <c r="F758" s="59"/>
      <c r="G758" s="60"/>
      <c r="H758" s="59"/>
      <c r="I758" s="80"/>
      <c r="J758" s="59"/>
      <c r="K758" s="60"/>
      <c r="L758" s="59"/>
      <c r="M758" s="60"/>
      <c r="N758" s="59"/>
      <c r="O758" s="80"/>
      <c r="P758" s="59"/>
      <c r="Q758" s="60"/>
      <c r="R758" s="59"/>
      <c r="S758" s="60"/>
      <c r="T758" s="59"/>
      <c r="U758" s="60"/>
      <c r="V758" s="59"/>
      <c r="W758" s="60"/>
      <c r="X758" s="59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</row>
    <row r="759">
      <c r="A759" s="60"/>
      <c r="B759" s="59"/>
      <c r="C759" s="80"/>
      <c r="D759" s="59"/>
      <c r="E759" s="60"/>
      <c r="F759" s="59"/>
      <c r="G759" s="60"/>
      <c r="H759" s="59"/>
      <c r="I759" s="80"/>
      <c r="J759" s="59"/>
      <c r="K759" s="60"/>
      <c r="L759" s="59"/>
      <c r="M759" s="60"/>
      <c r="N759" s="59"/>
      <c r="O759" s="80"/>
      <c r="P759" s="59"/>
      <c r="Q759" s="60"/>
      <c r="R759" s="59"/>
      <c r="S759" s="60"/>
      <c r="T759" s="59"/>
      <c r="U759" s="60"/>
      <c r="V759" s="59"/>
      <c r="W759" s="60"/>
      <c r="X759" s="59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</row>
    <row r="760">
      <c r="A760" s="60"/>
      <c r="B760" s="59"/>
      <c r="C760" s="80"/>
      <c r="D760" s="59"/>
      <c r="E760" s="60"/>
      <c r="F760" s="59"/>
      <c r="G760" s="60"/>
      <c r="H760" s="59"/>
      <c r="I760" s="80"/>
      <c r="J760" s="59"/>
      <c r="K760" s="60"/>
      <c r="L760" s="59"/>
      <c r="M760" s="60"/>
      <c r="N760" s="59"/>
      <c r="O760" s="80"/>
      <c r="P760" s="59"/>
      <c r="Q760" s="60"/>
      <c r="R760" s="59"/>
      <c r="S760" s="60"/>
      <c r="T760" s="59"/>
      <c r="U760" s="60"/>
      <c r="V760" s="59"/>
      <c r="W760" s="60"/>
      <c r="X760" s="59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</row>
    <row r="761">
      <c r="A761" s="60"/>
      <c r="B761" s="59"/>
      <c r="C761" s="80"/>
      <c r="D761" s="59"/>
      <c r="E761" s="60"/>
      <c r="F761" s="59"/>
      <c r="G761" s="60"/>
      <c r="H761" s="59"/>
      <c r="I761" s="80"/>
      <c r="J761" s="59"/>
      <c r="K761" s="60"/>
      <c r="L761" s="59"/>
      <c r="M761" s="60"/>
      <c r="N761" s="59"/>
      <c r="O761" s="80"/>
      <c r="P761" s="59"/>
      <c r="Q761" s="60"/>
      <c r="R761" s="59"/>
      <c r="S761" s="60"/>
      <c r="T761" s="59"/>
      <c r="U761" s="60"/>
      <c r="V761" s="59"/>
      <c r="W761" s="60"/>
      <c r="X761" s="59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</row>
    <row r="762">
      <c r="A762" s="60"/>
      <c r="B762" s="59"/>
      <c r="C762" s="80"/>
      <c r="D762" s="59"/>
      <c r="E762" s="60"/>
      <c r="F762" s="59"/>
      <c r="G762" s="60"/>
      <c r="H762" s="59"/>
      <c r="I762" s="80"/>
      <c r="J762" s="59"/>
      <c r="K762" s="60"/>
      <c r="L762" s="59"/>
      <c r="M762" s="60"/>
      <c r="N762" s="59"/>
      <c r="O762" s="80"/>
      <c r="P762" s="59"/>
      <c r="Q762" s="60"/>
      <c r="R762" s="59"/>
      <c r="S762" s="60"/>
      <c r="T762" s="59"/>
      <c r="U762" s="60"/>
      <c r="V762" s="59"/>
      <c r="W762" s="60"/>
      <c r="X762" s="59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</row>
    <row r="763">
      <c r="A763" s="60"/>
      <c r="B763" s="59"/>
      <c r="C763" s="80"/>
      <c r="D763" s="59"/>
      <c r="E763" s="60"/>
      <c r="F763" s="59"/>
      <c r="G763" s="60"/>
      <c r="H763" s="59"/>
      <c r="I763" s="80"/>
      <c r="J763" s="59"/>
      <c r="K763" s="60"/>
      <c r="L763" s="59"/>
      <c r="M763" s="60"/>
      <c r="N763" s="59"/>
      <c r="O763" s="80"/>
      <c r="P763" s="59"/>
      <c r="Q763" s="60"/>
      <c r="R763" s="59"/>
      <c r="S763" s="60"/>
      <c r="T763" s="59"/>
      <c r="U763" s="60"/>
      <c r="V763" s="59"/>
      <c r="W763" s="60"/>
      <c r="X763" s="59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</row>
    <row r="764">
      <c r="A764" s="60"/>
      <c r="B764" s="59"/>
      <c r="C764" s="80"/>
      <c r="D764" s="59"/>
      <c r="E764" s="60"/>
      <c r="F764" s="59"/>
      <c r="G764" s="60"/>
      <c r="H764" s="59"/>
      <c r="I764" s="80"/>
      <c r="J764" s="59"/>
      <c r="K764" s="60"/>
      <c r="L764" s="59"/>
      <c r="M764" s="60"/>
      <c r="N764" s="59"/>
      <c r="O764" s="80"/>
      <c r="P764" s="59"/>
      <c r="Q764" s="60"/>
      <c r="R764" s="59"/>
      <c r="S764" s="60"/>
      <c r="T764" s="59"/>
      <c r="U764" s="60"/>
      <c r="V764" s="59"/>
      <c r="W764" s="60"/>
      <c r="X764" s="59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</row>
    <row r="765">
      <c r="A765" s="60"/>
      <c r="B765" s="59"/>
      <c r="C765" s="80"/>
      <c r="D765" s="59"/>
      <c r="E765" s="60"/>
      <c r="F765" s="59"/>
      <c r="G765" s="60"/>
      <c r="H765" s="59"/>
      <c r="I765" s="80"/>
      <c r="J765" s="59"/>
      <c r="K765" s="60"/>
      <c r="L765" s="59"/>
      <c r="M765" s="60"/>
      <c r="N765" s="59"/>
      <c r="O765" s="80"/>
      <c r="P765" s="59"/>
      <c r="Q765" s="60"/>
      <c r="R765" s="59"/>
      <c r="S765" s="60"/>
      <c r="T765" s="59"/>
      <c r="U765" s="60"/>
      <c r="V765" s="59"/>
      <c r="W765" s="60"/>
      <c r="X765" s="59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</row>
    <row r="766">
      <c r="A766" s="60"/>
      <c r="B766" s="59"/>
      <c r="C766" s="80"/>
      <c r="D766" s="59"/>
      <c r="E766" s="60"/>
      <c r="F766" s="59"/>
      <c r="G766" s="60"/>
      <c r="H766" s="59"/>
      <c r="I766" s="80"/>
      <c r="J766" s="59"/>
      <c r="K766" s="60"/>
      <c r="L766" s="59"/>
      <c r="M766" s="60"/>
      <c r="N766" s="59"/>
      <c r="O766" s="80"/>
      <c r="P766" s="59"/>
      <c r="Q766" s="60"/>
      <c r="R766" s="59"/>
      <c r="S766" s="60"/>
      <c r="T766" s="59"/>
      <c r="U766" s="60"/>
      <c r="V766" s="59"/>
      <c r="W766" s="60"/>
      <c r="X766" s="59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</row>
    <row r="767">
      <c r="A767" s="60"/>
      <c r="B767" s="59"/>
      <c r="C767" s="80"/>
      <c r="D767" s="59"/>
      <c r="E767" s="60"/>
      <c r="F767" s="59"/>
      <c r="G767" s="60"/>
      <c r="H767" s="59"/>
      <c r="I767" s="80"/>
      <c r="J767" s="59"/>
      <c r="K767" s="60"/>
      <c r="L767" s="59"/>
      <c r="M767" s="60"/>
      <c r="N767" s="59"/>
      <c r="O767" s="80"/>
      <c r="P767" s="59"/>
      <c r="Q767" s="60"/>
      <c r="R767" s="59"/>
      <c r="S767" s="60"/>
      <c r="T767" s="59"/>
      <c r="U767" s="60"/>
      <c r="V767" s="59"/>
      <c r="W767" s="60"/>
      <c r="X767" s="59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</row>
    <row r="768">
      <c r="A768" s="60"/>
      <c r="B768" s="59"/>
      <c r="C768" s="80"/>
      <c r="D768" s="59"/>
      <c r="E768" s="60"/>
      <c r="F768" s="59"/>
      <c r="G768" s="60"/>
      <c r="H768" s="59"/>
      <c r="I768" s="80"/>
      <c r="J768" s="59"/>
      <c r="K768" s="60"/>
      <c r="L768" s="59"/>
      <c r="M768" s="60"/>
      <c r="N768" s="59"/>
      <c r="O768" s="80"/>
      <c r="P768" s="59"/>
      <c r="Q768" s="60"/>
      <c r="R768" s="59"/>
      <c r="S768" s="60"/>
      <c r="T768" s="59"/>
      <c r="U768" s="60"/>
      <c r="V768" s="59"/>
      <c r="W768" s="60"/>
      <c r="X768" s="59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</row>
    <row r="769">
      <c r="A769" s="60"/>
      <c r="B769" s="59"/>
      <c r="C769" s="80"/>
      <c r="D769" s="59"/>
      <c r="E769" s="60"/>
      <c r="F769" s="59"/>
      <c r="G769" s="60"/>
      <c r="H769" s="59"/>
      <c r="I769" s="80"/>
      <c r="J769" s="59"/>
      <c r="K769" s="60"/>
      <c r="L769" s="59"/>
      <c r="M769" s="60"/>
      <c r="N769" s="59"/>
      <c r="O769" s="80"/>
      <c r="P769" s="59"/>
      <c r="Q769" s="60"/>
      <c r="R769" s="59"/>
      <c r="S769" s="60"/>
      <c r="T769" s="59"/>
      <c r="U769" s="60"/>
      <c r="V769" s="59"/>
      <c r="W769" s="60"/>
      <c r="X769" s="59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</row>
    <row r="770">
      <c r="A770" s="60"/>
      <c r="B770" s="59"/>
      <c r="C770" s="80"/>
      <c r="D770" s="59"/>
      <c r="E770" s="60"/>
      <c r="F770" s="59"/>
      <c r="G770" s="60"/>
      <c r="H770" s="59"/>
      <c r="I770" s="80"/>
      <c r="J770" s="59"/>
      <c r="K770" s="60"/>
      <c r="L770" s="59"/>
      <c r="M770" s="60"/>
      <c r="N770" s="59"/>
      <c r="O770" s="80"/>
      <c r="P770" s="59"/>
      <c r="Q770" s="60"/>
      <c r="R770" s="59"/>
      <c r="S770" s="60"/>
      <c r="T770" s="59"/>
      <c r="U770" s="60"/>
      <c r="V770" s="59"/>
      <c r="W770" s="60"/>
      <c r="X770" s="59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</row>
    <row r="771">
      <c r="A771" s="60"/>
      <c r="B771" s="59"/>
      <c r="C771" s="80"/>
      <c r="D771" s="59"/>
      <c r="E771" s="60"/>
      <c r="F771" s="59"/>
      <c r="G771" s="60"/>
      <c r="H771" s="59"/>
      <c r="I771" s="80"/>
      <c r="J771" s="59"/>
      <c r="K771" s="60"/>
      <c r="L771" s="59"/>
      <c r="M771" s="60"/>
      <c r="N771" s="59"/>
      <c r="O771" s="80"/>
      <c r="P771" s="59"/>
      <c r="Q771" s="60"/>
      <c r="R771" s="59"/>
      <c r="S771" s="60"/>
      <c r="T771" s="59"/>
      <c r="U771" s="60"/>
      <c r="V771" s="59"/>
      <c r="W771" s="60"/>
      <c r="X771" s="59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</row>
    <row r="772">
      <c r="A772" s="60"/>
      <c r="B772" s="59"/>
      <c r="C772" s="80"/>
      <c r="D772" s="59"/>
      <c r="E772" s="60"/>
      <c r="F772" s="59"/>
      <c r="G772" s="60"/>
      <c r="H772" s="59"/>
      <c r="I772" s="80"/>
      <c r="J772" s="59"/>
      <c r="K772" s="60"/>
      <c r="L772" s="59"/>
      <c r="M772" s="60"/>
      <c r="N772" s="59"/>
      <c r="O772" s="80"/>
      <c r="P772" s="59"/>
      <c r="Q772" s="60"/>
      <c r="R772" s="59"/>
      <c r="S772" s="60"/>
      <c r="T772" s="59"/>
      <c r="U772" s="60"/>
      <c r="V772" s="59"/>
      <c r="W772" s="60"/>
      <c r="X772" s="59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</row>
    <row r="773">
      <c r="A773" s="60"/>
      <c r="B773" s="59"/>
      <c r="C773" s="80"/>
      <c r="D773" s="59"/>
      <c r="E773" s="60"/>
      <c r="F773" s="59"/>
      <c r="G773" s="60"/>
      <c r="H773" s="59"/>
      <c r="I773" s="80"/>
      <c r="J773" s="59"/>
      <c r="K773" s="60"/>
      <c r="L773" s="59"/>
      <c r="M773" s="60"/>
      <c r="N773" s="59"/>
      <c r="O773" s="80"/>
      <c r="P773" s="59"/>
      <c r="Q773" s="60"/>
      <c r="R773" s="59"/>
      <c r="S773" s="60"/>
      <c r="T773" s="59"/>
      <c r="U773" s="60"/>
      <c r="V773" s="59"/>
      <c r="W773" s="60"/>
      <c r="X773" s="59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</row>
    <row r="774">
      <c r="A774" s="60"/>
      <c r="B774" s="59"/>
      <c r="C774" s="80"/>
      <c r="D774" s="59"/>
      <c r="E774" s="60"/>
      <c r="F774" s="59"/>
      <c r="G774" s="60"/>
      <c r="H774" s="59"/>
      <c r="I774" s="80"/>
      <c r="J774" s="59"/>
      <c r="K774" s="60"/>
      <c r="L774" s="59"/>
      <c r="M774" s="60"/>
      <c r="N774" s="59"/>
      <c r="O774" s="80"/>
      <c r="P774" s="59"/>
      <c r="Q774" s="60"/>
      <c r="R774" s="59"/>
      <c r="S774" s="60"/>
      <c r="T774" s="59"/>
      <c r="U774" s="60"/>
      <c r="V774" s="59"/>
      <c r="W774" s="60"/>
      <c r="X774" s="59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</row>
    <row r="775">
      <c r="A775" s="60"/>
      <c r="B775" s="59"/>
      <c r="C775" s="80"/>
      <c r="D775" s="59"/>
      <c r="E775" s="60"/>
      <c r="F775" s="59"/>
      <c r="G775" s="60"/>
      <c r="H775" s="59"/>
      <c r="I775" s="80"/>
      <c r="J775" s="59"/>
      <c r="K775" s="60"/>
      <c r="L775" s="59"/>
      <c r="M775" s="60"/>
      <c r="N775" s="59"/>
      <c r="O775" s="80"/>
      <c r="P775" s="59"/>
      <c r="Q775" s="60"/>
      <c r="R775" s="59"/>
      <c r="S775" s="60"/>
      <c r="T775" s="59"/>
      <c r="U775" s="60"/>
      <c r="V775" s="59"/>
      <c r="W775" s="60"/>
      <c r="X775" s="59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</row>
    <row r="776">
      <c r="A776" s="60"/>
      <c r="B776" s="59"/>
      <c r="C776" s="80"/>
      <c r="D776" s="59"/>
      <c r="E776" s="60"/>
      <c r="F776" s="59"/>
      <c r="G776" s="60"/>
      <c r="H776" s="59"/>
      <c r="I776" s="80"/>
      <c r="J776" s="59"/>
      <c r="K776" s="60"/>
      <c r="L776" s="59"/>
      <c r="M776" s="60"/>
      <c r="N776" s="59"/>
      <c r="O776" s="80"/>
      <c r="P776" s="59"/>
      <c r="Q776" s="60"/>
      <c r="R776" s="59"/>
      <c r="S776" s="60"/>
      <c r="T776" s="59"/>
      <c r="U776" s="60"/>
      <c r="V776" s="59"/>
      <c r="W776" s="60"/>
      <c r="X776" s="59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</row>
    <row r="777">
      <c r="A777" s="60"/>
      <c r="B777" s="59"/>
      <c r="C777" s="80"/>
      <c r="D777" s="59"/>
      <c r="E777" s="60"/>
      <c r="F777" s="59"/>
      <c r="G777" s="60"/>
      <c r="H777" s="59"/>
      <c r="I777" s="80"/>
      <c r="J777" s="59"/>
      <c r="K777" s="60"/>
      <c r="L777" s="59"/>
      <c r="M777" s="60"/>
      <c r="N777" s="59"/>
      <c r="O777" s="80"/>
      <c r="P777" s="59"/>
      <c r="Q777" s="60"/>
      <c r="R777" s="59"/>
      <c r="S777" s="60"/>
      <c r="T777" s="59"/>
      <c r="U777" s="60"/>
      <c r="V777" s="59"/>
      <c r="W777" s="60"/>
      <c r="X777" s="59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</row>
    <row r="778">
      <c r="A778" s="60"/>
      <c r="B778" s="59"/>
      <c r="C778" s="80"/>
      <c r="D778" s="59"/>
      <c r="E778" s="60"/>
      <c r="F778" s="59"/>
      <c r="G778" s="60"/>
      <c r="H778" s="59"/>
      <c r="I778" s="80"/>
      <c r="J778" s="59"/>
      <c r="K778" s="60"/>
      <c r="L778" s="59"/>
      <c r="M778" s="60"/>
      <c r="N778" s="59"/>
      <c r="O778" s="80"/>
      <c r="P778" s="59"/>
      <c r="Q778" s="60"/>
      <c r="R778" s="59"/>
      <c r="S778" s="60"/>
      <c r="T778" s="59"/>
      <c r="U778" s="60"/>
      <c r="V778" s="59"/>
      <c r="W778" s="60"/>
      <c r="X778" s="59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</row>
    <row r="779">
      <c r="A779" s="60"/>
      <c r="B779" s="59"/>
      <c r="C779" s="80"/>
      <c r="D779" s="59"/>
      <c r="E779" s="60"/>
      <c r="F779" s="59"/>
      <c r="G779" s="60"/>
      <c r="H779" s="59"/>
      <c r="I779" s="80"/>
      <c r="J779" s="59"/>
      <c r="K779" s="60"/>
      <c r="L779" s="59"/>
      <c r="M779" s="60"/>
      <c r="N779" s="59"/>
      <c r="O779" s="80"/>
      <c r="P779" s="59"/>
      <c r="Q779" s="60"/>
      <c r="R779" s="59"/>
      <c r="S779" s="60"/>
      <c r="T779" s="59"/>
      <c r="U779" s="60"/>
      <c r="V779" s="59"/>
      <c r="W779" s="60"/>
      <c r="X779" s="59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</row>
    <row r="780">
      <c r="A780" s="60"/>
      <c r="B780" s="59"/>
      <c r="C780" s="80"/>
      <c r="D780" s="59"/>
      <c r="E780" s="60"/>
      <c r="F780" s="59"/>
      <c r="G780" s="60"/>
      <c r="H780" s="59"/>
      <c r="I780" s="80"/>
      <c r="J780" s="59"/>
      <c r="K780" s="60"/>
      <c r="L780" s="59"/>
      <c r="M780" s="60"/>
      <c r="N780" s="59"/>
      <c r="O780" s="80"/>
      <c r="P780" s="59"/>
      <c r="Q780" s="60"/>
      <c r="R780" s="59"/>
      <c r="S780" s="60"/>
      <c r="T780" s="59"/>
      <c r="U780" s="60"/>
      <c r="V780" s="59"/>
      <c r="W780" s="60"/>
      <c r="X780" s="59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</row>
    <row r="781">
      <c r="A781" s="60"/>
      <c r="B781" s="59"/>
      <c r="C781" s="80"/>
      <c r="D781" s="59"/>
      <c r="E781" s="60"/>
      <c r="F781" s="59"/>
      <c r="G781" s="60"/>
      <c r="H781" s="59"/>
      <c r="I781" s="80"/>
      <c r="J781" s="59"/>
      <c r="K781" s="60"/>
      <c r="L781" s="59"/>
      <c r="M781" s="60"/>
      <c r="N781" s="59"/>
      <c r="O781" s="80"/>
      <c r="P781" s="59"/>
      <c r="Q781" s="60"/>
      <c r="R781" s="59"/>
      <c r="S781" s="60"/>
      <c r="T781" s="59"/>
      <c r="U781" s="60"/>
      <c r="V781" s="59"/>
      <c r="W781" s="60"/>
      <c r="X781" s="59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</row>
    <row r="782">
      <c r="A782" s="60"/>
      <c r="B782" s="59"/>
      <c r="C782" s="80"/>
      <c r="D782" s="59"/>
      <c r="E782" s="60"/>
      <c r="F782" s="59"/>
      <c r="G782" s="60"/>
      <c r="H782" s="59"/>
      <c r="I782" s="80"/>
      <c r="J782" s="59"/>
      <c r="K782" s="60"/>
      <c r="L782" s="59"/>
      <c r="M782" s="60"/>
      <c r="N782" s="59"/>
      <c r="O782" s="80"/>
      <c r="P782" s="59"/>
      <c r="Q782" s="60"/>
      <c r="R782" s="59"/>
      <c r="S782" s="60"/>
      <c r="T782" s="59"/>
      <c r="U782" s="60"/>
      <c r="V782" s="59"/>
      <c r="W782" s="60"/>
      <c r="X782" s="59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</row>
    <row r="783">
      <c r="A783" s="60"/>
      <c r="B783" s="59"/>
      <c r="C783" s="80"/>
      <c r="D783" s="59"/>
      <c r="E783" s="60"/>
      <c r="F783" s="59"/>
      <c r="G783" s="60"/>
      <c r="H783" s="59"/>
      <c r="I783" s="80"/>
      <c r="J783" s="59"/>
      <c r="K783" s="60"/>
      <c r="L783" s="59"/>
      <c r="M783" s="60"/>
      <c r="N783" s="59"/>
      <c r="O783" s="80"/>
      <c r="P783" s="59"/>
      <c r="Q783" s="60"/>
      <c r="R783" s="59"/>
      <c r="S783" s="60"/>
      <c r="T783" s="59"/>
      <c r="U783" s="60"/>
      <c r="V783" s="59"/>
      <c r="W783" s="60"/>
      <c r="X783" s="59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</row>
    <row r="784">
      <c r="A784" s="60"/>
      <c r="B784" s="59"/>
      <c r="C784" s="80"/>
      <c r="D784" s="59"/>
      <c r="E784" s="60"/>
      <c r="F784" s="59"/>
      <c r="G784" s="60"/>
      <c r="H784" s="59"/>
      <c r="I784" s="80"/>
      <c r="J784" s="59"/>
      <c r="K784" s="60"/>
      <c r="L784" s="59"/>
      <c r="M784" s="60"/>
      <c r="N784" s="59"/>
      <c r="O784" s="80"/>
      <c r="P784" s="59"/>
      <c r="Q784" s="60"/>
      <c r="R784" s="59"/>
      <c r="S784" s="60"/>
      <c r="T784" s="59"/>
      <c r="U784" s="60"/>
      <c r="V784" s="59"/>
      <c r="W784" s="60"/>
      <c r="X784" s="59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</row>
    <row r="785">
      <c r="A785" s="60"/>
      <c r="B785" s="59"/>
      <c r="C785" s="80"/>
      <c r="D785" s="59"/>
      <c r="E785" s="60"/>
      <c r="F785" s="59"/>
      <c r="G785" s="60"/>
      <c r="H785" s="59"/>
      <c r="I785" s="80"/>
      <c r="J785" s="59"/>
      <c r="K785" s="60"/>
      <c r="L785" s="59"/>
      <c r="M785" s="60"/>
      <c r="N785" s="59"/>
      <c r="O785" s="80"/>
      <c r="P785" s="59"/>
      <c r="Q785" s="60"/>
      <c r="R785" s="59"/>
      <c r="S785" s="60"/>
      <c r="T785" s="59"/>
      <c r="U785" s="60"/>
      <c r="V785" s="59"/>
      <c r="W785" s="60"/>
      <c r="X785" s="59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</row>
    <row r="786">
      <c r="A786" s="60"/>
      <c r="B786" s="59"/>
      <c r="C786" s="80"/>
      <c r="D786" s="59"/>
      <c r="E786" s="60"/>
      <c r="F786" s="59"/>
      <c r="G786" s="60"/>
      <c r="H786" s="59"/>
      <c r="I786" s="80"/>
      <c r="J786" s="59"/>
      <c r="K786" s="60"/>
      <c r="L786" s="59"/>
      <c r="M786" s="60"/>
      <c r="N786" s="59"/>
      <c r="O786" s="80"/>
      <c r="P786" s="59"/>
      <c r="Q786" s="60"/>
      <c r="R786" s="59"/>
      <c r="S786" s="60"/>
      <c r="T786" s="59"/>
      <c r="U786" s="60"/>
      <c r="V786" s="59"/>
      <c r="W786" s="60"/>
      <c r="X786" s="59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</row>
    <row r="787">
      <c r="A787" s="60"/>
      <c r="B787" s="59"/>
      <c r="C787" s="80"/>
      <c r="D787" s="59"/>
      <c r="E787" s="60"/>
      <c r="F787" s="59"/>
      <c r="G787" s="60"/>
      <c r="H787" s="59"/>
      <c r="I787" s="80"/>
      <c r="J787" s="59"/>
      <c r="K787" s="60"/>
      <c r="L787" s="59"/>
      <c r="M787" s="60"/>
      <c r="N787" s="59"/>
      <c r="O787" s="80"/>
      <c r="P787" s="59"/>
      <c r="Q787" s="60"/>
      <c r="R787" s="59"/>
      <c r="S787" s="60"/>
      <c r="T787" s="59"/>
      <c r="U787" s="60"/>
      <c r="V787" s="59"/>
      <c r="W787" s="60"/>
      <c r="X787" s="59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</row>
    <row r="788">
      <c r="A788" s="60"/>
      <c r="B788" s="59"/>
      <c r="C788" s="80"/>
      <c r="D788" s="59"/>
      <c r="E788" s="60"/>
      <c r="F788" s="59"/>
      <c r="G788" s="60"/>
      <c r="H788" s="59"/>
      <c r="I788" s="80"/>
      <c r="J788" s="59"/>
      <c r="K788" s="60"/>
      <c r="L788" s="59"/>
      <c r="M788" s="60"/>
      <c r="N788" s="59"/>
      <c r="O788" s="80"/>
      <c r="P788" s="59"/>
      <c r="Q788" s="60"/>
      <c r="R788" s="59"/>
      <c r="S788" s="60"/>
      <c r="T788" s="59"/>
      <c r="U788" s="60"/>
      <c r="V788" s="59"/>
      <c r="W788" s="60"/>
      <c r="X788" s="59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</row>
    <row r="789">
      <c r="A789" s="60"/>
      <c r="B789" s="59"/>
      <c r="C789" s="80"/>
      <c r="D789" s="59"/>
      <c r="E789" s="60"/>
      <c r="F789" s="59"/>
      <c r="G789" s="60"/>
      <c r="H789" s="59"/>
      <c r="I789" s="80"/>
      <c r="J789" s="59"/>
      <c r="K789" s="60"/>
      <c r="L789" s="59"/>
      <c r="M789" s="60"/>
      <c r="N789" s="59"/>
      <c r="O789" s="80"/>
      <c r="P789" s="59"/>
      <c r="Q789" s="60"/>
      <c r="R789" s="59"/>
      <c r="S789" s="60"/>
      <c r="T789" s="59"/>
      <c r="U789" s="60"/>
      <c r="V789" s="59"/>
      <c r="W789" s="60"/>
      <c r="X789" s="59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</row>
    <row r="790">
      <c r="A790" s="60"/>
      <c r="B790" s="59"/>
      <c r="C790" s="80"/>
      <c r="D790" s="59"/>
      <c r="E790" s="60"/>
      <c r="F790" s="59"/>
      <c r="G790" s="60"/>
      <c r="H790" s="59"/>
      <c r="I790" s="80"/>
      <c r="J790" s="59"/>
      <c r="K790" s="60"/>
      <c r="L790" s="59"/>
      <c r="M790" s="60"/>
      <c r="N790" s="59"/>
      <c r="O790" s="80"/>
      <c r="P790" s="59"/>
      <c r="Q790" s="60"/>
      <c r="R790" s="59"/>
      <c r="S790" s="60"/>
      <c r="T790" s="59"/>
      <c r="U790" s="60"/>
      <c r="V790" s="59"/>
      <c r="W790" s="60"/>
      <c r="X790" s="59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</row>
    <row r="791">
      <c r="A791" s="60"/>
      <c r="B791" s="59"/>
      <c r="C791" s="80"/>
      <c r="D791" s="59"/>
      <c r="E791" s="60"/>
      <c r="F791" s="59"/>
      <c r="G791" s="60"/>
      <c r="H791" s="59"/>
      <c r="I791" s="80"/>
      <c r="J791" s="59"/>
      <c r="K791" s="60"/>
      <c r="L791" s="59"/>
      <c r="M791" s="60"/>
      <c r="N791" s="59"/>
      <c r="O791" s="80"/>
      <c r="P791" s="59"/>
      <c r="Q791" s="60"/>
      <c r="R791" s="59"/>
      <c r="S791" s="60"/>
      <c r="T791" s="59"/>
      <c r="U791" s="60"/>
      <c r="V791" s="59"/>
      <c r="W791" s="60"/>
      <c r="X791" s="59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</row>
    <row r="792">
      <c r="A792" s="60"/>
      <c r="B792" s="59"/>
      <c r="C792" s="80"/>
      <c r="D792" s="59"/>
      <c r="E792" s="60"/>
      <c r="F792" s="59"/>
      <c r="G792" s="60"/>
      <c r="H792" s="59"/>
      <c r="I792" s="80"/>
      <c r="J792" s="59"/>
      <c r="K792" s="60"/>
      <c r="L792" s="59"/>
      <c r="M792" s="60"/>
      <c r="N792" s="59"/>
      <c r="O792" s="80"/>
      <c r="P792" s="59"/>
      <c r="Q792" s="60"/>
      <c r="R792" s="59"/>
      <c r="S792" s="60"/>
      <c r="T792" s="59"/>
      <c r="U792" s="60"/>
      <c r="V792" s="59"/>
      <c r="W792" s="60"/>
      <c r="X792" s="59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</row>
    <row r="793">
      <c r="A793" s="60"/>
      <c r="B793" s="59"/>
      <c r="C793" s="80"/>
      <c r="D793" s="59"/>
      <c r="E793" s="60"/>
      <c r="F793" s="59"/>
      <c r="G793" s="60"/>
      <c r="H793" s="59"/>
      <c r="I793" s="80"/>
      <c r="J793" s="59"/>
      <c r="K793" s="60"/>
      <c r="L793" s="59"/>
      <c r="M793" s="60"/>
      <c r="N793" s="59"/>
      <c r="O793" s="80"/>
      <c r="P793" s="59"/>
      <c r="Q793" s="60"/>
      <c r="R793" s="59"/>
      <c r="S793" s="60"/>
      <c r="T793" s="59"/>
      <c r="U793" s="60"/>
      <c r="V793" s="59"/>
      <c r="W793" s="60"/>
      <c r="X793" s="59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</row>
    <row r="794">
      <c r="A794" s="60"/>
      <c r="B794" s="59"/>
      <c r="C794" s="80"/>
      <c r="D794" s="59"/>
      <c r="E794" s="60"/>
      <c r="F794" s="59"/>
      <c r="G794" s="60"/>
      <c r="H794" s="59"/>
      <c r="I794" s="80"/>
      <c r="J794" s="59"/>
      <c r="K794" s="60"/>
      <c r="L794" s="59"/>
      <c r="M794" s="60"/>
      <c r="N794" s="59"/>
      <c r="O794" s="80"/>
      <c r="P794" s="59"/>
      <c r="Q794" s="60"/>
      <c r="R794" s="59"/>
      <c r="S794" s="60"/>
      <c r="T794" s="59"/>
      <c r="U794" s="60"/>
      <c r="V794" s="59"/>
      <c r="W794" s="60"/>
      <c r="X794" s="59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</row>
    <row r="795">
      <c r="A795" s="60"/>
      <c r="B795" s="59"/>
      <c r="C795" s="80"/>
      <c r="D795" s="59"/>
      <c r="E795" s="60"/>
      <c r="F795" s="59"/>
      <c r="G795" s="60"/>
      <c r="H795" s="59"/>
      <c r="I795" s="80"/>
      <c r="J795" s="59"/>
      <c r="K795" s="60"/>
      <c r="L795" s="59"/>
      <c r="M795" s="60"/>
      <c r="N795" s="59"/>
      <c r="O795" s="80"/>
      <c r="P795" s="59"/>
      <c r="Q795" s="60"/>
      <c r="R795" s="59"/>
      <c r="S795" s="60"/>
      <c r="T795" s="59"/>
      <c r="U795" s="60"/>
      <c r="V795" s="59"/>
      <c r="W795" s="60"/>
      <c r="X795" s="59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</row>
    <row r="796">
      <c r="A796" s="60"/>
      <c r="B796" s="59"/>
      <c r="C796" s="80"/>
      <c r="D796" s="59"/>
      <c r="E796" s="60"/>
      <c r="F796" s="59"/>
      <c r="G796" s="60"/>
      <c r="H796" s="59"/>
      <c r="I796" s="80"/>
      <c r="J796" s="59"/>
      <c r="K796" s="60"/>
      <c r="L796" s="59"/>
      <c r="M796" s="60"/>
      <c r="N796" s="59"/>
      <c r="O796" s="80"/>
      <c r="P796" s="59"/>
      <c r="Q796" s="60"/>
      <c r="R796" s="59"/>
      <c r="S796" s="60"/>
      <c r="T796" s="59"/>
      <c r="U796" s="60"/>
      <c r="V796" s="59"/>
      <c r="W796" s="60"/>
      <c r="X796" s="59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</row>
    <row r="797">
      <c r="A797" s="60"/>
      <c r="B797" s="59"/>
      <c r="C797" s="80"/>
      <c r="D797" s="59"/>
      <c r="E797" s="60"/>
      <c r="F797" s="59"/>
      <c r="G797" s="60"/>
      <c r="H797" s="59"/>
      <c r="I797" s="80"/>
      <c r="J797" s="59"/>
      <c r="K797" s="60"/>
      <c r="L797" s="59"/>
      <c r="M797" s="60"/>
      <c r="N797" s="59"/>
      <c r="O797" s="80"/>
      <c r="P797" s="59"/>
      <c r="Q797" s="60"/>
      <c r="R797" s="59"/>
      <c r="S797" s="60"/>
      <c r="T797" s="59"/>
      <c r="U797" s="60"/>
      <c r="V797" s="59"/>
      <c r="W797" s="60"/>
      <c r="X797" s="59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</row>
    <row r="798">
      <c r="A798" s="60"/>
      <c r="B798" s="59"/>
      <c r="C798" s="80"/>
      <c r="D798" s="59"/>
      <c r="E798" s="60"/>
      <c r="F798" s="59"/>
      <c r="G798" s="60"/>
      <c r="H798" s="59"/>
      <c r="I798" s="80"/>
      <c r="J798" s="59"/>
      <c r="K798" s="60"/>
      <c r="L798" s="59"/>
      <c r="M798" s="60"/>
      <c r="N798" s="59"/>
      <c r="O798" s="80"/>
      <c r="P798" s="59"/>
      <c r="Q798" s="60"/>
      <c r="R798" s="59"/>
      <c r="S798" s="60"/>
      <c r="T798" s="59"/>
      <c r="U798" s="60"/>
      <c r="V798" s="59"/>
      <c r="W798" s="60"/>
      <c r="X798" s="59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</row>
    <row r="799">
      <c r="A799" s="60"/>
      <c r="B799" s="59"/>
      <c r="C799" s="80"/>
      <c r="D799" s="59"/>
      <c r="E799" s="60"/>
      <c r="F799" s="59"/>
      <c r="G799" s="60"/>
      <c r="H799" s="59"/>
      <c r="I799" s="80"/>
      <c r="J799" s="59"/>
      <c r="K799" s="60"/>
      <c r="L799" s="59"/>
      <c r="M799" s="60"/>
      <c r="N799" s="59"/>
      <c r="O799" s="80"/>
      <c r="P799" s="59"/>
      <c r="Q799" s="60"/>
      <c r="R799" s="59"/>
      <c r="S799" s="60"/>
      <c r="T799" s="59"/>
      <c r="U799" s="60"/>
      <c r="V799" s="59"/>
      <c r="W799" s="60"/>
      <c r="X799" s="59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</row>
    <row r="800">
      <c r="A800" s="60"/>
      <c r="B800" s="59"/>
      <c r="C800" s="80"/>
      <c r="D800" s="59"/>
      <c r="E800" s="60"/>
      <c r="F800" s="59"/>
      <c r="G800" s="60"/>
      <c r="H800" s="59"/>
      <c r="I800" s="80"/>
      <c r="J800" s="59"/>
      <c r="K800" s="60"/>
      <c r="L800" s="59"/>
      <c r="M800" s="60"/>
      <c r="N800" s="59"/>
      <c r="O800" s="80"/>
      <c r="P800" s="59"/>
      <c r="Q800" s="60"/>
      <c r="R800" s="59"/>
      <c r="S800" s="60"/>
      <c r="T800" s="59"/>
      <c r="U800" s="60"/>
      <c r="V800" s="59"/>
      <c r="W800" s="60"/>
      <c r="X800" s="59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</row>
    <row r="801">
      <c r="A801" s="60"/>
      <c r="B801" s="59"/>
      <c r="C801" s="80"/>
      <c r="D801" s="59"/>
      <c r="E801" s="60"/>
      <c r="F801" s="59"/>
      <c r="G801" s="60"/>
      <c r="H801" s="59"/>
      <c r="I801" s="80"/>
      <c r="J801" s="59"/>
      <c r="K801" s="60"/>
      <c r="L801" s="59"/>
      <c r="M801" s="60"/>
      <c r="N801" s="59"/>
      <c r="O801" s="80"/>
      <c r="P801" s="59"/>
      <c r="Q801" s="60"/>
      <c r="R801" s="59"/>
      <c r="S801" s="60"/>
      <c r="T801" s="59"/>
      <c r="U801" s="60"/>
      <c r="V801" s="59"/>
      <c r="W801" s="60"/>
      <c r="X801" s="59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</row>
    <row r="802">
      <c r="A802" s="60"/>
      <c r="B802" s="59"/>
      <c r="C802" s="80"/>
      <c r="D802" s="59"/>
      <c r="E802" s="60"/>
      <c r="F802" s="59"/>
      <c r="G802" s="60"/>
      <c r="H802" s="59"/>
      <c r="I802" s="80"/>
      <c r="J802" s="59"/>
      <c r="K802" s="60"/>
      <c r="L802" s="59"/>
      <c r="M802" s="60"/>
      <c r="N802" s="59"/>
      <c r="O802" s="80"/>
      <c r="P802" s="59"/>
      <c r="Q802" s="60"/>
      <c r="R802" s="59"/>
      <c r="S802" s="60"/>
      <c r="T802" s="59"/>
      <c r="U802" s="60"/>
      <c r="V802" s="59"/>
      <c r="W802" s="60"/>
      <c r="X802" s="59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</row>
    <row r="803">
      <c r="A803" s="60"/>
      <c r="B803" s="59"/>
      <c r="C803" s="80"/>
      <c r="D803" s="59"/>
      <c r="E803" s="60"/>
      <c r="F803" s="59"/>
      <c r="G803" s="60"/>
      <c r="H803" s="59"/>
      <c r="I803" s="80"/>
      <c r="J803" s="59"/>
      <c r="K803" s="60"/>
      <c r="L803" s="59"/>
      <c r="M803" s="60"/>
      <c r="N803" s="59"/>
      <c r="O803" s="80"/>
      <c r="P803" s="59"/>
      <c r="Q803" s="60"/>
      <c r="R803" s="59"/>
      <c r="S803" s="60"/>
      <c r="T803" s="59"/>
      <c r="U803" s="60"/>
      <c r="V803" s="59"/>
      <c r="W803" s="60"/>
      <c r="X803" s="59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</row>
    <row r="804">
      <c r="A804" s="60"/>
      <c r="B804" s="59"/>
      <c r="C804" s="80"/>
      <c r="D804" s="59"/>
      <c r="E804" s="60"/>
      <c r="F804" s="59"/>
      <c r="G804" s="60"/>
      <c r="H804" s="59"/>
      <c r="I804" s="80"/>
      <c r="J804" s="59"/>
      <c r="K804" s="60"/>
      <c r="L804" s="59"/>
      <c r="M804" s="60"/>
      <c r="N804" s="59"/>
      <c r="O804" s="80"/>
      <c r="P804" s="59"/>
      <c r="Q804" s="60"/>
      <c r="R804" s="59"/>
      <c r="S804" s="60"/>
      <c r="T804" s="59"/>
      <c r="U804" s="60"/>
      <c r="V804" s="59"/>
      <c r="W804" s="60"/>
      <c r="X804" s="59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</row>
    <row r="805">
      <c r="A805" s="60"/>
      <c r="B805" s="59"/>
      <c r="C805" s="80"/>
      <c r="D805" s="59"/>
      <c r="E805" s="60"/>
      <c r="F805" s="59"/>
      <c r="G805" s="60"/>
      <c r="H805" s="59"/>
      <c r="I805" s="80"/>
      <c r="J805" s="59"/>
      <c r="K805" s="60"/>
      <c r="L805" s="59"/>
      <c r="M805" s="60"/>
      <c r="N805" s="59"/>
      <c r="O805" s="80"/>
      <c r="P805" s="59"/>
      <c r="Q805" s="60"/>
      <c r="R805" s="59"/>
      <c r="S805" s="60"/>
      <c r="T805" s="59"/>
      <c r="U805" s="60"/>
      <c r="V805" s="59"/>
      <c r="W805" s="60"/>
      <c r="X805" s="59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</row>
    <row r="806">
      <c r="A806" s="60"/>
      <c r="B806" s="59"/>
      <c r="C806" s="80"/>
      <c r="D806" s="59"/>
      <c r="E806" s="60"/>
      <c r="F806" s="59"/>
      <c r="G806" s="60"/>
      <c r="H806" s="59"/>
      <c r="I806" s="80"/>
      <c r="J806" s="59"/>
      <c r="K806" s="60"/>
      <c r="L806" s="59"/>
      <c r="M806" s="60"/>
      <c r="N806" s="59"/>
      <c r="O806" s="80"/>
      <c r="P806" s="59"/>
      <c r="Q806" s="60"/>
      <c r="R806" s="59"/>
      <c r="S806" s="60"/>
      <c r="T806" s="59"/>
      <c r="U806" s="60"/>
      <c r="V806" s="59"/>
      <c r="W806" s="60"/>
      <c r="X806" s="59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</row>
    <row r="807">
      <c r="A807" s="60"/>
      <c r="B807" s="59"/>
      <c r="C807" s="80"/>
      <c r="D807" s="59"/>
      <c r="E807" s="60"/>
      <c r="F807" s="59"/>
      <c r="G807" s="60"/>
      <c r="H807" s="59"/>
      <c r="I807" s="80"/>
      <c r="J807" s="59"/>
      <c r="K807" s="60"/>
      <c r="L807" s="59"/>
      <c r="M807" s="60"/>
      <c r="N807" s="59"/>
      <c r="O807" s="80"/>
      <c r="P807" s="59"/>
      <c r="Q807" s="60"/>
      <c r="R807" s="59"/>
      <c r="S807" s="60"/>
      <c r="T807" s="59"/>
      <c r="U807" s="60"/>
      <c r="V807" s="59"/>
      <c r="W807" s="60"/>
      <c r="X807" s="59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</row>
    <row r="808">
      <c r="A808" s="60"/>
      <c r="B808" s="59"/>
      <c r="C808" s="80"/>
      <c r="D808" s="59"/>
      <c r="E808" s="60"/>
      <c r="F808" s="59"/>
      <c r="G808" s="60"/>
      <c r="H808" s="59"/>
      <c r="I808" s="80"/>
      <c r="J808" s="59"/>
      <c r="K808" s="60"/>
      <c r="L808" s="59"/>
      <c r="M808" s="60"/>
      <c r="N808" s="59"/>
      <c r="O808" s="80"/>
      <c r="P808" s="59"/>
      <c r="Q808" s="60"/>
      <c r="R808" s="59"/>
      <c r="S808" s="60"/>
      <c r="T808" s="59"/>
      <c r="U808" s="60"/>
      <c r="V808" s="59"/>
      <c r="W808" s="60"/>
      <c r="X808" s="59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</row>
    <row r="809">
      <c r="A809" s="60"/>
      <c r="B809" s="59"/>
      <c r="C809" s="80"/>
      <c r="D809" s="59"/>
      <c r="E809" s="60"/>
      <c r="F809" s="59"/>
      <c r="G809" s="60"/>
      <c r="H809" s="59"/>
      <c r="I809" s="80"/>
      <c r="J809" s="59"/>
      <c r="K809" s="60"/>
      <c r="L809" s="59"/>
      <c r="M809" s="60"/>
      <c r="N809" s="59"/>
      <c r="O809" s="80"/>
      <c r="P809" s="59"/>
      <c r="Q809" s="60"/>
      <c r="R809" s="59"/>
      <c r="S809" s="60"/>
      <c r="T809" s="59"/>
      <c r="U809" s="60"/>
      <c r="V809" s="59"/>
      <c r="W809" s="60"/>
      <c r="X809" s="59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</row>
    <row r="810">
      <c r="A810" s="60"/>
      <c r="B810" s="59"/>
      <c r="C810" s="80"/>
      <c r="D810" s="59"/>
      <c r="E810" s="60"/>
      <c r="F810" s="59"/>
      <c r="G810" s="60"/>
      <c r="H810" s="59"/>
      <c r="I810" s="80"/>
      <c r="J810" s="59"/>
      <c r="K810" s="60"/>
      <c r="L810" s="59"/>
      <c r="M810" s="60"/>
      <c r="N810" s="59"/>
      <c r="O810" s="80"/>
      <c r="P810" s="59"/>
      <c r="Q810" s="60"/>
      <c r="R810" s="59"/>
      <c r="S810" s="60"/>
      <c r="T810" s="59"/>
      <c r="U810" s="60"/>
      <c r="V810" s="59"/>
      <c r="W810" s="60"/>
      <c r="X810" s="59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</row>
    <row r="811">
      <c r="A811" s="60"/>
      <c r="B811" s="59"/>
      <c r="C811" s="80"/>
      <c r="D811" s="59"/>
      <c r="E811" s="60"/>
      <c r="F811" s="59"/>
      <c r="G811" s="60"/>
      <c r="H811" s="59"/>
      <c r="I811" s="80"/>
      <c r="J811" s="59"/>
      <c r="K811" s="60"/>
      <c r="L811" s="59"/>
      <c r="M811" s="60"/>
      <c r="N811" s="59"/>
      <c r="O811" s="80"/>
      <c r="P811" s="59"/>
      <c r="Q811" s="60"/>
      <c r="R811" s="59"/>
      <c r="S811" s="60"/>
      <c r="T811" s="59"/>
      <c r="U811" s="60"/>
      <c r="V811" s="59"/>
      <c r="W811" s="60"/>
      <c r="X811" s="59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</row>
    <row r="812">
      <c r="A812" s="60"/>
      <c r="B812" s="59"/>
      <c r="C812" s="80"/>
      <c r="D812" s="59"/>
      <c r="E812" s="60"/>
      <c r="F812" s="59"/>
      <c r="G812" s="60"/>
      <c r="H812" s="59"/>
      <c r="I812" s="80"/>
      <c r="J812" s="59"/>
      <c r="K812" s="60"/>
      <c r="L812" s="59"/>
      <c r="M812" s="60"/>
      <c r="N812" s="59"/>
      <c r="O812" s="80"/>
      <c r="P812" s="59"/>
      <c r="Q812" s="60"/>
      <c r="R812" s="59"/>
      <c r="S812" s="60"/>
      <c r="T812" s="59"/>
      <c r="U812" s="60"/>
      <c r="V812" s="59"/>
      <c r="W812" s="60"/>
      <c r="X812" s="59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</row>
    <row r="813">
      <c r="A813" s="60"/>
      <c r="B813" s="59"/>
      <c r="C813" s="80"/>
      <c r="D813" s="59"/>
      <c r="E813" s="60"/>
      <c r="F813" s="59"/>
      <c r="G813" s="60"/>
      <c r="H813" s="59"/>
      <c r="I813" s="80"/>
      <c r="J813" s="59"/>
      <c r="K813" s="60"/>
      <c r="L813" s="59"/>
      <c r="M813" s="60"/>
      <c r="N813" s="59"/>
      <c r="O813" s="80"/>
      <c r="P813" s="59"/>
      <c r="Q813" s="60"/>
      <c r="R813" s="59"/>
      <c r="S813" s="60"/>
      <c r="T813" s="59"/>
      <c r="U813" s="60"/>
      <c r="V813" s="59"/>
      <c r="W813" s="60"/>
      <c r="X813" s="59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</row>
    <row r="814">
      <c r="A814" s="60"/>
      <c r="B814" s="59"/>
      <c r="C814" s="80"/>
      <c r="D814" s="59"/>
      <c r="E814" s="60"/>
      <c r="F814" s="59"/>
      <c r="G814" s="60"/>
      <c r="H814" s="59"/>
      <c r="I814" s="80"/>
      <c r="J814" s="59"/>
      <c r="K814" s="60"/>
      <c r="L814" s="59"/>
      <c r="M814" s="60"/>
      <c r="N814" s="59"/>
      <c r="O814" s="80"/>
      <c r="P814" s="59"/>
      <c r="Q814" s="60"/>
      <c r="R814" s="59"/>
      <c r="S814" s="60"/>
      <c r="T814" s="59"/>
      <c r="U814" s="60"/>
      <c r="V814" s="59"/>
      <c r="W814" s="60"/>
      <c r="X814" s="59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</row>
    <row r="815">
      <c r="A815" s="60"/>
      <c r="B815" s="59"/>
      <c r="C815" s="80"/>
      <c r="D815" s="59"/>
      <c r="E815" s="60"/>
      <c r="F815" s="59"/>
      <c r="G815" s="60"/>
      <c r="H815" s="59"/>
      <c r="I815" s="80"/>
      <c r="J815" s="59"/>
      <c r="K815" s="60"/>
      <c r="L815" s="59"/>
      <c r="M815" s="60"/>
      <c r="N815" s="59"/>
      <c r="O815" s="80"/>
      <c r="P815" s="59"/>
      <c r="Q815" s="60"/>
      <c r="R815" s="59"/>
      <c r="S815" s="60"/>
      <c r="T815" s="59"/>
      <c r="U815" s="60"/>
      <c r="V815" s="59"/>
      <c r="W815" s="60"/>
      <c r="X815" s="59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</row>
    <row r="816">
      <c r="A816" s="60"/>
      <c r="B816" s="59"/>
      <c r="C816" s="80"/>
      <c r="D816" s="59"/>
      <c r="E816" s="60"/>
      <c r="F816" s="59"/>
      <c r="G816" s="60"/>
      <c r="H816" s="59"/>
      <c r="I816" s="80"/>
      <c r="J816" s="59"/>
      <c r="K816" s="60"/>
      <c r="L816" s="59"/>
      <c r="M816" s="60"/>
      <c r="N816" s="59"/>
      <c r="O816" s="80"/>
      <c r="P816" s="59"/>
      <c r="Q816" s="60"/>
      <c r="R816" s="59"/>
      <c r="S816" s="60"/>
      <c r="T816" s="59"/>
      <c r="U816" s="60"/>
      <c r="V816" s="59"/>
      <c r="W816" s="60"/>
      <c r="X816" s="59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</row>
    <row r="817">
      <c r="A817" s="60"/>
      <c r="B817" s="59"/>
      <c r="C817" s="80"/>
      <c r="D817" s="59"/>
      <c r="E817" s="60"/>
      <c r="F817" s="59"/>
      <c r="G817" s="60"/>
      <c r="H817" s="59"/>
      <c r="I817" s="80"/>
      <c r="J817" s="59"/>
      <c r="K817" s="60"/>
      <c r="L817" s="59"/>
      <c r="M817" s="60"/>
      <c r="N817" s="59"/>
      <c r="O817" s="80"/>
      <c r="P817" s="59"/>
      <c r="Q817" s="60"/>
      <c r="R817" s="59"/>
      <c r="S817" s="60"/>
      <c r="T817" s="59"/>
      <c r="U817" s="60"/>
      <c r="V817" s="59"/>
      <c r="W817" s="60"/>
      <c r="X817" s="59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</row>
    <row r="818">
      <c r="A818" s="60"/>
      <c r="B818" s="59"/>
      <c r="C818" s="80"/>
      <c r="D818" s="59"/>
      <c r="E818" s="60"/>
      <c r="F818" s="59"/>
      <c r="G818" s="60"/>
      <c r="H818" s="59"/>
      <c r="I818" s="80"/>
      <c r="J818" s="59"/>
      <c r="K818" s="60"/>
      <c r="L818" s="59"/>
      <c r="M818" s="60"/>
      <c r="N818" s="59"/>
      <c r="O818" s="80"/>
      <c r="P818" s="59"/>
      <c r="Q818" s="60"/>
      <c r="R818" s="59"/>
      <c r="S818" s="60"/>
      <c r="T818" s="59"/>
      <c r="U818" s="60"/>
      <c r="V818" s="59"/>
      <c r="W818" s="60"/>
      <c r="X818" s="59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</row>
    <row r="819">
      <c r="A819" s="60"/>
      <c r="B819" s="59"/>
      <c r="C819" s="80"/>
      <c r="D819" s="59"/>
      <c r="E819" s="60"/>
      <c r="F819" s="59"/>
      <c r="G819" s="60"/>
      <c r="H819" s="59"/>
      <c r="I819" s="80"/>
      <c r="J819" s="59"/>
      <c r="K819" s="60"/>
      <c r="L819" s="59"/>
      <c r="M819" s="60"/>
      <c r="N819" s="59"/>
      <c r="O819" s="80"/>
      <c r="P819" s="59"/>
      <c r="Q819" s="60"/>
      <c r="R819" s="59"/>
      <c r="S819" s="60"/>
      <c r="T819" s="59"/>
      <c r="U819" s="60"/>
      <c r="V819" s="59"/>
      <c r="W819" s="60"/>
      <c r="X819" s="59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</row>
    <row r="820">
      <c r="A820" s="60"/>
      <c r="B820" s="59"/>
      <c r="C820" s="80"/>
      <c r="D820" s="59"/>
      <c r="E820" s="60"/>
      <c r="F820" s="59"/>
      <c r="G820" s="60"/>
      <c r="H820" s="59"/>
      <c r="I820" s="80"/>
      <c r="J820" s="59"/>
      <c r="K820" s="60"/>
      <c r="L820" s="59"/>
      <c r="M820" s="60"/>
      <c r="N820" s="59"/>
      <c r="O820" s="80"/>
      <c r="P820" s="59"/>
      <c r="Q820" s="60"/>
      <c r="R820" s="59"/>
      <c r="S820" s="60"/>
      <c r="T820" s="59"/>
      <c r="U820" s="60"/>
      <c r="V820" s="59"/>
      <c r="W820" s="60"/>
      <c r="X820" s="59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</row>
    <row r="821">
      <c r="A821" s="60"/>
      <c r="B821" s="59"/>
      <c r="C821" s="80"/>
      <c r="D821" s="59"/>
      <c r="E821" s="60"/>
      <c r="F821" s="59"/>
      <c r="G821" s="60"/>
      <c r="H821" s="59"/>
      <c r="I821" s="80"/>
      <c r="J821" s="59"/>
      <c r="K821" s="60"/>
      <c r="L821" s="59"/>
      <c r="M821" s="60"/>
      <c r="N821" s="59"/>
      <c r="O821" s="80"/>
      <c r="P821" s="59"/>
      <c r="Q821" s="60"/>
      <c r="R821" s="59"/>
      <c r="S821" s="60"/>
      <c r="T821" s="59"/>
      <c r="U821" s="60"/>
      <c r="V821" s="59"/>
      <c r="W821" s="60"/>
      <c r="X821" s="59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</row>
    <row r="822">
      <c r="A822" s="60"/>
      <c r="B822" s="59"/>
      <c r="C822" s="80"/>
      <c r="D822" s="59"/>
      <c r="E822" s="60"/>
      <c r="F822" s="59"/>
      <c r="G822" s="60"/>
      <c r="H822" s="59"/>
      <c r="I822" s="80"/>
      <c r="J822" s="59"/>
      <c r="K822" s="60"/>
      <c r="L822" s="59"/>
      <c r="M822" s="60"/>
      <c r="N822" s="59"/>
      <c r="O822" s="80"/>
      <c r="P822" s="59"/>
      <c r="Q822" s="60"/>
      <c r="R822" s="59"/>
      <c r="S822" s="60"/>
      <c r="T822" s="59"/>
      <c r="U822" s="60"/>
      <c r="V822" s="59"/>
      <c r="W822" s="60"/>
      <c r="X822" s="59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</row>
    <row r="823">
      <c r="A823" s="60"/>
      <c r="B823" s="59"/>
      <c r="C823" s="80"/>
      <c r="D823" s="59"/>
      <c r="E823" s="60"/>
      <c r="F823" s="59"/>
      <c r="G823" s="60"/>
      <c r="H823" s="59"/>
      <c r="I823" s="80"/>
      <c r="J823" s="59"/>
      <c r="K823" s="60"/>
      <c r="L823" s="59"/>
      <c r="M823" s="60"/>
      <c r="N823" s="59"/>
      <c r="O823" s="80"/>
      <c r="P823" s="59"/>
      <c r="Q823" s="60"/>
      <c r="R823" s="59"/>
      <c r="S823" s="60"/>
      <c r="T823" s="59"/>
      <c r="U823" s="60"/>
      <c r="V823" s="59"/>
      <c r="W823" s="60"/>
      <c r="X823" s="59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</row>
    <row r="824">
      <c r="A824" s="60"/>
      <c r="B824" s="59"/>
      <c r="C824" s="80"/>
      <c r="D824" s="59"/>
      <c r="E824" s="60"/>
      <c r="F824" s="59"/>
      <c r="G824" s="60"/>
      <c r="H824" s="59"/>
      <c r="I824" s="80"/>
      <c r="J824" s="59"/>
      <c r="K824" s="60"/>
      <c r="L824" s="59"/>
      <c r="M824" s="60"/>
      <c r="N824" s="59"/>
      <c r="O824" s="80"/>
      <c r="P824" s="59"/>
      <c r="Q824" s="60"/>
      <c r="R824" s="59"/>
      <c r="S824" s="60"/>
      <c r="T824" s="59"/>
      <c r="U824" s="60"/>
      <c r="V824" s="59"/>
      <c r="W824" s="60"/>
      <c r="X824" s="59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</row>
    <row r="825">
      <c r="A825" s="60"/>
      <c r="B825" s="59"/>
      <c r="C825" s="80"/>
      <c r="D825" s="59"/>
      <c r="E825" s="60"/>
      <c r="F825" s="59"/>
      <c r="G825" s="60"/>
      <c r="H825" s="59"/>
      <c r="I825" s="80"/>
      <c r="J825" s="59"/>
      <c r="K825" s="60"/>
      <c r="L825" s="59"/>
      <c r="M825" s="60"/>
      <c r="N825" s="59"/>
      <c r="O825" s="80"/>
      <c r="P825" s="59"/>
      <c r="Q825" s="60"/>
      <c r="R825" s="59"/>
      <c r="S825" s="60"/>
      <c r="T825" s="59"/>
      <c r="U825" s="60"/>
      <c r="V825" s="59"/>
      <c r="W825" s="60"/>
      <c r="X825" s="59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</row>
    <row r="826">
      <c r="A826" s="60"/>
      <c r="B826" s="59"/>
      <c r="C826" s="80"/>
      <c r="D826" s="59"/>
      <c r="E826" s="60"/>
      <c r="F826" s="59"/>
      <c r="G826" s="60"/>
      <c r="H826" s="59"/>
      <c r="I826" s="80"/>
      <c r="J826" s="59"/>
      <c r="K826" s="60"/>
      <c r="L826" s="59"/>
      <c r="M826" s="60"/>
      <c r="N826" s="59"/>
      <c r="O826" s="80"/>
      <c r="P826" s="59"/>
      <c r="Q826" s="60"/>
      <c r="R826" s="59"/>
      <c r="S826" s="60"/>
      <c r="T826" s="59"/>
      <c r="U826" s="60"/>
      <c r="V826" s="59"/>
      <c r="W826" s="60"/>
      <c r="X826" s="59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</row>
    <row r="827">
      <c r="A827" s="60"/>
      <c r="B827" s="59"/>
      <c r="C827" s="80"/>
      <c r="D827" s="59"/>
      <c r="E827" s="60"/>
      <c r="F827" s="59"/>
      <c r="G827" s="60"/>
      <c r="H827" s="59"/>
      <c r="I827" s="80"/>
      <c r="J827" s="59"/>
      <c r="K827" s="60"/>
      <c r="L827" s="59"/>
      <c r="M827" s="60"/>
      <c r="N827" s="59"/>
      <c r="O827" s="80"/>
      <c r="P827" s="59"/>
      <c r="Q827" s="60"/>
      <c r="R827" s="59"/>
      <c r="S827" s="60"/>
      <c r="T827" s="59"/>
      <c r="U827" s="60"/>
      <c r="V827" s="59"/>
      <c r="W827" s="60"/>
      <c r="X827" s="59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</row>
    <row r="828">
      <c r="A828" s="60"/>
      <c r="B828" s="59"/>
      <c r="C828" s="80"/>
      <c r="D828" s="59"/>
      <c r="E828" s="60"/>
      <c r="F828" s="59"/>
      <c r="G828" s="60"/>
      <c r="H828" s="59"/>
      <c r="I828" s="80"/>
      <c r="J828" s="59"/>
      <c r="K828" s="60"/>
      <c r="L828" s="59"/>
      <c r="M828" s="60"/>
      <c r="N828" s="59"/>
      <c r="O828" s="80"/>
      <c r="P828" s="59"/>
      <c r="Q828" s="60"/>
      <c r="R828" s="59"/>
      <c r="S828" s="60"/>
      <c r="T828" s="59"/>
      <c r="U828" s="60"/>
      <c r="V828" s="59"/>
      <c r="W828" s="60"/>
      <c r="X828" s="59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</row>
    <row r="829">
      <c r="A829" s="60"/>
      <c r="B829" s="59"/>
      <c r="C829" s="80"/>
      <c r="D829" s="59"/>
      <c r="E829" s="60"/>
      <c r="F829" s="59"/>
      <c r="G829" s="60"/>
      <c r="H829" s="59"/>
      <c r="I829" s="80"/>
      <c r="J829" s="59"/>
      <c r="K829" s="60"/>
      <c r="L829" s="59"/>
      <c r="M829" s="60"/>
      <c r="N829" s="59"/>
      <c r="O829" s="80"/>
      <c r="P829" s="59"/>
      <c r="Q829" s="60"/>
      <c r="R829" s="59"/>
      <c r="S829" s="60"/>
      <c r="T829" s="59"/>
      <c r="U829" s="60"/>
      <c r="V829" s="59"/>
      <c r="W829" s="60"/>
      <c r="X829" s="59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</row>
    <row r="830">
      <c r="A830" s="60"/>
      <c r="B830" s="59"/>
      <c r="C830" s="80"/>
      <c r="D830" s="59"/>
      <c r="E830" s="60"/>
      <c r="F830" s="59"/>
      <c r="G830" s="60"/>
      <c r="H830" s="59"/>
      <c r="I830" s="80"/>
      <c r="J830" s="59"/>
      <c r="K830" s="60"/>
      <c r="L830" s="59"/>
      <c r="M830" s="60"/>
      <c r="N830" s="59"/>
      <c r="O830" s="80"/>
      <c r="P830" s="59"/>
      <c r="Q830" s="60"/>
      <c r="R830" s="59"/>
      <c r="S830" s="60"/>
      <c r="T830" s="59"/>
      <c r="U830" s="60"/>
      <c r="V830" s="59"/>
      <c r="W830" s="60"/>
      <c r="X830" s="59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</row>
    <row r="831">
      <c r="A831" s="60"/>
      <c r="B831" s="59"/>
      <c r="C831" s="80"/>
      <c r="D831" s="59"/>
      <c r="E831" s="60"/>
      <c r="F831" s="59"/>
      <c r="G831" s="60"/>
      <c r="H831" s="59"/>
      <c r="I831" s="80"/>
      <c r="J831" s="59"/>
      <c r="K831" s="60"/>
      <c r="L831" s="59"/>
      <c r="M831" s="60"/>
      <c r="N831" s="59"/>
      <c r="O831" s="80"/>
      <c r="P831" s="59"/>
      <c r="Q831" s="60"/>
      <c r="R831" s="59"/>
      <c r="S831" s="60"/>
      <c r="T831" s="59"/>
      <c r="U831" s="60"/>
      <c r="V831" s="59"/>
      <c r="W831" s="60"/>
      <c r="X831" s="59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</row>
    <row r="832">
      <c r="A832" s="60"/>
      <c r="B832" s="59"/>
      <c r="C832" s="80"/>
      <c r="D832" s="59"/>
      <c r="E832" s="60"/>
      <c r="F832" s="59"/>
      <c r="G832" s="60"/>
      <c r="H832" s="59"/>
      <c r="I832" s="80"/>
      <c r="J832" s="59"/>
      <c r="K832" s="60"/>
      <c r="L832" s="59"/>
      <c r="M832" s="60"/>
      <c r="N832" s="59"/>
      <c r="O832" s="80"/>
      <c r="P832" s="59"/>
      <c r="Q832" s="60"/>
      <c r="R832" s="59"/>
      <c r="S832" s="60"/>
      <c r="T832" s="59"/>
      <c r="U832" s="60"/>
      <c r="V832" s="59"/>
      <c r="W832" s="60"/>
      <c r="X832" s="59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</row>
    <row r="833">
      <c r="A833" s="60"/>
      <c r="B833" s="59"/>
      <c r="C833" s="80"/>
      <c r="D833" s="59"/>
      <c r="E833" s="60"/>
      <c r="F833" s="59"/>
      <c r="G833" s="60"/>
      <c r="H833" s="59"/>
      <c r="I833" s="80"/>
      <c r="J833" s="59"/>
      <c r="K833" s="60"/>
      <c r="L833" s="59"/>
      <c r="M833" s="60"/>
      <c r="N833" s="59"/>
      <c r="O833" s="80"/>
      <c r="P833" s="59"/>
      <c r="Q833" s="60"/>
      <c r="R833" s="59"/>
      <c r="S833" s="60"/>
      <c r="T833" s="59"/>
      <c r="U833" s="60"/>
      <c r="V833" s="59"/>
      <c r="W833" s="60"/>
      <c r="X833" s="59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</row>
    <row r="834">
      <c r="A834" s="60"/>
      <c r="B834" s="59"/>
      <c r="C834" s="80"/>
      <c r="D834" s="59"/>
      <c r="E834" s="60"/>
      <c r="F834" s="59"/>
      <c r="G834" s="60"/>
      <c r="H834" s="59"/>
      <c r="I834" s="80"/>
      <c r="J834" s="59"/>
      <c r="K834" s="60"/>
      <c r="L834" s="59"/>
      <c r="M834" s="60"/>
      <c r="N834" s="59"/>
      <c r="O834" s="80"/>
      <c r="P834" s="59"/>
      <c r="Q834" s="60"/>
      <c r="R834" s="59"/>
      <c r="S834" s="60"/>
      <c r="T834" s="59"/>
      <c r="U834" s="60"/>
      <c r="V834" s="59"/>
      <c r="W834" s="60"/>
      <c r="X834" s="59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</row>
    <row r="835">
      <c r="A835" s="60"/>
      <c r="B835" s="59"/>
      <c r="C835" s="80"/>
      <c r="D835" s="59"/>
      <c r="E835" s="60"/>
      <c r="F835" s="59"/>
      <c r="G835" s="60"/>
      <c r="H835" s="59"/>
      <c r="I835" s="80"/>
      <c r="J835" s="59"/>
      <c r="K835" s="60"/>
      <c r="L835" s="59"/>
      <c r="M835" s="60"/>
      <c r="N835" s="59"/>
      <c r="O835" s="80"/>
      <c r="P835" s="59"/>
      <c r="Q835" s="60"/>
      <c r="R835" s="59"/>
      <c r="S835" s="60"/>
      <c r="T835" s="59"/>
      <c r="U835" s="60"/>
      <c r="V835" s="59"/>
      <c r="W835" s="60"/>
      <c r="X835" s="59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</row>
    <row r="836">
      <c r="A836" s="60"/>
      <c r="B836" s="59"/>
      <c r="C836" s="80"/>
      <c r="D836" s="59"/>
      <c r="E836" s="60"/>
      <c r="F836" s="59"/>
      <c r="G836" s="60"/>
      <c r="H836" s="59"/>
      <c r="I836" s="80"/>
      <c r="J836" s="59"/>
      <c r="K836" s="60"/>
      <c r="L836" s="59"/>
      <c r="M836" s="60"/>
      <c r="N836" s="59"/>
      <c r="O836" s="80"/>
      <c r="P836" s="59"/>
      <c r="Q836" s="60"/>
      <c r="R836" s="59"/>
      <c r="S836" s="60"/>
      <c r="T836" s="59"/>
      <c r="U836" s="60"/>
      <c r="V836" s="59"/>
      <c r="W836" s="60"/>
      <c r="X836" s="59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</row>
    <row r="837">
      <c r="A837" s="60"/>
      <c r="B837" s="59"/>
      <c r="C837" s="80"/>
      <c r="D837" s="59"/>
      <c r="E837" s="60"/>
      <c r="F837" s="59"/>
      <c r="G837" s="60"/>
      <c r="H837" s="59"/>
      <c r="I837" s="80"/>
      <c r="J837" s="59"/>
      <c r="K837" s="60"/>
      <c r="L837" s="59"/>
      <c r="M837" s="60"/>
      <c r="N837" s="59"/>
      <c r="O837" s="80"/>
      <c r="P837" s="59"/>
      <c r="Q837" s="60"/>
      <c r="R837" s="59"/>
      <c r="S837" s="60"/>
      <c r="T837" s="59"/>
      <c r="U837" s="60"/>
      <c r="V837" s="59"/>
      <c r="W837" s="60"/>
      <c r="X837" s="59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</row>
    <row r="838">
      <c r="A838" s="60"/>
      <c r="B838" s="59"/>
      <c r="C838" s="80"/>
      <c r="D838" s="59"/>
      <c r="E838" s="60"/>
      <c r="F838" s="59"/>
      <c r="G838" s="60"/>
      <c r="H838" s="59"/>
      <c r="I838" s="80"/>
      <c r="J838" s="59"/>
      <c r="K838" s="60"/>
      <c r="L838" s="59"/>
      <c r="M838" s="60"/>
      <c r="N838" s="59"/>
      <c r="O838" s="80"/>
      <c r="P838" s="59"/>
      <c r="Q838" s="60"/>
      <c r="R838" s="59"/>
      <c r="S838" s="60"/>
      <c r="T838" s="59"/>
      <c r="U838" s="60"/>
      <c r="V838" s="59"/>
      <c r="W838" s="60"/>
      <c r="X838" s="59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</row>
    <row r="839">
      <c r="A839" s="60"/>
      <c r="B839" s="59"/>
      <c r="C839" s="80"/>
      <c r="D839" s="59"/>
      <c r="E839" s="60"/>
      <c r="F839" s="59"/>
      <c r="G839" s="60"/>
      <c r="H839" s="59"/>
      <c r="I839" s="80"/>
      <c r="J839" s="59"/>
      <c r="K839" s="60"/>
      <c r="L839" s="59"/>
      <c r="M839" s="60"/>
      <c r="N839" s="59"/>
      <c r="O839" s="80"/>
      <c r="P839" s="59"/>
      <c r="Q839" s="60"/>
      <c r="R839" s="59"/>
      <c r="S839" s="60"/>
      <c r="T839" s="59"/>
      <c r="U839" s="60"/>
      <c r="V839" s="59"/>
      <c r="W839" s="60"/>
      <c r="X839" s="59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</row>
    <row r="840">
      <c r="A840" s="60"/>
      <c r="B840" s="59"/>
      <c r="C840" s="80"/>
      <c r="D840" s="59"/>
      <c r="E840" s="60"/>
      <c r="F840" s="59"/>
      <c r="G840" s="60"/>
      <c r="H840" s="59"/>
      <c r="I840" s="80"/>
      <c r="J840" s="59"/>
      <c r="K840" s="60"/>
      <c r="L840" s="59"/>
      <c r="M840" s="60"/>
      <c r="N840" s="59"/>
      <c r="O840" s="80"/>
      <c r="P840" s="59"/>
      <c r="Q840" s="60"/>
      <c r="R840" s="59"/>
      <c r="S840" s="60"/>
      <c r="T840" s="59"/>
      <c r="U840" s="60"/>
      <c r="V840" s="59"/>
      <c r="W840" s="60"/>
      <c r="X840" s="59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</row>
    <row r="841">
      <c r="A841" s="60"/>
      <c r="B841" s="59"/>
      <c r="C841" s="80"/>
      <c r="D841" s="59"/>
      <c r="E841" s="60"/>
      <c r="F841" s="59"/>
      <c r="G841" s="60"/>
      <c r="H841" s="59"/>
      <c r="I841" s="80"/>
      <c r="J841" s="59"/>
      <c r="K841" s="60"/>
      <c r="L841" s="59"/>
      <c r="M841" s="60"/>
      <c r="N841" s="59"/>
      <c r="O841" s="80"/>
      <c r="P841" s="59"/>
      <c r="Q841" s="60"/>
      <c r="R841" s="59"/>
      <c r="S841" s="60"/>
      <c r="T841" s="59"/>
      <c r="U841" s="60"/>
      <c r="V841" s="59"/>
      <c r="W841" s="60"/>
      <c r="X841" s="59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</row>
    <row r="842">
      <c r="A842" s="60"/>
      <c r="B842" s="59"/>
      <c r="C842" s="80"/>
      <c r="D842" s="59"/>
      <c r="E842" s="60"/>
      <c r="F842" s="59"/>
      <c r="G842" s="60"/>
      <c r="H842" s="59"/>
      <c r="I842" s="80"/>
      <c r="J842" s="59"/>
      <c r="K842" s="60"/>
      <c r="L842" s="59"/>
      <c r="M842" s="60"/>
      <c r="N842" s="59"/>
      <c r="O842" s="80"/>
      <c r="P842" s="59"/>
      <c r="Q842" s="60"/>
      <c r="R842" s="59"/>
      <c r="S842" s="60"/>
      <c r="T842" s="59"/>
      <c r="U842" s="60"/>
      <c r="V842" s="59"/>
      <c r="W842" s="60"/>
      <c r="X842" s="59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</row>
    <row r="843">
      <c r="A843" s="60"/>
      <c r="B843" s="59"/>
      <c r="C843" s="80"/>
      <c r="D843" s="59"/>
      <c r="E843" s="60"/>
      <c r="F843" s="59"/>
      <c r="G843" s="60"/>
      <c r="H843" s="59"/>
      <c r="I843" s="80"/>
      <c r="J843" s="59"/>
      <c r="K843" s="60"/>
      <c r="L843" s="59"/>
      <c r="M843" s="60"/>
      <c r="N843" s="59"/>
      <c r="O843" s="80"/>
      <c r="P843" s="59"/>
      <c r="Q843" s="60"/>
      <c r="R843" s="59"/>
      <c r="S843" s="60"/>
      <c r="T843" s="59"/>
      <c r="U843" s="60"/>
      <c r="V843" s="59"/>
      <c r="W843" s="60"/>
      <c r="X843" s="59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</row>
    <row r="844">
      <c r="A844" s="60"/>
      <c r="B844" s="59"/>
      <c r="C844" s="80"/>
      <c r="D844" s="59"/>
      <c r="E844" s="60"/>
      <c r="F844" s="59"/>
      <c r="G844" s="60"/>
      <c r="H844" s="59"/>
      <c r="I844" s="80"/>
      <c r="J844" s="59"/>
      <c r="K844" s="60"/>
      <c r="L844" s="59"/>
      <c r="M844" s="60"/>
      <c r="N844" s="59"/>
      <c r="O844" s="80"/>
      <c r="P844" s="59"/>
      <c r="Q844" s="60"/>
      <c r="R844" s="59"/>
      <c r="S844" s="60"/>
      <c r="T844" s="59"/>
      <c r="U844" s="60"/>
      <c r="V844" s="59"/>
      <c r="W844" s="60"/>
      <c r="X844" s="59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</row>
    <row r="845">
      <c r="A845" s="60"/>
      <c r="B845" s="59"/>
      <c r="C845" s="80"/>
      <c r="D845" s="59"/>
      <c r="E845" s="60"/>
      <c r="F845" s="59"/>
      <c r="G845" s="60"/>
      <c r="H845" s="59"/>
      <c r="I845" s="80"/>
      <c r="J845" s="59"/>
      <c r="K845" s="60"/>
      <c r="L845" s="59"/>
      <c r="M845" s="60"/>
      <c r="N845" s="59"/>
      <c r="O845" s="80"/>
      <c r="P845" s="59"/>
      <c r="Q845" s="60"/>
      <c r="R845" s="59"/>
      <c r="S845" s="60"/>
      <c r="T845" s="59"/>
      <c r="U845" s="60"/>
      <c r="V845" s="59"/>
      <c r="W845" s="60"/>
      <c r="X845" s="59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</row>
    <row r="846">
      <c r="A846" s="60"/>
      <c r="B846" s="59"/>
      <c r="C846" s="80"/>
      <c r="D846" s="59"/>
      <c r="E846" s="60"/>
      <c r="F846" s="59"/>
      <c r="G846" s="60"/>
      <c r="H846" s="59"/>
      <c r="I846" s="80"/>
      <c r="J846" s="59"/>
      <c r="K846" s="60"/>
      <c r="L846" s="59"/>
      <c r="M846" s="60"/>
      <c r="N846" s="59"/>
      <c r="O846" s="80"/>
      <c r="P846" s="59"/>
      <c r="Q846" s="60"/>
      <c r="R846" s="59"/>
      <c r="S846" s="60"/>
      <c r="T846" s="59"/>
      <c r="U846" s="60"/>
      <c r="V846" s="59"/>
      <c r="W846" s="60"/>
      <c r="X846" s="59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</row>
    <row r="847">
      <c r="A847" s="60"/>
      <c r="B847" s="59"/>
      <c r="C847" s="80"/>
      <c r="D847" s="59"/>
      <c r="E847" s="60"/>
      <c r="F847" s="59"/>
      <c r="G847" s="60"/>
      <c r="H847" s="59"/>
      <c r="I847" s="80"/>
      <c r="J847" s="59"/>
      <c r="K847" s="60"/>
      <c r="L847" s="59"/>
      <c r="M847" s="60"/>
      <c r="N847" s="59"/>
      <c r="O847" s="80"/>
      <c r="P847" s="59"/>
      <c r="Q847" s="60"/>
      <c r="R847" s="59"/>
      <c r="S847" s="60"/>
      <c r="T847" s="59"/>
      <c r="U847" s="60"/>
      <c r="V847" s="59"/>
      <c r="W847" s="60"/>
      <c r="X847" s="59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</row>
    <row r="848">
      <c r="A848" s="60"/>
      <c r="B848" s="59"/>
      <c r="C848" s="80"/>
      <c r="D848" s="59"/>
      <c r="E848" s="60"/>
      <c r="F848" s="59"/>
      <c r="G848" s="60"/>
      <c r="H848" s="59"/>
      <c r="I848" s="80"/>
      <c r="J848" s="59"/>
      <c r="K848" s="60"/>
      <c r="L848" s="59"/>
      <c r="M848" s="60"/>
      <c r="N848" s="59"/>
      <c r="O848" s="80"/>
      <c r="P848" s="59"/>
      <c r="Q848" s="60"/>
      <c r="R848" s="59"/>
      <c r="S848" s="60"/>
      <c r="T848" s="59"/>
      <c r="U848" s="60"/>
      <c r="V848" s="59"/>
      <c r="W848" s="60"/>
      <c r="X848" s="59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</row>
    <row r="849">
      <c r="A849" s="60"/>
      <c r="B849" s="59"/>
      <c r="C849" s="80"/>
      <c r="D849" s="59"/>
      <c r="E849" s="60"/>
      <c r="F849" s="59"/>
      <c r="G849" s="60"/>
      <c r="H849" s="59"/>
      <c r="I849" s="80"/>
      <c r="J849" s="59"/>
      <c r="K849" s="60"/>
      <c r="L849" s="59"/>
      <c r="M849" s="60"/>
      <c r="N849" s="59"/>
      <c r="O849" s="80"/>
      <c r="P849" s="59"/>
      <c r="Q849" s="60"/>
      <c r="R849" s="59"/>
      <c r="S849" s="60"/>
      <c r="T849" s="59"/>
      <c r="U849" s="60"/>
      <c r="V849" s="59"/>
      <c r="W849" s="60"/>
      <c r="X849" s="59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</row>
    <row r="850">
      <c r="A850" s="60"/>
      <c r="B850" s="59"/>
      <c r="C850" s="80"/>
      <c r="D850" s="59"/>
      <c r="E850" s="60"/>
      <c r="F850" s="59"/>
      <c r="G850" s="60"/>
      <c r="H850" s="59"/>
      <c r="I850" s="80"/>
      <c r="J850" s="59"/>
      <c r="K850" s="60"/>
      <c r="L850" s="59"/>
      <c r="M850" s="60"/>
      <c r="N850" s="59"/>
      <c r="O850" s="80"/>
      <c r="P850" s="59"/>
      <c r="Q850" s="60"/>
      <c r="R850" s="59"/>
      <c r="S850" s="60"/>
      <c r="T850" s="59"/>
      <c r="U850" s="60"/>
      <c r="V850" s="59"/>
      <c r="W850" s="60"/>
      <c r="X850" s="59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</row>
    <row r="851">
      <c r="A851" s="60"/>
      <c r="B851" s="59"/>
      <c r="C851" s="80"/>
      <c r="D851" s="59"/>
      <c r="E851" s="60"/>
      <c r="F851" s="59"/>
      <c r="G851" s="60"/>
      <c r="H851" s="59"/>
      <c r="I851" s="80"/>
      <c r="J851" s="59"/>
      <c r="K851" s="60"/>
      <c r="L851" s="59"/>
      <c r="M851" s="60"/>
      <c r="N851" s="59"/>
      <c r="O851" s="80"/>
      <c r="P851" s="59"/>
      <c r="Q851" s="60"/>
      <c r="R851" s="59"/>
      <c r="S851" s="60"/>
      <c r="T851" s="59"/>
      <c r="U851" s="60"/>
      <c r="V851" s="59"/>
      <c r="W851" s="60"/>
      <c r="X851" s="59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</row>
    <row r="852">
      <c r="A852" s="60"/>
      <c r="B852" s="59"/>
      <c r="C852" s="80"/>
      <c r="D852" s="59"/>
      <c r="E852" s="60"/>
      <c r="F852" s="59"/>
      <c r="G852" s="60"/>
      <c r="H852" s="59"/>
      <c r="I852" s="80"/>
      <c r="J852" s="59"/>
      <c r="K852" s="60"/>
      <c r="L852" s="59"/>
      <c r="M852" s="60"/>
      <c r="N852" s="59"/>
      <c r="O852" s="80"/>
      <c r="P852" s="59"/>
      <c r="Q852" s="60"/>
      <c r="R852" s="59"/>
      <c r="S852" s="60"/>
      <c r="T852" s="59"/>
      <c r="U852" s="60"/>
      <c r="V852" s="59"/>
      <c r="W852" s="60"/>
      <c r="X852" s="59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</row>
    <row r="853">
      <c r="A853" s="60"/>
      <c r="B853" s="59"/>
      <c r="C853" s="80"/>
      <c r="D853" s="59"/>
      <c r="E853" s="60"/>
      <c r="F853" s="59"/>
      <c r="G853" s="60"/>
      <c r="H853" s="59"/>
      <c r="I853" s="80"/>
      <c r="J853" s="59"/>
      <c r="K853" s="60"/>
      <c r="L853" s="59"/>
      <c r="M853" s="60"/>
      <c r="N853" s="59"/>
      <c r="O853" s="80"/>
      <c r="P853" s="59"/>
      <c r="Q853" s="60"/>
      <c r="R853" s="59"/>
      <c r="S853" s="60"/>
      <c r="T853" s="59"/>
      <c r="U853" s="60"/>
      <c r="V853" s="59"/>
      <c r="W853" s="60"/>
      <c r="X853" s="59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</row>
    <row r="854">
      <c r="A854" s="60"/>
      <c r="B854" s="59"/>
      <c r="C854" s="80"/>
      <c r="D854" s="59"/>
      <c r="E854" s="60"/>
      <c r="F854" s="59"/>
      <c r="G854" s="60"/>
      <c r="H854" s="59"/>
      <c r="I854" s="80"/>
      <c r="J854" s="59"/>
      <c r="K854" s="60"/>
      <c r="L854" s="59"/>
      <c r="M854" s="60"/>
      <c r="N854" s="59"/>
      <c r="O854" s="80"/>
      <c r="P854" s="59"/>
      <c r="Q854" s="60"/>
      <c r="R854" s="59"/>
      <c r="S854" s="60"/>
      <c r="T854" s="59"/>
      <c r="U854" s="60"/>
      <c r="V854" s="59"/>
      <c r="W854" s="60"/>
      <c r="X854" s="59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</row>
    <row r="855">
      <c r="A855" s="60"/>
      <c r="B855" s="59"/>
      <c r="C855" s="80"/>
      <c r="D855" s="59"/>
      <c r="E855" s="60"/>
      <c r="F855" s="59"/>
      <c r="G855" s="60"/>
      <c r="H855" s="59"/>
      <c r="I855" s="80"/>
      <c r="J855" s="59"/>
      <c r="K855" s="60"/>
      <c r="L855" s="59"/>
      <c r="M855" s="60"/>
      <c r="N855" s="59"/>
      <c r="O855" s="80"/>
      <c r="P855" s="59"/>
      <c r="Q855" s="60"/>
      <c r="R855" s="59"/>
      <c r="S855" s="60"/>
      <c r="T855" s="59"/>
      <c r="U855" s="60"/>
      <c r="V855" s="59"/>
      <c r="W855" s="60"/>
      <c r="X855" s="59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</row>
    <row r="856">
      <c r="A856" s="60"/>
      <c r="B856" s="59"/>
      <c r="C856" s="80"/>
      <c r="D856" s="59"/>
      <c r="E856" s="60"/>
      <c r="F856" s="59"/>
      <c r="G856" s="60"/>
      <c r="H856" s="59"/>
      <c r="I856" s="80"/>
      <c r="J856" s="59"/>
      <c r="K856" s="60"/>
      <c r="L856" s="59"/>
      <c r="M856" s="60"/>
      <c r="N856" s="59"/>
      <c r="O856" s="80"/>
      <c r="P856" s="59"/>
      <c r="Q856" s="60"/>
      <c r="R856" s="59"/>
      <c r="S856" s="60"/>
      <c r="T856" s="59"/>
      <c r="U856" s="60"/>
      <c r="V856" s="59"/>
      <c r="W856" s="60"/>
      <c r="X856" s="59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</row>
    <row r="857">
      <c r="A857" s="60"/>
      <c r="B857" s="59"/>
      <c r="C857" s="80"/>
      <c r="D857" s="59"/>
      <c r="E857" s="60"/>
      <c r="F857" s="59"/>
      <c r="G857" s="60"/>
      <c r="H857" s="59"/>
      <c r="I857" s="80"/>
      <c r="J857" s="59"/>
      <c r="K857" s="60"/>
      <c r="L857" s="59"/>
      <c r="M857" s="60"/>
      <c r="N857" s="59"/>
      <c r="O857" s="80"/>
      <c r="P857" s="59"/>
      <c r="Q857" s="60"/>
      <c r="R857" s="59"/>
      <c r="S857" s="60"/>
      <c r="T857" s="59"/>
      <c r="U857" s="60"/>
      <c r="V857" s="59"/>
      <c r="W857" s="60"/>
      <c r="X857" s="59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</row>
    <row r="858">
      <c r="A858" s="60"/>
      <c r="B858" s="59"/>
      <c r="C858" s="80"/>
      <c r="D858" s="59"/>
      <c r="E858" s="60"/>
      <c r="F858" s="59"/>
      <c r="G858" s="60"/>
      <c r="H858" s="59"/>
      <c r="I858" s="80"/>
      <c r="J858" s="59"/>
      <c r="K858" s="60"/>
      <c r="L858" s="59"/>
      <c r="M858" s="60"/>
      <c r="N858" s="59"/>
      <c r="O858" s="80"/>
      <c r="P858" s="59"/>
      <c r="Q858" s="60"/>
      <c r="R858" s="59"/>
      <c r="S858" s="60"/>
      <c r="T858" s="59"/>
      <c r="U858" s="60"/>
      <c r="V858" s="59"/>
      <c r="W858" s="60"/>
      <c r="X858" s="59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</row>
    <row r="859">
      <c r="A859" s="60"/>
      <c r="B859" s="59"/>
      <c r="C859" s="80"/>
      <c r="D859" s="59"/>
      <c r="E859" s="60"/>
      <c r="F859" s="59"/>
      <c r="G859" s="60"/>
      <c r="H859" s="59"/>
      <c r="I859" s="80"/>
      <c r="J859" s="59"/>
      <c r="K859" s="60"/>
      <c r="L859" s="59"/>
      <c r="M859" s="60"/>
      <c r="N859" s="59"/>
      <c r="O859" s="80"/>
      <c r="P859" s="59"/>
      <c r="Q859" s="60"/>
      <c r="R859" s="59"/>
      <c r="S859" s="60"/>
      <c r="T859" s="59"/>
      <c r="U859" s="60"/>
      <c r="V859" s="59"/>
      <c r="W859" s="60"/>
      <c r="X859" s="59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</row>
    <row r="860">
      <c r="A860" s="60"/>
      <c r="B860" s="59"/>
      <c r="C860" s="80"/>
      <c r="D860" s="59"/>
      <c r="E860" s="60"/>
      <c r="F860" s="59"/>
      <c r="G860" s="60"/>
      <c r="H860" s="59"/>
      <c r="I860" s="80"/>
      <c r="J860" s="59"/>
      <c r="K860" s="60"/>
      <c r="L860" s="59"/>
      <c r="M860" s="60"/>
      <c r="N860" s="59"/>
      <c r="O860" s="80"/>
      <c r="P860" s="59"/>
      <c r="Q860" s="60"/>
      <c r="R860" s="59"/>
      <c r="S860" s="60"/>
      <c r="T860" s="59"/>
      <c r="U860" s="60"/>
      <c r="V860" s="59"/>
      <c r="W860" s="60"/>
      <c r="X860" s="59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</row>
    <row r="861">
      <c r="A861" s="60"/>
      <c r="B861" s="59"/>
      <c r="C861" s="80"/>
      <c r="D861" s="59"/>
      <c r="E861" s="60"/>
      <c r="F861" s="59"/>
      <c r="G861" s="60"/>
      <c r="H861" s="59"/>
      <c r="I861" s="80"/>
      <c r="J861" s="59"/>
      <c r="K861" s="60"/>
      <c r="L861" s="59"/>
      <c r="M861" s="60"/>
      <c r="N861" s="59"/>
      <c r="O861" s="80"/>
      <c r="P861" s="59"/>
      <c r="Q861" s="60"/>
      <c r="R861" s="59"/>
      <c r="S861" s="60"/>
      <c r="T861" s="59"/>
      <c r="U861" s="60"/>
      <c r="V861" s="59"/>
      <c r="W861" s="60"/>
      <c r="X861" s="59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</row>
    <row r="862">
      <c r="A862" s="60"/>
      <c r="B862" s="59"/>
      <c r="C862" s="80"/>
      <c r="D862" s="59"/>
      <c r="E862" s="60"/>
      <c r="F862" s="59"/>
      <c r="G862" s="60"/>
      <c r="H862" s="59"/>
      <c r="I862" s="80"/>
      <c r="J862" s="59"/>
      <c r="K862" s="60"/>
      <c r="L862" s="59"/>
      <c r="M862" s="60"/>
      <c r="N862" s="59"/>
      <c r="O862" s="80"/>
      <c r="P862" s="59"/>
      <c r="Q862" s="60"/>
      <c r="R862" s="59"/>
      <c r="S862" s="60"/>
      <c r="T862" s="59"/>
      <c r="U862" s="60"/>
      <c r="V862" s="59"/>
      <c r="W862" s="60"/>
      <c r="X862" s="59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</row>
    <row r="863">
      <c r="A863" s="60"/>
      <c r="B863" s="59"/>
      <c r="C863" s="80"/>
      <c r="D863" s="59"/>
      <c r="E863" s="60"/>
      <c r="F863" s="59"/>
      <c r="G863" s="60"/>
      <c r="H863" s="59"/>
      <c r="I863" s="80"/>
      <c r="J863" s="59"/>
      <c r="K863" s="60"/>
      <c r="L863" s="59"/>
      <c r="M863" s="60"/>
      <c r="N863" s="59"/>
      <c r="O863" s="80"/>
      <c r="P863" s="59"/>
      <c r="Q863" s="60"/>
      <c r="R863" s="59"/>
      <c r="S863" s="60"/>
      <c r="T863" s="59"/>
      <c r="U863" s="60"/>
      <c r="V863" s="59"/>
      <c r="W863" s="60"/>
      <c r="X863" s="59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</row>
    <row r="864">
      <c r="A864" s="60"/>
      <c r="B864" s="59"/>
      <c r="C864" s="80"/>
      <c r="D864" s="59"/>
      <c r="E864" s="60"/>
      <c r="F864" s="59"/>
      <c r="G864" s="60"/>
      <c r="H864" s="59"/>
      <c r="I864" s="80"/>
      <c r="J864" s="59"/>
      <c r="K864" s="60"/>
      <c r="L864" s="59"/>
      <c r="M864" s="60"/>
      <c r="N864" s="59"/>
      <c r="O864" s="80"/>
      <c r="P864" s="59"/>
      <c r="Q864" s="60"/>
      <c r="R864" s="59"/>
      <c r="S864" s="60"/>
      <c r="T864" s="59"/>
      <c r="U864" s="60"/>
      <c r="V864" s="59"/>
      <c r="W864" s="60"/>
      <c r="X864" s="59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</row>
    <row r="865">
      <c r="A865" s="60"/>
      <c r="B865" s="59"/>
      <c r="C865" s="80"/>
      <c r="D865" s="59"/>
      <c r="E865" s="60"/>
      <c r="F865" s="59"/>
      <c r="G865" s="60"/>
      <c r="H865" s="59"/>
      <c r="I865" s="80"/>
      <c r="J865" s="59"/>
      <c r="K865" s="60"/>
      <c r="L865" s="59"/>
      <c r="M865" s="60"/>
      <c r="N865" s="59"/>
      <c r="O865" s="80"/>
      <c r="P865" s="59"/>
      <c r="Q865" s="60"/>
      <c r="R865" s="59"/>
      <c r="S865" s="60"/>
      <c r="T865" s="59"/>
      <c r="U865" s="60"/>
      <c r="V865" s="59"/>
      <c r="W865" s="60"/>
      <c r="X865" s="59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</row>
    <row r="866">
      <c r="A866" s="60"/>
      <c r="B866" s="59"/>
      <c r="C866" s="80"/>
      <c r="D866" s="59"/>
      <c r="E866" s="60"/>
      <c r="F866" s="59"/>
      <c r="G866" s="60"/>
      <c r="H866" s="59"/>
      <c r="I866" s="80"/>
      <c r="J866" s="59"/>
      <c r="K866" s="60"/>
      <c r="L866" s="59"/>
      <c r="M866" s="60"/>
      <c r="N866" s="59"/>
      <c r="O866" s="80"/>
      <c r="P866" s="59"/>
      <c r="Q866" s="60"/>
      <c r="R866" s="59"/>
      <c r="S866" s="60"/>
      <c r="T866" s="59"/>
      <c r="U866" s="60"/>
      <c r="V866" s="59"/>
      <c r="W866" s="60"/>
      <c r="X866" s="59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</row>
    <row r="867">
      <c r="A867" s="60"/>
      <c r="B867" s="59"/>
      <c r="C867" s="80"/>
      <c r="D867" s="59"/>
      <c r="E867" s="60"/>
      <c r="F867" s="59"/>
      <c r="G867" s="60"/>
      <c r="H867" s="59"/>
      <c r="I867" s="80"/>
      <c r="J867" s="59"/>
      <c r="K867" s="60"/>
      <c r="L867" s="59"/>
      <c r="M867" s="60"/>
      <c r="N867" s="59"/>
      <c r="O867" s="80"/>
      <c r="P867" s="59"/>
      <c r="Q867" s="60"/>
      <c r="R867" s="59"/>
      <c r="S867" s="60"/>
      <c r="T867" s="59"/>
      <c r="U867" s="60"/>
      <c r="V867" s="59"/>
      <c r="W867" s="60"/>
      <c r="X867" s="59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</row>
    <row r="868">
      <c r="A868" s="60"/>
      <c r="B868" s="59"/>
      <c r="C868" s="80"/>
      <c r="D868" s="59"/>
      <c r="E868" s="60"/>
      <c r="F868" s="59"/>
      <c r="G868" s="60"/>
      <c r="H868" s="59"/>
      <c r="I868" s="80"/>
      <c r="J868" s="59"/>
      <c r="K868" s="60"/>
      <c r="L868" s="59"/>
      <c r="M868" s="60"/>
      <c r="N868" s="59"/>
      <c r="O868" s="80"/>
      <c r="P868" s="59"/>
      <c r="Q868" s="60"/>
      <c r="R868" s="59"/>
      <c r="S868" s="60"/>
      <c r="T868" s="59"/>
      <c r="U868" s="60"/>
      <c r="V868" s="59"/>
      <c r="W868" s="60"/>
      <c r="X868" s="59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</row>
    <row r="869">
      <c r="A869" s="60"/>
      <c r="B869" s="59"/>
      <c r="C869" s="80"/>
      <c r="D869" s="59"/>
      <c r="E869" s="60"/>
      <c r="F869" s="59"/>
      <c r="G869" s="60"/>
      <c r="H869" s="59"/>
      <c r="I869" s="80"/>
      <c r="J869" s="59"/>
      <c r="K869" s="60"/>
      <c r="L869" s="59"/>
      <c r="M869" s="60"/>
      <c r="N869" s="59"/>
      <c r="O869" s="80"/>
      <c r="P869" s="59"/>
      <c r="Q869" s="60"/>
      <c r="R869" s="59"/>
      <c r="S869" s="60"/>
      <c r="T869" s="59"/>
      <c r="U869" s="60"/>
      <c r="V869" s="59"/>
      <c r="W869" s="60"/>
      <c r="X869" s="59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</row>
    <row r="870">
      <c r="A870" s="60"/>
      <c r="B870" s="59"/>
      <c r="C870" s="80"/>
      <c r="D870" s="59"/>
      <c r="E870" s="60"/>
      <c r="F870" s="59"/>
      <c r="G870" s="60"/>
      <c r="H870" s="59"/>
      <c r="I870" s="80"/>
      <c r="J870" s="59"/>
      <c r="K870" s="60"/>
      <c r="L870" s="59"/>
      <c r="M870" s="60"/>
      <c r="N870" s="59"/>
      <c r="O870" s="80"/>
      <c r="P870" s="59"/>
      <c r="Q870" s="60"/>
      <c r="R870" s="59"/>
      <c r="S870" s="60"/>
      <c r="T870" s="59"/>
      <c r="U870" s="60"/>
      <c r="V870" s="59"/>
      <c r="W870" s="60"/>
      <c r="X870" s="59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</row>
    <row r="871">
      <c r="A871" s="60"/>
      <c r="B871" s="59"/>
      <c r="C871" s="80"/>
      <c r="D871" s="59"/>
      <c r="E871" s="60"/>
      <c r="F871" s="59"/>
      <c r="G871" s="60"/>
      <c r="H871" s="59"/>
      <c r="I871" s="80"/>
      <c r="J871" s="59"/>
      <c r="K871" s="60"/>
      <c r="L871" s="59"/>
      <c r="M871" s="60"/>
      <c r="N871" s="59"/>
      <c r="O871" s="80"/>
      <c r="P871" s="59"/>
      <c r="Q871" s="60"/>
      <c r="R871" s="59"/>
      <c r="S871" s="60"/>
      <c r="T871" s="59"/>
      <c r="U871" s="60"/>
      <c r="V871" s="59"/>
      <c r="W871" s="60"/>
      <c r="X871" s="59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</row>
    <row r="872">
      <c r="A872" s="60"/>
      <c r="B872" s="59"/>
      <c r="C872" s="80"/>
      <c r="D872" s="59"/>
      <c r="E872" s="60"/>
      <c r="F872" s="59"/>
      <c r="G872" s="60"/>
      <c r="H872" s="59"/>
      <c r="I872" s="80"/>
      <c r="J872" s="59"/>
      <c r="K872" s="60"/>
      <c r="L872" s="59"/>
      <c r="M872" s="60"/>
      <c r="N872" s="59"/>
      <c r="O872" s="80"/>
      <c r="P872" s="59"/>
      <c r="Q872" s="60"/>
      <c r="R872" s="59"/>
      <c r="S872" s="60"/>
      <c r="T872" s="59"/>
      <c r="U872" s="60"/>
      <c r="V872" s="59"/>
      <c r="W872" s="60"/>
      <c r="X872" s="59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</row>
    <row r="873">
      <c r="A873" s="60"/>
      <c r="B873" s="59"/>
      <c r="C873" s="80"/>
      <c r="D873" s="59"/>
      <c r="E873" s="60"/>
      <c r="F873" s="59"/>
      <c r="G873" s="60"/>
      <c r="H873" s="59"/>
      <c r="I873" s="80"/>
      <c r="J873" s="59"/>
      <c r="K873" s="60"/>
      <c r="L873" s="59"/>
      <c r="M873" s="60"/>
      <c r="N873" s="59"/>
      <c r="O873" s="80"/>
      <c r="P873" s="59"/>
      <c r="Q873" s="60"/>
      <c r="R873" s="59"/>
      <c r="S873" s="60"/>
      <c r="T873" s="59"/>
      <c r="U873" s="60"/>
      <c r="V873" s="59"/>
      <c r="W873" s="60"/>
      <c r="X873" s="59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</row>
    <row r="874">
      <c r="A874" s="60"/>
      <c r="B874" s="59"/>
      <c r="C874" s="80"/>
      <c r="D874" s="59"/>
      <c r="E874" s="60"/>
      <c r="F874" s="59"/>
      <c r="G874" s="60"/>
      <c r="H874" s="59"/>
      <c r="I874" s="80"/>
      <c r="J874" s="59"/>
      <c r="K874" s="60"/>
      <c r="L874" s="59"/>
      <c r="M874" s="60"/>
      <c r="N874" s="59"/>
      <c r="O874" s="80"/>
      <c r="P874" s="59"/>
      <c r="Q874" s="60"/>
      <c r="R874" s="59"/>
      <c r="S874" s="60"/>
      <c r="T874" s="59"/>
      <c r="U874" s="60"/>
      <c r="V874" s="59"/>
      <c r="W874" s="60"/>
      <c r="X874" s="59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</row>
    <row r="875">
      <c r="A875" s="60"/>
      <c r="B875" s="59"/>
      <c r="C875" s="80"/>
      <c r="D875" s="59"/>
      <c r="E875" s="60"/>
      <c r="F875" s="59"/>
      <c r="G875" s="60"/>
      <c r="H875" s="59"/>
      <c r="I875" s="80"/>
      <c r="J875" s="59"/>
      <c r="K875" s="60"/>
      <c r="L875" s="59"/>
      <c r="M875" s="60"/>
      <c r="N875" s="59"/>
      <c r="O875" s="80"/>
      <c r="P875" s="59"/>
      <c r="Q875" s="60"/>
      <c r="R875" s="59"/>
      <c r="S875" s="60"/>
      <c r="T875" s="59"/>
      <c r="U875" s="60"/>
      <c r="V875" s="59"/>
      <c r="W875" s="60"/>
      <c r="X875" s="59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</row>
    <row r="876">
      <c r="A876" s="60"/>
      <c r="B876" s="59"/>
      <c r="C876" s="80"/>
      <c r="D876" s="59"/>
      <c r="E876" s="60"/>
      <c r="F876" s="59"/>
      <c r="G876" s="60"/>
      <c r="H876" s="59"/>
      <c r="I876" s="80"/>
      <c r="J876" s="59"/>
      <c r="K876" s="60"/>
      <c r="L876" s="59"/>
      <c r="M876" s="60"/>
      <c r="N876" s="59"/>
      <c r="O876" s="80"/>
      <c r="P876" s="59"/>
      <c r="Q876" s="60"/>
      <c r="R876" s="59"/>
      <c r="S876" s="60"/>
      <c r="T876" s="59"/>
      <c r="U876" s="60"/>
      <c r="V876" s="59"/>
      <c r="W876" s="60"/>
      <c r="X876" s="59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</row>
    <row r="877">
      <c r="A877" s="60"/>
      <c r="B877" s="59"/>
      <c r="C877" s="80"/>
      <c r="D877" s="59"/>
      <c r="E877" s="60"/>
      <c r="F877" s="59"/>
      <c r="G877" s="60"/>
      <c r="H877" s="59"/>
      <c r="I877" s="80"/>
      <c r="J877" s="59"/>
      <c r="K877" s="60"/>
      <c r="L877" s="59"/>
      <c r="M877" s="60"/>
      <c r="N877" s="59"/>
      <c r="O877" s="80"/>
      <c r="P877" s="59"/>
      <c r="Q877" s="60"/>
      <c r="R877" s="59"/>
      <c r="S877" s="60"/>
      <c r="T877" s="59"/>
      <c r="U877" s="60"/>
      <c r="V877" s="59"/>
      <c r="W877" s="60"/>
      <c r="X877" s="59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</row>
    <row r="878">
      <c r="A878" s="60"/>
      <c r="B878" s="59"/>
      <c r="C878" s="80"/>
      <c r="D878" s="59"/>
      <c r="E878" s="60"/>
      <c r="F878" s="59"/>
      <c r="G878" s="60"/>
      <c r="H878" s="59"/>
      <c r="I878" s="80"/>
      <c r="J878" s="59"/>
      <c r="K878" s="60"/>
      <c r="L878" s="59"/>
      <c r="M878" s="60"/>
      <c r="N878" s="59"/>
      <c r="O878" s="80"/>
      <c r="P878" s="59"/>
      <c r="Q878" s="60"/>
      <c r="R878" s="59"/>
      <c r="S878" s="60"/>
      <c r="T878" s="59"/>
      <c r="U878" s="60"/>
      <c r="V878" s="59"/>
      <c r="W878" s="60"/>
      <c r="X878" s="59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</row>
    <row r="879">
      <c r="A879" s="60"/>
      <c r="B879" s="59"/>
      <c r="C879" s="80"/>
      <c r="D879" s="59"/>
      <c r="E879" s="60"/>
      <c r="F879" s="59"/>
      <c r="G879" s="60"/>
      <c r="H879" s="59"/>
      <c r="I879" s="80"/>
      <c r="J879" s="59"/>
      <c r="K879" s="60"/>
      <c r="L879" s="59"/>
      <c r="M879" s="60"/>
      <c r="N879" s="59"/>
      <c r="O879" s="80"/>
      <c r="P879" s="59"/>
      <c r="Q879" s="60"/>
      <c r="R879" s="59"/>
      <c r="S879" s="60"/>
      <c r="T879" s="59"/>
      <c r="U879" s="60"/>
      <c r="V879" s="59"/>
      <c r="W879" s="60"/>
      <c r="X879" s="59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</row>
    <row r="880">
      <c r="A880" s="60"/>
      <c r="B880" s="59"/>
      <c r="C880" s="80"/>
      <c r="D880" s="59"/>
      <c r="E880" s="60"/>
      <c r="F880" s="59"/>
      <c r="G880" s="60"/>
      <c r="H880" s="59"/>
      <c r="I880" s="80"/>
      <c r="J880" s="59"/>
      <c r="K880" s="60"/>
      <c r="L880" s="59"/>
      <c r="M880" s="60"/>
      <c r="N880" s="59"/>
      <c r="O880" s="80"/>
      <c r="P880" s="59"/>
      <c r="Q880" s="60"/>
      <c r="R880" s="59"/>
      <c r="S880" s="60"/>
      <c r="T880" s="59"/>
      <c r="U880" s="60"/>
      <c r="V880" s="59"/>
      <c r="W880" s="60"/>
      <c r="X880" s="59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</row>
    <row r="881">
      <c r="A881" s="60"/>
      <c r="B881" s="59"/>
      <c r="C881" s="80"/>
      <c r="D881" s="59"/>
      <c r="E881" s="60"/>
      <c r="F881" s="59"/>
      <c r="G881" s="60"/>
      <c r="H881" s="59"/>
      <c r="I881" s="80"/>
      <c r="J881" s="59"/>
      <c r="K881" s="60"/>
      <c r="L881" s="59"/>
      <c r="M881" s="60"/>
      <c r="N881" s="59"/>
      <c r="O881" s="80"/>
      <c r="P881" s="59"/>
      <c r="Q881" s="60"/>
      <c r="R881" s="59"/>
      <c r="S881" s="60"/>
      <c r="T881" s="59"/>
      <c r="U881" s="60"/>
      <c r="V881" s="59"/>
      <c r="W881" s="60"/>
      <c r="X881" s="59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</row>
    <row r="882">
      <c r="A882" s="60"/>
      <c r="B882" s="59"/>
      <c r="C882" s="80"/>
      <c r="D882" s="59"/>
      <c r="E882" s="60"/>
      <c r="F882" s="59"/>
      <c r="G882" s="60"/>
      <c r="H882" s="59"/>
      <c r="I882" s="80"/>
      <c r="J882" s="59"/>
      <c r="K882" s="60"/>
      <c r="L882" s="59"/>
      <c r="M882" s="60"/>
      <c r="N882" s="59"/>
      <c r="O882" s="80"/>
      <c r="P882" s="59"/>
      <c r="Q882" s="60"/>
      <c r="R882" s="59"/>
      <c r="S882" s="60"/>
      <c r="T882" s="59"/>
      <c r="U882" s="60"/>
      <c r="V882" s="59"/>
      <c r="W882" s="60"/>
      <c r="X882" s="59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</row>
    <row r="883">
      <c r="A883" s="60"/>
      <c r="B883" s="59"/>
      <c r="C883" s="80"/>
      <c r="D883" s="59"/>
      <c r="E883" s="60"/>
      <c r="F883" s="59"/>
      <c r="G883" s="60"/>
      <c r="H883" s="59"/>
      <c r="I883" s="80"/>
      <c r="J883" s="59"/>
      <c r="K883" s="60"/>
      <c r="L883" s="59"/>
      <c r="M883" s="60"/>
      <c r="N883" s="59"/>
      <c r="O883" s="80"/>
      <c r="P883" s="59"/>
      <c r="Q883" s="60"/>
      <c r="R883" s="59"/>
      <c r="S883" s="60"/>
      <c r="T883" s="59"/>
      <c r="U883" s="60"/>
      <c r="V883" s="59"/>
      <c r="W883" s="60"/>
      <c r="X883" s="59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</row>
    <row r="884">
      <c r="A884" s="60"/>
      <c r="B884" s="59"/>
      <c r="C884" s="80"/>
      <c r="D884" s="59"/>
      <c r="E884" s="60"/>
      <c r="F884" s="59"/>
      <c r="G884" s="60"/>
      <c r="H884" s="59"/>
      <c r="I884" s="80"/>
      <c r="J884" s="59"/>
      <c r="K884" s="60"/>
      <c r="L884" s="59"/>
      <c r="M884" s="60"/>
      <c r="N884" s="59"/>
      <c r="O884" s="80"/>
      <c r="P884" s="59"/>
      <c r="Q884" s="60"/>
      <c r="R884" s="59"/>
      <c r="S884" s="60"/>
      <c r="T884" s="59"/>
      <c r="U884" s="60"/>
      <c r="V884" s="59"/>
      <c r="W884" s="60"/>
      <c r="X884" s="59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</row>
    <row r="885">
      <c r="A885" s="60"/>
      <c r="B885" s="59"/>
      <c r="C885" s="80"/>
      <c r="D885" s="59"/>
      <c r="E885" s="60"/>
      <c r="F885" s="59"/>
      <c r="G885" s="60"/>
      <c r="H885" s="59"/>
      <c r="I885" s="80"/>
      <c r="J885" s="59"/>
      <c r="K885" s="60"/>
      <c r="L885" s="59"/>
      <c r="M885" s="60"/>
      <c r="N885" s="59"/>
      <c r="O885" s="80"/>
      <c r="P885" s="59"/>
      <c r="Q885" s="60"/>
      <c r="R885" s="59"/>
      <c r="S885" s="60"/>
      <c r="T885" s="59"/>
      <c r="U885" s="60"/>
      <c r="V885" s="59"/>
      <c r="W885" s="60"/>
      <c r="X885" s="59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</row>
    <row r="886">
      <c r="A886" s="60"/>
      <c r="B886" s="59"/>
      <c r="C886" s="80"/>
      <c r="D886" s="59"/>
      <c r="E886" s="60"/>
      <c r="F886" s="59"/>
      <c r="G886" s="60"/>
      <c r="H886" s="59"/>
      <c r="I886" s="80"/>
      <c r="J886" s="59"/>
      <c r="K886" s="60"/>
      <c r="L886" s="59"/>
      <c r="M886" s="60"/>
      <c r="N886" s="59"/>
      <c r="O886" s="80"/>
      <c r="P886" s="59"/>
      <c r="Q886" s="60"/>
      <c r="R886" s="59"/>
      <c r="S886" s="60"/>
      <c r="T886" s="59"/>
      <c r="U886" s="60"/>
      <c r="V886" s="59"/>
      <c r="W886" s="60"/>
      <c r="X886" s="59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</row>
    <row r="887">
      <c r="A887" s="60"/>
      <c r="B887" s="59"/>
      <c r="C887" s="80"/>
      <c r="D887" s="59"/>
      <c r="E887" s="60"/>
      <c r="F887" s="59"/>
      <c r="G887" s="60"/>
      <c r="H887" s="59"/>
      <c r="I887" s="80"/>
      <c r="J887" s="59"/>
      <c r="K887" s="60"/>
      <c r="L887" s="59"/>
      <c r="M887" s="60"/>
      <c r="N887" s="59"/>
      <c r="O887" s="80"/>
      <c r="P887" s="59"/>
      <c r="Q887" s="60"/>
      <c r="R887" s="59"/>
      <c r="S887" s="60"/>
      <c r="T887" s="59"/>
      <c r="U887" s="60"/>
      <c r="V887" s="59"/>
      <c r="W887" s="60"/>
      <c r="X887" s="59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</row>
    <row r="888">
      <c r="A888" s="60"/>
      <c r="B888" s="59"/>
      <c r="C888" s="80"/>
      <c r="D888" s="59"/>
      <c r="E888" s="60"/>
      <c r="F888" s="59"/>
      <c r="G888" s="60"/>
      <c r="H888" s="59"/>
      <c r="I888" s="80"/>
      <c r="J888" s="59"/>
      <c r="K888" s="60"/>
      <c r="L888" s="59"/>
      <c r="M888" s="60"/>
      <c r="N888" s="59"/>
      <c r="O888" s="80"/>
      <c r="P888" s="59"/>
      <c r="Q888" s="60"/>
      <c r="R888" s="59"/>
      <c r="S888" s="60"/>
      <c r="T888" s="59"/>
      <c r="U888" s="60"/>
      <c r="V888" s="59"/>
      <c r="W888" s="60"/>
      <c r="X888" s="59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</row>
    <row r="889">
      <c r="A889" s="60"/>
      <c r="B889" s="59"/>
      <c r="C889" s="80"/>
      <c r="D889" s="59"/>
      <c r="E889" s="60"/>
      <c r="F889" s="59"/>
      <c r="G889" s="60"/>
      <c r="H889" s="59"/>
      <c r="I889" s="80"/>
      <c r="J889" s="59"/>
      <c r="K889" s="60"/>
      <c r="L889" s="59"/>
      <c r="M889" s="60"/>
      <c r="N889" s="59"/>
      <c r="O889" s="80"/>
      <c r="P889" s="59"/>
      <c r="Q889" s="60"/>
      <c r="R889" s="59"/>
      <c r="S889" s="60"/>
      <c r="T889" s="59"/>
      <c r="U889" s="60"/>
      <c r="V889" s="59"/>
      <c r="W889" s="60"/>
      <c r="X889" s="59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</row>
    <row r="890">
      <c r="A890" s="60"/>
      <c r="B890" s="59"/>
      <c r="C890" s="80"/>
      <c r="D890" s="59"/>
      <c r="E890" s="60"/>
      <c r="F890" s="59"/>
      <c r="G890" s="60"/>
      <c r="H890" s="59"/>
      <c r="I890" s="80"/>
      <c r="J890" s="59"/>
      <c r="K890" s="60"/>
      <c r="L890" s="59"/>
      <c r="M890" s="60"/>
      <c r="N890" s="59"/>
      <c r="O890" s="80"/>
      <c r="P890" s="59"/>
      <c r="Q890" s="60"/>
      <c r="R890" s="59"/>
      <c r="S890" s="60"/>
      <c r="T890" s="59"/>
      <c r="U890" s="60"/>
      <c r="V890" s="59"/>
      <c r="W890" s="60"/>
      <c r="X890" s="59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</row>
    <row r="891">
      <c r="A891" s="60"/>
      <c r="B891" s="59"/>
      <c r="C891" s="80"/>
      <c r="D891" s="59"/>
      <c r="E891" s="60"/>
      <c r="F891" s="59"/>
      <c r="G891" s="60"/>
      <c r="H891" s="59"/>
      <c r="I891" s="80"/>
      <c r="J891" s="59"/>
      <c r="K891" s="60"/>
      <c r="L891" s="59"/>
      <c r="M891" s="60"/>
      <c r="N891" s="59"/>
      <c r="O891" s="80"/>
      <c r="P891" s="59"/>
      <c r="Q891" s="60"/>
      <c r="R891" s="59"/>
      <c r="S891" s="60"/>
      <c r="T891" s="59"/>
      <c r="U891" s="60"/>
      <c r="V891" s="59"/>
      <c r="W891" s="60"/>
      <c r="X891" s="59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</row>
    <row r="892">
      <c r="A892" s="60"/>
      <c r="B892" s="59"/>
      <c r="C892" s="80"/>
      <c r="D892" s="59"/>
      <c r="E892" s="60"/>
      <c r="F892" s="59"/>
      <c r="G892" s="60"/>
      <c r="H892" s="59"/>
      <c r="I892" s="80"/>
      <c r="J892" s="59"/>
      <c r="K892" s="60"/>
      <c r="L892" s="59"/>
      <c r="M892" s="60"/>
      <c r="N892" s="59"/>
      <c r="O892" s="80"/>
      <c r="P892" s="59"/>
      <c r="Q892" s="60"/>
      <c r="R892" s="59"/>
      <c r="S892" s="60"/>
      <c r="T892" s="59"/>
      <c r="U892" s="60"/>
      <c r="V892" s="59"/>
      <c r="W892" s="60"/>
      <c r="X892" s="59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</row>
    <row r="893">
      <c r="A893" s="60"/>
      <c r="B893" s="59"/>
      <c r="C893" s="80"/>
      <c r="D893" s="59"/>
      <c r="E893" s="60"/>
      <c r="F893" s="59"/>
      <c r="G893" s="60"/>
      <c r="H893" s="59"/>
      <c r="I893" s="80"/>
      <c r="J893" s="59"/>
      <c r="K893" s="60"/>
      <c r="L893" s="59"/>
      <c r="M893" s="60"/>
      <c r="N893" s="59"/>
      <c r="O893" s="80"/>
      <c r="P893" s="59"/>
      <c r="Q893" s="60"/>
      <c r="R893" s="59"/>
      <c r="S893" s="60"/>
      <c r="T893" s="59"/>
      <c r="U893" s="60"/>
      <c r="V893" s="59"/>
      <c r="W893" s="60"/>
      <c r="X893" s="59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</row>
    <row r="894">
      <c r="A894" s="60"/>
      <c r="B894" s="59"/>
      <c r="C894" s="80"/>
      <c r="D894" s="59"/>
      <c r="E894" s="60"/>
      <c r="F894" s="59"/>
      <c r="G894" s="60"/>
      <c r="H894" s="59"/>
      <c r="I894" s="80"/>
      <c r="J894" s="59"/>
      <c r="K894" s="60"/>
      <c r="L894" s="59"/>
      <c r="M894" s="60"/>
      <c r="N894" s="59"/>
      <c r="O894" s="80"/>
      <c r="P894" s="59"/>
      <c r="Q894" s="60"/>
      <c r="R894" s="59"/>
      <c r="S894" s="60"/>
      <c r="T894" s="59"/>
      <c r="U894" s="60"/>
      <c r="V894" s="59"/>
      <c r="W894" s="60"/>
      <c r="X894" s="59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</row>
    <row r="895">
      <c r="A895" s="60"/>
      <c r="B895" s="59"/>
      <c r="C895" s="80"/>
      <c r="D895" s="59"/>
      <c r="E895" s="60"/>
      <c r="F895" s="59"/>
      <c r="G895" s="60"/>
      <c r="H895" s="59"/>
      <c r="I895" s="80"/>
      <c r="J895" s="59"/>
      <c r="K895" s="60"/>
      <c r="L895" s="59"/>
      <c r="M895" s="60"/>
      <c r="N895" s="59"/>
      <c r="O895" s="80"/>
      <c r="P895" s="59"/>
      <c r="Q895" s="60"/>
      <c r="R895" s="59"/>
      <c r="S895" s="60"/>
      <c r="T895" s="59"/>
      <c r="U895" s="60"/>
      <c r="V895" s="59"/>
      <c r="W895" s="60"/>
      <c r="X895" s="59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</row>
    <row r="896">
      <c r="A896" s="60"/>
      <c r="B896" s="59"/>
      <c r="C896" s="80"/>
      <c r="D896" s="59"/>
      <c r="E896" s="60"/>
      <c r="F896" s="59"/>
      <c r="G896" s="60"/>
      <c r="H896" s="59"/>
      <c r="I896" s="80"/>
      <c r="J896" s="59"/>
      <c r="K896" s="60"/>
      <c r="L896" s="59"/>
      <c r="M896" s="60"/>
      <c r="N896" s="59"/>
      <c r="O896" s="80"/>
      <c r="P896" s="59"/>
      <c r="Q896" s="60"/>
      <c r="R896" s="59"/>
      <c r="S896" s="60"/>
      <c r="T896" s="59"/>
      <c r="U896" s="60"/>
      <c r="V896" s="59"/>
      <c r="W896" s="60"/>
      <c r="X896" s="59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</row>
    <row r="897">
      <c r="A897" s="60"/>
      <c r="B897" s="59"/>
      <c r="C897" s="80"/>
      <c r="D897" s="59"/>
      <c r="E897" s="60"/>
      <c r="F897" s="59"/>
      <c r="G897" s="60"/>
      <c r="H897" s="59"/>
      <c r="I897" s="80"/>
      <c r="J897" s="59"/>
      <c r="K897" s="60"/>
      <c r="L897" s="59"/>
      <c r="M897" s="60"/>
      <c r="N897" s="59"/>
      <c r="O897" s="80"/>
      <c r="P897" s="59"/>
      <c r="Q897" s="60"/>
      <c r="R897" s="59"/>
      <c r="S897" s="60"/>
      <c r="T897" s="59"/>
      <c r="U897" s="60"/>
      <c r="V897" s="59"/>
      <c r="W897" s="60"/>
      <c r="X897" s="59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</row>
    <row r="898">
      <c r="A898" s="60"/>
      <c r="B898" s="59"/>
      <c r="C898" s="80"/>
      <c r="D898" s="59"/>
      <c r="E898" s="60"/>
      <c r="F898" s="59"/>
      <c r="G898" s="60"/>
      <c r="H898" s="59"/>
      <c r="I898" s="80"/>
      <c r="J898" s="59"/>
      <c r="K898" s="60"/>
      <c r="L898" s="59"/>
      <c r="M898" s="60"/>
      <c r="N898" s="59"/>
      <c r="O898" s="80"/>
      <c r="P898" s="59"/>
      <c r="Q898" s="60"/>
      <c r="R898" s="59"/>
      <c r="S898" s="60"/>
      <c r="T898" s="59"/>
      <c r="U898" s="60"/>
      <c r="V898" s="59"/>
      <c r="W898" s="60"/>
      <c r="X898" s="59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</row>
    <row r="899">
      <c r="A899" s="60"/>
      <c r="B899" s="59"/>
      <c r="C899" s="80"/>
      <c r="D899" s="59"/>
      <c r="E899" s="60"/>
      <c r="F899" s="59"/>
      <c r="G899" s="60"/>
      <c r="H899" s="59"/>
      <c r="I899" s="80"/>
      <c r="J899" s="59"/>
      <c r="K899" s="60"/>
      <c r="L899" s="59"/>
      <c r="M899" s="60"/>
      <c r="N899" s="59"/>
      <c r="O899" s="80"/>
      <c r="P899" s="59"/>
      <c r="Q899" s="60"/>
      <c r="R899" s="59"/>
      <c r="S899" s="60"/>
      <c r="T899" s="59"/>
      <c r="U899" s="60"/>
      <c r="V899" s="59"/>
      <c r="W899" s="60"/>
      <c r="X899" s="59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</row>
    <row r="900">
      <c r="A900" s="60"/>
      <c r="B900" s="59"/>
      <c r="C900" s="80"/>
      <c r="D900" s="59"/>
      <c r="E900" s="60"/>
      <c r="F900" s="59"/>
      <c r="G900" s="60"/>
      <c r="H900" s="59"/>
      <c r="I900" s="80"/>
      <c r="J900" s="59"/>
      <c r="K900" s="60"/>
      <c r="L900" s="59"/>
      <c r="M900" s="60"/>
      <c r="N900" s="59"/>
      <c r="O900" s="80"/>
      <c r="P900" s="59"/>
      <c r="Q900" s="60"/>
      <c r="R900" s="59"/>
      <c r="S900" s="60"/>
      <c r="T900" s="59"/>
      <c r="U900" s="60"/>
      <c r="V900" s="59"/>
      <c r="W900" s="60"/>
      <c r="X900" s="59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</row>
    <row r="901">
      <c r="A901" s="60"/>
      <c r="B901" s="59"/>
      <c r="C901" s="80"/>
      <c r="D901" s="59"/>
      <c r="E901" s="60"/>
      <c r="F901" s="59"/>
      <c r="G901" s="60"/>
      <c r="H901" s="59"/>
      <c r="I901" s="80"/>
      <c r="J901" s="59"/>
      <c r="K901" s="60"/>
      <c r="L901" s="59"/>
      <c r="M901" s="60"/>
      <c r="N901" s="59"/>
      <c r="O901" s="80"/>
      <c r="P901" s="59"/>
      <c r="Q901" s="60"/>
      <c r="R901" s="59"/>
      <c r="S901" s="60"/>
      <c r="T901" s="59"/>
      <c r="U901" s="60"/>
      <c r="V901" s="59"/>
      <c r="W901" s="60"/>
      <c r="X901" s="59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</row>
    <row r="902">
      <c r="A902" s="60"/>
      <c r="B902" s="59"/>
      <c r="C902" s="80"/>
      <c r="D902" s="59"/>
      <c r="E902" s="60"/>
      <c r="F902" s="59"/>
      <c r="G902" s="60"/>
      <c r="H902" s="59"/>
      <c r="I902" s="80"/>
      <c r="J902" s="59"/>
      <c r="K902" s="60"/>
      <c r="L902" s="59"/>
      <c r="M902" s="60"/>
      <c r="N902" s="59"/>
      <c r="O902" s="80"/>
      <c r="P902" s="59"/>
      <c r="Q902" s="60"/>
      <c r="R902" s="59"/>
      <c r="S902" s="60"/>
      <c r="T902" s="59"/>
      <c r="U902" s="60"/>
      <c r="V902" s="59"/>
      <c r="W902" s="60"/>
      <c r="X902" s="59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</row>
    <row r="903">
      <c r="A903" s="60"/>
      <c r="B903" s="59"/>
      <c r="C903" s="80"/>
      <c r="D903" s="59"/>
      <c r="E903" s="60"/>
      <c r="F903" s="59"/>
      <c r="G903" s="60"/>
      <c r="H903" s="59"/>
      <c r="I903" s="80"/>
      <c r="J903" s="59"/>
      <c r="K903" s="60"/>
      <c r="L903" s="59"/>
      <c r="M903" s="60"/>
      <c r="N903" s="59"/>
      <c r="O903" s="80"/>
      <c r="P903" s="59"/>
      <c r="Q903" s="60"/>
      <c r="R903" s="59"/>
      <c r="S903" s="60"/>
      <c r="T903" s="59"/>
      <c r="U903" s="60"/>
      <c r="V903" s="59"/>
      <c r="W903" s="60"/>
      <c r="X903" s="59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</row>
    <row r="904">
      <c r="A904" s="60"/>
      <c r="B904" s="59"/>
      <c r="C904" s="80"/>
      <c r="D904" s="59"/>
      <c r="E904" s="60"/>
      <c r="F904" s="59"/>
      <c r="G904" s="60"/>
      <c r="H904" s="59"/>
      <c r="I904" s="80"/>
      <c r="J904" s="59"/>
      <c r="K904" s="60"/>
      <c r="L904" s="59"/>
      <c r="M904" s="60"/>
      <c r="N904" s="59"/>
      <c r="O904" s="80"/>
      <c r="P904" s="59"/>
      <c r="Q904" s="60"/>
      <c r="R904" s="59"/>
      <c r="S904" s="60"/>
      <c r="T904" s="59"/>
      <c r="U904" s="60"/>
      <c r="V904" s="59"/>
      <c r="W904" s="60"/>
      <c r="X904" s="59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</row>
    <row r="905">
      <c r="A905" s="60"/>
      <c r="B905" s="59"/>
      <c r="C905" s="80"/>
      <c r="D905" s="59"/>
      <c r="E905" s="60"/>
      <c r="F905" s="59"/>
      <c r="G905" s="60"/>
      <c r="H905" s="59"/>
      <c r="I905" s="80"/>
      <c r="J905" s="59"/>
      <c r="K905" s="60"/>
      <c r="L905" s="59"/>
      <c r="M905" s="60"/>
      <c r="N905" s="59"/>
      <c r="O905" s="80"/>
      <c r="P905" s="59"/>
      <c r="Q905" s="60"/>
      <c r="R905" s="59"/>
      <c r="S905" s="60"/>
      <c r="T905" s="59"/>
      <c r="U905" s="60"/>
      <c r="V905" s="59"/>
      <c r="W905" s="60"/>
      <c r="X905" s="59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</row>
    <row r="906">
      <c r="A906" s="60"/>
      <c r="B906" s="59"/>
      <c r="C906" s="80"/>
      <c r="D906" s="59"/>
      <c r="E906" s="60"/>
      <c r="F906" s="59"/>
      <c r="G906" s="60"/>
      <c r="H906" s="59"/>
      <c r="I906" s="80"/>
      <c r="J906" s="59"/>
      <c r="K906" s="60"/>
      <c r="L906" s="59"/>
      <c r="M906" s="60"/>
      <c r="N906" s="59"/>
      <c r="O906" s="80"/>
      <c r="P906" s="59"/>
      <c r="Q906" s="60"/>
      <c r="R906" s="59"/>
      <c r="S906" s="60"/>
      <c r="T906" s="59"/>
      <c r="U906" s="60"/>
      <c r="V906" s="59"/>
      <c r="W906" s="60"/>
      <c r="X906" s="59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</row>
    <row r="907">
      <c r="A907" s="60"/>
      <c r="B907" s="59"/>
      <c r="C907" s="80"/>
      <c r="D907" s="59"/>
      <c r="E907" s="60"/>
      <c r="F907" s="59"/>
      <c r="G907" s="60"/>
      <c r="H907" s="59"/>
      <c r="I907" s="80"/>
      <c r="J907" s="59"/>
      <c r="K907" s="60"/>
      <c r="L907" s="59"/>
      <c r="M907" s="60"/>
      <c r="N907" s="59"/>
      <c r="O907" s="80"/>
      <c r="P907" s="59"/>
      <c r="Q907" s="60"/>
      <c r="R907" s="59"/>
      <c r="S907" s="60"/>
      <c r="T907" s="59"/>
      <c r="U907" s="60"/>
      <c r="V907" s="59"/>
      <c r="W907" s="60"/>
      <c r="X907" s="59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</row>
    <row r="908">
      <c r="A908" s="60"/>
      <c r="B908" s="59"/>
      <c r="C908" s="80"/>
      <c r="D908" s="59"/>
      <c r="E908" s="60"/>
      <c r="F908" s="59"/>
      <c r="G908" s="60"/>
      <c r="H908" s="59"/>
      <c r="I908" s="80"/>
      <c r="J908" s="59"/>
      <c r="K908" s="60"/>
      <c r="L908" s="59"/>
      <c r="M908" s="60"/>
      <c r="N908" s="59"/>
      <c r="O908" s="80"/>
      <c r="P908" s="59"/>
      <c r="Q908" s="60"/>
      <c r="R908" s="59"/>
      <c r="S908" s="60"/>
      <c r="T908" s="59"/>
      <c r="U908" s="60"/>
      <c r="V908" s="59"/>
      <c r="W908" s="60"/>
      <c r="X908" s="59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</row>
    <row r="909">
      <c r="A909" s="60"/>
      <c r="B909" s="59"/>
      <c r="C909" s="80"/>
      <c r="D909" s="59"/>
      <c r="E909" s="60"/>
      <c r="F909" s="59"/>
      <c r="G909" s="60"/>
      <c r="H909" s="59"/>
      <c r="I909" s="80"/>
      <c r="J909" s="59"/>
      <c r="K909" s="60"/>
      <c r="L909" s="59"/>
      <c r="M909" s="60"/>
      <c r="N909" s="59"/>
      <c r="O909" s="80"/>
      <c r="P909" s="59"/>
      <c r="Q909" s="60"/>
      <c r="R909" s="59"/>
      <c r="S909" s="60"/>
      <c r="T909" s="59"/>
      <c r="U909" s="60"/>
      <c r="V909" s="59"/>
      <c r="W909" s="60"/>
      <c r="X909" s="59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</row>
    <row r="910">
      <c r="A910" s="60"/>
      <c r="B910" s="59"/>
      <c r="C910" s="80"/>
      <c r="D910" s="59"/>
      <c r="E910" s="60"/>
      <c r="F910" s="59"/>
      <c r="G910" s="60"/>
      <c r="H910" s="59"/>
      <c r="I910" s="80"/>
      <c r="J910" s="59"/>
      <c r="K910" s="60"/>
      <c r="L910" s="59"/>
      <c r="M910" s="60"/>
      <c r="N910" s="59"/>
      <c r="O910" s="80"/>
      <c r="P910" s="59"/>
      <c r="Q910" s="60"/>
      <c r="R910" s="59"/>
      <c r="S910" s="60"/>
      <c r="T910" s="59"/>
      <c r="U910" s="60"/>
      <c r="V910" s="59"/>
      <c r="W910" s="60"/>
      <c r="X910" s="59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</row>
    <row r="911">
      <c r="A911" s="60"/>
      <c r="B911" s="59"/>
      <c r="C911" s="80"/>
      <c r="D911" s="59"/>
      <c r="E911" s="60"/>
      <c r="F911" s="59"/>
      <c r="G911" s="60"/>
      <c r="H911" s="59"/>
      <c r="I911" s="80"/>
      <c r="J911" s="59"/>
      <c r="K911" s="60"/>
      <c r="L911" s="59"/>
      <c r="M911" s="60"/>
      <c r="N911" s="59"/>
      <c r="O911" s="80"/>
      <c r="P911" s="59"/>
      <c r="Q911" s="60"/>
      <c r="R911" s="59"/>
      <c r="S911" s="60"/>
      <c r="T911" s="59"/>
      <c r="U911" s="60"/>
      <c r="V911" s="59"/>
      <c r="W911" s="60"/>
      <c r="X911" s="59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</row>
    <row r="912">
      <c r="A912" s="60"/>
      <c r="B912" s="59"/>
      <c r="C912" s="80"/>
      <c r="D912" s="59"/>
      <c r="E912" s="60"/>
      <c r="F912" s="59"/>
      <c r="G912" s="60"/>
      <c r="H912" s="59"/>
      <c r="I912" s="80"/>
      <c r="J912" s="59"/>
      <c r="K912" s="60"/>
      <c r="L912" s="59"/>
      <c r="M912" s="60"/>
      <c r="N912" s="59"/>
      <c r="O912" s="80"/>
      <c r="P912" s="59"/>
      <c r="Q912" s="60"/>
      <c r="R912" s="59"/>
      <c r="S912" s="60"/>
      <c r="T912" s="59"/>
      <c r="U912" s="60"/>
      <c r="V912" s="59"/>
      <c r="W912" s="60"/>
      <c r="X912" s="59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</row>
    <row r="913">
      <c r="A913" s="60"/>
      <c r="B913" s="59"/>
      <c r="C913" s="80"/>
      <c r="D913" s="59"/>
      <c r="E913" s="60"/>
      <c r="F913" s="59"/>
      <c r="G913" s="60"/>
      <c r="H913" s="59"/>
      <c r="I913" s="80"/>
      <c r="J913" s="59"/>
      <c r="K913" s="60"/>
      <c r="L913" s="59"/>
      <c r="M913" s="60"/>
      <c r="N913" s="59"/>
      <c r="O913" s="80"/>
      <c r="P913" s="59"/>
      <c r="Q913" s="60"/>
      <c r="R913" s="59"/>
      <c r="S913" s="60"/>
      <c r="T913" s="59"/>
      <c r="U913" s="60"/>
      <c r="V913" s="59"/>
      <c r="W913" s="60"/>
      <c r="X913" s="59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</row>
    <row r="914">
      <c r="A914" s="60"/>
      <c r="B914" s="59"/>
      <c r="C914" s="80"/>
      <c r="D914" s="59"/>
      <c r="E914" s="60"/>
      <c r="F914" s="59"/>
      <c r="G914" s="60"/>
      <c r="H914" s="59"/>
      <c r="I914" s="80"/>
      <c r="J914" s="59"/>
      <c r="K914" s="60"/>
      <c r="L914" s="59"/>
      <c r="M914" s="60"/>
      <c r="N914" s="59"/>
      <c r="O914" s="80"/>
      <c r="P914" s="59"/>
      <c r="Q914" s="60"/>
      <c r="R914" s="59"/>
      <c r="S914" s="60"/>
      <c r="T914" s="59"/>
      <c r="U914" s="60"/>
      <c r="V914" s="59"/>
      <c r="W914" s="60"/>
      <c r="X914" s="59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</row>
    <row r="915">
      <c r="A915" s="60"/>
      <c r="B915" s="59"/>
      <c r="C915" s="80"/>
      <c r="D915" s="59"/>
      <c r="E915" s="60"/>
      <c r="F915" s="59"/>
      <c r="G915" s="60"/>
      <c r="H915" s="59"/>
      <c r="I915" s="80"/>
      <c r="J915" s="59"/>
      <c r="K915" s="60"/>
      <c r="L915" s="59"/>
      <c r="M915" s="60"/>
      <c r="N915" s="59"/>
      <c r="O915" s="80"/>
      <c r="P915" s="59"/>
      <c r="Q915" s="60"/>
      <c r="R915" s="59"/>
      <c r="S915" s="60"/>
      <c r="T915" s="59"/>
      <c r="U915" s="60"/>
      <c r="V915" s="59"/>
      <c r="W915" s="60"/>
      <c r="X915" s="59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</row>
    <row r="916">
      <c r="A916" s="60"/>
      <c r="B916" s="59"/>
      <c r="C916" s="80"/>
      <c r="D916" s="59"/>
      <c r="E916" s="60"/>
      <c r="F916" s="59"/>
      <c r="G916" s="60"/>
      <c r="H916" s="59"/>
      <c r="I916" s="80"/>
      <c r="J916" s="59"/>
      <c r="K916" s="60"/>
      <c r="L916" s="59"/>
      <c r="M916" s="60"/>
      <c r="N916" s="59"/>
      <c r="O916" s="80"/>
      <c r="P916" s="59"/>
      <c r="Q916" s="60"/>
      <c r="R916" s="59"/>
      <c r="S916" s="60"/>
      <c r="T916" s="59"/>
      <c r="U916" s="60"/>
      <c r="V916" s="59"/>
      <c r="W916" s="60"/>
      <c r="X916" s="59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</row>
    <row r="917">
      <c r="A917" s="60"/>
      <c r="B917" s="59"/>
      <c r="C917" s="80"/>
      <c r="D917" s="59"/>
      <c r="E917" s="60"/>
      <c r="F917" s="59"/>
      <c r="G917" s="60"/>
      <c r="H917" s="59"/>
      <c r="I917" s="80"/>
      <c r="J917" s="59"/>
      <c r="K917" s="60"/>
      <c r="L917" s="59"/>
      <c r="M917" s="60"/>
      <c r="N917" s="59"/>
      <c r="O917" s="80"/>
      <c r="P917" s="59"/>
      <c r="Q917" s="60"/>
      <c r="R917" s="59"/>
      <c r="S917" s="60"/>
      <c r="T917" s="59"/>
      <c r="U917" s="60"/>
      <c r="V917" s="59"/>
      <c r="W917" s="60"/>
      <c r="X917" s="59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</row>
    <row r="918">
      <c r="A918" s="60"/>
      <c r="B918" s="59"/>
      <c r="C918" s="80"/>
      <c r="D918" s="59"/>
      <c r="E918" s="60"/>
      <c r="F918" s="59"/>
      <c r="G918" s="60"/>
      <c r="H918" s="59"/>
      <c r="I918" s="80"/>
      <c r="J918" s="59"/>
      <c r="K918" s="60"/>
      <c r="L918" s="59"/>
      <c r="M918" s="60"/>
      <c r="N918" s="59"/>
      <c r="O918" s="80"/>
      <c r="P918" s="59"/>
      <c r="Q918" s="60"/>
      <c r="R918" s="59"/>
      <c r="S918" s="60"/>
      <c r="T918" s="59"/>
      <c r="U918" s="60"/>
      <c r="V918" s="59"/>
      <c r="W918" s="60"/>
      <c r="X918" s="59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</row>
    <row r="919">
      <c r="A919" s="60"/>
      <c r="B919" s="59"/>
      <c r="C919" s="80"/>
      <c r="D919" s="59"/>
      <c r="E919" s="60"/>
      <c r="F919" s="59"/>
      <c r="G919" s="60"/>
      <c r="H919" s="59"/>
      <c r="I919" s="80"/>
      <c r="J919" s="59"/>
      <c r="K919" s="60"/>
      <c r="L919" s="59"/>
      <c r="M919" s="60"/>
      <c r="N919" s="59"/>
      <c r="O919" s="80"/>
      <c r="P919" s="59"/>
      <c r="Q919" s="60"/>
      <c r="R919" s="59"/>
      <c r="S919" s="60"/>
      <c r="T919" s="59"/>
      <c r="U919" s="60"/>
      <c r="V919" s="59"/>
      <c r="W919" s="60"/>
      <c r="X919" s="59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</row>
    <row r="920">
      <c r="A920" s="60"/>
      <c r="B920" s="59"/>
      <c r="C920" s="80"/>
      <c r="D920" s="59"/>
      <c r="E920" s="60"/>
      <c r="F920" s="59"/>
      <c r="G920" s="60"/>
      <c r="H920" s="59"/>
      <c r="I920" s="80"/>
      <c r="J920" s="59"/>
      <c r="K920" s="60"/>
      <c r="L920" s="59"/>
      <c r="M920" s="60"/>
      <c r="N920" s="59"/>
      <c r="O920" s="80"/>
      <c r="P920" s="59"/>
      <c r="Q920" s="60"/>
      <c r="R920" s="59"/>
      <c r="S920" s="60"/>
      <c r="T920" s="59"/>
      <c r="U920" s="60"/>
      <c r="V920" s="59"/>
      <c r="W920" s="60"/>
      <c r="X920" s="59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</row>
    <row r="921">
      <c r="A921" s="60"/>
      <c r="B921" s="59"/>
      <c r="C921" s="80"/>
      <c r="D921" s="59"/>
      <c r="E921" s="60"/>
      <c r="F921" s="59"/>
      <c r="G921" s="60"/>
      <c r="H921" s="59"/>
      <c r="I921" s="80"/>
      <c r="J921" s="59"/>
      <c r="K921" s="60"/>
      <c r="L921" s="59"/>
      <c r="M921" s="60"/>
      <c r="N921" s="59"/>
      <c r="O921" s="80"/>
      <c r="P921" s="59"/>
      <c r="Q921" s="60"/>
      <c r="R921" s="59"/>
      <c r="S921" s="60"/>
      <c r="T921" s="59"/>
      <c r="U921" s="60"/>
      <c r="V921" s="59"/>
      <c r="W921" s="60"/>
      <c r="X921" s="59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</row>
    <row r="922">
      <c r="A922" s="60"/>
      <c r="B922" s="59"/>
      <c r="C922" s="80"/>
      <c r="D922" s="59"/>
      <c r="E922" s="60"/>
      <c r="F922" s="59"/>
      <c r="G922" s="60"/>
      <c r="H922" s="59"/>
      <c r="I922" s="80"/>
      <c r="J922" s="59"/>
      <c r="K922" s="60"/>
      <c r="L922" s="59"/>
      <c r="M922" s="60"/>
      <c r="N922" s="59"/>
      <c r="O922" s="80"/>
      <c r="P922" s="59"/>
      <c r="Q922" s="60"/>
      <c r="R922" s="59"/>
      <c r="S922" s="60"/>
      <c r="T922" s="59"/>
      <c r="U922" s="60"/>
      <c r="V922" s="59"/>
      <c r="W922" s="60"/>
      <c r="X922" s="59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</row>
    <row r="923">
      <c r="A923" s="60"/>
      <c r="B923" s="59"/>
      <c r="C923" s="80"/>
      <c r="D923" s="59"/>
      <c r="E923" s="60"/>
      <c r="F923" s="59"/>
      <c r="G923" s="60"/>
      <c r="H923" s="59"/>
      <c r="I923" s="80"/>
      <c r="J923" s="59"/>
      <c r="K923" s="60"/>
      <c r="L923" s="59"/>
      <c r="M923" s="60"/>
      <c r="N923" s="59"/>
      <c r="O923" s="80"/>
      <c r="P923" s="59"/>
      <c r="Q923" s="60"/>
      <c r="R923" s="59"/>
      <c r="S923" s="60"/>
      <c r="T923" s="59"/>
      <c r="U923" s="60"/>
      <c r="V923" s="59"/>
      <c r="W923" s="60"/>
      <c r="X923" s="59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</row>
    <row r="924">
      <c r="A924" s="60"/>
      <c r="B924" s="59"/>
      <c r="C924" s="80"/>
      <c r="D924" s="59"/>
      <c r="E924" s="60"/>
      <c r="F924" s="59"/>
      <c r="G924" s="60"/>
      <c r="H924" s="59"/>
      <c r="I924" s="80"/>
      <c r="J924" s="59"/>
      <c r="K924" s="60"/>
      <c r="L924" s="59"/>
      <c r="M924" s="60"/>
      <c r="N924" s="59"/>
      <c r="O924" s="80"/>
      <c r="P924" s="59"/>
      <c r="Q924" s="60"/>
      <c r="R924" s="59"/>
      <c r="S924" s="60"/>
      <c r="T924" s="59"/>
      <c r="U924" s="60"/>
      <c r="V924" s="59"/>
      <c r="W924" s="60"/>
      <c r="X924" s="59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</row>
    <row r="925">
      <c r="A925" s="60"/>
      <c r="B925" s="59"/>
      <c r="C925" s="80"/>
      <c r="D925" s="59"/>
      <c r="E925" s="60"/>
      <c r="F925" s="59"/>
      <c r="G925" s="60"/>
      <c r="H925" s="59"/>
      <c r="I925" s="80"/>
      <c r="J925" s="59"/>
      <c r="K925" s="60"/>
      <c r="L925" s="59"/>
      <c r="M925" s="60"/>
      <c r="N925" s="59"/>
      <c r="O925" s="80"/>
      <c r="P925" s="59"/>
      <c r="Q925" s="60"/>
      <c r="R925" s="59"/>
      <c r="S925" s="60"/>
      <c r="T925" s="59"/>
      <c r="U925" s="60"/>
      <c r="V925" s="59"/>
      <c r="W925" s="60"/>
      <c r="X925" s="59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</row>
    <row r="926">
      <c r="A926" s="60"/>
      <c r="B926" s="59"/>
      <c r="C926" s="80"/>
      <c r="D926" s="59"/>
      <c r="E926" s="60"/>
      <c r="F926" s="59"/>
      <c r="G926" s="60"/>
      <c r="H926" s="59"/>
      <c r="I926" s="80"/>
      <c r="J926" s="59"/>
      <c r="K926" s="60"/>
      <c r="L926" s="59"/>
      <c r="M926" s="60"/>
      <c r="N926" s="59"/>
      <c r="O926" s="80"/>
      <c r="P926" s="59"/>
      <c r="Q926" s="60"/>
      <c r="R926" s="59"/>
      <c r="S926" s="60"/>
      <c r="T926" s="59"/>
      <c r="U926" s="60"/>
      <c r="V926" s="59"/>
      <c r="W926" s="60"/>
      <c r="X926" s="59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</row>
    <row r="927">
      <c r="A927" s="60"/>
      <c r="B927" s="59"/>
      <c r="C927" s="80"/>
      <c r="D927" s="59"/>
      <c r="E927" s="60"/>
      <c r="F927" s="59"/>
      <c r="G927" s="60"/>
      <c r="H927" s="59"/>
      <c r="I927" s="80"/>
      <c r="J927" s="59"/>
      <c r="K927" s="60"/>
      <c r="L927" s="59"/>
      <c r="M927" s="60"/>
      <c r="N927" s="59"/>
      <c r="O927" s="80"/>
      <c r="P927" s="59"/>
      <c r="Q927" s="60"/>
      <c r="R927" s="59"/>
      <c r="S927" s="60"/>
      <c r="T927" s="59"/>
      <c r="U927" s="60"/>
      <c r="V927" s="59"/>
      <c r="W927" s="60"/>
      <c r="X927" s="59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</row>
    <row r="928">
      <c r="A928" s="60"/>
      <c r="B928" s="59"/>
      <c r="C928" s="80"/>
      <c r="D928" s="59"/>
      <c r="E928" s="60"/>
      <c r="F928" s="59"/>
      <c r="G928" s="60"/>
      <c r="H928" s="59"/>
      <c r="I928" s="80"/>
      <c r="J928" s="59"/>
      <c r="K928" s="60"/>
      <c r="L928" s="59"/>
      <c r="M928" s="60"/>
      <c r="N928" s="59"/>
      <c r="O928" s="80"/>
      <c r="P928" s="59"/>
      <c r="Q928" s="60"/>
      <c r="R928" s="59"/>
      <c r="S928" s="60"/>
      <c r="T928" s="59"/>
      <c r="U928" s="60"/>
      <c r="V928" s="59"/>
      <c r="W928" s="60"/>
      <c r="X928" s="59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</row>
    <row r="929">
      <c r="A929" s="60"/>
      <c r="B929" s="59"/>
      <c r="C929" s="80"/>
      <c r="D929" s="59"/>
      <c r="E929" s="60"/>
      <c r="F929" s="59"/>
      <c r="G929" s="60"/>
      <c r="H929" s="59"/>
      <c r="I929" s="80"/>
      <c r="J929" s="59"/>
      <c r="K929" s="60"/>
      <c r="L929" s="59"/>
      <c r="M929" s="60"/>
      <c r="N929" s="59"/>
      <c r="O929" s="80"/>
      <c r="P929" s="59"/>
      <c r="Q929" s="60"/>
      <c r="R929" s="59"/>
      <c r="S929" s="60"/>
      <c r="T929" s="59"/>
      <c r="U929" s="60"/>
      <c r="V929" s="59"/>
      <c r="W929" s="60"/>
      <c r="X929" s="59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</row>
    <row r="930">
      <c r="A930" s="60"/>
      <c r="B930" s="59"/>
      <c r="C930" s="80"/>
      <c r="D930" s="59"/>
      <c r="E930" s="60"/>
      <c r="F930" s="59"/>
      <c r="G930" s="60"/>
      <c r="H930" s="59"/>
      <c r="I930" s="80"/>
      <c r="J930" s="59"/>
      <c r="K930" s="60"/>
      <c r="L930" s="59"/>
      <c r="M930" s="60"/>
      <c r="N930" s="59"/>
      <c r="O930" s="80"/>
      <c r="P930" s="59"/>
      <c r="Q930" s="60"/>
      <c r="R930" s="59"/>
      <c r="S930" s="60"/>
      <c r="T930" s="59"/>
      <c r="U930" s="60"/>
      <c r="V930" s="59"/>
      <c r="W930" s="60"/>
      <c r="X930" s="59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</row>
    <row r="931">
      <c r="A931" s="60"/>
      <c r="B931" s="59"/>
      <c r="C931" s="80"/>
      <c r="D931" s="59"/>
      <c r="E931" s="60"/>
      <c r="F931" s="59"/>
      <c r="G931" s="60"/>
      <c r="H931" s="59"/>
      <c r="I931" s="80"/>
      <c r="J931" s="59"/>
      <c r="K931" s="60"/>
      <c r="L931" s="59"/>
      <c r="M931" s="60"/>
      <c r="N931" s="59"/>
      <c r="O931" s="80"/>
      <c r="P931" s="59"/>
      <c r="Q931" s="60"/>
      <c r="R931" s="59"/>
      <c r="S931" s="60"/>
      <c r="T931" s="59"/>
      <c r="U931" s="60"/>
      <c r="V931" s="59"/>
      <c r="W931" s="60"/>
      <c r="X931" s="59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</row>
    <row r="932">
      <c r="A932" s="60"/>
      <c r="B932" s="59"/>
      <c r="C932" s="80"/>
      <c r="D932" s="59"/>
      <c r="E932" s="60"/>
      <c r="F932" s="59"/>
      <c r="G932" s="60"/>
      <c r="H932" s="59"/>
      <c r="I932" s="80"/>
      <c r="J932" s="59"/>
      <c r="K932" s="60"/>
      <c r="L932" s="59"/>
      <c r="M932" s="60"/>
      <c r="N932" s="59"/>
      <c r="O932" s="80"/>
      <c r="P932" s="59"/>
      <c r="Q932" s="60"/>
      <c r="R932" s="59"/>
      <c r="S932" s="60"/>
      <c r="T932" s="59"/>
      <c r="U932" s="60"/>
      <c r="V932" s="59"/>
      <c r="W932" s="60"/>
      <c r="X932" s="59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</row>
    <row r="933">
      <c r="A933" s="60"/>
      <c r="B933" s="59"/>
      <c r="C933" s="80"/>
      <c r="D933" s="59"/>
      <c r="E933" s="60"/>
      <c r="F933" s="59"/>
      <c r="G933" s="60"/>
      <c r="H933" s="59"/>
      <c r="I933" s="80"/>
      <c r="J933" s="59"/>
      <c r="K933" s="60"/>
      <c r="L933" s="59"/>
      <c r="M933" s="60"/>
      <c r="N933" s="59"/>
      <c r="O933" s="80"/>
      <c r="P933" s="59"/>
      <c r="Q933" s="60"/>
      <c r="R933" s="59"/>
      <c r="S933" s="60"/>
      <c r="T933" s="59"/>
      <c r="U933" s="60"/>
      <c r="V933" s="59"/>
      <c r="W933" s="60"/>
      <c r="X933" s="59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</row>
    <row r="934">
      <c r="A934" s="60"/>
      <c r="B934" s="59"/>
      <c r="C934" s="80"/>
      <c r="D934" s="59"/>
      <c r="E934" s="60"/>
      <c r="F934" s="59"/>
      <c r="G934" s="60"/>
      <c r="H934" s="59"/>
      <c r="I934" s="80"/>
      <c r="J934" s="59"/>
      <c r="K934" s="60"/>
      <c r="L934" s="59"/>
      <c r="M934" s="60"/>
      <c r="N934" s="59"/>
      <c r="O934" s="80"/>
      <c r="P934" s="59"/>
      <c r="Q934" s="60"/>
      <c r="R934" s="59"/>
      <c r="S934" s="60"/>
      <c r="T934" s="59"/>
      <c r="U934" s="60"/>
      <c r="V934" s="59"/>
      <c r="W934" s="60"/>
      <c r="X934" s="59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</row>
    <row r="935">
      <c r="A935" s="60"/>
      <c r="B935" s="59"/>
      <c r="C935" s="80"/>
      <c r="D935" s="59"/>
      <c r="E935" s="60"/>
      <c r="F935" s="59"/>
      <c r="G935" s="60"/>
      <c r="H935" s="59"/>
      <c r="I935" s="80"/>
      <c r="J935" s="59"/>
      <c r="K935" s="60"/>
      <c r="L935" s="59"/>
      <c r="M935" s="60"/>
      <c r="N935" s="59"/>
      <c r="O935" s="80"/>
      <c r="P935" s="59"/>
      <c r="Q935" s="60"/>
      <c r="R935" s="59"/>
      <c r="S935" s="60"/>
      <c r="T935" s="59"/>
      <c r="U935" s="60"/>
      <c r="V935" s="59"/>
      <c r="W935" s="60"/>
      <c r="X935" s="59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</row>
    <row r="936">
      <c r="A936" s="60"/>
      <c r="B936" s="59"/>
      <c r="C936" s="80"/>
      <c r="D936" s="59"/>
      <c r="E936" s="60"/>
      <c r="F936" s="59"/>
      <c r="G936" s="60"/>
      <c r="H936" s="59"/>
      <c r="I936" s="80"/>
      <c r="J936" s="59"/>
      <c r="K936" s="60"/>
      <c r="L936" s="59"/>
      <c r="M936" s="60"/>
      <c r="N936" s="59"/>
      <c r="O936" s="80"/>
      <c r="P936" s="59"/>
      <c r="Q936" s="60"/>
      <c r="R936" s="59"/>
      <c r="S936" s="60"/>
      <c r="T936" s="59"/>
      <c r="U936" s="60"/>
      <c r="V936" s="59"/>
      <c r="W936" s="60"/>
      <c r="X936" s="59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</row>
    <row r="937">
      <c r="A937" s="60"/>
      <c r="B937" s="59"/>
      <c r="C937" s="80"/>
      <c r="D937" s="59"/>
      <c r="E937" s="60"/>
      <c r="F937" s="59"/>
      <c r="G937" s="60"/>
      <c r="H937" s="59"/>
      <c r="I937" s="80"/>
      <c r="J937" s="59"/>
      <c r="K937" s="60"/>
      <c r="L937" s="59"/>
      <c r="M937" s="60"/>
      <c r="N937" s="59"/>
      <c r="O937" s="80"/>
      <c r="P937" s="59"/>
      <c r="Q937" s="60"/>
      <c r="R937" s="59"/>
      <c r="S937" s="60"/>
      <c r="T937" s="59"/>
      <c r="U937" s="60"/>
      <c r="V937" s="59"/>
      <c r="W937" s="60"/>
      <c r="X937" s="59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</row>
    <row r="938">
      <c r="A938" s="60"/>
      <c r="B938" s="59"/>
      <c r="C938" s="80"/>
      <c r="D938" s="59"/>
      <c r="E938" s="60"/>
      <c r="F938" s="59"/>
      <c r="G938" s="60"/>
      <c r="H938" s="59"/>
      <c r="I938" s="80"/>
      <c r="J938" s="59"/>
      <c r="K938" s="60"/>
      <c r="L938" s="59"/>
      <c r="M938" s="60"/>
      <c r="N938" s="59"/>
      <c r="O938" s="80"/>
      <c r="P938" s="59"/>
      <c r="Q938" s="60"/>
      <c r="R938" s="59"/>
      <c r="S938" s="60"/>
      <c r="T938" s="59"/>
      <c r="U938" s="60"/>
      <c r="V938" s="59"/>
      <c r="W938" s="60"/>
      <c r="X938" s="59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</row>
    <row r="939">
      <c r="A939" s="60"/>
      <c r="B939" s="59"/>
      <c r="C939" s="80"/>
      <c r="D939" s="59"/>
      <c r="E939" s="60"/>
      <c r="F939" s="59"/>
      <c r="G939" s="60"/>
      <c r="H939" s="59"/>
      <c r="I939" s="80"/>
      <c r="J939" s="59"/>
      <c r="K939" s="60"/>
      <c r="L939" s="59"/>
      <c r="M939" s="60"/>
      <c r="N939" s="59"/>
      <c r="O939" s="80"/>
      <c r="P939" s="59"/>
      <c r="Q939" s="60"/>
      <c r="R939" s="59"/>
      <c r="S939" s="60"/>
      <c r="T939" s="59"/>
      <c r="U939" s="60"/>
      <c r="V939" s="59"/>
      <c r="W939" s="60"/>
      <c r="X939" s="59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</row>
    <row r="940">
      <c r="A940" s="60"/>
      <c r="B940" s="59"/>
      <c r="C940" s="80"/>
      <c r="D940" s="59"/>
      <c r="E940" s="60"/>
      <c r="F940" s="59"/>
      <c r="G940" s="60"/>
      <c r="H940" s="59"/>
      <c r="I940" s="80"/>
      <c r="J940" s="59"/>
      <c r="K940" s="60"/>
      <c r="L940" s="59"/>
      <c r="M940" s="60"/>
      <c r="N940" s="59"/>
      <c r="O940" s="80"/>
      <c r="P940" s="59"/>
      <c r="Q940" s="60"/>
      <c r="R940" s="59"/>
      <c r="S940" s="60"/>
      <c r="T940" s="59"/>
      <c r="U940" s="60"/>
      <c r="V940" s="59"/>
      <c r="W940" s="60"/>
      <c r="X940" s="59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</row>
    <row r="941">
      <c r="A941" s="60"/>
      <c r="B941" s="59"/>
      <c r="C941" s="80"/>
      <c r="D941" s="59"/>
      <c r="E941" s="60"/>
      <c r="F941" s="59"/>
      <c r="G941" s="60"/>
      <c r="H941" s="59"/>
      <c r="I941" s="80"/>
      <c r="J941" s="59"/>
      <c r="K941" s="60"/>
      <c r="L941" s="59"/>
      <c r="M941" s="60"/>
      <c r="N941" s="59"/>
      <c r="O941" s="80"/>
      <c r="P941" s="59"/>
      <c r="Q941" s="60"/>
      <c r="R941" s="59"/>
      <c r="S941" s="60"/>
      <c r="T941" s="59"/>
      <c r="U941" s="60"/>
      <c r="V941" s="59"/>
      <c r="W941" s="60"/>
      <c r="X941" s="59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</row>
    <row r="942">
      <c r="A942" s="60"/>
      <c r="B942" s="59"/>
      <c r="C942" s="80"/>
      <c r="D942" s="59"/>
      <c r="E942" s="60"/>
      <c r="F942" s="59"/>
      <c r="G942" s="60"/>
      <c r="H942" s="59"/>
      <c r="I942" s="80"/>
      <c r="J942" s="59"/>
      <c r="K942" s="60"/>
      <c r="L942" s="59"/>
      <c r="M942" s="60"/>
      <c r="N942" s="59"/>
      <c r="O942" s="80"/>
      <c r="P942" s="59"/>
      <c r="Q942" s="60"/>
      <c r="R942" s="59"/>
      <c r="S942" s="60"/>
      <c r="T942" s="59"/>
      <c r="U942" s="60"/>
      <c r="V942" s="59"/>
      <c r="W942" s="60"/>
      <c r="X942" s="59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</row>
    <row r="943">
      <c r="A943" s="60"/>
      <c r="B943" s="59"/>
      <c r="C943" s="80"/>
      <c r="D943" s="59"/>
      <c r="E943" s="60"/>
      <c r="F943" s="59"/>
      <c r="G943" s="60"/>
      <c r="H943" s="59"/>
      <c r="I943" s="80"/>
      <c r="J943" s="59"/>
      <c r="K943" s="60"/>
      <c r="L943" s="59"/>
      <c r="M943" s="60"/>
      <c r="N943" s="59"/>
      <c r="O943" s="80"/>
      <c r="P943" s="59"/>
      <c r="Q943" s="60"/>
      <c r="R943" s="59"/>
      <c r="S943" s="60"/>
      <c r="T943" s="59"/>
      <c r="U943" s="60"/>
      <c r="V943" s="59"/>
      <c r="W943" s="60"/>
      <c r="X943" s="59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</row>
    <row r="944">
      <c r="A944" s="60"/>
      <c r="B944" s="59"/>
      <c r="C944" s="80"/>
      <c r="D944" s="59"/>
      <c r="E944" s="60"/>
      <c r="F944" s="59"/>
      <c r="G944" s="60"/>
      <c r="H944" s="59"/>
      <c r="I944" s="80"/>
      <c r="J944" s="59"/>
      <c r="K944" s="60"/>
      <c r="L944" s="59"/>
      <c r="M944" s="60"/>
      <c r="N944" s="59"/>
      <c r="O944" s="80"/>
      <c r="P944" s="59"/>
      <c r="Q944" s="60"/>
      <c r="R944" s="59"/>
      <c r="S944" s="60"/>
      <c r="T944" s="59"/>
      <c r="U944" s="60"/>
      <c r="V944" s="59"/>
      <c r="W944" s="60"/>
      <c r="X944" s="59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</row>
    <row r="945">
      <c r="A945" s="60"/>
      <c r="B945" s="59"/>
      <c r="C945" s="80"/>
      <c r="D945" s="59"/>
      <c r="E945" s="60"/>
      <c r="F945" s="59"/>
      <c r="G945" s="60"/>
      <c r="H945" s="59"/>
      <c r="I945" s="80"/>
      <c r="J945" s="59"/>
      <c r="K945" s="60"/>
      <c r="L945" s="59"/>
      <c r="M945" s="60"/>
      <c r="N945" s="59"/>
      <c r="O945" s="80"/>
      <c r="P945" s="59"/>
      <c r="Q945" s="60"/>
      <c r="R945" s="59"/>
      <c r="S945" s="60"/>
      <c r="T945" s="59"/>
      <c r="U945" s="60"/>
      <c r="V945" s="59"/>
      <c r="W945" s="60"/>
      <c r="X945" s="59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</row>
    <row r="946">
      <c r="A946" s="60"/>
      <c r="B946" s="59"/>
      <c r="C946" s="80"/>
      <c r="D946" s="59"/>
      <c r="E946" s="60"/>
      <c r="F946" s="59"/>
      <c r="G946" s="60"/>
      <c r="H946" s="59"/>
      <c r="I946" s="80"/>
      <c r="J946" s="59"/>
      <c r="K946" s="60"/>
      <c r="L946" s="59"/>
      <c r="M946" s="60"/>
      <c r="N946" s="59"/>
      <c r="O946" s="80"/>
      <c r="P946" s="59"/>
      <c r="Q946" s="60"/>
      <c r="R946" s="59"/>
      <c r="S946" s="60"/>
      <c r="T946" s="59"/>
      <c r="U946" s="60"/>
      <c r="V946" s="59"/>
      <c r="W946" s="60"/>
      <c r="X946" s="59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</row>
    <row r="947">
      <c r="A947" s="60"/>
      <c r="B947" s="59"/>
      <c r="C947" s="80"/>
      <c r="D947" s="59"/>
      <c r="E947" s="60"/>
      <c r="F947" s="59"/>
      <c r="G947" s="60"/>
      <c r="H947" s="59"/>
      <c r="I947" s="80"/>
      <c r="J947" s="59"/>
      <c r="K947" s="60"/>
      <c r="L947" s="59"/>
      <c r="M947" s="60"/>
      <c r="N947" s="59"/>
      <c r="O947" s="80"/>
      <c r="P947" s="59"/>
      <c r="Q947" s="60"/>
      <c r="R947" s="59"/>
      <c r="S947" s="60"/>
      <c r="T947" s="59"/>
      <c r="U947" s="60"/>
      <c r="V947" s="59"/>
      <c r="W947" s="60"/>
      <c r="X947" s="59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</row>
    <row r="948">
      <c r="A948" s="60"/>
      <c r="B948" s="59"/>
      <c r="C948" s="80"/>
      <c r="D948" s="59"/>
      <c r="E948" s="60"/>
      <c r="F948" s="59"/>
      <c r="G948" s="60"/>
      <c r="H948" s="59"/>
      <c r="I948" s="80"/>
      <c r="J948" s="59"/>
      <c r="K948" s="60"/>
      <c r="L948" s="59"/>
      <c r="M948" s="60"/>
      <c r="N948" s="59"/>
      <c r="O948" s="80"/>
      <c r="P948" s="59"/>
      <c r="Q948" s="60"/>
      <c r="R948" s="59"/>
      <c r="S948" s="60"/>
      <c r="T948" s="59"/>
      <c r="U948" s="60"/>
      <c r="V948" s="59"/>
      <c r="W948" s="60"/>
      <c r="X948" s="59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</row>
    <row r="949">
      <c r="A949" s="60"/>
      <c r="B949" s="59"/>
      <c r="C949" s="80"/>
      <c r="D949" s="59"/>
      <c r="E949" s="60"/>
      <c r="F949" s="59"/>
      <c r="G949" s="60"/>
      <c r="H949" s="59"/>
      <c r="I949" s="80"/>
      <c r="J949" s="59"/>
      <c r="K949" s="60"/>
      <c r="L949" s="59"/>
      <c r="M949" s="60"/>
      <c r="N949" s="59"/>
      <c r="O949" s="80"/>
      <c r="P949" s="59"/>
      <c r="Q949" s="60"/>
      <c r="R949" s="59"/>
      <c r="S949" s="60"/>
      <c r="T949" s="59"/>
      <c r="U949" s="60"/>
      <c r="V949" s="59"/>
      <c r="W949" s="60"/>
      <c r="X949" s="59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</row>
    <row r="950">
      <c r="A950" s="60"/>
      <c r="B950" s="59"/>
      <c r="C950" s="80"/>
      <c r="D950" s="59"/>
      <c r="E950" s="60"/>
      <c r="F950" s="59"/>
      <c r="G950" s="60"/>
      <c r="H950" s="59"/>
      <c r="I950" s="80"/>
      <c r="J950" s="59"/>
      <c r="K950" s="60"/>
      <c r="L950" s="59"/>
      <c r="M950" s="60"/>
      <c r="N950" s="59"/>
      <c r="O950" s="80"/>
      <c r="P950" s="59"/>
      <c r="Q950" s="60"/>
      <c r="R950" s="59"/>
      <c r="S950" s="60"/>
      <c r="T950" s="59"/>
      <c r="U950" s="60"/>
      <c r="V950" s="59"/>
      <c r="W950" s="60"/>
      <c r="X950" s="59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</row>
    <row r="951">
      <c r="A951" s="60"/>
      <c r="B951" s="59"/>
      <c r="C951" s="80"/>
      <c r="D951" s="59"/>
      <c r="E951" s="60"/>
      <c r="F951" s="59"/>
      <c r="G951" s="60"/>
      <c r="H951" s="59"/>
      <c r="I951" s="80"/>
      <c r="J951" s="59"/>
      <c r="K951" s="60"/>
      <c r="L951" s="59"/>
      <c r="M951" s="60"/>
      <c r="N951" s="59"/>
      <c r="O951" s="80"/>
      <c r="P951" s="59"/>
      <c r="Q951" s="60"/>
      <c r="R951" s="59"/>
      <c r="S951" s="60"/>
      <c r="T951" s="59"/>
      <c r="U951" s="60"/>
      <c r="V951" s="59"/>
      <c r="W951" s="60"/>
      <c r="X951" s="59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</row>
    <row r="952">
      <c r="A952" s="60"/>
      <c r="B952" s="59"/>
      <c r="C952" s="80"/>
      <c r="D952" s="59"/>
      <c r="E952" s="60"/>
      <c r="F952" s="59"/>
      <c r="G952" s="60"/>
      <c r="H952" s="59"/>
      <c r="I952" s="80"/>
      <c r="J952" s="59"/>
      <c r="K952" s="60"/>
      <c r="L952" s="59"/>
      <c r="M952" s="60"/>
      <c r="N952" s="59"/>
      <c r="O952" s="80"/>
      <c r="P952" s="59"/>
      <c r="Q952" s="60"/>
      <c r="R952" s="59"/>
      <c r="S952" s="60"/>
      <c r="T952" s="59"/>
      <c r="U952" s="60"/>
      <c r="V952" s="59"/>
      <c r="W952" s="60"/>
      <c r="X952" s="59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</row>
    <row r="953">
      <c r="A953" s="60"/>
      <c r="B953" s="59"/>
      <c r="C953" s="80"/>
      <c r="D953" s="59"/>
      <c r="E953" s="60"/>
      <c r="F953" s="59"/>
      <c r="G953" s="60"/>
      <c r="H953" s="59"/>
      <c r="I953" s="80"/>
      <c r="J953" s="59"/>
      <c r="K953" s="60"/>
      <c r="L953" s="59"/>
      <c r="M953" s="60"/>
      <c r="N953" s="59"/>
      <c r="O953" s="80"/>
      <c r="P953" s="59"/>
      <c r="Q953" s="60"/>
      <c r="R953" s="59"/>
      <c r="S953" s="60"/>
      <c r="T953" s="59"/>
      <c r="U953" s="60"/>
      <c r="V953" s="59"/>
      <c r="W953" s="60"/>
      <c r="X953" s="59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</row>
    <row r="954">
      <c r="A954" s="60"/>
      <c r="B954" s="59"/>
      <c r="C954" s="80"/>
      <c r="D954" s="59"/>
      <c r="E954" s="60"/>
      <c r="F954" s="59"/>
      <c r="G954" s="60"/>
      <c r="H954" s="59"/>
      <c r="I954" s="80"/>
      <c r="J954" s="59"/>
      <c r="K954" s="60"/>
      <c r="L954" s="59"/>
      <c r="M954" s="60"/>
      <c r="N954" s="59"/>
      <c r="O954" s="80"/>
      <c r="P954" s="59"/>
      <c r="Q954" s="60"/>
      <c r="R954" s="59"/>
      <c r="S954" s="60"/>
      <c r="T954" s="59"/>
      <c r="U954" s="60"/>
      <c r="V954" s="59"/>
      <c r="W954" s="60"/>
      <c r="X954" s="59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</row>
    <row r="955">
      <c r="A955" s="60"/>
      <c r="B955" s="59"/>
      <c r="C955" s="80"/>
      <c r="D955" s="59"/>
      <c r="E955" s="60"/>
      <c r="F955" s="59"/>
      <c r="G955" s="60"/>
      <c r="H955" s="59"/>
      <c r="I955" s="80"/>
      <c r="J955" s="59"/>
      <c r="K955" s="60"/>
      <c r="L955" s="59"/>
      <c r="M955" s="60"/>
      <c r="N955" s="59"/>
      <c r="O955" s="80"/>
      <c r="P955" s="59"/>
      <c r="Q955" s="60"/>
      <c r="R955" s="59"/>
      <c r="S955" s="60"/>
      <c r="T955" s="59"/>
      <c r="U955" s="60"/>
      <c r="V955" s="59"/>
      <c r="W955" s="60"/>
      <c r="X955" s="59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</row>
    <row r="956">
      <c r="A956" s="60"/>
      <c r="B956" s="59"/>
      <c r="C956" s="80"/>
      <c r="D956" s="59"/>
      <c r="E956" s="60"/>
      <c r="F956" s="59"/>
      <c r="G956" s="60"/>
      <c r="H956" s="59"/>
      <c r="I956" s="80"/>
      <c r="J956" s="59"/>
      <c r="K956" s="60"/>
      <c r="L956" s="59"/>
      <c r="M956" s="60"/>
      <c r="N956" s="59"/>
      <c r="O956" s="80"/>
      <c r="P956" s="59"/>
      <c r="Q956" s="60"/>
      <c r="R956" s="59"/>
      <c r="S956" s="60"/>
      <c r="T956" s="59"/>
      <c r="U956" s="60"/>
      <c r="V956" s="59"/>
      <c r="W956" s="60"/>
      <c r="X956" s="59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</row>
    <row r="957">
      <c r="A957" s="60"/>
      <c r="B957" s="59"/>
      <c r="C957" s="80"/>
      <c r="D957" s="59"/>
      <c r="E957" s="60"/>
      <c r="F957" s="59"/>
      <c r="G957" s="60"/>
      <c r="H957" s="59"/>
      <c r="I957" s="80"/>
      <c r="J957" s="59"/>
      <c r="K957" s="60"/>
      <c r="L957" s="59"/>
      <c r="M957" s="60"/>
      <c r="N957" s="59"/>
      <c r="O957" s="80"/>
      <c r="P957" s="59"/>
      <c r="Q957" s="60"/>
      <c r="R957" s="59"/>
      <c r="S957" s="60"/>
      <c r="T957" s="59"/>
      <c r="U957" s="60"/>
      <c r="V957" s="59"/>
      <c r="W957" s="60"/>
      <c r="X957" s="59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</row>
    <row r="958">
      <c r="A958" s="60"/>
      <c r="B958" s="59"/>
      <c r="C958" s="80"/>
      <c r="D958" s="59"/>
      <c r="E958" s="60"/>
      <c r="F958" s="59"/>
      <c r="G958" s="60"/>
      <c r="H958" s="59"/>
      <c r="I958" s="80"/>
      <c r="J958" s="59"/>
      <c r="K958" s="60"/>
      <c r="L958" s="59"/>
      <c r="M958" s="60"/>
      <c r="N958" s="59"/>
      <c r="O958" s="80"/>
      <c r="P958" s="59"/>
      <c r="Q958" s="60"/>
      <c r="R958" s="59"/>
      <c r="S958" s="60"/>
      <c r="T958" s="59"/>
      <c r="U958" s="60"/>
      <c r="V958" s="59"/>
      <c r="W958" s="60"/>
      <c r="X958" s="59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</row>
    <row r="959">
      <c r="A959" s="60"/>
      <c r="B959" s="59"/>
      <c r="C959" s="80"/>
      <c r="D959" s="59"/>
      <c r="E959" s="60"/>
      <c r="F959" s="59"/>
      <c r="G959" s="60"/>
      <c r="H959" s="59"/>
      <c r="I959" s="80"/>
      <c r="J959" s="59"/>
      <c r="K959" s="60"/>
      <c r="L959" s="59"/>
      <c r="M959" s="60"/>
      <c r="N959" s="59"/>
      <c r="O959" s="80"/>
      <c r="P959" s="59"/>
      <c r="Q959" s="60"/>
      <c r="R959" s="59"/>
      <c r="S959" s="60"/>
      <c r="T959" s="59"/>
      <c r="U959" s="60"/>
      <c r="V959" s="59"/>
      <c r="W959" s="60"/>
      <c r="X959" s="59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</row>
    <row r="960">
      <c r="A960" s="60"/>
      <c r="B960" s="59"/>
      <c r="C960" s="80"/>
      <c r="D960" s="59"/>
      <c r="E960" s="60"/>
      <c r="F960" s="59"/>
      <c r="G960" s="60"/>
      <c r="H960" s="59"/>
      <c r="I960" s="80"/>
      <c r="J960" s="59"/>
      <c r="K960" s="60"/>
      <c r="L960" s="59"/>
      <c r="M960" s="60"/>
      <c r="N960" s="59"/>
      <c r="O960" s="80"/>
      <c r="P960" s="59"/>
      <c r="Q960" s="60"/>
      <c r="R960" s="59"/>
      <c r="S960" s="60"/>
      <c r="T960" s="59"/>
      <c r="U960" s="60"/>
      <c r="V960" s="59"/>
      <c r="W960" s="60"/>
      <c r="X960" s="59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</row>
    <row r="961">
      <c r="A961" s="60"/>
      <c r="B961" s="59"/>
      <c r="C961" s="80"/>
      <c r="D961" s="59"/>
      <c r="E961" s="60"/>
      <c r="F961" s="59"/>
      <c r="G961" s="60"/>
      <c r="H961" s="59"/>
      <c r="I961" s="80"/>
      <c r="J961" s="59"/>
      <c r="K961" s="60"/>
      <c r="L961" s="59"/>
      <c r="M961" s="60"/>
      <c r="N961" s="59"/>
      <c r="O961" s="80"/>
      <c r="P961" s="59"/>
      <c r="Q961" s="60"/>
      <c r="R961" s="59"/>
      <c r="S961" s="60"/>
      <c r="T961" s="59"/>
      <c r="U961" s="60"/>
      <c r="V961" s="59"/>
      <c r="W961" s="60"/>
      <c r="X961" s="59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</row>
    <row r="962">
      <c r="A962" s="60"/>
      <c r="B962" s="59"/>
      <c r="C962" s="80"/>
      <c r="D962" s="59"/>
      <c r="E962" s="60"/>
      <c r="F962" s="59"/>
      <c r="G962" s="60"/>
      <c r="H962" s="59"/>
      <c r="I962" s="80"/>
      <c r="J962" s="59"/>
      <c r="K962" s="60"/>
      <c r="L962" s="59"/>
      <c r="M962" s="60"/>
      <c r="N962" s="59"/>
      <c r="O962" s="80"/>
      <c r="P962" s="59"/>
      <c r="Q962" s="60"/>
      <c r="R962" s="59"/>
      <c r="S962" s="60"/>
      <c r="T962" s="59"/>
      <c r="U962" s="60"/>
      <c r="V962" s="59"/>
      <c r="W962" s="60"/>
      <c r="X962" s="59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</row>
    <row r="963">
      <c r="A963" s="60"/>
      <c r="B963" s="59"/>
      <c r="C963" s="80"/>
      <c r="D963" s="59"/>
      <c r="E963" s="60"/>
      <c r="F963" s="59"/>
      <c r="G963" s="60"/>
      <c r="H963" s="59"/>
      <c r="I963" s="80"/>
      <c r="J963" s="59"/>
      <c r="K963" s="60"/>
      <c r="L963" s="59"/>
      <c r="M963" s="60"/>
      <c r="N963" s="59"/>
      <c r="O963" s="80"/>
      <c r="P963" s="59"/>
      <c r="Q963" s="60"/>
      <c r="R963" s="59"/>
      <c r="S963" s="60"/>
      <c r="T963" s="59"/>
      <c r="U963" s="60"/>
      <c r="V963" s="59"/>
      <c r="W963" s="60"/>
      <c r="X963" s="59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</row>
    <row r="964">
      <c r="A964" s="60"/>
      <c r="B964" s="59"/>
      <c r="C964" s="80"/>
      <c r="D964" s="59"/>
      <c r="E964" s="60"/>
      <c r="F964" s="59"/>
      <c r="G964" s="60"/>
      <c r="H964" s="59"/>
      <c r="I964" s="80"/>
      <c r="J964" s="59"/>
      <c r="K964" s="60"/>
      <c r="L964" s="59"/>
      <c r="M964" s="60"/>
      <c r="N964" s="59"/>
      <c r="O964" s="80"/>
      <c r="P964" s="59"/>
      <c r="Q964" s="60"/>
      <c r="R964" s="59"/>
      <c r="S964" s="60"/>
      <c r="T964" s="59"/>
      <c r="U964" s="60"/>
      <c r="V964" s="59"/>
      <c r="W964" s="60"/>
      <c r="X964" s="59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</row>
    <row r="965">
      <c r="A965" s="60"/>
      <c r="B965" s="59"/>
      <c r="C965" s="80"/>
      <c r="D965" s="59"/>
      <c r="E965" s="60"/>
      <c r="F965" s="59"/>
      <c r="G965" s="60"/>
      <c r="H965" s="59"/>
      <c r="I965" s="80"/>
      <c r="J965" s="59"/>
      <c r="K965" s="60"/>
      <c r="L965" s="59"/>
      <c r="M965" s="60"/>
      <c r="N965" s="59"/>
      <c r="O965" s="80"/>
      <c r="P965" s="59"/>
      <c r="Q965" s="60"/>
      <c r="R965" s="59"/>
      <c r="S965" s="60"/>
      <c r="T965" s="59"/>
      <c r="U965" s="60"/>
      <c r="V965" s="59"/>
      <c r="W965" s="60"/>
      <c r="X965" s="59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</row>
    <row r="966">
      <c r="A966" s="60"/>
      <c r="B966" s="59"/>
      <c r="C966" s="80"/>
      <c r="D966" s="59"/>
      <c r="E966" s="60"/>
      <c r="F966" s="59"/>
      <c r="G966" s="60"/>
      <c r="H966" s="59"/>
      <c r="I966" s="80"/>
      <c r="J966" s="59"/>
      <c r="K966" s="60"/>
      <c r="L966" s="59"/>
      <c r="M966" s="60"/>
      <c r="N966" s="59"/>
      <c r="O966" s="80"/>
      <c r="P966" s="59"/>
      <c r="Q966" s="60"/>
      <c r="R966" s="59"/>
      <c r="S966" s="60"/>
      <c r="T966" s="59"/>
      <c r="U966" s="60"/>
      <c r="V966" s="59"/>
      <c r="W966" s="60"/>
      <c r="X966" s="59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</row>
    <row r="967">
      <c r="A967" s="60"/>
      <c r="B967" s="59"/>
      <c r="C967" s="80"/>
      <c r="D967" s="59"/>
      <c r="E967" s="60"/>
      <c r="F967" s="59"/>
      <c r="G967" s="60"/>
      <c r="H967" s="59"/>
      <c r="I967" s="80"/>
      <c r="J967" s="59"/>
      <c r="K967" s="60"/>
      <c r="L967" s="59"/>
      <c r="M967" s="60"/>
      <c r="N967" s="59"/>
      <c r="O967" s="80"/>
      <c r="P967" s="59"/>
      <c r="Q967" s="60"/>
      <c r="R967" s="59"/>
      <c r="S967" s="60"/>
      <c r="T967" s="59"/>
      <c r="U967" s="60"/>
      <c r="V967" s="59"/>
      <c r="W967" s="60"/>
      <c r="X967" s="59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</row>
    <row r="968">
      <c r="A968" s="60"/>
      <c r="B968" s="59"/>
      <c r="C968" s="80"/>
      <c r="D968" s="59"/>
      <c r="E968" s="60"/>
      <c r="F968" s="59"/>
      <c r="G968" s="60"/>
      <c r="H968" s="59"/>
      <c r="I968" s="80"/>
      <c r="J968" s="59"/>
      <c r="K968" s="60"/>
      <c r="L968" s="59"/>
      <c r="M968" s="60"/>
      <c r="N968" s="59"/>
      <c r="O968" s="80"/>
      <c r="P968" s="59"/>
      <c r="Q968" s="60"/>
      <c r="R968" s="59"/>
      <c r="S968" s="60"/>
      <c r="T968" s="59"/>
      <c r="U968" s="60"/>
      <c r="V968" s="59"/>
      <c r="W968" s="60"/>
      <c r="X968" s="59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</row>
    <row r="969">
      <c r="A969" s="60"/>
      <c r="B969" s="59"/>
      <c r="C969" s="80"/>
      <c r="D969" s="59"/>
      <c r="E969" s="60"/>
      <c r="F969" s="59"/>
      <c r="G969" s="60"/>
      <c r="H969" s="59"/>
      <c r="I969" s="80"/>
      <c r="J969" s="59"/>
      <c r="K969" s="60"/>
      <c r="L969" s="59"/>
      <c r="M969" s="60"/>
      <c r="N969" s="59"/>
      <c r="O969" s="80"/>
      <c r="P969" s="59"/>
      <c r="Q969" s="60"/>
      <c r="R969" s="59"/>
      <c r="S969" s="60"/>
      <c r="T969" s="59"/>
      <c r="U969" s="60"/>
      <c r="V969" s="59"/>
      <c r="W969" s="60"/>
      <c r="X969" s="59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</row>
    <row r="970">
      <c r="A970" s="60"/>
      <c r="B970" s="59"/>
      <c r="C970" s="80"/>
      <c r="D970" s="59"/>
      <c r="E970" s="60"/>
      <c r="F970" s="59"/>
      <c r="G970" s="60"/>
      <c r="H970" s="59"/>
      <c r="I970" s="80"/>
      <c r="J970" s="59"/>
      <c r="K970" s="60"/>
      <c r="L970" s="59"/>
      <c r="M970" s="60"/>
      <c r="N970" s="59"/>
      <c r="O970" s="80"/>
      <c r="P970" s="59"/>
      <c r="Q970" s="60"/>
      <c r="R970" s="59"/>
      <c r="S970" s="60"/>
      <c r="T970" s="59"/>
      <c r="U970" s="60"/>
      <c r="V970" s="59"/>
      <c r="W970" s="60"/>
      <c r="X970" s="59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</row>
    <row r="971">
      <c r="A971" s="60"/>
      <c r="B971" s="59"/>
      <c r="C971" s="80"/>
      <c r="D971" s="59"/>
      <c r="E971" s="60"/>
      <c r="F971" s="59"/>
      <c r="G971" s="60"/>
      <c r="H971" s="59"/>
      <c r="I971" s="80"/>
      <c r="J971" s="59"/>
      <c r="K971" s="60"/>
      <c r="L971" s="59"/>
      <c r="M971" s="60"/>
      <c r="N971" s="59"/>
      <c r="O971" s="80"/>
      <c r="P971" s="59"/>
      <c r="Q971" s="60"/>
      <c r="R971" s="59"/>
      <c r="S971" s="60"/>
      <c r="T971" s="59"/>
      <c r="U971" s="60"/>
      <c r="V971" s="59"/>
      <c r="W971" s="60"/>
      <c r="X971" s="59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</row>
    <row r="972">
      <c r="A972" s="60"/>
      <c r="B972" s="59"/>
      <c r="C972" s="80"/>
      <c r="D972" s="59"/>
      <c r="E972" s="60"/>
      <c r="F972" s="59"/>
      <c r="G972" s="60"/>
      <c r="H972" s="59"/>
      <c r="I972" s="80"/>
      <c r="J972" s="59"/>
      <c r="K972" s="60"/>
      <c r="L972" s="59"/>
      <c r="M972" s="60"/>
      <c r="N972" s="59"/>
      <c r="O972" s="80"/>
      <c r="P972" s="59"/>
      <c r="Q972" s="60"/>
      <c r="R972" s="59"/>
      <c r="S972" s="60"/>
      <c r="T972" s="59"/>
      <c r="U972" s="60"/>
      <c r="V972" s="59"/>
      <c r="W972" s="60"/>
      <c r="X972" s="59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</row>
    <row r="973">
      <c r="A973" s="60"/>
      <c r="B973" s="59"/>
      <c r="C973" s="80"/>
      <c r="D973" s="59"/>
      <c r="E973" s="60"/>
      <c r="F973" s="59"/>
      <c r="G973" s="60"/>
      <c r="H973" s="59"/>
      <c r="I973" s="80"/>
      <c r="J973" s="59"/>
      <c r="K973" s="60"/>
      <c r="L973" s="59"/>
      <c r="M973" s="60"/>
      <c r="N973" s="59"/>
      <c r="O973" s="80"/>
      <c r="P973" s="59"/>
      <c r="Q973" s="60"/>
      <c r="R973" s="59"/>
      <c r="S973" s="60"/>
      <c r="T973" s="59"/>
      <c r="U973" s="60"/>
      <c r="V973" s="59"/>
      <c r="W973" s="60"/>
      <c r="X973" s="59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</row>
    <row r="974">
      <c r="A974" s="60"/>
      <c r="B974" s="59"/>
      <c r="C974" s="80"/>
      <c r="D974" s="59"/>
      <c r="E974" s="60"/>
      <c r="F974" s="59"/>
      <c r="G974" s="60"/>
      <c r="H974" s="59"/>
      <c r="I974" s="80"/>
      <c r="J974" s="59"/>
      <c r="K974" s="60"/>
      <c r="L974" s="59"/>
      <c r="M974" s="60"/>
      <c r="N974" s="59"/>
      <c r="O974" s="80"/>
      <c r="P974" s="59"/>
      <c r="Q974" s="60"/>
      <c r="R974" s="59"/>
      <c r="S974" s="60"/>
      <c r="T974" s="59"/>
      <c r="U974" s="60"/>
      <c r="V974" s="59"/>
      <c r="W974" s="60"/>
      <c r="X974" s="59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</row>
    <row r="975">
      <c r="A975" s="60"/>
      <c r="B975" s="59"/>
      <c r="C975" s="80"/>
      <c r="D975" s="59"/>
      <c r="E975" s="60"/>
      <c r="F975" s="59"/>
      <c r="G975" s="60"/>
      <c r="H975" s="59"/>
      <c r="I975" s="80"/>
      <c r="J975" s="59"/>
      <c r="K975" s="60"/>
      <c r="L975" s="59"/>
      <c r="M975" s="60"/>
      <c r="N975" s="59"/>
      <c r="O975" s="80"/>
      <c r="P975" s="59"/>
      <c r="Q975" s="60"/>
      <c r="R975" s="59"/>
      <c r="S975" s="60"/>
      <c r="T975" s="59"/>
      <c r="U975" s="60"/>
      <c r="V975" s="59"/>
      <c r="W975" s="60"/>
      <c r="X975" s="59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</row>
    <row r="976">
      <c r="A976" s="60"/>
      <c r="B976" s="59"/>
      <c r="C976" s="80"/>
      <c r="D976" s="59"/>
      <c r="E976" s="60"/>
      <c r="F976" s="59"/>
      <c r="G976" s="60"/>
      <c r="H976" s="59"/>
      <c r="I976" s="80"/>
      <c r="J976" s="59"/>
      <c r="K976" s="60"/>
      <c r="L976" s="59"/>
      <c r="M976" s="60"/>
      <c r="N976" s="59"/>
      <c r="O976" s="80"/>
      <c r="P976" s="59"/>
      <c r="Q976" s="60"/>
      <c r="R976" s="59"/>
      <c r="S976" s="60"/>
      <c r="T976" s="59"/>
      <c r="U976" s="60"/>
      <c r="V976" s="59"/>
      <c r="W976" s="60"/>
      <c r="X976" s="59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</row>
    <row r="977">
      <c r="A977" s="60"/>
      <c r="B977" s="59"/>
      <c r="C977" s="80"/>
      <c r="D977" s="59"/>
      <c r="E977" s="60"/>
      <c r="F977" s="59"/>
      <c r="G977" s="60"/>
      <c r="H977" s="59"/>
      <c r="I977" s="80"/>
      <c r="J977" s="59"/>
      <c r="K977" s="60"/>
      <c r="L977" s="59"/>
      <c r="M977" s="60"/>
      <c r="N977" s="59"/>
      <c r="O977" s="80"/>
      <c r="P977" s="59"/>
      <c r="Q977" s="60"/>
      <c r="R977" s="59"/>
      <c r="S977" s="60"/>
      <c r="T977" s="59"/>
      <c r="U977" s="60"/>
      <c r="V977" s="59"/>
      <c r="W977" s="60"/>
      <c r="X977" s="59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</row>
    <row r="978">
      <c r="A978" s="60"/>
      <c r="B978" s="59"/>
      <c r="C978" s="80"/>
      <c r="D978" s="59"/>
      <c r="E978" s="60"/>
      <c r="F978" s="59"/>
      <c r="G978" s="60"/>
      <c r="H978" s="59"/>
      <c r="I978" s="80"/>
      <c r="J978" s="59"/>
      <c r="K978" s="60"/>
      <c r="L978" s="59"/>
      <c r="M978" s="60"/>
      <c r="N978" s="59"/>
      <c r="O978" s="80"/>
      <c r="P978" s="59"/>
      <c r="Q978" s="60"/>
      <c r="R978" s="59"/>
      <c r="S978" s="60"/>
      <c r="T978" s="59"/>
      <c r="U978" s="60"/>
      <c r="V978" s="59"/>
      <c r="W978" s="60"/>
      <c r="X978" s="59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</row>
    <row r="979">
      <c r="A979" s="60"/>
      <c r="B979" s="59"/>
      <c r="C979" s="80"/>
      <c r="D979" s="59"/>
      <c r="E979" s="60"/>
      <c r="F979" s="59"/>
      <c r="G979" s="60"/>
      <c r="H979" s="59"/>
      <c r="I979" s="80"/>
      <c r="J979" s="59"/>
      <c r="K979" s="60"/>
      <c r="L979" s="59"/>
      <c r="M979" s="60"/>
      <c r="N979" s="59"/>
      <c r="O979" s="80"/>
      <c r="P979" s="59"/>
      <c r="Q979" s="60"/>
      <c r="R979" s="59"/>
      <c r="S979" s="60"/>
      <c r="T979" s="59"/>
      <c r="U979" s="60"/>
      <c r="V979" s="59"/>
      <c r="W979" s="60"/>
      <c r="X979" s="59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</row>
    <row r="980">
      <c r="A980" s="60"/>
      <c r="B980" s="59"/>
      <c r="C980" s="80"/>
      <c r="D980" s="59"/>
      <c r="E980" s="60"/>
      <c r="F980" s="59"/>
      <c r="G980" s="60"/>
      <c r="H980" s="59"/>
      <c r="I980" s="80"/>
      <c r="J980" s="59"/>
      <c r="K980" s="60"/>
      <c r="L980" s="59"/>
      <c r="M980" s="60"/>
      <c r="N980" s="59"/>
      <c r="O980" s="80"/>
      <c r="P980" s="59"/>
      <c r="Q980" s="60"/>
      <c r="R980" s="59"/>
      <c r="S980" s="60"/>
      <c r="T980" s="59"/>
      <c r="U980" s="60"/>
      <c r="V980" s="59"/>
      <c r="W980" s="60"/>
      <c r="X980" s="59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</row>
    <row r="981">
      <c r="A981" s="60"/>
      <c r="B981" s="59"/>
      <c r="C981" s="80"/>
      <c r="D981" s="59"/>
      <c r="E981" s="60"/>
      <c r="F981" s="59"/>
      <c r="G981" s="60"/>
      <c r="H981" s="59"/>
      <c r="I981" s="80"/>
      <c r="J981" s="59"/>
      <c r="K981" s="60"/>
      <c r="L981" s="59"/>
      <c r="M981" s="60"/>
      <c r="N981" s="59"/>
      <c r="O981" s="80"/>
      <c r="P981" s="59"/>
      <c r="Q981" s="60"/>
      <c r="R981" s="59"/>
      <c r="S981" s="60"/>
      <c r="T981" s="59"/>
      <c r="U981" s="60"/>
      <c r="V981" s="59"/>
      <c r="W981" s="60"/>
      <c r="X981" s="59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</row>
    <row r="982">
      <c r="A982" s="60"/>
      <c r="B982" s="59"/>
      <c r="C982" s="80"/>
      <c r="D982" s="59"/>
      <c r="E982" s="60"/>
      <c r="F982" s="59"/>
      <c r="G982" s="60"/>
      <c r="H982" s="59"/>
      <c r="I982" s="80"/>
      <c r="J982" s="59"/>
      <c r="K982" s="60"/>
      <c r="L982" s="59"/>
      <c r="M982" s="60"/>
      <c r="N982" s="59"/>
      <c r="O982" s="80"/>
      <c r="P982" s="59"/>
      <c r="Q982" s="60"/>
      <c r="R982" s="59"/>
      <c r="S982" s="60"/>
      <c r="T982" s="59"/>
      <c r="U982" s="60"/>
      <c r="V982" s="59"/>
      <c r="W982" s="60"/>
      <c r="X982" s="59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</row>
    <row r="983">
      <c r="A983" s="60"/>
      <c r="B983" s="59"/>
      <c r="C983" s="80"/>
      <c r="D983" s="59"/>
      <c r="E983" s="60"/>
      <c r="F983" s="59"/>
      <c r="G983" s="60"/>
      <c r="H983" s="59"/>
      <c r="I983" s="80"/>
      <c r="J983" s="59"/>
      <c r="K983" s="60"/>
      <c r="L983" s="59"/>
      <c r="M983" s="60"/>
      <c r="N983" s="59"/>
      <c r="O983" s="80"/>
      <c r="P983" s="59"/>
      <c r="Q983" s="60"/>
      <c r="R983" s="59"/>
      <c r="S983" s="60"/>
      <c r="T983" s="59"/>
      <c r="U983" s="60"/>
      <c r="V983" s="59"/>
      <c r="W983" s="60"/>
      <c r="X983" s="59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</row>
    <row r="984">
      <c r="A984" s="60"/>
      <c r="B984" s="59"/>
      <c r="C984" s="80"/>
      <c r="D984" s="59"/>
      <c r="E984" s="60"/>
      <c r="F984" s="59"/>
      <c r="G984" s="60"/>
      <c r="H984" s="59"/>
      <c r="I984" s="80"/>
      <c r="J984" s="59"/>
      <c r="K984" s="60"/>
      <c r="L984" s="59"/>
      <c r="M984" s="60"/>
      <c r="N984" s="59"/>
      <c r="O984" s="80"/>
      <c r="P984" s="59"/>
      <c r="Q984" s="60"/>
      <c r="R984" s="59"/>
      <c r="S984" s="60"/>
      <c r="T984" s="59"/>
      <c r="U984" s="60"/>
      <c r="V984" s="59"/>
      <c r="W984" s="60"/>
      <c r="X984" s="59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</row>
    <row r="985">
      <c r="A985" s="60"/>
      <c r="B985" s="59"/>
      <c r="C985" s="80"/>
      <c r="D985" s="59"/>
      <c r="E985" s="60"/>
      <c r="F985" s="59"/>
      <c r="G985" s="60"/>
      <c r="H985" s="59"/>
      <c r="I985" s="80"/>
      <c r="J985" s="59"/>
      <c r="K985" s="60"/>
      <c r="L985" s="59"/>
      <c r="M985" s="60"/>
      <c r="N985" s="59"/>
      <c r="O985" s="80"/>
      <c r="P985" s="59"/>
      <c r="Q985" s="60"/>
      <c r="R985" s="59"/>
      <c r="S985" s="60"/>
      <c r="T985" s="59"/>
      <c r="U985" s="60"/>
      <c r="V985" s="59"/>
      <c r="W985" s="60"/>
      <c r="X985" s="59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</row>
    <row r="986">
      <c r="A986" s="60"/>
      <c r="B986" s="59"/>
      <c r="C986" s="80"/>
      <c r="D986" s="59"/>
      <c r="E986" s="60"/>
      <c r="F986" s="59"/>
      <c r="G986" s="60"/>
      <c r="H986" s="59"/>
      <c r="I986" s="80"/>
      <c r="J986" s="59"/>
      <c r="K986" s="60"/>
      <c r="L986" s="59"/>
      <c r="M986" s="60"/>
      <c r="N986" s="59"/>
      <c r="O986" s="80"/>
      <c r="P986" s="59"/>
      <c r="Q986" s="60"/>
      <c r="R986" s="59"/>
      <c r="S986" s="60"/>
      <c r="T986" s="59"/>
      <c r="U986" s="60"/>
      <c r="V986" s="59"/>
      <c r="W986" s="60"/>
      <c r="X986" s="59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</row>
    <row r="987">
      <c r="A987" s="60"/>
      <c r="B987" s="59"/>
      <c r="C987" s="80"/>
      <c r="D987" s="59"/>
      <c r="E987" s="60"/>
      <c r="F987" s="59"/>
      <c r="G987" s="60"/>
      <c r="H987" s="59"/>
      <c r="I987" s="80"/>
      <c r="J987" s="59"/>
      <c r="K987" s="60"/>
      <c r="L987" s="59"/>
      <c r="M987" s="60"/>
      <c r="N987" s="59"/>
      <c r="O987" s="80"/>
      <c r="P987" s="59"/>
      <c r="Q987" s="60"/>
      <c r="R987" s="59"/>
      <c r="S987" s="60"/>
      <c r="T987" s="59"/>
      <c r="U987" s="60"/>
      <c r="V987" s="59"/>
      <c r="W987" s="60"/>
      <c r="X987" s="59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</row>
    <row r="988">
      <c r="A988" s="60"/>
      <c r="B988" s="59"/>
      <c r="C988" s="80"/>
      <c r="D988" s="59"/>
      <c r="E988" s="60"/>
      <c r="F988" s="59"/>
      <c r="G988" s="60"/>
      <c r="H988" s="59"/>
      <c r="I988" s="80"/>
      <c r="J988" s="59"/>
      <c r="K988" s="60"/>
      <c r="L988" s="59"/>
      <c r="M988" s="60"/>
      <c r="N988" s="59"/>
      <c r="O988" s="80"/>
      <c r="P988" s="59"/>
      <c r="Q988" s="60"/>
      <c r="R988" s="59"/>
      <c r="S988" s="60"/>
      <c r="T988" s="59"/>
      <c r="U988" s="60"/>
      <c r="V988" s="59"/>
      <c r="W988" s="60"/>
      <c r="X988" s="59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</row>
    <row r="989">
      <c r="A989" s="60"/>
      <c r="B989" s="59"/>
      <c r="C989" s="80"/>
      <c r="D989" s="59"/>
      <c r="E989" s="60"/>
      <c r="F989" s="59"/>
      <c r="G989" s="60"/>
      <c r="H989" s="59"/>
      <c r="I989" s="80"/>
      <c r="J989" s="59"/>
      <c r="K989" s="60"/>
      <c r="L989" s="59"/>
      <c r="M989" s="60"/>
      <c r="N989" s="59"/>
      <c r="O989" s="80"/>
      <c r="P989" s="59"/>
      <c r="Q989" s="60"/>
      <c r="R989" s="59"/>
      <c r="S989" s="60"/>
      <c r="T989" s="59"/>
      <c r="U989" s="60"/>
      <c r="V989" s="59"/>
      <c r="W989" s="60"/>
      <c r="X989" s="59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</row>
    <row r="990">
      <c r="A990" s="60"/>
      <c r="B990" s="59"/>
      <c r="C990" s="80"/>
      <c r="D990" s="59"/>
      <c r="E990" s="60"/>
      <c r="F990" s="59"/>
      <c r="G990" s="60"/>
      <c r="H990" s="59"/>
      <c r="I990" s="80"/>
      <c r="J990" s="59"/>
      <c r="K990" s="60"/>
      <c r="L990" s="59"/>
      <c r="M990" s="60"/>
      <c r="N990" s="59"/>
      <c r="O990" s="80"/>
      <c r="P990" s="59"/>
      <c r="Q990" s="60"/>
      <c r="R990" s="59"/>
      <c r="S990" s="60"/>
      <c r="T990" s="59"/>
      <c r="U990" s="60"/>
      <c r="V990" s="59"/>
      <c r="W990" s="60"/>
      <c r="X990" s="59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</row>
    <row r="991">
      <c r="A991" s="60"/>
      <c r="B991" s="59"/>
      <c r="C991" s="80"/>
      <c r="D991" s="59"/>
      <c r="E991" s="60"/>
      <c r="F991" s="59"/>
      <c r="G991" s="60"/>
      <c r="H991" s="59"/>
      <c r="I991" s="80"/>
      <c r="J991" s="59"/>
      <c r="K991" s="60"/>
      <c r="L991" s="59"/>
      <c r="M991" s="60"/>
      <c r="N991" s="59"/>
      <c r="O991" s="80"/>
      <c r="P991" s="59"/>
      <c r="Q991" s="60"/>
      <c r="R991" s="59"/>
      <c r="S991" s="60"/>
      <c r="T991" s="59"/>
      <c r="U991" s="60"/>
      <c r="V991" s="59"/>
      <c r="W991" s="60"/>
      <c r="X991" s="59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</row>
    <row r="992">
      <c r="A992" s="60"/>
      <c r="B992" s="59"/>
      <c r="C992" s="80"/>
      <c r="D992" s="59"/>
      <c r="E992" s="60"/>
      <c r="F992" s="59"/>
      <c r="G992" s="60"/>
      <c r="H992" s="59"/>
      <c r="I992" s="80"/>
      <c r="J992" s="59"/>
      <c r="K992" s="60"/>
      <c r="L992" s="59"/>
      <c r="M992" s="60"/>
      <c r="N992" s="59"/>
      <c r="O992" s="80"/>
      <c r="P992" s="59"/>
      <c r="Q992" s="60"/>
      <c r="R992" s="59"/>
      <c r="S992" s="60"/>
      <c r="T992" s="59"/>
      <c r="U992" s="60"/>
      <c r="V992" s="59"/>
      <c r="W992" s="60"/>
      <c r="X992" s="59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</row>
    <row r="993">
      <c r="A993" s="60"/>
      <c r="B993" s="59"/>
      <c r="C993" s="80"/>
      <c r="D993" s="59"/>
      <c r="E993" s="60"/>
      <c r="F993" s="59"/>
      <c r="G993" s="60"/>
      <c r="H993" s="59"/>
      <c r="I993" s="80"/>
      <c r="J993" s="59"/>
      <c r="K993" s="60"/>
      <c r="L993" s="59"/>
      <c r="M993" s="60"/>
      <c r="N993" s="59"/>
      <c r="O993" s="80"/>
      <c r="P993" s="59"/>
      <c r="Q993" s="60"/>
      <c r="R993" s="59"/>
      <c r="S993" s="60"/>
      <c r="T993" s="59"/>
      <c r="U993" s="60"/>
      <c r="V993" s="59"/>
      <c r="W993" s="60"/>
      <c r="X993" s="59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</row>
    <row r="994">
      <c r="A994" s="60"/>
      <c r="B994" s="59"/>
      <c r="C994" s="80"/>
      <c r="D994" s="59"/>
      <c r="E994" s="60"/>
      <c r="F994" s="59"/>
      <c r="G994" s="60"/>
      <c r="H994" s="59"/>
      <c r="I994" s="80"/>
      <c r="J994" s="59"/>
      <c r="K994" s="60"/>
      <c r="L994" s="59"/>
      <c r="M994" s="60"/>
      <c r="N994" s="59"/>
      <c r="O994" s="80"/>
      <c r="P994" s="59"/>
      <c r="Q994" s="60"/>
      <c r="R994" s="59"/>
      <c r="S994" s="60"/>
      <c r="T994" s="59"/>
      <c r="U994" s="60"/>
      <c r="V994" s="59"/>
      <c r="W994" s="60"/>
      <c r="X994" s="59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</row>
    <row r="995">
      <c r="A995" s="60"/>
      <c r="B995" s="59"/>
      <c r="C995" s="80"/>
      <c r="D995" s="59"/>
      <c r="E995" s="60"/>
      <c r="F995" s="59"/>
      <c r="G995" s="60"/>
      <c r="H995" s="59"/>
      <c r="I995" s="80"/>
      <c r="J995" s="59"/>
      <c r="K995" s="60"/>
      <c r="L995" s="59"/>
      <c r="M995" s="60"/>
      <c r="N995" s="59"/>
      <c r="O995" s="80"/>
      <c r="P995" s="59"/>
      <c r="Q995" s="60"/>
      <c r="R995" s="59"/>
      <c r="S995" s="60"/>
      <c r="T995" s="59"/>
      <c r="U995" s="60"/>
      <c r="V995" s="59"/>
      <c r="W995" s="60"/>
      <c r="X995" s="59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</row>
    <row r="996">
      <c r="A996" s="60"/>
      <c r="B996" s="59"/>
      <c r="C996" s="80"/>
      <c r="D996" s="59"/>
      <c r="E996" s="60"/>
      <c r="F996" s="59"/>
      <c r="G996" s="60"/>
      <c r="H996" s="59"/>
      <c r="I996" s="80"/>
      <c r="J996" s="59"/>
      <c r="K996" s="60"/>
      <c r="L996" s="59"/>
      <c r="M996" s="60"/>
      <c r="N996" s="59"/>
      <c r="O996" s="80"/>
      <c r="P996" s="59"/>
      <c r="Q996" s="60"/>
      <c r="R996" s="59"/>
      <c r="S996" s="60"/>
      <c r="T996" s="59"/>
      <c r="U996" s="60"/>
      <c r="V996" s="59"/>
      <c r="W996" s="60"/>
      <c r="X996" s="59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</row>
    <row r="997">
      <c r="A997" s="60"/>
      <c r="B997" s="59"/>
      <c r="C997" s="80"/>
      <c r="D997" s="59"/>
      <c r="E997" s="60"/>
      <c r="F997" s="59"/>
      <c r="G997" s="60"/>
      <c r="H997" s="59"/>
      <c r="I997" s="80"/>
      <c r="J997" s="59"/>
      <c r="K997" s="60"/>
      <c r="L997" s="59"/>
      <c r="M997" s="60"/>
      <c r="N997" s="59"/>
      <c r="O997" s="80"/>
      <c r="P997" s="59"/>
      <c r="Q997" s="60"/>
      <c r="R997" s="59"/>
      <c r="S997" s="60"/>
      <c r="T997" s="59"/>
      <c r="U997" s="60"/>
      <c r="V997" s="59"/>
      <c r="W997" s="60"/>
      <c r="X997" s="59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</row>
    <row r="998">
      <c r="A998" s="60"/>
      <c r="B998" s="59"/>
      <c r="C998" s="80"/>
      <c r="D998" s="59"/>
      <c r="E998" s="60"/>
      <c r="F998" s="59"/>
      <c r="G998" s="60"/>
      <c r="H998" s="59"/>
      <c r="I998" s="80"/>
      <c r="J998" s="59"/>
      <c r="K998" s="60"/>
      <c r="L998" s="59"/>
      <c r="M998" s="60"/>
      <c r="N998" s="59"/>
      <c r="O998" s="80"/>
      <c r="P998" s="59"/>
      <c r="Q998" s="60"/>
      <c r="R998" s="59"/>
      <c r="S998" s="60"/>
      <c r="T998" s="59"/>
      <c r="U998" s="60"/>
      <c r="V998" s="59"/>
      <c r="W998" s="60"/>
      <c r="X998" s="59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</row>
    <row r="999">
      <c r="A999" s="60"/>
      <c r="B999" s="59"/>
      <c r="C999" s="80"/>
      <c r="D999" s="59"/>
      <c r="E999" s="60"/>
      <c r="F999" s="59"/>
      <c r="G999" s="60"/>
      <c r="H999" s="59"/>
      <c r="I999" s="80"/>
      <c r="J999" s="59"/>
      <c r="K999" s="60"/>
      <c r="L999" s="59"/>
      <c r="M999" s="60"/>
      <c r="N999" s="59"/>
      <c r="O999" s="80"/>
      <c r="P999" s="59"/>
      <c r="Q999" s="60"/>
      <c r="R999" s="59"/>
      <c r="S999" s="60"/>
      <c r="T999" s="59"/>
      <c r="U999" s="60"/>
      <c r="V999" s="59"/>
      <c r="W999" s="60"/>
      <c r="X999" s="59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</row>
  </sheetData>
  <mergeCells count="11">
    <mergeCell ref="B17:F17"/>
    <mergeCell ref="B32:F32"/>
    <mergeCell ref="H32:L32"/>
    <mergeCell ref="N32:R32"/>
    <mergeCell ref="B2:F2"/>
    <mergeCell ref="H2:L2"/>
    <mergeCell ref="N2:R2"/>
    <mergeCell ref="T2:X2"/>
    <mergeCell ref="H17:L17"/>
    <mergeCell ref="N17:R17"/>
    <mergeCell ref="T17:X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4.43" defaultRowHeight="15.75"/>
  <cols>
    <col customWidth="1" min="2" max="2" width="12.71"/>
    <col customWidth="1" min="3" max="3" width="15.86"/>
    <col customWidth="1" min="4" max="4" width="23.14"/>
    <col hidden="1" min="5" max="5" width="14.43"/>
    <col hidden="1" min="7" max="8" width="14.43"/>
    <col customWidth="1" min="9" max="9" width="15.86"/>
    <col customWidth="1" hidden="1" min="10" max="10" width="15.86"/>
    <col customWidth="1" min="11" max="11" width="15.86"/>
    <col customWidth="1" hidden="1" min="12" max="12" width="15.86"/>
    <col customWidth="1" hidden="1" min="13" max="14" width="9.57"/>
    <col customWidth="1" min="15" max="78" width="9.57"/>
  </cols>
  <sheetData>
    <row r="1">
      <c r="A1" s="85"/>
      <c r="B1" s="86"/>
      <c r="C1" s="86"/>
      <c r="D1" s="87"/>
      <c r="E1" s="87"/>
      <c r="F1" s="86"/>
      <c r="G1" s="88"/>
      <c r="H1" s="88"/>
      <c r="I1" s="86"/>
      <c r="J1" s="86"/>
      <c r="K1" s="89"/>
      <c r="L1" s="86"/>
      <c r="M1" s="90" t="s">
        <v>236</v>
      </c>
      <c r="N1" s="91"/>
      <c r="O1" s="92" t="s">
        <v>213</v>
      </c>
      <c r="P1" s="93"/>
      <c r="Q1" s="93"/>
      <c r="R1" s="91"/>
      <c r="S1" s="92" t="s">
        <v>214</v>
      </c>
      <c r="T1" s="93"/>
      <c r="U1" s="93"/>
      <c r="V1" s="91"/>
      <c r="W1" s="92" t="s">
        <v>215</v>
      </c>
      <c r="X1" s="93"/>
      <c r="Y1" s="93"/>
      <c r="Z1" s="91"/>
      <c r="AA1" s="92" t="s">
        <v>216</v>
      </c>
      <c r="AB1" s="93"/>
      <c r="AC1" s="93"/>
      <c r="AD1" s="91"/>
      <c r="AE1" s="92" t="s">
        <v>229</v>
      </c>
      <c r="AF1" s="93"/>
      <c r="AG1" s="93"/>
      <c r="AH1" s="91"/>
      <c r="AI1" s="94" t="s">
        <v>230</v>
      </c>
      <c r="AJ1" s="93"/>
      <c r="AK1" s="93"/>
      <c r="AL1" s="91"/>
      <c r="AM1" s="92" t="s">
        <v>231</v>
      </c>
      <c r="AN1" s="93"/>
      <c r="AO1" s="93"/>
      <c r="AP1" s="91"/>
      <c r="AQ1" s="92" t="s">
        <v>232</v>
      </c>
      <c r="AR1" s="93"/>
      <c r="AS1" s="93"/>
      <c r="AT1" s="91"/>
      <c r="AU1" s="92" t="s">
        <v>233</v>
      </c>
      <c r="AV1" s="93"/>
      <c r="AW1" s="93"/>
      <c r="AX1" s="91"/>
      <c r="AY1" s="92" t="s">
        <v>234</v>
      </c>
      <c r="AZ1" s="93"/>
      <c r="BA1" s="93"/>
      <c r="BB1" s="91"/>
      <c r="BC1" s="92" t="s">
        <v>235</v>
      </c>
      <c r="BD1" s="93"/>
      <c r="BE1" s="93"/>
      <c r="BF1" s="91"/>
      <c r="BG1" s="92" t="s">
        <v>237</v>
      </c>
      <c r="BH1" s="93"/>
      <c r="BI1" s="93"/>
      <c r="BJ1" s="91"/>
      <c r="BK1" s="92" t="s">
        <v>238</v>
      </c>
      <c r="BL1" s="93"/>
      <c r="BM1" s="93"/>
      <c r="BN1" s="91"/>
      <c r="BO1" s="92"/>
      <c r="BP1" s="93"/>
      <c r="BQ1" s="93"/>
      <c r="BR1" s="91"/>
      <c r="BS1" s="92"/>
      <c r="BT1" s="93"/>
      <c r="BU1" s="93"/>
      <c r="BV1" s="91"/>
      <c r="BW1" s="92"/>
      <c r="BX1" s="93"/>
      <c r="BY1" s="93"/>
      <c r="BZ1" s="91"/>
    </row>
    <row r="2">
      <c r="A2" s="95" t="s">
        <v>239</v>
      </c>
      <c r="B2" s="96" t="s">
        <v>240</v>
      </c>
      <c r="C2" s="97" t="s">
        <v>241</v>
      </c>
      <c r="D2" s="97" t="s">
        <v>242</v>
      </c>
      <c r="E2" s="97" t="s">
        <v>157</v>
      </c>
      <c r="F2" s="97" t="s">
        <v>243</v>
      </c>
      <c r="G2" s="98" t="s">
        <v>244</v>
      </c>
      <c r="H2" s="98" t="s">
        <v>245</v>
      </c>
      <c r="I2" s="97" t="s">
        <v>246</v>
      </c>
      <c r="J2" s="97" t="s">
        <v>247</v>
      </c>
      <c r="K2" s="99" t="s">
        <v>248</v>
      </c>
      <c r="L2" s="97" t="s">
        <v>249</v>
      </c>
      <c r="M2" s="100" t="s">
        <v>250</v>
      </c>
      <c r="N2" s="100" t="s">
        <v>251</v>
      </c>
      <c r="O2" s="100" t="s">
        <v>252</v>
      </c>
      <c r="P2" s="100" t="s">
        <v>253</v>
      </c>
      <c r="Q2" s="100" t="s">
        <v>254</v>
      </c>
      <c r="R2" s="101" t="s">
        <v>255</v>
      </c>
      <c r="S2" s="100" t="s">
        <v>256</v>
      </c>
      <c r="T2" s="100" t="s">
        <v>257</v>
      </c>
      <c r="U2" s="100" t="s">
        <v>258</v>
      </c>
      <c r="V2" s="101" t="s">
        <v>259</v>
      </c>
      <c r="W2" s="100" t="s">
        <v>260</v>
      </c>
      <c r="X2" s="100" t="s">
        <v>261</v>
      </c>
      <c r="Y2" s="100" t="s">
        <v>262</v>
      </c>
      <c r="Z2" s="101" t="s">
        <v>263</v>
      </c>
      <c r="AA2" s="100" t="s">
        <v>264</v>
      </c>
      <c r="AB2" s="100" t="s">
        <v>265</v>
      </c>
      <c r="AC2" s="100" t="s">
        <v>266</v>
      </c>
      <c r="AD2" s="101" t="s">
        <v>267</v>
      </c>
      <c r="AE2" s="100" t="s">
        <v>268</v>
      </c>
      <c r="AF2" s="100" t="s">
        <v>269</v>
      </c>
      <c r="AG2" s="100" t="s">
        <v>270</v>
      </c>
      <c r="AH2" s="101" t="s">
        <v>271</v>
      </c>
      <c r="AI2" s="100" t="s">
        <v>272</v>
      </c>
      <c r="AJ2" s="100" t="s">
        <v>273</v>
      </c>
      <c r="AK2" s="100" t="s">
        <v>274</v>
      </c>
      <c r="AL2" s="101" t="s">
        <v>275</v>
      </c>
      <c r="AM2" s="100" t="s">
        <v>276</v>
      </c>
      <c r="AN2" s="100" t="s">
        <v>277</v>
      </c>
      <c r="AO2" s="100" t="s">
        <v>278</v>
      </c>
      <c r="AP2" s="101" t="s">
        <v>279</v>
      </c>
      <c r="AQ2" s="100" t="s">
        <v>280</v>
      </c>
      <c r="AR2" s="100" t="s">
        <v>281</v>
      </c>
      <c r="AS2" s="100" t="s">
        <v>282</v>
      </c>
      <c r="AT2" s="101" t="s">
        <v>283</v>
      </c>
      <c r="AU2" s="100" t="s">
        <v>284</v>
      </c>
      <c r="AV2" s="100" t="s">
        <v>285</v>
      </c>
      <c r="AW2" s="100" t="s">
        <v>286</v>
      </c>
      <c r="AX2" s="101" t="s">
        <v>287</v>
      </c>
      <c r="AY2" s="100" t="s">
        <v>288</v>
      </c>
      <c r="AZ2" s="100" t="s">
        <v>289</v>
      </c>
      <c r="BA2" s="100" t="s">
        <v>290</v>
      </c>
      <c r="BB2" s="101" t="s">
        <v>291</v>
      </c>
      <c r="BC2" s="100" t="s">
        <v>292</v>
      </c>
      <c r="BD2" s="100" t="s">
        <v>293</v>
      </c>
      <c r="BE2" s="100" t="s">
        <v>294</v>
      </c>
      <c r="BF2" s="101" t="s">
        <v>295</v>
      </c>
      <c r="BG2" s="100" t="s">
        <v>296</v>
      </c>
      <c r="BH2" s="100" t="s">
        <v>297</v>
      </c>
      <c r="BI2" s="100" t="s">
        <v>298</v>
      </c>
      <c r="BJ2" s="101" t="s">
        <v>299</v>
      </c>
      <c r="BK2" s="100" t="s">
        <v>300</v>
      </c>
      <c r="BL2" s="100" t="s">
        <v>301</v>
      </c>
      <c r="BM2" s="100" t="s">
        <v>302</v>
      </c>
      <c r="BN2" s="101" t="s">
        <v>303</v>
      </c>
      <c r="BO2" s="100"/>
      <c r="BP2" s="100"/>
      <c r="BQ2" s="100"/>
      <c r="BR2" s="101"/>
      <c r="BS2" s="100"/>
      <c r="BT2" s="100"/>
      <c r="BU2" s="100"/>
      <c r="BV2" s="101"/>
      <c r="BW2" s="100"/>
      <c r="BX2" s="100"/>
      <c r="BY2" s="100"/>
      <c r="BZ2" s="101"/>
    </row>
    <row r="3">
      <c r="A3" s="102">
        <f t="shared" ref="A3:A26" si="1">_xlfn.RANK.EQ(E3,$E$3:$E$26)</f>
        <v>2</v>
      </c>
      <c r="B3" s="103">
        <f t="shared" ref="B3:B14" si="2">_xlfn.RANK.EQ($E3,$E$3:$E$14)</f>
        <v>1</v>
      </c>
      <c r="C3" s="104" t="s">
        <v>304</v>
      </c>
      <c r="D3" s="105" t="s">
        <v>37</v>
      </c>
      <c r="E3" s="106">
        <f t="shared" ref="E3:E26" si="3">(G3*10)-(H3*0.1)+(I3*0.001)+(K3*0.000001)</f>
        <v>79.721033</v>
      </c>
      <c r="F3" s="107" t="str">
        <f t="shared" ref="F3:F26" si="4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"&gt;=3"))&amp;"-"&amp;(M3+COUNTIF(P3,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8-3</v>
      </c>
      <c r="G3" s="108">
        <f t="shared" ref="G3:G26" si="5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</f>
        <v>8</v>
      </c>
      <c r="H3" s="108">
        <f t="shared" ref="H3:H26" si="6">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3</v>
      </c>
      <c r="I3" s="107">
        <f t="shared" ref="I3:I26" si="7">(O3+S3+W3+AA3+AE3+AI3+AM3+AQ3+AU3+AY3+BC3+BG3+BK3)-(P3+T3+X3+AB3+AF3+AJ3+AN3+AR3+AV3+AZ3+BD3+BH3+BL3)</f>
        <v>21</v>
      </c>
      <c r="J3" s="107" t="str">
        <f t="shared" ref="J3:J26" si="8">(O3+S3+W3+AA3+AE3+AI3+AM3+AQ3+AU3+AY3+BC3+BG3+BK3)&amp;"-"&amp;(P3+T3+X3+AB3+AF3+AJ3+AN3+AR3+AV3+AZ3+BD3+BH3+BL3)</f>
        <v>38-17</v>
      </c>
      <c r="K3" s="109">
        <f t="shared" ref="K3:K26" si="9">(Q3+U3+Y3+AC3+AG3+AK3+AO3+AS3+AW3+BA3+BE3+BI3+BM3)-(R3+V3+Z3+AD3+AH3+AL3+AP3+AT3+AX3+BB3+BF3+BJ3+BN3)</f>
        <v>33</v>
      </c>
      <c r="L3" s="107" t="str">
        <f t="shared" ref="L3:L26" si="10">(Q3+U3+Y3+AC3+AG3+AK3+AO3+AS3+AW3+BA3+BE3+BI3+BM3)&amp;"-"&amp;(R3+V3+Z3+AD3+AH3+AL3+AP3+AT3+AX3+BB3+BF3+BJ3+BN3)</f>
        <v>85-52</v>
      </c>
      <c r="M3" s="110">
        <v>0.0</v>
      </c>
      <c r="N3" s="110">
        <v>0.0</v>
      </c>
      <c r="O3" s="110">
        <v>4.0</v>
      </c>
      <c r="P3" s="110">
        <v>1.0</v>
      </c>
      <c r="Q3" s="110">
        <v>9.0</v>
      </c>
      <c r="R3" s="111">
        <v>3.0</v>
      </c>
      <c r="S3" s="110">
        <v>3.0</v>
      </c>
      <c r="T3" s="110">
        <v>2.0</v>
      </c>
      <c r="U3" s="110">
        <v>6.0</v>
      </c>
      <c r="V3" s="111">
        <v>4.0</v>
      </c>
      <c r="W3" s="110">
        <v>4.0</v>
      </c>
      <c r="X3" s="110">
        <v>1.0</v>
      </c>
      <c r="Y3" s="110">
        <v>9.0</v>
      </c>
      <c r="Z3" s="111">
        <v>2.0</v>
      </c>
      <c r="AA3" s="110">
        <v>3.0</v>
      </c>
      <c r="AB3" s="110">
        <v>2.0</v>
      </c>
      <c r="AC3" s="110">
        <v>8.0</v>
      </c>
      <c r="AD3" s="111">
        <v>6.0</v>
      </c>
      <c r="AE3" s="110">
        <v>2.0</v>
      </c>
      <c r="AF3" s="110">
        <v>3.0</v>
      </c>
      <c r="AG3" s="110">
        <v>6.0</v>
      </c>
      <c r="AH3" s="111">
        <v>7.0</v>
      </c>
      <c r="AI3" s="110">
        <v>2.0</v>
      </c>
      <c r="AJ3" s="110">
        <v>3.0</v>
      </c>
      <c r="AK3" s="110">
        <v>4.0</v>
      </c>
      <c r="AL3" s="111">
        <v>7.0</v>
      </c>
      <c r="AM3" s="110">
        <v>4.0</v>
      </c>
      <c r="AN3" s="110">
        <v>1.0</v>
      </c>
      <c r="AO3" s="110">
        <v>9.0</v>
      </c>
      <c r="AP3" s="111">
        <v>5.0</v>
      </c>
      <c r="AQ3" s="110">
        <v>5.0</v>
      </c>
      <c r="AR3" s="110">
        <v>0.0</v>
      </c>
      <c r="AS3" s="110">
        <v>10.0</v>
      </c>
      <c r="AT3" s="111">
        <v>3.0</v>
      </c>
      <c r="AU3" s="110">
        <v>2.0</v>
      </c>
      <c r="AV3" s="110">
        <v>3.0</v>
      </c>
      <c r="AW3" s="110">
        <v>6.0</v>
      </c>
      <c r="AX3" s="111">
        <v>7.0</v>
      </c>
      <c r="AY3" s="110">
        <v>5.0</v>
      </c>
      <c r="AZ3" s="110">
        <v>0.0</v>
      </c>
      <c r="BA3" s="110">
        <v>10.0</v>
      </c>
      <c r="BB3" s="111">
        <v>3.0</v>
      </c>
      <c r="BC3" s="110">
        <v>4.0</v>
      </c>
      <c r="BD3" s="110">
        <v>1.0</v>
      </c>
      <c r="BE3" s="110">
        <v>8.0</v>
      </c>
      <c r="BF3" s="111">
        <v>5.0</v>
      </c>
      <c r="BG3" s="110">
        <v>0.0</v>
      </c>
      <c r="BH3" s="110">
        <v>0.0</v>
      </c>
      <c r="BI3" s="110">
        <v>0.0</v>
      </c>
      <c r="BJ3" s="111">
        <v>0.0</v>
      </c>
      <c r="BK3" s="110">
        <v>0.0</v>
      </c>
      <c r="BL3" s="110">
        <v>0.0</v>
      </c>
      <c r="BM3" s="110">
        <v>0.0</v>
      </c>
      <c r="BN3" s="111">
        <v>0.0</v>
      </c>
      <c r="BO3" s="110"/>
      <c r="BP3" s="110"/>
      <c r="BQ3" s="110"/>
      <c r="BR3" s="111"/>
      <c r="BS3" s="110"/>
      <c r="BT3" s="110"/>
      <c r="BU3" s="110"/>
      <c r="BV3" s="111"/>
      <c r="BW3" s="110"/>
      <c r="BX3" s="110"/>
      <c r="BY3" s="110"/>
      <c r="BZ3" s="111"/>
    </row>
    <row r="4">
      <c r="A4" s="102">
        <f t="shared" si="1"/>
        <v>3</v>
      </c>
      <c r="B4" s="103">
        <f t="shared" si="2"/>
        <v>2</v>
      </c>
      <c r="C4" s="104" t="s">
        <v>304</v>
      </c>
      <c r="D4" s="105" t="s">
        <v>39</v>
      </c>
      <c r="E4" s="106">
        <f t="shared" si="3"/>
        <v>79.713015</v>
      </c>
      <c r="F4" s="107" t="str">
        <f t="shared" si="4"/>
        <v>8-3</v>
      </c>
      <c r="G4" s="108">
        <f t="shared" si="5"/>
        <v>8</v>
      </c>
      <c r="H4" s="108">
        <f t="shared" si="6"/>
        <v>3</v>
      </c>
      <c r="I4" s="107">
        <f t="shared" si="7"/>
        <v>13</v>
      </c>
      <c r="J4" s="107" t="str">
        <f t="shared" si="8"/>
        <v>34-21</v>
      </c>
      <c r="K4" s="109">
        <f t="shared" si="9"/>
        <v>15</v>
      </c>
      <c r="L4" s="107" t="str">
        <f t="shared" si="10"/>
        <v>78-63</v>
      </c>
      <c r="M4" s="110">
        <v>0.0</v>
      </c>
      <c r="N4" s="110">
        <v>0.0</v>
      </c>
      <c r="O4" s="110">
        <v>2.0</v>
      </c>
      <c r="P4" s="110">
        <v>3.0</v>
      </c>
      <c r="Q4" s="110">
        <v>6.0</v>
      </c>
      <c r="R4" s="111">
        <v>7.0</v>
      </c>
      <c r="S4" s="110">
        <v>2.0</v>
      </c>
      <c r="T4" s="110">
        <v>3.0</v>
      </c>
      <c r="U4" s="110">
        <v>4.0</v>
      </c>
      <c r="V4" s="111">
        <v>6.0</v>
      </c>
      <c r="W4" s="110">
        <v>2.0</v>
      </c>
      <c r="X4" s="110">
        <v>3.0</v>
      </c>
      <c r="Y4" s="110">
        <v>6.0</v>
      </c>
      <c r="Z4" s="111">
        <v>8.0</v>
      </c>
      <c r="AA4" s="110">
        <v>4.0</v>
      </c>
      <c r="AB4" s="110">
        <v>1.0</v>
      </c>
      <c r="AC4" s="110">
        <v>9.0</v>
      </c>
      <c r="AD4" s="111">
        <v>6.0</v>
      </c>
      <c r="AE4" s="110">
        <v>3.0</v>
      </c>
      <c r="AF4" s="110">
        <v>2.0</v>
      </c>
      <c r="AG4" s="110">
        <v>7.0</v>
      </c>
      <c r="AH4" s="111">
        <v>7.0</v>
      </c>
      <c r="AI4" s="110">
        <v>3.0</v>
      </c>
      <c r="AJ4" s="110">
        <v>2.0</v>
      </c>
      <c r="AK4" s="110">
        <v>6.0</v>
      </c>
      <c r="AL4" s="111">
        <v>6.0</v>
      </c>
      <c r="AM4" s="110">
        <v>3.0</v>
      </c>
      <c r="AN4" s="110">
        <v>2.0</v>
      </c>
      <c r="AO4" s="110">
        <v>6.0</v>
      </c>
      <c r="AP4" s="111">
        <v>5.0</v>
      </c>
      <c r="AQ4" s="110">
        <v>4.0</v>
      </c>
      <c r="AR4" s="110">
        <v>1.0</v>
      </c>
      <c r="AS4" s="110">
        <v>8.0</v>
      </c>
      <c r="AT4" s="111">
        <v>5.0</v>
      </c>
      <c r="AU4" s="110">
        <v>4.0</v>
      </c>
      <c r="AV4" s="110">
        <v>1.0</v>
      </c>
      <c r="AW4" s="110">
        <v>9.0</v>
      </c>
      <c r="AX4" s="111">
        <v>2.0</v>
      </c>
      <c r="AY4" s="110">
        <v>3.0</v>
      </c>
      <c r="AZ4" s="110">
        <v>2.0</v>
      </c>
      <c r="BA4" s="110">
        <v>8.0</v>
      </c>
      <c r="BB4" s="111">
        <v>7.0</v>
      </c>
      <c r="BC4" s="110">
        <v>4.0</v>
      </c>
      <c r="BD4" s="110">
        <v>1.0</v>
      </c>
      <c r="BE4" s="110">
        <v>9.0</v>
      </c>
      <c r="BF4" s="111">
        <v>4.0</v>
      </c>
      <c r="BG4" s="110">
        <v>0.0</v>
      </c>
      <c r="BH4" s="110">
        <v>0.0</v>
      </c>
      <c r="BI4" s="110">
        <v>0.0</v>
      </c>
      <c r="BJ4" s="111">
        <v>0.0</v>
      </c>
      <c r="BK4" s="110">
        <v>0.0</v>
      </c>
      <c r="BL4" s="110">
        <v>0.0</v>
      </c>
      <c r="BM4" s="110">
        <v>0.0</v>
      </c>
      <c r="BN4" s="111">
        <v>0.0</v>
      </c>
      <c r="BO4" s="110"/>
      <c r="BP4" s="110"/>
      <c r="BQ4" s="110"/>
      <c r="BR4" s="111"/>
      <c r="BS4" s="110"/>
      <c r="BT4" s="110"/>
      <c r="BU4" s="110"/>
      <c r="BV4" s="111"/>
      <c r="BW4" s="110"/>
      <c r="BX4" s="110"/>
      <c r="BY4" s="110"/>
      <c r="BZ4" s="111"/>
    </row>
    <row r="5">
      <c r="A5" s="102">
        <f t="shared" si="1"/>
        <v>6</v>
      </c>
      <c r="B5" s="112">
        <f t="shared" si="2"/>
        <v>3</v>
      </c>
      <c r="C5" s="104" t="s">
        <v>304</v>
      </c>
      <c r="D5" s="113" t="s">
        <v>34</v>
      </c>
      <c r="E5" s="106">
        <f t="shared" si="3"/>
        <v>79.70901</v>
      </c>
      <c r="F5" s="107" t="str">
        <f t="shared" si="4"/>
        <v>8-3</v>
      </c>
      <c r="G5" s="108">
        <f t="shared" si="5"/>
        <v>8</v>
      </c>
      <c r="H5" s="108">
        <f t="shared" si="6"/>
        <v>3</v>
      </c>
      <c r="I5" s="107">
        <f t="shared" si="7"/>
        <v>9</v>
      </c>
      <c r="J5" s="107" t="str">
        <f t="shared" si="8"/>
        <v>32-23</v>
      </c>
      <c r="K5" s="109">
        <f t="shared" si="9"/>
        <v>10</v>
      </c>
      <c r="L5" s="107" t="str">
        <f t="shared" si="10"/>
        <v>76-66</v>
      </c>
      <c r="M5" s="110">
        <v>0.0</v>
      </c>
      <c r="N5" s="110">
        <v>0.0</v>
      </c>
      <c r="O5" s="110">
        <v>3.0</v>
      </c>
      <c r="P5" s="110">
        <v>2.0</v>
      </c>
      <c r="Q5" s="110">
        <v>7.0</v>
      </c>
      <c r="R5" s="111">
        <v>6.0</v>
      </c>
      <c r="S5" s="110">
        <v>4.0</v>
      </c>
      <c r="T5" s="110">
        <v>1.0</v>
      </c>
      <c r="U5" s="110">
        <v>8.0</v>
      </c>
      <c r="V5" s="111">
        <v>3.0</v>
      </c>
      <c r="W5" s="110">
        <v>4.0</v>
      </c>
      <c r="X5" s="110">
        <v>1.0</v>
      </c>
      <c r="Y5" s="110">
        <v>8.0</v>
      </c>
      <c r="Z5" s="111">
        <v>6.0</v>
      </c>
      <c r="AA5" s="110">
        <v>4.0</v>
      </c>
      <c r="AB5" s="110">
        <v>1.0</v>
      </c>
      <c r="AC5" s="110">
        <v>9.0</v>
      </c>
      <c r="AD5" s="111">
        <v>4.0</v>
      </c>
      <c r="AE5" s="110">
        <v>3.0</v>
      </c>
      <c r="AF5" s="110">
        <v>2.0</v>
      </c>
      <c r="AG5" s="110">
        <v>7.0</v>
      </c>
      <c r="AH5" s="111">
        <v>6.0</v>
      </c>
      <c r="AI5" s="110">
        <v>3.0</v>
      </c>
      <c r="AJ5" s="110">
        <v>2.0</v>
      </c>
      <c r="AK5" s="110">
        <v>7.0</v>
      </c>
      <c r="AL5" s="111">
        <v>6.0</v>
      </c>
      <c r="AM5" s="110">
        <v>2.0</v>
      </c>
      <c r="AN5" s="110">
        <v>3.0</v>
      </c>
      <c r="AO5" s="110">
        <v>5.0</v>
      </c>
      <c r="AP5" s="111">
        <v>8.0</v>
      </c>
      <c r="AQ5" s="110">
        <v>0.0</v>
      </c>
      <c r="AR5" s="110">
        <v>5.0</v>
      </c>
      <c r="AS5" s="110">
        <v>3.0</v>
      </c>
      <c r="AT5" s="111">
        <v>10.0</v>
      </c>
      <c r="AU5" s="110">
        <v>4.0</v>
      </c>
      <c r="AV5" s="110">
        <v>1.0</v>
      </c>
      <c r="AW5" s="110">
        <v>9.0</v>
      </c>
      <c r="AX5" s="111">
        <v>5.0</v>
      </c>
      <c r="AY5" s="110">
        <v>3.0</v>
      </c>
      <c r="AZ5" s="110">
        <v>2.0</v>
      </c>
      <c r="BA5" s="110">
        <v>8.0</v>
      </c>
      <c r="BB5" s="111">
        <v>5.0</v>
      </c>
      <c r="BC5" s="110">
        <v>2.0</v>
      </c>
      <c r="BD5" s="110">
        <v>3.0</v>
      </c>
      <c r="BE5" s="110">
        <v>5.0</v>
      </c>
      <c r="BF5" s="111">
        <v>7.0</v>
      </c>
      <c r="BG5" s="110">
        <v>0.0</v>
      </c>
      <c r="BH5" s="110">
        <v>0.0</v>
      </c>
      <c r="BI5" s="110">
        <v>0.0</v>
      </c>
      <c r="BJ5" s="111">
        <v>0.0</v>
      </c>
      <c r="BK5" s="110">
        <v>0.0</v>
      </c>
      <c r="BL5" s="110">
        <v>0.0</v>
      </c>
      <c r="BM5" s="110">
        <v>0.0</v>
      </c>
      <c r="BN5" s="111">
        <v>0.0</v>
      </c>
      <c r="BO5" s="110"/>
      <c r="BP5" s="110"/>
      <c r="BQ5" s="110"/>
      <c r="BR5" s="111"/>
      <c r="BS5" s="110"/>
      <c r="BT5" s="110"/>
      <c r="BU5" s="110"/>
      <c r="BV5" s="111"/>
      <c r="BW5" s="110"/>
      <c r="BX5" s="110"/>
      <c r="BY5" s="110"/>
      <c r="BZ5" s="111"/>
    </row>
    <row r="6">
      <c r="A6" s="102">
        <f t="shared" si="1"/>
        <v>8</v>
      </c>
      <c r="B6" s="112">
        <f t="shared" si="2"/>
        <v>4</v>
      </c>
      <c r="C6" s="104" t="s">
        <v>304</v>
      </c>
      <c r="D6" s="113" t="s">
        <v>25</v>
      </c>
      <c r="E6" s="106">
        <f t="shared" si="3"/>
        <v>69.600995</v>
      </c>
      <c r="F6" s="107" t="str">
        <f t="shared" si="4"/>
        <v>7-4</v>
      </c>
      <c r="G6" s="108">
        <f t="shared" si="5"/>
        <v>7</v>
      </c>
      <c r="H6" s="108">
        <f t="shared" si="6"/>
        <v>4</v>
      </c>
      <c r="I6" s="107">
        <f t="shared" si="7"/>
        <v>1</v>
      </c>
      <c r="J6" s="107" t="str">
        <f t="shared" si="8"/>
        <v>28-27</v>
      </c>
      <c r="K6" s="109">
        <f t="shared" si="9"/>
        <v>-5</v>
      </c>
      <c r="L6" s="107" t="str">
        <f t="shared" si="10"/>
        <v>70-75</v>
      </c>
      <c r="M6" s="110">
        <v>0.0</v>
      </c>
      <c r="N6" s="110">
        <v>0.0</v>
      </c>
      <c r="O6" s="110">
        <v>3.0</v>
      </c>
      <c r="P6" s="110">
        <v>2.0</v>
      </c>
      <c r="Q6" s="110">
        <v>8.0</v>
      </c>
      <c r="R6" s="111">
        <v>6.0</v>
      </c>
      <c r="S6" s="110">
        <v>3.0</v>
      </c>
      <c r="T6" s="110">
        <v>2.0</v>
      </c>
      <c r="U6" s="110">
        <v>7.0</v>
      </c>
      <c r="V6" s="111">
        <v>7.0</v>
      </c>
      <c r="W6" s="110">
        <v>4.0</v>
      </c>
      <c r="X6" s="110">
        <v>1.0</v>
      </c>
      <c r="Y6" s="110">
        <v>9.0</v>
      </c>
      <c r="Z6" s="111">
        <v>5.0</v>
      </c>
      <c r="AA6" s="110">
        <v>1.0</v>
      </c>
      <c r="AB6" s="110">
        <v>4.0</v>
      </c>
      <c r="AC6" s="110">
        <v>4.0</v>
      </c>
      <c r="AD6" s="111">
        <v>9.0</v>
      </c>
      <c r="AE6" s="110">
        <v>3.0</v>
      </c>
      <c r="AF6" s="110">
        <v>2.0</v>
      </c>
      <c r="AG6" s="110">
        <v>7.0</v>
      </c>
      <c r="AH6" s="111">
        <v>6.0</v>
      </c>
      <c r="AI6" s="110">
        <v>3.0</v>
      </c>
      <c r="AJ6" s="110">
        <v>2.0</v>
      </c>
      <c r="AK6" s="110">
        <v>8.0</v>
      </c>
      <c r="AL6" s="111">
        <v>7.0</v>
      </c>
      <c r="AM6" s="110">
        <v>1.0</v>
      </c>
      <c r="AN6" s="110">
        <v>4.0</v>
      </c>
      <c r="AO6" s="110">
        <v>4.0</v>
      </c>
      <c r="AP6" s="111">
        <v>8.0</v>
      </c>
      <c r="AQ6" s="110">
        <v>2.0</v>
      </c>
      <c r="AR6" s="110">
        <v>3.0</v>
      </c>
      <c r="AS6" s="110">
        <v>6.0</v>
      </c>
      <c r="AT6" s="111">
        <v>7.0</v>
      </c>
      <c r="AU6" s="110">
        <v>1.0</v>
      </c>
      <c r="AV6" s="110">
        <v>4.0</v>
      </c>
      <c r="AW6" s="110">
        <v>2.0</v>
      </c>
      <c r="AX6" s="111">
        <v>9.0</v>
      </c>
      <c r="AY6" s="110">
        <v>3.0</v>
      </c>
      <c r="AZ6" s="110">
        <v>2.0</v>
      </c>
      <c r="BA6" s="110">
        <v>7.0</v>
      </c>
      <c r="BB6" s="111">
        <v>6.0</v>
      </c>
      <c r="BC6" s="110">
        <v>4.0</v>
      </c>
      <c r="BD6" s="110">
        <v>1.0</v>
      </c>
      <c r="BE6" s="110">
        <v>8.0</v>
      </c>
      <c r="BF6" s="111">
        <v>5.0</v>
      </c>
      <c r="BG6" s="110">
        <v>0.0</v>
      </c>
      <c r="BH6" s="110">
        <v>0.0</v>
      </c>
      <c r="BI6" s="110">
        <v>0.0</v>
      </c>
      <c r="BJ6" s="111">
        <v>0.0</v>
      </c>
      <c r="BK6" s="110">
        <v>0.0</v>
      </c>
      <c r="BL6" s="110">
        <v>0.0</v>
      </c>
      <c r="BM6" s="110">
        <v>0.0</v>
      </c>
      <c r="BN6" s="111">
        <v>0.0</v>
      </c>
      <c r="BO6" s="110"/>
      <c r="BP6" s="110"/>
      <c r="BQ6" s="110"/>
      <c r="BR6" s="111"/>
      <c r="BS6" s="110"/>
      <c r="BT6" s="110"/>
      <c r="BU6" s="110"/>
      <c r="BV6" s="111"/>
      <c r="BW6" s="110"/>
      <c r="BX6" s="110"/>
      <c r="BY6" s="110"/>
      <c r="BZ6" s="111"/>
    </row>
    <row r="7">
      <c r="A7" s="102">
        <f t="shared" si="1"/>
        <v>9</v>
      </c>
      <c r="B7" s="112">
        <f t="shared" si="2"/>
        <v>5</v>
      </c>
      <c r="C7" s="104" t="s">
        <v>304</v>
      </c>
      <c r="D7" s="113" t="s">
        <v>24</v>
      </c>
      <c r="E7" s="106">
        <f t="shared" si="3"/>
        <v>59.501002</v>
      </c>
      <c r="F7" s="107" t="str">
        <f t="shared" si="4"/>
        <v>6-5</v>
      </c>
      <c r="G7" s="108">
        <f t="shared" si="5"/>
        <v>6</v>
      </c>
      <c r="H7" s="108">
        <f t="shared" si="6"/>
        <v>5</v>
      </c>
      <c r="I7" s="107">
        <f t="shared" si="7"/>
        <v>1</v>
      </c>
      <c r="J7" s="107" t="str">
        <f t="shared" si="8"/>
        <v>28-27</v>
      </c>
      <c r="K7" s="109">
        <f t="shared" si="9"/>
        <v>2</v>
      </c>
      <c r="L7" s="107" t="str">
        <f t="shared" si="10"/>
        <v>72-70</v>
      </c>
      <c r="M7" s="110">
        <v>0.0</v>
      </c>
      <c r="N7" s="110">
        <v>0.0</v>
      </c>
      <c r="O7" s="110">
        <v>2.0</v>
      </c>
      <c r="P7" s="110">
        <v>3.0</v>
      </c>
      <c r="Q7" s="110">
        <v>6.0</v>
      </c>
      <c r="R7" s="111">
        <v>8.0</v>
      </c>
      <c r="S7" s="110">
        <v>1.0</v>
      </c>
      <c r="T7" s="110">
        <v>4.0</v>
      </c>
      <c r="U7" s="110">
        <v>4.0</v>
      </c>
      <c r="V7" s="111">
        <v>9.0</v>
      </c>
      <c r="W7" s="110">
        <v>3.0</v>
      </c>
      <c r="X7" s="110">
        <v>2.0</v>
      </c>
      <c r="Y7" s="110">
        <v>8.0</v>
      </c>
      <c r="Z7" s="111">
        <v>6.0</v>
      </c>
      <c r="AA7" s="110">
        <v>3.0</v>
      </c>
      <c r="AB7" s="110">
        <v>2.0</v>
      </c>
      <c r="AC7" s="110">
        <v>8.0</v>
      </c>
      <c r="AD7" s="111">
        <v>6.0</v>
      </c>
      <c r="AE7" s="110">
        <v>4.0</v>
      </c>
      <c r="AF7" s="110">
        <v>1.0</v>
      </c>
      <c r="AG7" s="110">
        <v>8.0</v>
      </c>
      <c r="AH7" s="111">
        <v>5.0</v>
      </c>
      <c r="AI7" s="110">
        <v>2.0</v>
      </c>
      <c r="AJ7" s="110">
        <v>3.0</v>
      </c>
      <c r="AK7" s="110">
        <v>6.0</v>
      </c>
      <c r="AL7" s="111">
        <v>6.0</v>
      </c>
      <c r="AM7" s="110">
        <v>3.0</v>
      </c>
      <c r="AN7" s="110">
        <v>2.0</v>
      </c>
      <c r="AO7" s="110">
        <v>8.0</v>
      </c>
      <c r="AP7" s="111">
        <v>5.0</v>
      </c>
      <c r="AQ7" s="110">
        <v>1.0</v>
      </c>
      <c r="AR7" s="110">
        <v>4.0</v>
      </c>
      <c r="AS7" s="110">
        <v>3.0</v>
      </c>
      <c r="AT7" s="111">
        <v>8.0</v>
      </c>
      <c r="AU7" s="110">
        <v>3.0</v>
      </c>
      <c r="AV7" s="110">
        <v>2.0</v>
      </c>
      <c r="AW7" s="110">
        <v>7.0</v>
      </c>
      <c r="AX7" s="111">
        <v>6.0</v>
      </c>
      <c r="AY7" s="110">
        <v>4.0</v>
      </c>
      <c r="AZ7" s="110">
        <v>1.0</v>
      </c>
      <c r="BA7" s="110">
        <v>9.0</v>
      </c>
      <c r="BB7" s="111">
        <v>5.0</v>
      </c>
      <c r="BC7" s="110">
        <v>2.0</v>
      </c>
      <c r="BD7" s="110">
        <v>3.0</v>
      </c>
      <c r="BE7" s="110">
        <v>5.0</v>
      </c>
      <c r="BF7" s="111">
        <v>6.0</v>
      </c>
      <c r="BG7" s="110">
        <v>0.0</v>
      </c>
      <c r="BH7" s="110">
        <v>0.0</v>
      </c>
      <c r="BI7" s="110">
        <v>0.0</v>
      </c>
      <c r="BJ7" s="111">
        <v>0.0</v>
      </c>
      <c r="BK7" s="110">
        <v>0.0</v>
      </c>
      <c r="BL7" s="110">
        <v>0.0</v>
      </c>
      <c r="BM7" s="110">
        <v>0.0</v>
      </c>
      <c r="BN7" s="111">
        <v>0.0</v>
      </c>
      <c r="BO7" s="110"/>
      <c r="BP7" s="110"/>
      <c r="BQ7" s="110"/>
      <c r="BR7" s="111"/>
      <c r="BS7" s="110"/>
      <c r="BT7" s="110"/>
      <c r="BU7" s="110"/>
      <c r="BV7" s="111"/>
      <c r="BW7" s="110"/>
      <c r="BX7" s="110"/>
      <c r="BY7" s="110"/>
      <c r="BZ7" s="111"/>
    </row>
    <row r="8">
      <c r="A8" s="102">
        <f t="shared" si="1"/>
        <v>12</v>
      </c>
      <c r="B8" s="112">
        <f t="shared" si="2"/>
        <v>6</v>
      </c>
      <c r="C8" s="104" t="s">
        <v>304</v>
      </c>
      <c r="D8" s="113" t="s">
        <v>27</v>
      </c>
      <c r="E8" s="106">
        <f t="shared" si="3"/>
        <v>59.499003</v>
      </c>
      <c r="F8" s="107" t="str">
        <f t="shared" si="4"/>
        <v>6-5</v>
      </c>
      <c r="G8" s="108">
        <f t="shared" si="5"/>
        <v>6</v>
      </c>
      <c r="H8" s="108">
        <f t="shared" si="6"/>
        <v>5</v>
      </c>
      <c r="I8" s="107">
        <f t="shared" si="7"/>
        <v>-1</v>
      </c>
      <c r="J8" s="107" t="str">
        <f t="shared" si="8"/>
        <v>27-28</v>
      </c>
      <c r="K8" s="109">
        <f t="shared" si="9"/>
        <v>3</v>
      </c>
      <c r="L8" s="107" t="str">
        <f t="shared" si="10"/>
        <v>74-71</v>
      </c>
      <c r="M8" s="110">
        <v>0.0</v>
      </c>
      <c r="N8" s="110">
        <v>0.0</v>
      </c>
      <c r="O8" s="110">
        <v>3.0</v>
      </c>
      <c r="P8" s="110">
        <v>2.0</v>
      </c>
      <c r="Q8" s="110">
        <v>8.0</v>
      </c>
      <c r="R8" s="111">
        <v>5.0</v>
      </c>
      <c r="S8" s="110">
        <v>4.0</v>
      </c>
      <c r="T8" s="110">
        <v>1.0</v>
      </c>
      <c r="U8" s="110">
        <v>9.0</v>
      </c>
      <c r="V8" s="111">
        <v>4.0</v>
      </c>
      <c r="W8" s="110">
        <v>1.0</v>
      </c>
      <c r="X8" s="110">
        <v>4.0</v>
      </c>
      <c r="Y8" s="110">
        <v>5.0</v>
      </c>
      <c r="Z8" s="111">
        <v>9.0</v>
      </c>
      <c r="AA8" s="110">
        <v>1.0</v>
      </c>
      <c r="AB8" s="110">
        <v>4.0</v>
      </c>
      <c r="AC8" s="110">
        <v>6.0</v>
      </c>
      <c r="AD8" s="111">
        <v>9.0</v>
      </c>
      <c r="AE8" s="110">
        <v>3.0</v>
      </c>
      <c r="AF8" s="110">
        <v>2.0</v>
      </c>
      <c r="AG8" s="110">
        <v>7.0</v>
      </c>
      <c r="AH8" s="111">
        <v>5.0</v>
      </c>
      <c r="AI8" s="110">
        <v>3.0</v>
      </c>
      <c r="AJ8" s="110">
        <v>2.0</v>
      </c>
      <c r="AK8" s="110">
        <v>8.0</v>
      </c>
      <c r="AL8" s="111">
        <v>5.0</v>
      </c>
      <c r="AM8" s="110">
        <v>4.0</v>
      </c>
      <c r="AN8" s="110">
        <v>1.0</v>
      </c>
      <c r="AO8" s="110">
        <v>8.0</v>
      </c>
      <c r="AP8" s="111">
        <v>4.0</v>
      </c>
      <c r="AQ8" s="110">
        <v>3.0</v>
      </c>
      <c r="AR8" s="110">
        <v>2.0</v>
      </c>
      <c r="AS8" s="110">
        <v>6.0</v>
      </c>
      <c r="AT8" s="111">
        <v>6.0</v>
      </c>
      <c r="AU8" s="110">
        <v>2.0</v>
      </c>
      <c r="AV8" s="110">
        <v>3.0</v>
      </c>
      <c r="AW8" s="110">
        <v>7.0</v>
      </c>
      <c r="AX8" s="111">
        <v>8.0</v>
      </c>
      <c r="AY8" s="110">
        <v>2.0</v>
      </c>
      <c r="AZ8" s="110">
        <v>3.0</v>
      </c>
      <c r="BA8" s="110">
        <v>5.0</v>
      </c>
      <c r="BB8" s="111">
        <v>8.0</v>
      </c>
      <c r="BC8" s="110">
        <v>1.0</v>
      </c>
      <c r="BD8" s="110">
        <v>4.0</v>
      </c>
      <c r="BE8" s="110">
        <v>5.0</v>
      </c>
      <c r="BF8" s="111">
        <v>8.0</v>
      </c>
      <c r="BG8" s="110">
        <v>0.0</v>
      </c>
      <c r="BH8" s="110">
        <v>0.0</v>
      </c>
      <c r="BI8" s="110">
        <v>0.0</v>
      </c>
      <c r="BJ8" s="111">
        <v>0.0</v>
      </c>
      <c r="BK8" s="110">
        <v>0.0</v>
      </c>
      <c r="BL8" s="110">
        <v>0.0</v>
      </c>
      <c r="BM8" s="110">
        <v>0.0</v>
      </c>
      <c r="BN8" s="111">
        <v>0.0</v>
      </c>
      <c r="BO8" s="110"/>
      <c r="BP8" s="110"/>
      <c r="BQ8" s="110"/>
      <c r="BR8" s="111"/>
      <c r="BS8" s="110"/>
      <c r="BT8" s="110"/>
      <c r="BU8" s="110"/>
      <c r="BV8" s="111"/>
      <c r="BW8" s="110"/>
      <c r="BX8" s="110"/>
      <c r="BY8" s="110"/>
      <c r="BZ8" s="111"/>
    </row>
    <row r="9">
      <c r="A9" s="102">
        <f t="shared" si="1"/>
        <v>13</v>
      </c>
      <c r="B9" s="112">
        <f t="shared" si="2"/>
        <v>7</v>
      </c>
      <c r="C9" s="104" t="s">
        <v>304</v>
      </c>
      <c r="D9" s="114" t="s">
        <v>219</v>
      </c>
      <c r="E9" s="106">
        <f t="shared" si="3"/>
        <v>59.494991</v>
      </c>
      <c r="F9" s="107" t="str">
        <f t="shared" si="4"/>
        <v>6-5</v>
      </c>
      <c r="G9" s="108">
        <f t="shared" si="5"/>
        <v>6</v>
      </c>
      <c r="H9" s="108">
        <f t="shared" si="6"/>
        <v>5</v>
      </c>
      <c r="I9" s="107">
        <f t="shared" si="7"/>
        <v>-5</v>
      </c>
      <c r="J9" s="107" t="str">
        <f t="shared" si="8"/>
        <v>25-30</v>
      </c>
      <c r="K9" s="109">
        <f t="shared" si="9"/>
        <v>-9</v>
      </c>
      <c r="L9" s="107" t="str">
        <f t="shared" si="10"/>
        <v>68-77</v>
      </c>
      <c r="M9" s="110">
        <v>0.0</v>
      </c>
      <c r="N9" s="110">
        <v>0.0</v>
      </c>
      <c r="O9" s="110">
        <v>2.0</v>
      </c>
      <c r="P9" s="110">
        <v>3.0</v>
      </c>
      <c r="Q9" s="110">
        <v>5.0</v>
      </c>
      <c r="R9" s="111">
        <v>8.0</v>
      </c>
      <c r="S9" s="110">
        <v>3.0</v>
      </c>
      <c r="T9" s="110">
        <v>2.0</v>
      </c>
      <c r="U9" s="110">
        <v>6.0</v>
      </c>
      <c r="V9" s="111">
        <v>7.0</v>
      </c>
      <c r="W9" s="110">
        <v>3.0</v>
      </c>
      <c r="X9" s="110">
        <v>2.0</v>
      </c>
      <c r="Y9" s="110">
        <v>8.0</v>
      </c>
      <c r="Z9" s="111">
        <v>6.0</v>
      </c>
      <c r="AA9" s="110">
        <v>3.0</v>
      </c>
      <c r="AB9" s="110">
        <v>2.0</v>
      </c>
      <c r="AC9" s="110">
        <v>8.0</v>
      </c>
      <c r="AD9" s="111">
        <v>7.0</v>
      </c>
      <c r="AE9" s="110">
        <v>2.0</v>
      </c>
      <c r="AF9" s="110">
        <v>3.0</v>
      </c>
      <c r="AG9" s="110">
        <v>6.0</v>
      </c>
      <c r="AH9" s="111">
        <v>7.0</v>
      </c>
      <c r="AI9" s="110">
        <v>2.0</v>
      </c>
      <c r="AJ9" s="110">
        <v>3.0</v>
      </c>
      <c r="AK9" s="110">
        <v>7.0</v>
      </c>
      <c r="AL9" s="111">
        <v>8.0</v>
      </c>
      <c r="AM9" s="110">
        <v>3.0</v>
      </c>
      <c r="AN9" s="110">
        <v>2.0</v>
      </c>
      <c r="AO9" s="110">
        <v>7.0</v>
      </c>
      <c r="AP9" s="111">
        <v>5.0</v>
      </c>
      <c r="AQ9" s="110">
        <v>3.0</v>
      </c>
      <c r="AR9" s="110">
        <v>2.0</v>
      </c>
      <c r="AS9" s="110">
        <v>7.0</v>
      </c>
      <c r="AT9" s="111">
        <v>5.0</v>
      </c>
      <c r="AU9" s="110">
        <v>1.0</v>
      </c>
      <c r="AV9" s="110">
        <v>4.0</v>
      </c>
      <c r="AW9" s="110">
        <v>5.0</v>
      </c>
      <c r="AX9" s="111">
        <v>9.0</v>
      </c>
      <c r="AY9" s="110">
        <v>0.0</v>
      </c>
      <c r="AZ9" s="110">
        <v>5.0</v>
      </c>
      <c r="BA9" s="110">
        <v>3.0</v>
      </c>
      <c r="BB9" s="111">
        <v>10.0</v>
      </c>
      <c r="BC9" s="110">
        <v>3.0</v>
      </c>
      <c r="BD9" s="110">
        <v>2.0</v>
      </c>
      <c r="BE9" s="110">
        <v>6.0</v>
      </c>
      <c r="BF9" s="111">
        <v>5.0</v>
      </c>
      <c r="BG9" s="110">
        <v>0.0</v>
      </c>
      <c r="BH9" s="110">
        <v>0.0</v>
      </c>
      <c r="BI9" s="110">
        <v>0.0</v>
      </c>
      <c r="BJ9" s="111">
        <v>0.0</v>
      </c>
      <c r="BK9" s="110">
        <v>0.0</v>
      </c>
      <c r="BL9" s="110">
        <v>0.0</v>
      </c>
      <c r="BM9" s="110">
        <v>0.0</v>
      </c>
      <c r="BN9" s="111">
        <v>0.0</v>
      </c>
      <c r="BO9" s="110"/>
      <c r="BP9" s="110"/>
      <c r="BQ9" s="110"/>
      <c r="BR9" s="111"/>
      <c r="BS9" s="110"/>
      <c r="BT9" s="110"/>
      <c r="BU9" s="110"/>
      <c r="BV9" s="111"/>
      <c r="BW9" s="110"/>
      <c r="BX9" s="110"/>
      <c r="BY9" s="110"/>
      <c r="BZ9" s="111"/>
    </row>
    <row r="10">
      <c r="A10" s="102">
        <f t="shared" si="1"/>
        <v>14</v>
      </c>
      <c r="B10" s="112">
        <f t="shared" si="2"/>
        <v>8</v>
      </c>
      <c r="C10" s="104" t="s">
        <v>304</v>
      </c>
      <c r="D10" s="114" t="s">
        <v>217</v>
      </c>
      <c r="E10" s="106">
        <f t="shared" si="3"/>
        <v>49.401006</v>
      </c>
      <c r="F10" s="107" t="str">
        <f t="shared" si="4"/>
        <v>5-6</v>
      </c>
      <c r="G10" s="108">
        <f t="shared" si="5"/>
        <v>5</v>
      </c>
      <c r="H10" s="108">
        <f t="shared" si="6"/>
        <v>6</v>
      </c>
      <c r="I10" s="107">
        <f t="shared" si="7"/>
        <v>1</v>
      </c>
      <c r="J10" s="107" t="str">
        <f t="shared" si="8"/>
        <v>28-27</v>
      </c>
      <c r="K10" s="109">
        <f t="shared" si="9"/>
        <v>6</v>
      </c>
      <c r="L10" s="107" t="str">
        <f t="shared" si="10"/>
        <v>73-67</v>
      </c>
      <c r="M10" s="110">
        <v>0.0</v>
      </c>
      <c r="N10" s="110">
        <v>0.0</v>
      </c>
      <c r="O10" s="110">
        <v>4.0</v>
      </c>
      <c r="P10" s="110">
        <v>1.0</v>
      </c>
      <c r="Q10" s="110">
        <v>9.0</v>
      </c>
      <c r="R10" s="111">
        <v>3.0</v>
      </c>
      <c r="S10" s="110">
        <v>2.0</v>
      </c>
      <c r="T10" s="110">
        <v>3.0</v>
      </c>
      <c r="U10" s="110">
        <v>7.0</v>
      </c>
      <c r="V10" s="111">
        <v>7.0</v>
      </c>
      <c r="W10" s="110">
        <v>2.0</v>
      </c>
      <c r="X10" s="110">
        <v>3.0</v>
      </c>
      <c r="Y10" s="110">
        <v>6.0</v>
      </c>
      <c r="Z10" s="111">
        <v>8.0</v>
      </c>
      <c r="AA10" s="110">
        <v>3.0</v>
      </c>
      <c r="AB10" s="110">
        <v>2.0</v>
      </c>
      <c r="AC10" s="110">
        <v>7.0</v>
      </c>
      <c r="AD10" s="111">
        <v>6.0</v>
      </c>
      <c r="AE10" s="110">
        <v>2.0</v>
      </c>
      <c r="AF10" s="110">
        <v>3.0</v>
      </c>
      <c r="AG10" s="110">
        <v>6.0</v>
      </c>
      <c r="AH10" s="111">
        <v>7.0</v>
      </c>
      <c r="AI10" s="110">
        <v>3.0</v>
      </c>
      <c r="AJ10" s="110">
        <v>2.0</v>
      </c>
      <c r="AK10" s="110">
        <v>7.0</v>
      </c>
      <c r="AL10" s="111">
        <v>4.0</v>
      </c>
      <c r="AM10" s="110">
        <v>2.0</v>
      </c>
      <c r="AN10" s="110">
        <v>3.0</v>
      </c>
      <c r="AO10" s="110">
        <v>5.0</v>
      </c>
      <c r="AP10" s="111">
        <v>7.0</v>
      </c>
      <c r="AQ10" s="110">
        <v>2.0</v>
      </c>
      <c r="AR10" s="110">
        <v>3.0</v>
      </c>
      <c r="AS10" s="110">
        <v>6.0</v>
      </c>
      <c r="AT10" s="111">
        <v>6.0</v>
      </c>
      <c r="AU10" s="110">
        <v>3.0</v>
      </c>
      <c r="AV10" s="110">
        <v>2.0</v>
      </c>
      <c r="AW10" s="110">
        <v>7.0</v>
      </c>
      <c r="AX10" s="111">
        <v>5.0</v>
      </c>
      <c r="AY10" s="110">
        <v>2.0</v>
      </c>
      <c r="AZ10" s="110">
        <v>3.0</v>
      </c>
      <c r="BA10" s="110">
        <v>7.0</v>
      </c>
      <c r="BB10" s="111">
        <v>8.0</v>
      </c>
      <c r="BC10" s="110">
        <v>3.0</v>
      </c>
      <c r="BD10" s="110">
        <v>2.0</v>
      </c>
      <c r="BE10" s="110">
        <v>6.0</v>
      </c>
      <c r="BF10" s="111">
        <v>6.0</v>
      </c>
      <c r="BG10" s="110">
        <v>0.0</v>
      </c>
      <c r="BH10" s="110">
        <v>0.0</v>
      </c>
      <c r="BI10" s="110">
        <v>0.0</v>
      </c>
      <c r="BJ10" s="111">
        <v>0.0</v>
      </c>
      <c r="BK10" s="110">
        <v>0.0</v>
      </c>
      <c r="BL10" s="110">
        <v>0.0</v>
      </c>
      <c r="BM10" s="110">
        <v>0.0</v>
      </c>
      <c r="BN10" s="111">
        <v>0.0</v>
      </c>
      <c r="BO10" s="110"/>
      <c r="BP10" s="110"/>
      <c r="BQ10" s="110"/>
      <c r="BR10" s="111"/>
      <c r="BS10" s="110"/>
      <c r="BT10" s="110"/>
      <c r="BU10" s="110"/>
      <c r="BV10" s="111"/>
      <c r="BW10" s="110"/>
      <c r="BX10" s="110"/>
      <c r="BY10" s="110"/>
      <c r="BZ10" s="111"/>
    </row>
    <row r="11">
      <c r="A11" s="102">
        <f t="shared" si="1"/>
        <v>15</v>
      </c>
      <c r="B11" s="112">
        <f t="shared" si="2"/>
        <v>9</v>
      </c>
      <c r="C11" s="104" t="s">
        <v>304</v>
      </c>
      <c r="D11" s="114" t="s">
        <v>218</v>
      </c>
      <c r="E11" s="106">
        <f t="shared" si="3"/>
        <v>49.399</v>
      </c>
      <c r="F11" s="107" t="str">
        <f t="shared" si="4"/>
        <v>5-6</v>
      </c>
      <c r="G11" s="108">
        <f t="shared" si="5"/>
        <v>5</v>
      </c>
      <c r="H11" s="108">
        <f t="shared" si="6"/>
        <v>6</v>
      </c>
      <c r="I11" s="107">
        <f t="shared" si="7"/>
        <v>-1</v>
      </c>
      <c r="J11" s="107" t="str">
        <f t="shared" si="8"/>
        <v>27-28</v>
      </c>
      <c r="K11" s="109">
        <f t="shared" si="9"/>
        <v>0</v>
      </c>
      <c r="L11" s="107" t="str">
        <f t="shared" si="10"/>
        <v>73-73</v>
      </c>
      <c r="M11" s="110">
        <v>0.0</v>
      </c>
      <c r="N11" s="110">
        <v>0.0</v>
      </c>
      <c r="O11" s="110">
        <v>1.0</v>
      </c>
      <c r="P11" s="110">
        <v>4.0</v>
      </c>
      <c r="Q11" s="110">
        <v>3.0</v>
      </c>
      <c r="R11" s="111">
        <v>9.0</v>
      </c>
      <c r="S11" s="110">
        <v>2.0</v>
      </c>
      <c r="T11" s="110">
        <v>3.0</v>
      </c>
      <c r="U11" s="110">
        <v>7.0</v>
      </c>
      <c r="V11" s="111">
        <v>6.0</v>
      </c>
      <c r="W11" s="110">
        <v>4.0</v>
      </c>
      <c r="X11" s="110">
        <v>1.0</v>
      </c>
      <c r="Y11" s="110">
        <v>9.0</v>
      </c>
      <c r="Z11" s="111">
        <v>5.0</v>
      </c>
      <c r="AA11" s="110">
        <v>2.0</v>
      </c>
      <c r="AB11" s="110">
        <v>3.0</v>
      </c>
      <c r="AC11" s="110">
        <v>6.0</v>
      </c>
      <c r="AD11" s="111">
        <v>8.0</v>
      </c>
      <c r="AE11" s="110">
        <v>2.0</v>
      </c>
      <c r="AF11" s="110">
        <v>3.0</v>
      </c>
      <c r="AG11" s="110">
        <v>7.0</v>
      </c>
      <c r="AH11" s="111">
        <v>7.0</v>
      </c>
      <c r="AI11" s="110">
        <v>1.0</v>
      </c>
      <c r="AJ11" s="110">
        <v>4.0</v>
      </c>
      <c r="AK11" s="110">
        <v>5.0</v>
      </c>
      <c r="AL11" s="111">
        <v>9.0</v>
      </c>
      <c r="AM11" s="110">
        <v>3.0</v>
      </c>
      <c r="AN11" s="110">
        <v>2.0</v>
      </c>
      <c r="AO11" s="110">
        <v>8.0</v>
      </c>
      <c r="AP11" s="111">
        <v>6.0</v>
      </c>
      <c r="AQ11" s="110">
        <v>3.0</v>
      </c>
      <c r="AR11" s="110">
        <v>2.0</v>
      </c>
      <c r="AS11" s="110">
        <v>7.0</v>
      </c>
      <c r="AT11" s="111">
        <v>6.0</v>
      </c>
      <c r="AU11" s="110">
        <v>2.0</v>
      </c>
      <c r="AV11" s="110">
        <v>3.0</v>
      </c>
      <c r="AW11" s="110">
        <v>5.0</v>
      </c>
      <c r="AX11" s="111">
        <v>7.0</v>
      </c>
      <c r="AY11" s="110">
        <v>4.0</v>
      </c>
      <c r="AZ11" s="110">
        <v>1.0</v>
      </c>
      <c r="BA11" s="110">
        <v>9.0</v>
      </c>
      <c r="BB11" s="111">
        <v>5.0</v>
      </c>
      <c r="BC11" s="110">
        <v>3.0</v>
      </c>
      <c r="BD11" s="110">
        <v>2.0</v>
      </c>
      <c r="BE11" s="110">
        <v>7.0</v>
      </c>
      <c r="BF11" s="111">
        <v>5.0</v>
      </c>
      <c r="BG11" s="110">
        <v>0.0</v>
      </c>
      <c r="BH11" s="110">
        <v>0.0</v>
      </c>
      <c r="BI11" s="110">
        <v>0.0</v>
      </c>
      <c r="BJ11" s="111">
        <v>0.0</v>
      </c>
      <c r="BK11" s="110">
        <v>0.0</v>
      </c>
      <c r="BL11" s="110">
        <v>0.0</v>
      </c>
      <c r="BM11" s="110">
        <v>0.0</v>
      </c>
      <c r="BN11" s="111">
        <v>0.0</v>
      </c>
      <c r="BO11" s="110"/>
      <c r="BP11" s="110"/>
      <c r="BQ11" s="110"/>
      <c r="BR11" s="111"/>
      <c r="BS11" s="110"/>
      <c r="BT11" s="110"/>
      <c r="BU11" s="110"/>
      <c r="BV11" s="111"/>
      <c r="BW11" s="110"/>
      <c r="BX11" s="110"/>
      <c r="BY11" s="110"/>
      <c r="BZ11" s="111"/>
    </row>
    <row r="12">
      <c r="A12" s="102">
        <f t="shared" si="1"/>
        <v>21</v>
      </c>
      <c r="B12" s="112">
        <f t="shared" si="2"/>
        <v>10</v>
      </c>
      <c r="C12" s="104" t="s">
        <v>304</v>
      </c>
      <c r="D12" s="114" t="s">
        <v>221</v>
      </c>
      <c r="E12" s="106">
        <f t="shared" si="3"/>
        <v>29.184977</v>
      </c>
      <c r="F12" s="107" t="str">
        <f t="shared" si="4"/>
        <v>3-8</v>
      </c>
      <c r="G12" s="108">
        <f t="shared" si="5"/>
        <v>3</v>
      </c>
      <c r="H12" s="108">
        <f t="shared" si="6"/>
        <v>8</v>
      </c>
      <c r="I12" s="107">
        <f t="shared" si="7"/>
        <v>-15</v>
      </c>
      <c r="J12" s="107" t="str">
        <f t="shared" si="8"/>
        <v>20-35</v>
      </c>
      <c r="K12" s="109">
        <f t="shared" si="9"/>
        <v>-23</v>
      </c>
      <c r="L12" s="107" t="str">
        <f t="shared" si="10"/>
        <v>61-84</v>
      </c>
      <c r="M12" s="110">
        <v>0.0</v>
      </c>
      <c r="N12" s="110">
        <v>0.0</v>
      </c>
      <c r="O12" s="110">
        <v>1.0</v>
      </c>
      <c r="P12" s="110">
        <v>4.0</v>
      </c>
      <c r="Q12" s="110">
        <v>3.0</v>
      </c>
      <c r="R12" s="111">
        <v>9.0</v>
      </c>
      <c r="S12" s="110">
        <v>3.0</v>
      </c>
      <c r="T12" s="110">
        <v>2.0</v>
      </c>
      <c r="U12" s="110">
        <v>6.0</v>
      </c>
      <c r="V12" s="111">
        <v>6.0</v>
      </c>
      <c r="W12" s="110">
        <v>1.0</v>
      </c>
      <c r="X12" s="110">
        <v>4.0</v>
      </c>
      <c r="Y12" s="110">
        <v>6.0</v>
      </c>
      <c r="Z12" s="111">
        <v>8.0</v>
      </c>
      <c r="AA12" s="110">
        <v>2.0</v>
      </c>
      <c r="AB12" s="110">
        <v>3.0</v>
      </c>
      <c r="AC12" s="110">
        <v>6.0</v>
      </c>
      <c r="AD12" s="111">
        <v>8.0</v>
      </c>
      <c r="AE12" s="110">
        <v>3.0</v>
      </c>
      <c r="AF12" s="110">
        <v>2.0</v>
      </c>
      <c r="AG12" s="110">
        <v>7.0</v>
      </c>
      <c r="AH12" s="111">
        <v>6.0</v>
      </c>
      <c r="AI12" s="110">
        <v>2.0</v>
      </c>
      <c r="AJ12" s="110">
        <v>3.0</v>
      </c>
      <c r="AK12" s="110">
        <v>5.0</v>
      </c>
      <c r="AL12" s="111">
        <v>8.0</v>
      </c>
      <c r="AM12" s="110">
        <v>2.0</v>
      </c>
      <c r="AN12" s="110">
        <v>3.0</v>
      </c>
      <c r="AO12" s="110">
        <v>6.0</v>
      </c>
      <c r="AP12" s="111">
        <v>8.0</v>
      </c>
      <c r="AQ12" s="110">
        <v>1.0</v>
      </c>
      <c r="AR12" s="110">
        <v>4.0</v>
      </c>
      <c r="AS12" s="110">
        <v>5.0</v>
      </c>
      <c r="AT12" s="111">
        <v>8.0</v>
      </c>
      <c r="AU12" s="110">
        <v>3.0</v>
      </c>
      <c r="AV12" s="110">
        <v>2.0</v>
      </c>
      <c r="AW12" s="110">
        <v>7.0</v>
      </c>
      <c r="AX12" s="111">
        <v>6.0</v>
      </c>
      <c r="AY12" s="110">
        <v>1.0</v>
      </c>
      <c r="AZ12" s="110">
        <v>4.0</v>
      </c>
      <c r="BA12" s="110">
        <v>5.0</v>
      </c>
      <c r="BB12" s="111">
        <v>9.0</v>
      </c>
      <c r="BC12" s="110">
        <v>1.0</v>
      </c>
      <c r="BD12" s="110">
        <v>4.0</v>
      </c>
      <c r="BE12" s="110">
        <v>5.0</v>
      </c>
      <c r="BF12" s="111">
        <v>8.0</v>
      </c>
      <c r="BG12" s="110">
        <v>0.0</v>
      </c>
      <c r="BH12" s="110">
        <v>0.0</v>
      </c>
      <c r="BI12" s="110">
        <v>0.0</v>
      </c>
      <c r="BJ12" s="111">
        <v>0.0</v>
      </c>
      <c r="BK12" s="110">
        <v>0.0</v>
      </c>
      <c r="BL12" s="110">
        <v>0.0</v>
      </c>
      <c r="BM12" s="110">
        <v>0.0</v>
      </c>
      <c r="BN12" s="111">
        <v>0.0</v>
      </c>
      <c r="BO12" s="110"/>
      <c r="BP12" s="110"/>
      <c r="BQ12" s="110"/>
      <c r="BR12" s="111"/>
      <c r="BS12" s="110"/>
      <c r="BT12" s="110"/>
      <c r="BU12" s="110"/>
      <c r="BV12" s="111"/>
      <c r="BW12" s="110"/>
      <c r="BX12" s="110"/>
      <c r="BY12" s="110"/>
      <c r="BZ12" s="111"/>
    </row>
    <row r="13">
      <c r="A13" s="102">
        <f t="shared" si="1"/>
        <v>23</v>
      </c>
      <c r="B13" s="112">
        <f t="shared" si="2"/>
        <v>12</v>
      </c>
      <c r="C13" s="104" t="s">
        <v>304</v>
      </c>
      <c r="D13" s="114" t="s">
        <v>220</v>
      </c>
      <c r="E13" s="106">
        <f t="shared" si="3"/>
        <v>19.082979</v>
      </c>
      <c r="F13" s="107" t="str">
        <f t="shared" si="4"/>
        <v>2-9</v>
      </c>
      <c r="G13" s="108">
        <f t="shared" si="5"/>
        <v>2</v>
      </c>
      <c r="H13" s="108">
        <f t="shared" si="6"/>
        <v>9</v>
      </c>
      <c r="I13" s="107">
        <f t="shared" si="7"/>
        <v>-17</v>
      </c>
      <c r="J13" s="107" t="str">
        <f t="shared" si="8"/>
        <v>19-36</v>
      </c>
      <c r="K13" s="109">
        <f t="shared" si="9"/>
        <v>-21</v>
      </c>
      <c r="L13" s="107" t="str">
        <f t="shared" si="10"/>
        <v>63-84</v>
      </c>
      <c r="M13" s="110">
        <v>0.0</v>
      </c>
      <c r="N13" s="110">
        <v>0.0</v>
      </c>
      <c r="O13" s="110">
        <v>3.0</v>
      </c>
      <c r="P13" s="110">
        <v>2.0</v>
      </c>
      <c r="Q13" s="110">
        <v>8.0</v>
      </c>
      <c r="R13" s="111">
        <v>6.0</v>
      </c>
      <c r="S13" s="110">
        <v>2.0</v>
      </c>
      <c r="T13" s="110">
        <v>3.0</v>
      </c>
      <c r="U13" s="110">
        <v>6.0</v>
      </c>
      <c r="V13" s="111">
        <v>6.0</v>
      </c>
      <c r="W13" s="110">
        <v>1.0</v>
      </c>
      <c r="X13" s="110">
        <v>4.0</v>
      </c>
      <c r="Y13" s="110">
        <v>5.0</v>
      </c>
      <c r="Z13" s="111">
        <v>9.0</v>
      </c>
      <c r="AA13" s="110">
        <v>2.0</v>
      </c>
      <c r="AB13" s="110">
        <v>3.0</v>
      </c>
      <c r="AC13" s="110">
        <v>6.0</v>
      </c>
      <c r="AD13" s="111">
        <v>7.0</v>
      </c>
      <c r="AE13" s="110">
        <v>1.0</v>
      </c>
      <c r="AF13" s="110">
        <v>4.0</v>
      </c>
      <c r="AG13" s="110">
        <v>5.0</v>
      </c>
      <c r="AH13" s="111">
        <v>8.0</v>
      </c>
      <c r="AI13" s="110">
        <v>2.0</v>
      </c>
      <c r="AJ13" s="110">
        <v>3.0</v>
      </c>
      <c r="AK13" s="110">
        <v>6.0</v>
      </c>
      <c r="AL13" s="111">
        <v>7.0</v>
      </c>
      <c r="AM13" s="110">
        <v>1.0</v>
      </c>
      <c r="AN13" s="110">
        <v>4.0</v>
      </c>
      <c r="AO13" s="110">
        <v>5.0</v>
      </c>
      <c r="AP13" s="111">
        <v>9.0</v>
      </c>
      <c r="AQ13" s="110">
        <v>2.0</v>
      </c>
      <c r="AR13" s="110">
        <v>3.0</v>
      </c>
      <c r="AS13" s="110">
        <v>5.0</v>
      </c>
      <c r="AT13" s="111">
        <v>7.0</v>
      </c>
      <c r="AU13" s="110">
        <v>3.0</v>
      </c>
      <c r="AV13" s="110">
        <v>2.0</v>
      </c>
      <c r="AW13" s="110">
        <v>8.0</v>
      </c>
      <c r="AX13" s="111">
        <v>7.0</v>
      </c>
      <c r="AY13" s="110">
        <v>1.0</v>
      </c>
      <c r="AZ13" s="110">
        <v>4.0</v>
      </c>
      <c r="BA13" s="110">
        <v>5.0</v>
      </c>
      <c r="BB13" s="111">
        <v>9.0</v>
      </c>
      <c r="BC13" s="110">
        <v>1.0</v>
      </c>
      <c r="BD13" s="110">
        <v>4.0</v>
      </c>
      <c r="BE13" s="110">
        <v>4.0</v>
      </c>
      <c r="BF13" s="111">
        <v>9.0</v>
      </c>
      <c r="BG13" s="110">
        <v>0.0</v>
      </c>
      <c r="BH13" s="110">
        <v>0.0</v>
      </c>
      <c r="BI13" s="110">
        <v>0.0</v>
      </c>
      <c r="BJ13" s="111">
        <v>0.0</v>
      </c>
      <c r="BK13" s="110">
        <v>0.0</v>
      </c>
      <c r="BL13" s="110">
        <v>0.0</v>
      </c>
      <c r="BM13" s="110">
        <v>0.0</v>
      </c>
      <c r="BN13" s="111">
        <v>0.0</v>
      </c>
      <c r="BO13" s="110"/>
      <c r="BP13" s="110"/>
      <c r="BQ13" s="110"/>
      <c r="BR13" s="111"/>
      <c r="BS13" s="110"/>
      <c r="BT13" s="110"/>
      <c r="BU13" s="110"/>
      <c r="BV13" s="111"/>
      <c r="BW13" s="110"/>
      <c r="BX13" s="110"/>
      <c r="BY13" s="110"/>
      <c r="BZ13" s="111"/>
    </row>
    <row r="14">
      <c r="A14" s="115">
        <f t="shared" si="1"/>
        <v>22</v>
      </c>
      <c r="B14" s="116">
        <f t="shared" si="2"/>
        <v>11</v>
      </c>
      <c r="C14" s="117" t="s">
        <v>304</v>
      </c>
      <c r="D14" s="118" t="s">
        <v>222</v>
      </c>
      <c r="E14" s="119">
        <f t="shared" si="3"/>
        <v>19.092989</v>
      </c>
      <c r="F14" s="120" t="str">
        <f t="shared" si="4"/>
        <v>2-9</v>
      </c>
      <c r="G14" s="121">
        <f t="shared" si="5"/>
        <v>2</v>
      </c>
      <c r="H14" s="121">
        <f t="shared" si="6"/>
        <v>9</v>
      </c>
      <c r="I14" s="120">
        <f t="shared" si="7"/>
        <v>-7</v>
      </c>
      <c r="J14" s="120" t="str">
        <f t="shared" si="8"/>
        <v>24-31</v>
      </c>
      <c r="K14" s="122">
        <f t="shared" si="9"/>
        <v>-11</v>
      </c>
      <c r="L14" s="120" t="str">
        <f t="shared" si="10"/>
        <v>63-74</v>
      </c>
      <c r="M14" s="123">
        <v>0.0</v>
      </c>
      <c r="N14" s="123">
        <v>0.0</v>
      </c>
      <c r="O14" s="123">
        <v>2.0</v>
      </c>
      <c r="P14" s="123">
        <v>3.0</v>
      </c>
      <c r="Q14" s="123">
        <v>6.0</v>
      </c>
      <c r="R14" s="124">
        <v>8.0</v>
      </c>
      <c r="S14" s="123">
        <v>1.0</v>
      </c>
      <c r="T14" s="123">
        <v>4.0</v>
      </c>
      <c r="U14" s="123">
        <v>3.0</v>
      </c>
      <c r="V14" s="124">
        <v>8.0</v>
      </c>
      <c r="W14" s="123">
        <v>1.0</v>
      </c>
      <c r="X14" s="123">
        <v>4.0</v>
      </c>
      <c r="Y14" s="123">
        <v>2.0</v>
      </c>
      <c r="Z14" s="124">
        <v>9.0</v>
      </c>
      <c r="AA14" s="123">
        <v>2.0</v>
      </c>
      <c r="AB14" s="123">
        <v>3.0</v>
      </c>
      <c r="AC14" s="123">
        <v>7.0</v>
      </c>
      <c r="AD14" s="124">
        <v>8.0</v>
      </c>
      <c r="AE14" s="123">
        <v>2.0</v>
      </c>
      <c r="AF14" s="123">
        <v>3.0</v>
      </c>
      <c r="AG14" s="123">
        <v>5.0</v>
      </c>
      <c r="AH14" s="124">
        <v>7.0</v>
      </c>
      <c r="AI14" s="123">
        <v>4.0</v>
      </c>
      <c r="AJ14" s="123">
        <v>1.0</v>
      </c>
      <c r="AK14" s="123">
        <v>9.0</v>
      </c>
      <c r="AL14" s="124">
        <v>5.0</v>
      </c>
      <c r="AM14" s="123">
        <v>2.0</v>
      </c>
      <c r="AN14" s="123">
        <v>3.0</v>
      </c>
      <c r="AO14" s="123">
        <v>5.0</v>
      </c>
      <c r="AP14" s="124">
        <v>6.0</v>
      </c>
      <c r="AQ14" s="123">
        <v>4.0</v>
      </c>
      <c r="AR14" s="123">
        <v>1.0</v>
      </c>
      <c r="AS14" s="123">
        <v>8.0</v>
      </c>
      <c r="AT14" s="124">
        <v>3.0</v>
      </c>
      <c r="AU14" s="123">
        <v>2.0</v>
      </c>
      <c r="AV14" s="123">
        <v>3.0</v>
      </c>
      <c r="AW14" s="123">
        <v>6.0</v>
      </c>
      <c r="AX14" s="124">
        <v>7.0</v>
      </c>
      <c r="AY14" s="123">
        <v>2.0</v>
      </c>
      <c r="AZ14" s="123">
        <v>3.0</v>
      </c>
      <c r="BA14" s="123">
        <v>6.0</v>
      </c>
      <c r="BB14" s="124">
        <v>7.0</v>
      </c>
      <c r="BC14" s="123">
        <v>2.0</v>
      </c>
      <c r="BD14" s="123">
        <v>3.0</v>
      </c>
      <c r="BE14" s="123">
        <v>6.0</v>
      </c>
      <c r="BF14" s="124">
        <v>6.0</v>
      </c>
      <c r="BG14" s="123">
        <v>0.0</v>
      </c>
      <c r="BH14" s="123">
        <v>0.0</v>
      </c>
      <c r="BI14" s="123">
        <v>0.0</v>
      </c>
      <c r="BJ14" s="124">
        <v>0.0</v>
      </c>
      <c r="BK14" s="123">
        <v>0.0</v>
      </c>
      <c r="BL14" s="123">
        <v>0.0</v>
      </c>
      <c r="BM14" s="123">
        <v>0.0</v>
      </c>
      <c r="BN14" s="124">
        <v>0.0</v>
      </c>
      <c r="BO14" s="123"/>
      <c r="BP14" s="123"/>
      <c r="BQ14" s="123"/>
      <c r="BR14" s="124"/>
      <c r="BS14" s="123"/>
      <c r="BT14" s="123"/>
      <c r="BU14" s="123"/>
      <c r="BV14" s="124"/>
      <c r="BW14" s="123"/>
      <c r="BX14" s="123"/>
      <c r="BY14" s="123"/>
      <c r="BZ14" s="124"/>
    </row>
    <row r="15">
      <c r="A15" s="102">
        <f t="shared" si="1"/>
        <v>1</v>
      </c>
      <c r="B15" s="103">
        <f t="shared" ref="B15:B26" si="11">_xlfn.RANK.EQ($E15,$E$15:$E$26)</f>
        <v>1</v>
      </c>
      <c r="C15" s="125" t="s">
        <v>305</v>
      </c>
      <c r="D15" s="105" t="s">
        <v>35</v>
      </c>
      <c r="E15" s="106">
        <f t="shared" si="3"/>
        <v>89.817026</v>
      </c>
      <c r="F15" s="107" t="str">
        <f t="shared" si="4"/>
        <v>9-2</v>
      </c>
      <c r="G15" s="108">
        <f t="shared" si="5"/>
        <v>9</v>
      </c>
      <c r="H15" s="108">
        <f t="shared" si="6"/>
        <v>2</v>
      </c>
      <c r="I15" s="107">
        <f t="shared" si="7"/>
        <v>17</v>
      </c>
      <c r="J15" s="107" t="str">
        <f t="shared" si="8"/>
        <v>36-19</v>
      </c>
      <c r="K15" s="109">
        <f t="shared" si="9"/>
        <v>26</v>
      </c>
      <c r="L15" s="107" t="str">
        <f t="shared" si="10"/>
        <v>85-59</v>
      </c>
      <c r="M15" s="110">
        <v>0.0</v>
      </c>
      <c r="N15" s="110">
        <v>0.0</v>
      </c>
      <c r="O15" s="110">
        <v>2.0</v>
      </c>
      <c r="P15" s="110">
        <v>3.0</v>
      </c>
      <c r="Q15" s="110">
        <v>6.0</v>
      </c>
      <c r="R15" s="111">
        <v>7.0</v>
      </c>
      <c r="S15" s="110">
        <v>1.0</v>
      </c>
      <c r="T15" s="110">
        <v>4.0</v>
      </c>
      <c r="U15" s="110">
        <v>3.0</v>
      </c>
      <c r="V15" s="111">
        <v>8.0</v>
      </c>
      <c r="W15" s="110">
        <v>4.0</v>
      </c>
      <c r="X15" s="110">
        <v>1.0</v>
      </c>
      <c r="Y15" s="110">
        <v>9.0</v>
      </c>
      <c r="Z15" s="111">
        <v>4.0</v>
      </c>
      <c r="AA15" s="110">
        <v>3.0</v>
      </c>
      <c r="AB15" s="110">
        <v>2.0</v>
      </c>
      <c r="AC15" s="110">
        <v>7.0</v>
      </c>
      <c r="AD15" s="111">
        <v>5.0</v>
      </c>
      <c r="AE15" s="110">
        <v>4.0</v>
      </c>
      <c r="AF15" s="110">
        <v>1.0</v>
      </c>
      <c r="AG15" s="110">
        <v>9.0</v>
      </c>
      <c r="AH15" s="111">
        <v>4.0</v>
      </c>
      <c r="AI15" s="110">
        <v>4.0</v>
      </c>
      <c r="AJ15" s="110">
        <v>1.0</v>
      </c>
      <c r="AK15" s="110">
        <v>9.0</v>
      </c>
      <c r="AL15" s="111">
        <v>6.0</v>
      </c>
      <c r="AM15" s="110">
        <v>4.0</v>
      </c>
      <c r="AN15" s="110">
        <v>1.0</v>
      </c>
      <c r="AO15" s="110">
        <v>9.0</v>
      </c>
      <c r="AP15" s="111">
        <v>5.0</v>
      </c>
      <c r="AQ15" s="110">
        <v>3.0</v>
      </c>
      <c r="AR15" s="110">
        <v>2.0</v>
      </c>
      <c r="AS15" s="110">
        <v>8.0</v>
      </c>
      <c r="AT15" s="111">
        <v>5.0</v>
      </c>
      <c r="AU15" s="110">
        <v>4.0</v>
      </c>
      <c r="AV15" s="110">
        <v>1.0</v>
      </c>
      <c r="AW15" s="110">
        <v>9.0</v>
      </c>
      <c r="AX15" s="111">
        <v>5.0</v>
      </c>
      <c r="AY15" s="110">
        <v>4.0</v>
      </c>
      <c r="AZ15" s="110">
        <v>1.0</v>
      </c>
      <c r="BA15" s="110">
        <v>8.0</v>
      </c>
      <c r="BB15" s="111">
        <v>5.0</v>
      </c>
      <c r="BC15" s="110">
        <v>3.0</v>
      </c>
      <c r="BD15" s="110">
        <v>2.0</v>
      </c>
      <c r="BE15" s="110">
        <v>8.0</v>
      </c>
      <c r="BF15" s="111">
        <v>5.0</v>
      </c>
      <c r="BG15" s="110">
        <v>0.0</v>
      </c>
      <c r="BH15" s="110">
        <v>0.0</v>
      </c>
      <c r="BI15" s="110">
        <v>0.0</v>
      </c>
      <c r="BJ15" s="111">
        <v>0.0</v>
      </c>
      <c r="BK15" s="110">
        <v>0.0</v>
      </c>
      <c r="BL15" s="110">
        <v>0.0</v>
      </c>
      <c r="BM15" s="110">
        <v>0.0</v>
      </c>
      <c r="BN15" s="111">
        <v>0.0</v>
      </c>
      <c r="BO15" s="110"/>
      <c r="BP15" s="110"/>
      <c r="BQ15" s="110"/>
      <c r="BR15" s="111"/>
      <c r="BS15" s="110"/>
      <c r="BT15" s="110"/>
      <c r="BU15" s="110"/>
      <c r="BV15" s="111"/>
      <c r="BW15" s="110"/>
      <c r="BX15" s="110"/>
      <c r="BY15" s="110"/>
      <c r="BZ15" s="111"/>
    </row>
    <row r="16">
      <c r="A16" s="102">
        <f t="shared" si="1"/>
        <v>4</v>
      </c>
      <c r="B16" s="103">
        <f t="shared" si="11"/>
        <v>2</v>
      </c>
      <c r="C16" s="125" t="s">
        <v>305</v>
      </c>
      <c r="D16" s="105" t="s">
        <v>36</v>
      </c>
      <c r="E16" s="106">
        <f t="shared" si="3"/>
        <v>79.709018</v>
      </c>
      <c r="F16" s="107" t="str">
        <f t="shared" si="4"/>
        <v>8-3</v>
      </c>
      <c r="G16" s="108">
        <f t="shared" si="5"/>
        <v>8</v>
      </c>
      <c r="H16" s="108">
        <f t="shared" si="6"/>
        <v>3</v>
      </c>
      <c r="I16" s="107">
        <f t="shared" si="7"/>
        <v>9</v>
      </c>
      <c r="J16" s="107" t="str">
        <f t="shared" si="8"/>
        <v>32-23</v>
      </c>
      <c r="K16" s="109">
        <f t="shared" si="9"/>
        <v>18</v>
      </c>
      <c r="L16" s="107" t="str">
        <f t="shared" si="10"/>
        <v>78-60</v>
      </c>
      <c r="M16" s="110">
        <v>0.0</v>
      </c>
      <c r="N16" s="110">
        <v>0.0</v>
      </c>
      <c r="O16" s="110">
        <v>3.0</v>
      </c>
      <c r="P16" s="110">
        <v>2.0</v>
      </c>
      <c r="Q16" s="110">
        <v>8.0</v>
      </c>
      <c r="R16" s="111">
        <v>6.0</v>
      </c>
      <c r="S16" s="110">
        <v>4.0</v>
      </c>
      <c r="T16" s="110">
        <v>1.0</v>
      </c>
      <c r="U16" s="110">
        <v>8.0</v>
      </c>
      <c r="V16" s="111">
        <v>3.0</v>
      </c>
      <c r="W16" s="110">
        <v>3.0</v>
      </c>
      <c r="X16" s="110">
        <v>2.0</v>
      </c>
      <c r="Y16" s="110">
        <v>7.0</v>
      </c>
      <c r="Z16" s="111">
        <v>5.0</v>
      </c>
      <c r="AA16" s="110">
        <v>3.0</v>
      </c>
      <c r="AB16" s="110">
        <v>2.0</v>
      </c>
      <c r="AC16" s="110">
        <v>8.0</v>
      </c>
      <c r="AD16" s="111">
        <v>6.0</v>
      </c>
      <c r="AE16" s="110">
        <v>4.0</v>
      </c>
      <c r="AF16" s="110">
        <v>1.0</v>
      </c>
      <c r="AG16" s="110">
        <v>9.0</v>
      </c>
      <c r="AH16" s="111">
        <v>4.0</v>
      </c>
      <c r="AI16" s="110">
        <v>1.0</v>
      </c>
      <c r="AJ16" s="110">
        <v>4.0</v>
      </c>
      <c r="AK16" s="110">
        <v>6.0</v>
      </c>
      <c r="AL16" s="111">
        <v>9.0</v>
      </c>
      <c r="AM16" s="110">
        <v>5.0</v>
      </c>
      <c r="AN16" s="110">
        <v>0.0</v>
      </c>
      <c r="AO16" s="110">
        <v>10.0</v>
      </c>
      <c r="AP16" s="111">
        <v>2.0</v>
      </c>
      <c r="AQ16" s="110">
        <v>1.0</v>
      </c>
      <c r="AR16" s="110">
        <v>4.0</v>
      </c>
      <c r="AS16" s="110">
        <v>4.0</v>
      </c>
      <c r="AT16" s="111">
        <v>8.0</v>
      </c>
      <c r="AU16" s="110">
        <v>1.0</v>
      </c>
      <c r="AV16" s="110">
        <v>4.0</v>
      </c>
      <c r="AW16" s="110">
        <v>3.0</v>
      </c>
      <c r="AX16" s="111">
        <v>8.0</v>
      </c>
      <c r="AY16" s="110">
        <v>4.0</v>
      </c>
      <c r="AZ16" s="110">
        <v>1.0</v>
      </c>
      <c r="BA16" s="110">
        <v>9.0</v>
      </c>
      <c r="BB16" s="111">
        <v>4.0</v>
      </c>
      <c r="BC16" s="110">
        <v>3.0</v>
      </c>
      <c r="BD16" s="110">
        <v>2.0</v>
      </c>
      <c r="BE16" s="110">
        <v>6.0</v>
      </c>
      <c r="BF16" s="111">
        <v>5.0</v>
      </c>
      <c r="BG16" s="110">
        <v>0.0</v>
      </c>
      <c r="BH16" s="110">
        <v>0.0</v>
      </c>
      <c r="BI16" s="110">
        <v>0.0</v>
      </c>
      <c r="BJ16" s="111">
        <v>0.0</v>
      </c>
      <c r="BK16" s="110">
        <v>0.0</v>
      </c>
      <c r="BL16" s="110">
        <v>0.0</v>
      </c>
      <c r="BM16" s="110">
        <v>0.0</v>
      </c>
      <c r="BN16" s="111">
        <v>0.0</v>
      </c>
      <c r="BO16" s="110"/>
      <c r="BP16" s="110"/>
      <c r="BQ16" s="110"/>
      <c r="BR16" s="111"/>
      <c r="BS16" s="110"/>
      <c r="BT16" s="110"/>
      <c r="BU16" s="110"/>
      <c r="BV16" s="111"/>
      <c r="BW16" s="110"/>
      <c r="BX16" s="110"/>
      <c r="BY16" s="110"/>
      <c r="BZ16" s="111"/>
    </row>
    <row r="17">
      <c r="A17" s="102">
        <f t="shared" si="1"/>
        <v>5</v>
      </c>
      <c r="B17" s="112">
        <f t="shared" si="11"/>
        <v>3</v>
      </c>
      <c r="C17" s="125" t="s">
        <v>305</v>
      </c>
      <c r="D17" s="113" t="s">
        <v>28</v>
      </c>
      <c r="E17" s="106">
        <f t="shared" si="3"/>
        <v>79.709016</v>
      </c>
      <c r="F17" s="107" t="str">
        <f t="shared" si="4"/>
        <v>8-3</v>
      </c>
      <c r="G17" s="108">
        <f t="shared" si="5"/>
        <v>8</v>
      </c>
      <c r="H17" s="108">
        <f t="shared" si="6"/>
        <v>3</v>
      </c>
      <c r="I17" s="107">
        <f t="shared" si="7"/>
        <v>9</v>
      </c>
      <c r="J17" s="107" t="str">
        <f t="shared" si="8"/>
        <v>32-23</v>
      </c>
      <c r="K17" s="109">
        <f t="shared" si="9"/>
        <v>16</v>
      </c>
      <c r="L17" s="107" t="str">
        <f t="shared" si="10"/>
        <v>79-63</v>
      </c>
      <c r="M17" s="110">
        <v>0.0</v>
      </c>
      <c r="N17" s="110">
        <v>0.0</v>
      </c>
      <c r="O17" s="110">
        <v>3.0</v>
      </c>
      <c r="P17" s="110">
        <v>2.0</v>
      </c>
      <c r="Q17" s="110">
        <v>8.0</v>
      </c>
      <c r="R17" s="111">
        <v>5.0</v>
      </c>
      <c r="S17" s="110">
        <v>5.0</v>
      </c>
      <c r="T17" s="110">
        <v>0.0</v>
      </c>
      <c r="U17" s="110">
        <v>10.0</v>
      </c>
      <c r="V17" s="111">
        <v>3.0</v>
      </c>
      <c r="W17" s="110">
        <v>1.0</v>
      </c>
      <c r="X17" s="110">
        <v>4.0</v>
      </c>
      <c r="Y17" s="110">
        <v>4.0</v>
      </c>
      <c r="Z17" s="111">
        <v>9.0</v>
      </c>
      <c r="AA17" s="110">
        <v>3.0</v>
      </c>
      <c r="AB17" s="110">
        <v>2.0</v>
      </c>
      <c r="AC17" s="110">
        <v>7.0</v>
      </c>
      <c r="AD17" s="111">
        <v>5.0</v>
      </c>
      <c r="AE17" s="110">
        <v>2.0</v>
      </c>
      <c r="AF17" s="110">
        <v>3.0</v>
      </c>
      <c r="AG17" s="110">
        <v>6.0</v>
      </c>
      <c r="AH17" s="111">
        <v>7.0</v>
      </c>
      <c r="AI17" s="110">
        <v>2.0</v>
      </c>
      <c r="AJ17" s="110">
        <v>3.0</v>
      </c>
      <c r="AK17" s="110">
        <v>6.0</v>
      </c>
      <c r="AL17" s="111">
        <v>8.0</v>
      </c>
      <c r="AM17" s="110">
        <v>3.0</v>
      </c>
      <c r="AN17" s="110">
        <v>2.0</v>
      </c>
      <c r="AO17" s="110">
        <v>8.0</v>
      </c>
      <c r="AP17" s="111">
        <v>5.0</v>
      </c>
      <c r="AQ17" s="110">
        <v>3.0</v>
      </c>
      <c r="AR17" s="110">
        <v>2.0</v>
      </c>
      <c r="AS17" s="110">
        <v>8.0</v>
      </c>
      <c r="AT17" s="111">
        <v>6.0</v>
      </c>
      <c r="AU17" s="110">
        <v>4.0</v>
      </c>
      <c r="AV17" s="110">
        <v>1.0</v>
      </c>
      <c r="AW17" s="110">
        <v>8.0</v>
      </c>
      <c r="AX17" s="111">
        <v>3.0</v>
      </c>
      <c r="AY17" s="110">
        <v>3.0</v>
      </c>
      <c r="AZ17" s="110">
        <v>2.0</v>
      </c>
      <c r="BA17" s="110">
        <v>8.0</v>
      </c>
      <c r="BB17" s="111">
        <v>6.0</v>
      </c>
      <c r="BC17" s="110">
        <v>3.0</v>
      </c>
      <c r="BD17" s="110">
        <v>2.0</v>
      </c>
      <c r="BE17" s="110">
        <v>6.0</v>
      </c>
      <c r="BF17" s="111">
        <v>6.0</v>
      </c>
      <c r="BG17" s="110">
        <v>0.0</v>
      </c>
      <c r="BH17" s="110">
        <v>0.0</v>
      </c>
      <c r="BI17" s="110">
        <v>0.0</v>
      </c>
      <c r="BJ17" s="111">
        <v>0.0</v>
      </c>
      <c r="BK17" s="110">
        <v>0.0</v>
      </c>
      <c r="BL17" s="110">
        <v>0.0</v>
      </c>
      <c r="BM17" s="110">
        <v>0.0</v>
      </c>
      <c r="BN17" s="111">
        <v>0.0</v>
      </c>
      <c r="BO17" s="110"/>
      <c r="BP17" s="110"/>
      <c r="BQ17" s="110"/>
      <c r="BR17" s="111"/>
      <c r="BS17" s="110"/>
      <c r="BT17" s="110"/>
      <c r="BU17" s="110"/>
      <c r="BV17" s="111"/>
      <c r="BW17" s="110"/>
      <c r="BX17" s="110"/>
      <c r="BY17" s="110"/>
      <c r="BZ17" s="111"/>
    </row>
    <row r="18">
      <c r="A18" s="102">
        <f t="shared" si="1"/>
        <v>7</v>
      </c>
      <c r="B18" s="112">
        <f t="shared" si="11"/>
        <v>4</v>
      </c>
      <c r="C18" s="125" t="s">
        <v>305</v>
      </c>
      <c r="D18" s="113" t="s">
        <v>31</v>
      </c>
      <c r="E18" s="106">
        <f t="shared" si="3"/>
        <v>69.609001</v>
      </c>
      <c r="F18" s="107" t="str">
        <f t="shared" si="4"/>
        <v>7-4</v>
      </c>
      <c r="G18" s="108">
        <f t="shared" si="5"/>
        <v>7</v>
      </c>
      <c r="H18" s="108">
        <f t="shared" si="6"/>
        <v>4</v>
      </c>
      <c r="I18" s="107">
        <f t="shared" si="7"/>
        <v>9</v>
      </c>
      <c r="J18" s="107" t="str">
        <f t="shared" si="8"/>
        <v>32-23</v>
      </c>
      <c r="K18" s="109">
        <f t="shared" si="9"/>
        <v>1</v>
      </c>
      <c r="L18" s="107" t="str">
        <f t="shared" si="10"/>
        <v>74-73</v>
      </c>
      <c r="M18" s="110">
        <v>0.0</v>
      </c>
      <c r="N18" s="110">
        <v>0.0</v>
      </c>
      <c r="O18" s="110">
        <v>3.0</v>
      </c>
      <c r="P18" s="110">
        <v>2.0</v>
      </c>
      <c r="Q18" s="110">
        <v>6.0</v>
      </c>
      <c r="R18" s="111">
        <v>6.0</v>
      </c>
      <c r="S18" s="110">
        <v>4.0</v>
      </c>
      <c r="T18" s="110">
        <v>1.0</v>
      </c>
      <c r="U18" s="110">
        <v>8.0</v>
      </c>
      <c r="V18" s="111">
        <v>5.0</v>
      </c>
      <c r="W18" s="110">
        <v>4.0</v>
      </c>
      <c r="X18" s="110">
        <v>1.0</v>
      </c>
      <c r="Y18" s="110">
        <v>8.0</v>
      </c>
      <c r="Z18" s="111">
        <v>4.0</v>
      </c>
      <c r="AA18" s="110">
        <v>3.0</v>
      </c>
      <c r="AB18" s="110">
        <v>2.0</v>
      </c>
      <c r="AC18" s="110">
        <v>7.0</v>
      </c>
      <c r="AD18" s="111">
        <v>6.0</v>
      </c>
      <c r="AE18" s="110">
        <v>4.0</v>
      </c>
      <c r="AF18" s="110">
        <v>1.0</v>
      </c>
      <c r="AG18" s="110">
        <v>8.0</v>
      </c>
      <c r="AH18" s="111">
        <v>6.0</v>
      </c>
      <c r="AI18" s="110">
        <v>4.0</v>
      </c>
      <c r="AJ18" s="110">
        <v>1.0</v>
      </c>
      <c r="AK18" s="110">
        <v>9.0</v>
      </c>
      <c r="AL18" s="111">
        <v>6.0</v>
      </c>
      <c r="AM18" s="110">
        <v>2.0</v>
      </c>
      <c r="AN18" s="110">
        <v>3.0</v>
      </c>
      <c r="AO18" s="110">
        <v>5.0</v>
      </c>
      <c r="AP18" s="111">
        <v>8.0</v>
      </c>
      <c r="AQ18" s="110">
        <v>3.0</v>
      </c>
      <c r="AR18" s="110">
        <v>2.0</v>
      </c>
      <c r="AS18" s="110">
        <v>7.0</v>
      </c>
      <c r="AT18" s="111">
        <v>7.0</v>
      </c>
      <c r="AU18" s="110">
        <v>2.0</v>
      </c>
      <c r="AV18" s="110">
        <v>3.0</v>
      </c>
      <c r="AW18" s="110">
        <v>7.0</v>
      </c>
      <c r="AX18" s="111">
        <v>8.0</v>
      </c>
      <c r="AY18" s="110">
        <v>1.0</v>
      </c>
      <c r="AZ18" s="110">
        <v>4.0</v>
      </c>
      <c r="BA18" s="110">
        <v>4.0</v>
      </c>
      <c r="BB18" s="111">
        <v>9.0</v>
      </c>
      <c r="BC18" s="110">
        <v>2.0</v>
      </c>
      <c r="BD18" s="110">
        <v>3.0</v>
      </c>
      <c r="BE18" s="110">
        <v>5.0</v>
      </c>
      <c r="BF18" s="111">
        <v>8.0</v>
      </c>
      <c r="BG18" s="110">
        <v>0.0</v>
      </c>
      <c r="BH18" s="110">
        <v>0.0</v>
      </c>
      <c r="BI18" s="110">
        <v>0.0</v>
      </c>
      <c r="BJ18" s="111">
        <v>0.0</v>
      </c>
      <c r="BK18" s="110">
        <v>0.0</v>
      </c>
      <c r="BL18" s="110">
        <v>0.0</v>
      </c>
      <c r="BM18" s="110">
        <v>0.0</v>
      </c>
      <c r="BN18" s="111">
        <v>0.0</v>
      </c>
      <c r="BO18" s="110"/>
      <c r="BP18" s="110"/>
      <c r="BQ18" s="110"/>
      <c r="BR18" s="111"/>
      <c r="BS18" s="110"/>
      <c r="BT18" s="110"/>
      <c r="BU18" s="110"/>
      <c r="BV18" s="111"/>
      <c r="BW18" s="110"/>
      <c r="BX18" s="110"/>
      <c r="BY18" s="110"/>
      <c r="BZ18" s="111"/>
    </row>
    <row r="19">
      <c r="A19" s="102">
        <f t="shared" si="1"/>
        <v>10</v>
      </c>
      <c r="B19" s="112">
        <f t="shared" si="11"/>
        <v>5</v>
      </c>
      <c r="C19" s="125" t="s">
        <v>305</v>
      </c>
      <c r="D19" s="113" t="s">
        <v>30</v>
      </c>
      <c r="E19" s="106">
        <f t="shared" si="3"/>
        <v>59.501</v>
      </c>
      <c r="F19" s="107" t="str">
        <f t="shared" si="4"/>
        <v>6-5</v>
      </c>
      <c r="G19" s="108">
        <f t="shared" si="5"/>
        <v>6</v>
      </c>
      <c r="H19" s="108">
        <f t="shared" si="6"/>
        <v>5</v>
      </c>
      <c r="I19" s="107">
        <f t="shared" si="7"/>
        <v>1</v>
      </c>
      <c r="J19" s="107" t="str">
        <f t="shared" si="8"/>
        <v>28-27</v>
      </c>
      <c r="K19" s="109">
        <f t="shared" si="9"/>
        <v>0</v>
      </c>
      <c r="L19" s="107" t="str">
        <f t="shared" si="10"/>
        <v>70-70</v>
      </c>
      <c r="M19" s="110">
        <v>0.0</v>
      </c>
      <c r="N19" s="110">
        <v>0.0</v>
      </c>
      <c r="O19" s="110">
        <v>4.0</v>
      </c>
      <c r="P19" s="110">
        <v>1.0</v>
      </c>
      <c r="Q19" s="110">
        <v>9.0</v>
      </c>
      <c r="R19" s="111">
        <v>4.0</v>
      </c>
      <c r="S19" s="110">
        <v>3.0</v>
      </c>
      <c r="T19" s="110">
        <v>2.0</v>
      </c>
      <c r="U19" s="110">
        <v>6.0</v>
      </c>
      <c r="V19" s="111">
        <v>6.0</v>
      </c>
      <c r="W19" s="110">
        <v>2.0</v>
      </c>
      <c r="X19" s="110">
        <v>3.0</v>
      </c>
      <c r="Y19" s="110">
        <v>5.0</v>
      </c>
      <c r="Z19" s="111">
        <v>7.0</v>
      </c>
      <c r="AA19" s="110">
        <v>2.0</v>
      </c>
      <c r="AB19" s="110">
        <v>3.0</v>
      </c>
      <c r="AC19" s="110">
        <v>6.0</v>
      </c>
      <c r="AD19" s="111">
        <v>7.0</v>
      </c>
      <c r="AE19" s="110">
        <v>3.0</v>
      </c>
      <c r="AF19" s="110">
        <v>2.0</v>
      </c>
      <c r="AG19" s="110">
        <v>7.0</v>
      </c>
      <c r="AH19" s="111">
        <v>6.0</v>
      </c>
      <c r="AI19" s="110">
        <v>1.0</v>
      </c>
      <c r="AJ19" s="110">
        <v>4.0</v>
      </c>
      <c r="AK19" s="110">
        <v>5.0</v>
      </c>
      <c r="AL19" s="111">
        <v>8.0</v>
      </c>
      <c r="AM19" s="110">
        <v>1.0</v>
      </c>
      <c r="AN19" s="110">
        <v>4.0</v>
      </c>
      <c r="AO19" s="110">
        <v>5.0</v>
      </c>
      <c r="AP19" s="111">
        <v>9.0</v>
      </c>
      <c r="AQ19" s="110">
        <v>4.0</v>
      </c>
      <c r="AR19" s="110">
        <v>1.0</v>
      </c>
      <c r="AS19" s="110">
        <v>8.0</v>
      </c>
      <c r="AT19" s="111">
        <v>4.0</v>
      </c>
      <c r="AU19" s="110">
        <v>3.0</v>
      </c>
      <c r="AV19" s="110">
        <v>2.0</v>
      </c>
      <c r="AW19" s="110">
        <v>6.0</v>
      </c>
      <c r="AX19" s="111">
        <v>5.0</v>
      </c>
      <c r="AY19" s="110">
        <v>2.0</v>
      </c>
      <c r="AZ19" s="110">
        <v>3.0</v>
      </c>
      <c r="BA19" s="110">
        <v>6.0</v>
      </c>
      <c r="BB19" s="111">
        <v>8.0</v>
      </c>
      <c r="BC19" s="110">
        <v>3.0</v>
      </c>
      <c r="BD19" s="110">
        <v>2.0</v>
      </c>
      <c r="BE19" s="110">
        <v>7.0</v>
      </c>
      <c r="BF19" s="111">
        <v>6.0</v>
      </c>
      <c r="BG19" s="110">
        <v>0.0</v>
      </c>
      <c r="BH19" s="110">
        <v>0.0</v>
      </c>
      <c r="BI19" s="110">
        <v>0.0</v>
      </c>
      <c r="BJ19" s="111">
        <v>0.0</v>
      </c>
      <c r="BK19" s="110">
        <v>0.0</v>
      </c>
      <c r="BL19" s="110">
        <v>0.0</v>
      </c>
      <c r="BM19" s="110">
        <v>0.0</v>
      </c>
      <c r="BN19" s="111">
        <v>0.0</v>
      </c>
      <c r="BO19" s="110"/>
      <c r="BP19" s="110"/>
      <c r="BQ19" s="110"/>
      <c r="BR19" s="111"/>
      <c r="BS19" s="110"/>
      <c r="BT19" s="110"/>
      <c r="BU19" s="110"/>
      <c r="BV19" s="111"/>
      <c r="BW19" s="110"/>
      <c r="BX19" s="110"/>
      <c r="BY19" s="110"/>
      <c r="BZ19" s="111"/>
    </row>
    <row r="20">
      <c r="A20" s="102">
        <f t="shared" si="1"/>
        <v>11</v>
      </c>
      <c r="B20" s="112">
        <f t="shared" si="11"/>
        <v>6</v>
      </c>
      <c r="C20" s="125" t="s">
        <v>305</v>
      </c>
      <c r="D20" s="113" t="s">
        <v>33</v>
      </c>
      <c r="E20" s="106">
        <f t="shared" si="3"/>
        <v>59.500994</v>
      </c>
      <c r="F20" s="107" t="str">
        <f t="shared" si="4"/>
        <v>6-5</v>
      </c>
      <c r="G20" s="108">
        <f t="shared" si="5"/>
        <v>6</v>
      </c>
      <c r="H20" s="108">
        <f t="shared" si="6"/>
        <v>5</v>
      </c>
      <c r="I20" s="107">
        <f t="shared" si="7"/>
        <v>1</v>
      </c>
      <c r="J20" s="107" t="str">
        <f t="shared" si="8"/>
        <v>28-27</v>
      </c>
      <c r="K20" s="109">
        <f t="shared" si="9"/>
        <v>-6</v>
      </c>
      <c r="L20" s="107" t="str">
        <f t="shared" si="10"/>
        <v>67-73</v>
      </c>
      <c r="M20" s="110">
        <v>0.0</v>
      </c>
      <c r="N20" s="110">
        <v>0.0</v>
      </c>
      <c r="O20" s="110">
        <v>2.0</v>
      </c>
      <c r="P20" s="110">
        <v>3.0</v>
      </c>
      <c r="Q20" s="110">
        <v>5.0</v>
      </c>
      <c r="R20" s="111">
        <v>8.0</v>
      </c>
      <c r="S20" s="110">
        <v>4.0</v>
      </c>
      <c r="T20" s="110">
        <v>1.0</v>
      </c>
      <c r="U20" s="110">
        <v>8.0</v>
      </c>
      <c r="V20" s="111">
        <v>4.0</v>
      </c>
      <c r="W20" s="110">
        <v>3.0</v>
      </c>
      <c r="X20" s="110">
        <v>2.0</v>
      </c>
      <c r="Y20" s="110">
        <v>7.0</v>
      </c>
      <c r="Z20" s="111">
        <v>5.0</v>
      </c>
      <c r="AA20" s="110">
        <v>3.0</v>
      </c>
      <c r="AB20" s="110">
        <v>2.0</v>
      </c>
      <c r="AC20" s="110">
        <v>6.0</v>
      </c>
      <c r="AD20" s="111">
        <v>7.0</v>
      </c>
      <c r="AE20" s="110">
        <v>1.0</v>
      </c>
      <c r="AF20" s="110">
        <v>4.0</v>
      </c>
      <c r="AG20" s="110">
        <v>4.0</v>
      </c>
      <c r="AH20" s="111">
        <v>9.0</v>
      </c>
      <c r="AI20" s="110">
        <v>1.0</v>
      </c>
      <c r="AJ20" s="110">
        <v>4.0</v>
      </c>
      <c r="AK20" s="110">
        <v>4.0</v>
      </c>
      <c r="AL20" s="111">
        <v>8.0</v>
      </c>
      <c r="AM20" s="110">
        <v>4.0</v>
      </c>
      <c r="AN20" s="110">
        <v>1.0</v>
      </c>
      <c r="AO20" s="110">
        <v>8.0</v>
      </c>
      <c r="AP20" s="111">
        <v>5.0</v>
      </c>
      <c r="AQ20" s="110">
        <v>4.0</v>
      </c>
      <c r="AR20" s="110">
        <v>1.0</v>
      </c>
      <c r="AS20" s="110">
        <v>8.0</v>
      </c>
      <c r="AT20" s="111">
        <v>6.0</v>
      </c>
      <c r="AU20" s="110">
        <v>3.0</v>
      </c>
      <c r="AV20" s="110">
        <v>2.0</v>
      </c>
      <c r="AW20" s="110">
        <v>8.0</v>
      </c>
      <c r="AX20" s="111">
        <v>7.0</v>
      </c>
      <c r="AY20" s="110">
        <v>1.0</v>
      </c>
      <c r="AZ20" s="110">
        <v>4.0</v>
      </c>
      <c r="BA20" s="110">
        <v>4.0</v>
      </c>
      <c r="BB20" s="111">
        <v>8.0</v>
      </c>
      <c r="BC20" s="110">
        <v>2.0</v>
      </c>
      <c r="BD20" s="110">
        <v>3.0</v>
      </c>
      <c r="BE20" s="110">
        <v>5.0</v>
      </c>
      <c r="BF20" s="111">
        <v>6.0</v>
      </c>
      <c r="BG20" s="110">
        <v>0.0</v>
      </c>
      <c r="BH20" s="110">
        <v>0.0</v>
      </c>
      <c r="BI20" s="110">
        <v>0.0</v>
      </c>
      <c r="BJ20" s="111">
        <v>0.0</v>
      </c>
      <c r="BK20" s="110">
        <v>0.0</v>
      </c>
      <c r="BL20" s="110">
        <v>0.0</v>
      </c>
      <c r="BM20" s="110">
        <v>0.0</v>
      </c>
      <c r="BN20" s="111">
        <v>0.0</v>
      </c>
      <c r="BO20" s="110"/>
      <c r="BP20" s="110"/>
      <c r="BQ20" s="110"/>
      <c r="BR20" s="111"/>
      <c r="BS20" s="110"/>
      <c r="BT20" s="110"/>
      <c r="BU20" s="110"/>
      <c r="BV20" s="111"/>
      <c r="BW20" s="110"/>
      <c r="BX20" s="110"/>
      <c r="BY20" s="110"/>
      <c r="BZ20" s="111"/>
    </row>
    <row r="21">
      <c r="A21" s="102">
        <f t="shared" si="1"/>
        <v>16</v>
      </c>
      <c r="B21" s="112">
        <f t="shared" si="11"/>
        <v>7</v>
      </c>
      <c r="C21" s="125" t="s">
        <v>305</v>
      </c>
      <c r="D21" s="114" t="s">
        <v>224</v>
      </c>
      <c r="E21" s="106">
        <f t="shared" si="3"/>
        <v>49.397</v>
      </c>
      <c r="F21" s="107" t="str">
        <f t="shared" si="4"/>
        <v>5-6</v>
      </c>
      <c r="G21" s="108">
        <f t="shared" si="5"/>
        <v>5</v>
      </c>
      <c r="H21" s="108">
        <f t="shared" si="6"/>
        <v>6</v>
      </c>
      <c r="I21" s="107">
        <f t="shared" si="7"/>
        <v>-3</v>
      </c>
      <c r="J21" s="107" t="str">
        <f t="shared" si="8"/>
        <v>26-29</v>
      </c>
      <c r="K21" s="109">
        <f t="shared" si="9"/>
        <v>0</v>
      </c>
      <c r="L21" s="107" t="str">
        <f t="shared" si="10"/>
        <v>72-72</v>
      </c>
      <c r="M21" s="110">
        <v>0.0</v>
      </c>
      <c r="N21" s="110">
        <v>0.0</v>
      </c>
      <c r="O21" s="110">
        <v>3.0</v>
      </c>
      <c r="P21" s="110">
        <v>2.0</v>
      </c>
      <c r="Q21" s="110">
        <v>7.0</v>
      </c>
      <c r="R21" s="111">
        <v>7.0</v>
      </c>
      <c r="S21" s="110">
        <v>2.0</v>
      </c>
      <c r="T21" s="110">
        <v>3.0</v>
      </c>
      <c r="U21" s="110">
        <v>6.0</v>
      </c>
      <c r="V21" s="111">
        <v>6.0</v>
      </c>
      <c r="W21" s="110">
        <v>1.0</v>
      </c>
      <c r="X21" s="110">
        <v>4.0</v>
      </c>
      <c r="Y21" s="110">
        <v>4.0</v>
      </c>
      <c r="Z21" s="111">
        <v>8.0</v>
      </c>
      <c r="AA21" s="110">
        <v>4.0</v>
      </c>
      <c r="AB21" s="110">
        <v>1.0</v>
      </c>
      <c r="AC21" s="110">
        <v>9.0</v>
      </c>
      <c r="AD21" s="111">
        <v>5.0</v>
      </c>
      <c r="AE21" s="110">
        <v>1.0</v>
      </c>
      <c r="AF21" s="110">
        <v>4.0</v>
      </c>
      <c r="AG21" s="110">
        <v>4.0</v>
      </c>
      <c r="AH21" s="111">
        <v>9.0</v>
      </c>
      <c r="AI21" s="110">
        <v>3.0</v>
      </c>
      <c r="AJ21" s="110">
        <v>2.0</v>
      </c>
      <c r="AK21" s="110">
        <v>8.0</v>
      </c>
      <c r="AL21" s="111">
        <v>6.0</v>
      </c>
      <c r="AM21" s="110">
        <v>4.0</v>
      </c>
      <c r="AN21" s="110">
        <v>1.0</v>
      </c>
      <c r="AO21" s="110">
        <v>9.0</v>
      </c>
      <c r="AP21" s="111">
        <v>4.0</v>
      </c>
      <c r="AQ21" s="110">
        <v>1.0</v>
      </c>
      <c r="AR21" s="110">
        <v>4.0</v>
      </c>
      <c r="AS21" s="110">
        <v>6.0</v>
      </c>
      <c r="AT21" s="111">
        <v>8.0</v>
      </c>
      <c r="AU21" s="110">
        <v>2.0</v>
      </c>
      <c r="AV21" s="110">
        <v>3.0</v>
      </c>
      <c r="AW21" s="110">
        <v>6.0</v>
      </c>
      <c r="AX21" s="111">
        <v>7.0</v>
      </c>
      <c r="AY21" s="110">
        <v>1.0</v>
      </c>
      <c r="AZ21" s="110">
        <v>4.0</v>
      </c>
      <c r="BA21" s="110">
        <v>5.0</v>
      </c>
      <c r="BB21" s="111">
        <v>8.0</v>
      </c>
      <c r="BC21" s="110">
        <v>4.0</v>
      </c>
      <c r="BD21" s="110">
        <v>1.0</v>
      </c>
      <c r="BE21" s="110">
        <v>8.0</v>
      </c>
      <c r="BF21" s="111">
        <v>4.0</v>
      </c>
      <c r="BG21" s="110">
        <v>0.0</v>
      </c>
      <c r="BH21" s="110">
        <v>0.0</v>
      </c>
      <c r="BI21" s="110">
        <v>0.0</v>
      </c>
      <c r="BJ21" s="111">
        <v>0.0</v>
      </c>
      <c r="BK21" s="110">
        <v>0.0</v>
      </c>
      <c r="BL21" s="110">
        <v>0.0</v>
      </c>
      <c r="BM21" s="110">
        <v>0.0</v>
      </c>
      <c r="BN21" s="111">
        <v>0.0</v>
      </c>
      <c r="BO21" s="110"/>
      <c r="BP21" s="110"/>
      <c r="BQ21" s="110"/>
      <c r="BR21" s="111"/>
      <c r="BS21" s="110"/>
      <c r="BT21" s="110"/>
      <c r="BU21" s="110"/>
      <c r="BV21" s="111"/>
      <c r="BW21" s="110"/>
      <c r="BX21" s="110"/>
      <c r="BY21" s="110"/>
      <c r="BZ21" s="111"/>
    </row>
    <row r="22">
      <c r="A22" s="102">
        <f t="shared" si="1"/>
        <v>17</v>
      </c>
      <c r="B22" s="112">
        <f t="shared" si="11"/>
        <v>8</v>
      </c>
      <c r="C22" s="125" t="s">
        <v>305</v>
      </c>
      <c r="D22" s="114" t="s">
        <v>227</v>
      </c>
      <c r="E22" s="106">
        <f t="shared" si="3"/>
        <v>49.394994</v>
      </c>
      <c r="F22" s="107" t="str">
        <f t="shared" si="4"/>
        <v>5-6</v>
      </c>
      <c r="G22" s="108">
        <f t="shared" si="5"/>
        <v>5</v>
      </c>
      <c r="H22" s="108">
        <f t="shared" si="6"/>
        <v>6</v>
      </c>
      <c r="I22" s="107">
        <f t="shared" si="7"/>
        <v>-5</v>
      </c>
      <c r="J22" s="107" t="str">
        <f t="shared" si="8"/>
        <v>25-30</v>
      </c>
      <c r="K22" s="109">
        <f t="shared" si="9"/>
        <v>-6</v>
      </c>
      <c r="L22" s="107" t="str">
        <f t="shared" si="10"/>
        <v>70-76</v>
      </c>
      <c r="M22" s="110">
        <v>0.0</v>
      </c>
      <c r="N22" s="110">
        <v>0.0</v>
      </c>
      <c r="O22" s="110">
        <v>3.0</v>
      </c>
      <c r="P22" s="110">
        <v>2.0</v>
      </c>
      <c r="Q22" s="110">
        <v>7.0</v>
      </c>
      <c r="R22" s="111">
        <v>6.0</v>
      </c>
      <c r="S22" s="110">
        <v>4.0</v>
      </c>
      <c r="T22" s="110">
        <v>1.0</v>
      </c>
      <c r="U22" s="110">
        <v>9.0</v>
      </c>
      <c r="V22" s="111">
        <v>5.0</v>
      </c>
      <c r="W22" s="110">
        <v>2.0</v>
      </c>
      <c r="X22" s="110">
        <v>3.0</v>
      </c>
      <c r="Y22" s="110">
        <v>6.0</v>
      </c>
      <c r="Z22" s="111">
        <v>7.0</v>
      </c>
      <c r="AA22" s="110">
        <v>1.0</v>
      </c>
      <c r="AB22" s="110">
        <v>4.0</v>
      </c>
      <c r="AC22" s="110">
        <v>5.0</v>
      </c>
      <c r="AD22" s="111">
        <v>9.0</v>
      </c>
      <c r="AE22" s="110">
        <v>1.0</v>
      </c>
      <c r="AF22" s="110">
        <v>4.0</v>
      </c>
      <c r="AG22" s="110">
        <v>6.0</v>
      </c>
      <c r="AH22" s="111">
        <v>8.0</v>
      </c>
      <c r="AI22" s="110">
        <v>4.0</v>
      </c>
      <c r="AJ22" s="110">
        <v>1.0</v>
      </c>
      <c r="AK22" s="110">
        <v>8.0</v>
      </c>
      <c r="AL22" s="111">
        <v>5.0</v>
      </c>
      <c r="AM22" s="110">
        <v>0.0</v>
      </c>
      <c r="AN22" s="110">
        <v>5.0</v>
      </c>
      <c r="AO22" s="110">
        <v>2.0</v>
      </c>
      <c r="AP22" s="111">
        <v>10.0</v>
      </c>
      <c r="AQ22" s="110">
        <v>2.0</v>
      </c>
      <c r="AR22" s="110">
        <v>3.0</v>
      </c>
      <c r="AS22" s="110">
        <v>6.0</v>
      </c>
      <c r="AT22" s="111">
        <v>8.0</v>
      </c>
      <c r="AU22" s="110">
        <v>3.0</v>
      </c>
      <c r="AV22" s="110">
        <v>2.0</v>
      </c>
      <c r="AW22" s="110">
        <v>8.0</v>
      </c>
      <c r="AX22" s="111">
        <v>5.0</v>
      </c>
      <c r="AY22" s="110">
        <v>4.0</v>
      </c>
      <c r="AZ22" s="110">
        <v>1.0</v>
      </c>
      <c r="BA22" s="110">
        <v>8.0</v>
      </c>
      <c r="BB22" s="111">
        <v>4.0</v>
      </c>
      <c r="BC22" s="110">
        <v>1.0</v>
      </c>
      <c r="BD22" s="110">
        <v>4.0</v>
      </c>
      <c r="BE22" s="110">
        <v>5.0</v>
      </c>
      <c r="BF22" s="111">
        <v>9.0</v>
      </c>
      <c r="BG22" s="110">
        <v>0.0</v>
      </c>
      <c r="BH22" s="110">
        <v>0.0</v>
      </c>
      <c r="BI22" s="110">
        <v>0.0</v>
      </c>
      <c r="BJ22" s="111">
        <v>0.0</v>
      </c>
      <c r="BK22" s="110">
        <v>0.0</v>
      </c>
      <c r="BL22" s="110">
        <v>0.0</v>
      </c>
      <c r="BM22" s="110">
        <v>0.0</v>
      </c>
      <c r="BN22" s="111">
        <v>0.0</v>
      </c>
      <c r="BO22" s="110"/>
      <c r="BP22" s="110"/>
      <c r="BQ22" s="110"/>
      <c r="BR22" s="111"/>
      <c r="BS22" s="110"/>
      <c r="BT22" s="110"/>
      <c r="BU22" s="110"/>
      <c r="BV22" s="111"/>
      <c r="BW22" s="110"/>
      <c r="BX22" s="110"/>
      <c r="BY22" s="110"/>
      <c r="BZ22" s="111"/>
    </row>
    <row r="23">
      <c r="A23" s="102">
        <f t="shared" si="1"/>
        <v>18</v>
      </c>
      <c r="B23" s="112">
        <f t="shared" si="11"/>
        <v>9</v>
      </c>
      <c r="C23" s="125" t="s">
        <v>305</v>
      </c>
      <c r="D23" s="114" t="s">
        <v>225</v>
      </c>
      <c r="E23" s="106">
        <f t="shared" si="3"/>
        <v>49.392994</v>
      </c>
      <c r="F23" s="107" t="str">
        <f t="shared" si="4"/>
        <v>5-6</v>
      </c>
      <c r="G23" s="108">
        <f t="shared" si="5"/>
        <v>5</v>
      </c>
      <c r="H23" s="108">
        <f t="shared" si="6"/>
        <v>6</v>
      </c>
      <c r="I23" s="107">
        <f t="shared" si="7"/>
        <v>-7</v>
      </c>
      <c r="J23" s="107" t="str">
        <f t="shared" si="8"/>
        <v>24-31</v>
      </c>
      <c r="K23" s="109">
        <f t="shared" si="9"/>
        <v>-6</v>
      </c>
      <c r="L23" s="107" t="str">
        <f t="shared" si="10"/>
        <v>71-77</v>
      </c>
      <c r="M23" s="110">
        <v>0.0</v>
      </c>
      <c r="N23" s="110">
        <v>0.0</v>
      </c>
      <c r="O23" s="110">
        <v>2.0</v>
      </c>
      <c r="P23" s="110">
        <v>3.0</v>
      </c>
      <c r="Q23" s="110">
        <v>7.0</v>
      </c>
      <c r="R23" s="111">
        <v>7.0</v>
      </c>
      <c r="S23" s="110">
        <v>1.0</v>
      </c>
      <c r="T23" s="110">
        <v>4.0</v>
      </c>
      <c r="U23" s="110">
        <v>5.0</v>
      </c>
      <c r="V23" s="111">
        <v>8.0</v>
      </c>
      <c r="W23" s="110">
        <v>3.0</v>
      </c>
      <c r="X23" s="110">
        <v>2.0</v>
      </c>
      <c r="Y23" s="110">
        <v>7.0</v>
      </c>
      <c r="Z23" s="111">
        <v>6.0</v>
      </c>
      <c r="AA23" s="110">
        <v>2.0</v>
      </c>
      <c r="AB23" s="110">
        <v>3.0</v>
      </c>
      <c r="AC23" s="110">
        <v>6.0</v>
      </c>
      <c r="AD23" s="111">
        <v>8.0</v>
      </c>
      <c r="AE23" s="110">
        <v>3.0</v>
      </c>
      <c r="AF23" s="110">
        <v>2.0</v>
      </c>
      <c r="AG23" s="110">
        <v>7.0</v>
      </c>
      <c r="AH23" s="111">
        <v>6.0</v>
      </c>
      <c r="AI23" s="110">
        <v>3.0</v>
      </c>
      <c r="AJ23" s="110">
        <v>2.0</v>
      </c>
      <c r="AK23" s="110">
        <v>8.0</v>
      </c>
      <c r="AL23" s="111">
        <v>6.0</v>
      </c>
      <c r="AM23" s="110">
        <v>1.0</v>
      </c>
      <c r="AN23" s="110">
        <v>4.0</v>
      </c>
      <c r="AO23" s="110">
        <v>5.0</v>
      </c>
      <c r="AP23" s="111">
        <v>8.0</v>
      </c>
      <c r="AQ23" s="110">
        <v>3.0</v>
      </c>
      <c r="AR23" s="110">
        <v>2.0</v>
      </c>
      <c r="AS23" s="110">
        <v>7.0</v>
      </c>
      <c r="AT23" s="111">
        <v>6.0</v>
      </c>
      <c r="AU23" s="110">
        <v>1.0</v>
      </c>
      <c r="AV23" s="110">
        <v>4.0</v>
      </c>
      <c r="AW23" s="110">
        <v>5.0</v>
      </c>
      <c r="AX23" s="111">
        <v>9.0</v>
      </c>
      <c r="AY23" s="110">
        <v>3.0</v>
      </c>
      <c r="AZ23" s="110">
        <v>2.0</v>
      </c>
      <c r="BA23" s="110">
        <v>8.0</v>
      </c>
      <c r="BB23" s="111">
        <v>6.0</v>
      </c>
      <c r="BC23" s="110">
        <v>2.0</v>
      </c>
      <c r="BD23" s="110">
        <v>3.0</v>
      </c>
      <c r="BE23" s="110">
        <v>6.0</v>
      </c>
      <c r="BF23" s="111">
        <v>7.0</v>
      </c>
      <c r="BG23" s="110">
        <v>0.0</v>
      </c>
      <c r="BH23" s="110">
        <v>0.0</v>
      </c>
      <c r="BI23" s="110">
        <v>0.0</v>
      </c>
      <c r="BJ23" s="111">
        <v>0.0</v>
      </c>
      <c r="BK23" s="110">
        <v>0.0</v>
      </c>
      <c r="BL23" s="110">
        <v>0.0</v>
      </c>
      <c r="BM23" s="110">
        <v>0.0</v>
      </c>
      <c r="BN23" s="111">
        <v>0.0</v>
      </c>
      <c r="BO23" s="110"/>
      <c r="BP23" s="110"/>
      <c r="BQ23" s="110"/>
      <c r="BR23" s="111"/>
      <c r="BS23" s="110"/>
      <c r="BT23" s="110"/>
      <c r="BU23" s="110"/>
      <c r="BV23" s="111"/>
      <c r="BW23" s="110"/>
      <c r="BX23" s="110"/>
      <c r="BY23" s="110"/>
      <c r="BZ23" s="111"/>
    </row>
    <row r="24">
      <c r="A24" s="102">
        <f t="shared" si="1"/>
        <v>19</v>
      </c>
      <c r="B24" s="112">
        <f t="shared" si="11"/>
        <v>10</v>
      </c>
      <c r="C24" s="125" t="s">
        <v>305</v>
      </c>
      <c r="D24" s="114" t="s">
        <v>226</v>
      </c>
      <c r="E24" s="106">
        <f t="shared" si="3"/>
        <v>39.297</v>
      </c>
      <c r="F24" s="107" t="str">
        <f t="shared" si="4"/>
        <v>4-7</v>
      </c>
      <c r="G24" s="108">
        <f t="shared" si="5"/>
        <v>4</v>
      </c>
      <c r="H24" s="108">
        <f t="shared" si="6"/>
        <v>7</v>
      </c>
      <c r="I24" s="107">
        <f t="shared" si="7"/>
        <v>-3</v>
      </c>
      <c r="J24" s="107" t="str">
        <f t="shared" si="8"/>
        <v>26-29</v>
      </c>
      <c r="K24" s="109">
        <f t="shared" si="9"/>
        <v>0</v>
      </c>
      <c r="L24" s="107" t="str">
        <f t="shared" si="10"/>
        <v>75-75</v>
      </c>
      <c r="M24" s="110">
        <v>0.0</v>
      </c>
      <c r="N24" s="110">
        <v>0.0</v>
      </c>
      <c r="O24" s="110">
        <v>2.0</v>
      </c>
      <c r="P24" s="110">
        <v>3.0</v>
      </c>
      <c r="Q24" s="110">
        <v>6.0</v>
      </c>
      <c r="R24" s="111">
        <v>8.0</v>
      </c>
      <c r="S24" s="110">
        <v>0.0</v>
      </c>
      <c r="T24" s="110">
        <v>5.0</v>
      </c>
      <c r="U24" s="110">
        <v>3.0</v>
      </c>
      <c r="V24" s="111">
        <v>10.0</v>
      </c>
      <c r="W24" s="110">
        <v>4.0</v>
      </c>
      <c r="X24" s="110">
        <v>1.0</v>
      </c>
      <c r="Y24" s="110">
        <v>9.0</v>
      </c>
      <c r="Z24" s="111">
        <v>5.0</v>
      </c>
      <c r="AA24" s="110">
        <v>2.0</v>
      </c>
      <c r="AB24" s="110">
        <v>3.0</v>
      </c>
      <c r="AC24" s="110">
        <v>7.0</v>
      </c>
      <c r="AD24" s="111">
        <v>6.0</v>
      </c>
      <c r="AE24" s="110">
        <v>2.0</v>
      </c>
      <c r="AF24" s="110">
        <v>3.0</v>
      </c>
      <c r="AG24" s="110">
        <v>6.0</v>
      </c>
      <c r="AH24" s="111">
        <v>7.0</v>
      </c>
      <c r="AI24" s="110">
        <v>1.0</v>
      </c>
      <c r="AJ24" s="110">
        <v>4.0</v>
      </c>
      <c r="AK24" s="110">
        <v>6.0</v>
      </c>
      <c r="AL24" s="111">
        <v>9.0</v>
      </c>
      <c r="AM24" s="110">
        <v>2.0</v>
      </c>
      <c r="AN24" s="110">
        <v>3.0</v>
      </c>
      <c r="AO24" s="110">
        <v>7.0</v>
      </c>
      <c r="AP24" s="111">
        <v>8.0</v>
      </c>
      <c r="AQ24" s="110">
        <v>2.0</v>
      </c>
      <c r="AR24" s="110">
        <v>3.0</v>
      </c>
      <c r="AS24" s="110">
        <v>6.0</v>
      </c>
      <c r="AT24" s="111">
        <v>7.0</v>
      </c>
      <c r="AU24" s="110">
        <v>3.0</v>
      </c>
      <c r="AV24" s="110">
        <v>2.0</v>
      </c>
      <c r="AW24" s="110">
        <v>7.0</v>
      </c>
      <c r="AX24" s="111">
        <v>6.0</v>
      </c>
      <c r="AY24" s="110">
        <v>4.0</v>
      </c>
      <c r="AZ24" s="110">
        <v>1.0</v>
      </c>
      <c r="BA24" s="110">
        <v>9.0</v>
      </c>
      <c r="BB24" s="111">
        <v>4.0</v>
      </c>
      <c r="BC24" s="110">
        <v>4.0</v>
      </c>
      <c r="BD24" s="110">
        <v>1.0</v>
      </c>
      <c r="BE24" s="110">
        <v>9.0</v>
      </c>
      <c r="BF24" s="111">
        <v>5.0</v>
      </c>
      <c r="BG24" s="110">
        <v>0.0</v>
      </c>
      <c r="BH24" s="110">
        <v>0.0</v>
      </c>
      <c r="BI24" s="110">
        <v>0.0</v>
      </c>
      <c r="BJ24" s="111">
        <v>0.0</v>
      </c>
      <c r="BK24" s="110">
        <v>0.0</v>
      </c>
      <c r="BL24" s="110">
        <v>0.0</v>
      </c>
      <c r="BM24" s="110">
        <v>0.0</v>
      </c>
      <c r="BN24" s="111">
        <v>0.0</v>
      </c>
      <c r="BO24" s="110"/>
      <c r="BP24" s="110"/>
      <c r="BQ24" s="110"/>
      <c r="BR24" s="111"/>
      <c r="BS24" s="110"/>
      <c r="BT24" s="110"/>
      <c r="BU24" s="110"/>
      <c r="BV24" s="111"/>
      <c r="BW24" s="110"/>
      <c r="BX24" s="110"/>
      <c r="BY24" s="110"/>
      <c r="BZ24" s="111"/>
    </row>
    <row r="25">
      <c r="A25" s="102">
        <f t="shared" si="1"/>
        <v>20</v>
      </c>
      <c r="B25" s="112">
        <f t="shared" si="11"/>
        <v>11</v>
      </c>
      <c r="C25" s="125" t="s">
        <v>305</v>
      </c>
      <c r="D25" s="114" t="s">
        <v>228</v>
      </c>
      <c r="E25" s="106">
        <f t="shared" si="3"/>
        <v>29.192988</v>
      </c>
      <c r="F25" s="107" t="str">
        <f t="shared" si="4"/>
        <v>3-8</v>
      </c>
      <c r="G25" s="108">
        <f t="shared" si="5"/>
        <v>3</v>
      </c>
      <c r="H25" s="108">
        <f t="shared" si="6"/>
        <v>8</v>
      </c>
      <c r="I25" s="107">
        <f t="shared" si="7"/>
        <v>-7</v>
      </c>
      <c r="J25" s="107" t="str">
        <f t="shared" si="8"/>
        <v>24-31</v>
      </c>
      <c r="K25" s="109">
        <f t="shared" si="9"/>
        <v>-12</v>
      </c>
      <c r="L25" s="107" t="str">
        <f t="shared" si="10"/>
        <v>65-77</v>
      </c>
      <c r="M25" s="110">
        <v>0.0</v>
      </c>
      <c r="N25" s="110">
        <v>0.0</v>
      </c>
      <c r="O25" s="110">
        <v>2.0</v>
      </c>
      <c r="P25" s="110">
        <v>3.0</v>
      </c>
      <c r="Q25" s="110">
        <v>6.0</v>
      </c>
      <c r="R25" s="111">
        <v>6.0</v>
      </c>
      <c r="S25" s="110">
        <v>1.0</v>
      </c>
      <c r="T25" s="110">
        <v>4.0</v>
      </c>
      <c r="U25" s="110">
        <v>5.0</v>
      </c>
      <c r="V25" s="111">
        <v>9.0</v>
      </c>
      <c r="W25" s="110">
        <v>2.0</v>
      </c>
      <c r="X25" s="110">
        <v>3.0</v>
      </c>
      <c r="Y25" s="110">
        <v>5.0</v>
      </c>
      <c r="Z25" s="111">
        <v>7.0</v>
      </c>
      <c r="AA25" s="110">
        <v>2.0</v>
      </c>
      <c r="AB25" s="110">
        <v>3.0</v>
      </c>
      <c r="AC25" s="110">
        <v>5.0</v>
      </c>
      <c r="AD25" s="111">
        <v>7.0</v>
      </c>
      <c r="AE25" s="110">
        <v>3.0</v>
      </c>
      <c r="AF25" s="110">
        <v>2.0</v>
      </c>
      <c r="AG25" s="110">
        <v>8.0</v>
      </c>
      <c r="AH25" s="111">
        <v>7.0</v>
      </c>
      <c r="AI25" s="110">
        <v>4.0</v>
      </c>
      <c r="AJ25" s="110">
        <v>1.0</v>
      </c>
      <c r="AK25" s="110">
        <v>8.0</v>
      </c>
      <c r="AL25" s="111">
        <v>4.0</v>
      </c>
      <c r="AM25" s="110">
        <v>3.0</v>
      </c>
      <c r="AN25" s="110">
        <v>2.0</v>
      </c>
      <c r="AO25" s="110">
        <v>8.0</v>
      </c>
      <c r="AP25" s="111">
        <v>7.0</v>
      </c>
      <c r="AQ25" s="110">
        <v>2.0</v>
      </c>
      <c r="AR25" s="110">
        <v>3.0</v>
      </c>
      <c r="AS25" s="110">
        <v>5.0</v>
      </c>
      <c r="AT25" s="111">
        <v>8.0</v>
      </c>
      <c r="AU25" s="110">
        <v>2.0</v>
      </c>
      <c r="AV25" s="110">
        <v>3.0</v>
      </c>
      <c r="AW25" s="110">
        <v>5.0</v>
      </c>
      <c r="AX25" s="111">
        <v>6.0</v>
      </c>
      <c r="AY25" s="110">
        <v>2.0</v>
      </c>
      <c r="AZ25" s="110">
        <v>3.0</v>
      </c>
      <c r="BA25" s="110">
        <v>6.0</v>
      </c>
      <c r="BB25" s="111">
        <v>8.0</v>
      </c>
      <c r="BC25" s="110">
        <v>1.0</v>
      </c>
      <c r="BD25" s="110">
        <v>4.0</v>
      </c>
      <c r="BE25" s="110">
        <v>4.0</v>
      </c>
      <c r="BF25" s="111">
        <v>8.0</v>
      </c>
      <c r="BG25" s="110">
        <v>0.0</v>
      </c>
      <c r="BH25" s="110">
        <v>0.0</v>
      </c>
      <c r="BI25" s="110">
        <v>0.0</v>
      </c>
      <c r="BJ25" s="111">
        <v>0.0</v>
      </c>
      <c r="BK25" s="110">
        <v>0.0</v>
      </c>
      <c r="BL25" s="110">
        <v>0.0</v>
      </c>
      <c r="BM25" s="110">
        <v>0.0</v>
      </c>
      <c r="BN25" s="111">
        <v>0.0</v>
      </c>
      <c r="BO25" s="110"/>
      <c r="BP25" s="110"/>
      <c r="BQ25" s="110"/>
      <c r="BR25" s="111"/>
      <c r="BS25" s="110"/>
      <c r="BT25" s="110"/>
      <c r="BU25" s="110"/>
      <c r="BV25" s="111"/>
      <c r="BW25" s="110"/>
      <c r="BX25" s="110"/>
      <c r="BY25" s="110"/>
      <c r="BZ25" s="111"/>
    </row>
    <row r="26">
      <c r="A26" s="115">
        <f t="shared" si="1"/>
        <v>24</v>
      </c>
      <c r="B26" s="116">
        <f t="shared" si="11"/>
        <v>12</v>
      </c>
      <c r="C26" s="125" t="s">
        <v>305</v>
      </c>
      <c r="D26" s="114" t="s">
        <v>223</v>
      </c>
      <c r="E26" s="106">
        <f t="shared" si="3"/>
        <v>-1.121031</v>
      </c>
      <c r="F26" s="107" t="str">
        <f t="shared" si="4"/>
        <v>0-11</v>
      </c>
      <c r="G26" s="108">
        <f t="shared" si="5"/>
        <v>0</v>
      </c>
      <c r="H26" s="108">
        <f t="shared" si="6"/>
        <v>11</v>
      </c>
      <c r="I26" s="107">
        <f t="shared" si="7"/>
        <v>-21</v>
      </c>
      <c r="J26" s="107" t="str">
        <f t="shared" si="8"/>
        <v>17-38</v>
      </c>
      <c r="K26" s="109">
        <f t="shared" si="9"/>
        <v>-31</v>
      </c>
      <c r="L26" s="107" t="str">
        <f t="shared" si="10"/>
        <v>57-88</v>
      </c>
      <c r="M26" s="110">
        <v>0.0</v>
      </c>
      <c r="N26" s="110">
        <v>0.0</v>
      </c>
      <c r="O26" s="110">
        <v>1.0</v>
      </c>
      <c r="P26" s="110">
        <v>4.0</v>
      </c>
      <c r="Q26" s="110">
        <v>4.0</v>
      </c>
      <c r="R26" s="111">
        <v>9.0</v>
      </c>
      <c r="S26" s="110">
        <v>1.0</v>
      </c>
      <c r="T26" s="110">
        <v>4.0</v>
      </c>
      <c r="U26" s="110">
        <v>4.0</v>
      </c>
      <c r="V26" s="111">
        <v>8.0</v>
      </c>
      <c r="W26" s="110">
        <v>1.0</v>
      </c>
      <c r="X26" s="110">
        <v>4.0</v>
      </c>
      <c r="Y26" s="110">
        <v>5.0</v>
      </c>
      <c r="Z26" s="111">
        <v>9.0</v>
      </c>
      <c r="AA26" s="110">
        <v>2.0</v>
      </c>
      <c r="AB26" s="110">
        <v>3.0</v>
      </c>
      <c r="AC26" s="110">
        <v>5.0</v>
      </c>
      <c r="AD26" s="111">
        <v>7.0</v>
      </c>
      <c r="AE26" s="110">
        <v>2.0</v>
      </c>
      <c r="AF26" s="110">
        <v>3.0</v>
      </c>
      <c r="AG26" s="110">
        <v>7.0</v>
      </c>
      <c r="AH26" s="111">
        <v>8.0</v>
      </c>
      <c r="AI26" s="110">
        <v>2.0</v>
      </c>
      <c r="AJ26" s="110">
        <v>3.0</v>
      </c>
      <c r="AK26" s="110">
        <v>6.0</v>
      </c>
      <c r="AL26" s="111">
        <v>8.0</v>
      </c>
      <c r="AM26" s="110">
        <v>1.0</v>
      </c>
      <c r="AN26" s="110">
        <v>4.0</v>
      </c>
      <c r="AO26" s="110">
        <v>4.0</v>
      </c>
      <c r="AP26" s="111">
        <v>9.0</v>
      </c>
      <c r="AQ26" s="110">
        <v>2.0</v>
      </c>
      <c r="AR26" s="110">
        <v>3.0</v>
      </c>
      <c r="AS26" s="110">
        <v>7.0</v>
      </c>
      <c r="AT26" s="111">
        <v>7.0</v>
      </c>
      <c r="AU26" s="110">
        <v>2.0</v>
      </c>
      <c r="AV26" s="110">
        <v>3.0</v>
      </c>
      <c r="AW26" s="110">
        <v>5.0</v>
      </c>
      <c r="AX26" s="111">
        <v>8.0</v>
      </c>
      <c r="AY26" s="110">
        <v>1.0</v>
      </c>
      <c r="AZ26" s="110">
        <v>4.0</v>
      </c>
      <c r="BA26" s="110">
        <v>4.0</v>
      </c>
      <c r="BB26" s="111">
        <v>9.0</v>
      </c>
      <c r="BC26" s="110">
        <v>2.0</v>
      </c>
      <c r="BD26" s="110">
        <v>3.0</v>
      </c>
      <c r="BE26" s="110">
        <v>6.0</v>
      </c>
      <c r="BF26" s="111">
        <v>6.0</v>
      </c>
      <c r="BG26" s="110">
        <v>0.0</v>
      </c>
      <c r="BH26" s="110">
        <v>0.0</v>
      </c>
      <c r="BI26" s="110">
        <v>0.0</v>
      </c>
      <c r="BJ26" s="111">
        <v>0.0</v>
      </c>
      <c r="BK26" s="110">
        <v>0.0</v>
      </c>
      <c r="BL26" s="110">
        <v>0.0</v>
      </c>
      <c r="BM26" s="110">
        <v>0.0</v>
      </c>
      <c r="BN26" s="111">
        <v>0.0</v>
      </c>
      <c r="BO26" s="110"/>
      <c r="BP26" s="110"/>
      <c r="BQ26" s="110"/>
      <c r="BR26" s="111"/>
      <c r="BS26" s="110"/>
      <c r="BT26" s="110"/>
      <c r="BU26" s="110"/>
      <c r="BV26" s="111"/>
      <c r="BW26" s="110"/>
      <c r="BX26" s="110"/>
      <c r="BY26" s="110"/>
      <c r="BZ26" s="111"/>
    </row>
    <row r="27">
      <c r="A27" s="3"/>
      <c r="B27" s="3"/>
      <c r="C27" s="3"/>
      <c r="D27" s="126"/>
      <c r="E27" s="126"/>
      <c r="F27" s="3"/>
      <c r="G27" s="127"/>
      <c r="H27" s="127"/>
      <c r="I27" s="3"/>
      <c r="J27" s="3"/>
      <c r="K27" s="3"/>
      <c r="L27" s="3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</row>
    <row r="28" ht="9.0" customHeight="1">
      <c r="A28" s="129"/>
      <c r="B28" s="129"/>
      <c r="C28" s="129"/>
      <c r="D28" s="130"/>
      <c r="E28" s="130"/>
      <c r="F28" s="129"/>
      <c r="G28" s="131"/>
      <c r="H28" s="131"/>
      <c r="I28" s="129"/>
      <c r="J28" s="129"/>
      <c r="K28" s="129"/>
      <c r="L28" s="129"/>
      <c r="M28" s="132"/>
      <c r="N28" s="132"/>
      <c r="O28" s="133"/>
      <c r="P28" s="134"/>
      <c r="Q28" s="134"/>
      <c r="R28" s="135"/>
      <c r="S28" s="133"/>
      <c r="T28" s="134"/>
      <c r="U28" s="134"/>
      <c r="V28" s="135"/>
      <c r="W28" s="133"/>
      <c r="X28" s="134"/>
      <c r="Y28" s="134"/>
      <c r="Z28" s="135"/>
      <c r="AA28" s="133"/>
      <c r="AB28" s="134"/>
      <c r="AC28" s="134"/>
      <c r="AD28" s="135"/>
      <c r="AE28" s="133"/>
      <c r="AF28" s="134"/>
      <c r="AG28" s="134"/>
      <c r="AH28" s="135"/>
      <c r="AI28" s="133"/>
      <c r="AJ28" s="134"/>
      <c r="AK28" s="134"/>
      <c r="AL28" s="135"/>
      <c r="AM28" s="133"/>
      <c r="AN28" s="134"/>
      <c r="AO28" s="134"/>
      <c r="AP28" s="135"/>
      <c r="AQ28" s="133"/>
      <c r="AR28" s="134"/>
      <c r="AS28" s="134"/>
      <c r="AT28" s="135"/>
      <c r="AU28" s="133"/>
      <c r="AV28" s="134"/>
      <c r="AW28" s="134"/>
      <c r="AX28" s="135"/>
      <c r="AY28" s="133"/>
      <c r="AZ28" s="134"/>
      <c r="BA28" s="134"/>
      <c r="BB28" s="135"/>
      <c r="BC28" s="133"/>
      <c r="BD28" s="134"/>
      <c r="BE28" s="134"/>
      <c r="BF28" s="135"/>
      <c r="BG28" s="133"/>
      <c r="BH28" s="134"/>
      <c r="BI28" s="134"/>
      <c r="BJ28" s="135"/>
      <c r="BK28" s="133"/>
      <c r="BL28" s="134"/>
      <c r="BM28" s="134"/>
      <c r="BN28" s="135"/>
      <c r="BO28" s="133"/>
      <c r="BP28" s="134"/>
      <c r="BQ28" s="134"/>
      <c r="BR28" s="135"/>
      <c r="BS28" s="133"/>
      <c r="BT28" s="134"/>
      <c r="BU28" s="134"/>
      <c r="BV28" s="135"/>
      <c r="BW28" s="133"/>
      <c r="BX28" s="134"/>
      <c r="BY28" s="134"/>
      <c r="BZ28" s="135"/>
    </row>
    <row r="29" ht="31.5" customHeight="1">
      <c r="A29" s="126"/>
      <c r="B29" s="129"/>
      <c r="C29" s="129"/>
      <c r="D29" s="136"/>
      <c r="E29" s="130"/>
      <c r="F29" s="129"/>
      <c r="G29" s="137" t="s">
        <v>306</v>
      </c>
      <c r="H29" s="3"/>
      <c r="J29" s="129"/>
      <c r="K29" s="129"/>
      <c r="L29" s="129"/>
      <c r="M29" s="138"/>
      <c r="N29" s="138"/>
      <c r="O29" s="129" t="str">
        <f>IFERROR(__xludf.DUMMYFUNCTION("sparkline((sum(O3:O26)),{""charttype"",""bar"";""max"",60;""color1"",if(sum(O3:O26)&lt;60,""yellow"",""green"")})"),"")</f>
        <v/>
      </c>
      <c r="R29" s="139"/>
      <c r="S29" s="129" t="str">
        <f>IFERROR(__xludf.DUMMYFUNCTION("sparkline((sum(S3:S26)),{""charttype"",""bar"";""max"",60;""color1"",if(sum(S3:S26)&lt;60,""yellow"",""green"")})"),"")</f>
        <v/>
      </c>
      <c r="V29" s="139"/>
      <c r="W29" s="129" t="str">
        <f>IFERROR(__xludf.DUMMYFUNCTION("sparkline((sum(W3:W26)),{""charttype"",""bar"";""max"",60;""color1"",if(sum(W3:W26)&lt;60,""yellow"",""green"")})"),"")</f>
        <v/>
      </c>
      <c r="Z29" s="139"/>
      <c r="AA29" s="129" t="str">
        <f>IFERROR(__xludf.DUMMYFUNCTION("sparkline((sum(AA3:AA26)),{""charttype"",""bar"";""max"",60;""color1"",if(sum(AA3:AA26)&lt;60,""yellow"",""green"")})"),"")</f>
        <v/>
      </c>
      <c r="AD29" s="139"/>
      <c r="AE29" s="129" t="str">
        <f>IFERROR(__xludf.DUMMYFUNCTION("sparkline((sum(AE3:AE26)),{""charttype"",""bar"";""max"",60;""color1"",if(sum(AE3:AE26)&lt;60,""yellow"",""green"")})"),"")</f>
        <v/>
      </c>
      <c r="AH29" s="139"/>
      <c r="AI29" s="129" t="str">
        <f>IFERROR(__xludf.DUMMYFUNCTION("sparkline((sum(AI3:AI26)),{""charttype"",""bar"";""max"",60;""color1"",if(sum(AI3:AI26)&lt;60,""yellow"",""green"")})"),"")</f>
        <v/>
      </c>
      <c r="AL29" s="139"/>
      <c r="AM29" s="129" t="str">
        <f>IFERROR(__xludf.DUMMYFUNCTION("sparkline((sum(AM3:AM26)),{""charttype"",""bar"";""max"",60;""color1"",if(sum(AM3:AM26)&lt;60,""yellow"",""green"")})"),"")</f>
        <v/>
      </c>
      <c r="AP29" s="139"/>
      <c r="AQ29" s="129" t="str">
        <f>IFERROR(__xludf.DUMMYFUNCTION("sparkline((sum(AQ3:AQ26)),{""charttype"",""bar"";""max"",60;""color1"",if(sum(AQ3:AQ26)&lt;60,""yellow"",""green"")})"),"")</f>
        <v/>
      </c>
      <c r="AT29" s="139"/>
      <c r="AU29" s="129" t="str">
        <f>IFERROR(__xludf.DUMMYFUNCTION("sparkline((sum(AU3:AU26)),{""charttype"",""bar"";""max"",60;""color1"",if(sum(AU3:AU26)&lt;60,""yellow"",""green"")})"),"")</f>
        <v/>
      </c>
      <c r="AX29" s="139"/>
      <c r="AY29" s="129" t="str">
        <f>IFERROR(__xludf.DUMMYFUNCTION("sparkline((sum(AY3:AY26)),{""charttype"",""bar"";""max"",60;""color1"",if(sum(AY3:AY26)&lt;60,""yellow"",""green"")})"),"")</f>
        <v/>
      </c>
      <c r="BB29" s="139"/>
      <c r="BC29" s="129" t="str">
        <f>IFERROR(__xludf.DUMMYFUNCTION("sparkline((sum(BC3:BC26)),{""charttype"",""bar"";""max"",60;""color1"",if(sum(BC3:BC26)&lt;60,""yellow"",""green"")})"),"")</f>
        <v/>
      </c>
      <c r="BF29" s="139"/>
      <c r="BG29" s="129" t="str">
        <f>IFERROR(__xludf.DUMMYFUNCTION("sparkline((sum(BG3:BG26)),{""charttype"",""bar"";""max"",60;""color1"",if(sum(BG3:BG26)&lt;60,""yellow"",""green"")})"),"")</f>
        <v/>
      </c>
      <c r="BJ29" s="139"/>
      <c r="BK29" s="129" t="str">
        <f>IFERROR(__xludf.DUMMYFUNCTION("sparkline((sum(BK3:BK26)),{""charttype"",""bar"";""max"",60;""color1"",if(sum(BK3:BK26)&lt;60,""yellow"",""green"")})"),"")</f>
        <v/>
      </c>
      <c r="BN29" s="139"/>
      <c r="BO29" s="129" t="str">
        <f>IFERROR(__xludf.DUMMYFUNCTION("sparkline((sum(BO3:BO26)),{""charttype"",""bar"";""max"",60;""color1"",if(sum(BO3:BO26)&lt;60,""yellow"",""green"")})"),"")</f>
        <v/>
      </c>
      <c r="BR29" s="139"/>
      <c r="BS29" s="129" t="str">
        <f>IFERROR(__xludf.DUMMYFUNCTION("sparkline((sum(BS3:BS26)),{""charttype"",""bar"";""max"",60;""color1"",if(sum(BS3:BS26)&lt;60,""yellow"",""green"")})"),"")</f>
        <v/>
      </c>
      <c r="BV29" s="139"/>
      <c r="BW29" s="129" t="str">
        <f>IFERROR(__xludf.DUMMYFUNCTION("sparkline((sum(BW3:BW26)),{""charttype"",""bar"";""max"",60;""color1"",if(sum(BW3:BW26)&lt;60,""yellow"",""green"")})"),"")</f>
        <v/>
      </c>
      <c r="BZ29" s="139"/>
    </row>
    <row r="30">
      <c r="A30" s="3"/>
      <c r="B30" s="3"/>
      <c r="C30" s="3"/>
      <c r="E30" s="126"/>
      <c r="F30" s="3"/>
      <c r="G30" s="127"/>
      <c r="J30" s="3"/>
      <c r="K30" s="3"/>
      <c r="L30" s="3"/>
      <c r="M30" s="140"/>
      <c r="N30" s="140"/>
      <c r="O30" s="141" t="str">
        <f>"Weekly Progress:"&amp;" "&amp;int((Sum(O3:O26)/60)*100)&amp;"%"</f>
        <v>Weekly Progress: 100%</v>
      </c>
      <c r="P30" s="142"/>
      <c r="Q30" s="142"/>
      <c r="R30" s="143"/>
      <c r="S30" s="141" t="str">
        <f>"Weekly Progress:"&amp;" "&amp;int((Sum(S3:S26)/60)*100)&amp;"%"</f>
        <v>Weekly Progress: 100%</v>
      </c>
      <c r="T30" s="142"/>
      <c r="U30" s="142"/>
      <c r="V30" s="143"/>
      <c r="W30" s="141" t="str">
        <f>"Weekly Progress:"&amp;" "&amp;int((Sum(W3:W26)/60)*100)&amp;"%"</f>
        <v>Weekly Progress: 100%</v>
      </c>
      <c r="X30" s="142"/>
      <c r="Y30" s="142"/>
      <c r="Z30" s="143"/>
      <c r="AA30" s="141" t="str">
        <f>"Weekly Progress:"&amp;" "&amp;int((Sum(AA3:AA26)/60)*100)&amp;"%"</f>
        <v>Weekly Progress: 100%</v>
      </c>
      <c r="AB30" s="142"/>
      <c r="AC30" s="142"/>
      <c r="AD30" s="143"/>
      <c r="AE30" s="141" t="str">
        <f>"Weekly Progress:"&amp;" "&amp;int((Sum(AE3:AE26)/60)*100)&amp;"%"</f>
        <v>Weekly Progress: 100%</v>
      </c>
      <c r="AF30" s="142"/>
      <c r="AG30" s="142"/>
      <c r="AH30" s="143"/>
      <c r="AI30" s="141" t="str">
        <f>"Weekly Progress:"&amp;" "&amp;int((Sum(AI3:AI26)/60)*100)&amp;"%"</f>
        <v>Weekly Progress: 100%</v>
      </c>
      <c r="AJ30" s="142"/>
      <c r="AK30" s="142"/>
      <c r="AL30" s="143"/>
      <c r="AM30" s="141" t="str">
        <f>"Weekly Progress:"&amp;" "&amp;int((Sum(AM3:AM26)/60)*100)&amp;"%"</f>
        <v>Weekly Progress: 100%</v>
      </c>
      <c r="AN30" s="142"/>
      <c r="AO30" s="142"/>
      <c r="AP30" s="143"/>
      <c r="AQ30" s="141" t="str">
        <f>"Weekly Progress:"&amp;" "&amp;int((Sum(AQ3:AQ26)/60)*100)&amp;"%"</f>
        <v>Weekly Progress: 100%</v>
      </c>
      <c r="AR30" s="142"/>
      <c r="AS30" s="142"/>
      <c r="AT30" s="143"/>
      <c r="AU30" s="141" t="str">
        <f>"Weekly Progress:"&amp;" "&amp;int((Sum(AU3:AU26)/60)*100)&amp;"%"</f>
        <v>Weekly Progress: 100%</v>
      </c>
      <c r="AV30" s="142"/>
      <c r="AW30" s="142"/>
      <c r="AX30" s="143"/>
      <c r="AY30" s="141" t="str">
        <f>"Weekly Progress:"&amp;" "&amp;int((Sum(AY3:AY26)/60)*100)&amp;"%"</f>
        <v>Weekly Progress: 100%</v>
      </c>
      <c r="AZ30" s="142"/>
      <c r="BA30" s="142"/>
      <c r="BB30" s="143"/>
      <c r="BC30" s="141" t="str">
        <f>"Weekly Progress:"&amp;" "&amp;int((Sum(BC3:BC26)/60)*100)&amp;"%"</f>
        <v>Weekly Progress: 100%</v>
      </c>
      <c r="BD30" s="142"/>
      <c r="BE30" s="142"/>
      <c r="BF30" s="143"/>
      <c r="BG30" s="141" t="str">
        <f>"Weekly Progress:"&amp;" "&amp;int((Sum(BG3:BG26)/60)*100)&amp;"%"</f>
        <v>Weekly Progress: 0%</v>
      </c>
      <c r="BH30" s="142"/>
      <c r="BI30" s="142"/>
      <c r="BJ30" s="143"/>
      <c r="BK30" s="141" t="str">
        <f>"Weekly Progress:"&amp;" "&amp;int((Sum(BK3:BK26)/60)*100)&amp;"%"</f>
        <v>Weekly Progress: 0%</v>
      </c>
      <c r="BL30" s="142"/>
      <c r="BM30" s="142"/>
      <c r="BN30" s="143"/>
      <c r="BO30" s="141" t="str">
        <f>"Weekly Progress:"&amp;" "&amp;int((Sum(BO3:BO26)/60)*100)&amp;"%"</f>
        <v>Weekly Progress: 0%</v>
      </c>
      <c r="BP30" s="142"/>
      <c r="BQ30" s="142"/>
      <c r="BR30" s="143"/>
      <c r="BS30" s="141" t="str">
        <f>"Weekly Progress:"&amp;" "&amp;int((Sum(BS3:BS26)/60)*100)&amp;"%"</f>
        <v>Weekly Progress: 0%</v>
      </c>
      <c r="BT30" s="142"/>
      <c r="BU30" s="142"/>
      <c r="BV30" s="143"/>
      <c r="BW30" s="141" t="str">
        <f>"Weekly Progress:"&amp;" "&amp;int((Sum(BW3:BW26)/60)*100)&amp;"%"</f>
        <v>Weekly Progress: 0%</v>
      </c>
      <c r="BX30" s="142"/>
      <c r="BY30" s="142"/>
      <c r="BZ30" s="143"/>
    </row>
    <row r="31">
      <c r="C31" s="55" t="s">
        <v>306</v>
      </c>
      <c r="E31" s="144"/>
      <c r="G31" s="145"/>
      <c r="H31" s="145"/>
    </row>
    <row r="32">
      <c r="E32" s="144"/>
    </row>
    <row r="33">
      <c r="D33" s="144"/>
      <c r="E33" s="144"/>
      <c r="G33" s="145"/>
      <c r="H33" s="145"/>
    </row>
    <row r="34">
      <c r="D34" s="144"/>
      <c r="E34" s="144"/>
      <c r="G34" s="145"/>
      <c r="H34" s="145"/>
    </row>
    <row r="35">
      <c r="D35" s="144"/>
      <c r="E35" s="144"/>
      <c r="G35" s="145"/>
      <c r="H35" s="145"/>
    </row>
    <row r="36">
      <c r="D36" s="144"/>
      <c r="E36" s="144"/>
      <c r="G36" s="145"/>
      <c r="H36" s="145"/>
    </row>
    <row r="37">
      <c r="D37" s="144"/>
      <c r="E37" s="144"/>
      <c r="G37" s="145"/>
      <c r="H37" s="145"/>
    </row>
    <row r="38">
      <c r="D38" s="144"/>
      <c r="E38" s="144"/>
      <c r="G38" s="145"/>
      <c r="H38" s="145"/>
    </row>
    <row r="39">
      <c r="D39" s="144"/>
      <c r="E39" s="144"/>
      <c r="G39" s="145"/>
      <c r="H39" s="145"/>
    </row>
    <row r="40">
      <c r="D40" s="144"/>
      <c r="E40" s="144"/>
      <c r="G40" s="145"/>
      <c r="H40" s="145"/>
    </row>
    <row r="41">
      <c r="D41" s="144"/>
      <c r="E41" s="144"/>
      <c r="G41" s="145"/>
      <c r="H41" s="145"/>
    </row>
    <row r="42">
      <c r="D42" s="144"/>
      <c r="E42" s="144"/>
      <c r="G42" s="145"/>
      <c r="H42" s="145"/>
    </row>
    <row r="43">
      <c r="D43" s="144"/>
      <c r="E43" s="144"/>
      <c r="G43" s="145"/>
      <c r="H43" s="145"/>
    </row>
    <row r="44">
      <c r="D44" s="144"/>
      <c r="E44" s="144"/>
      <c r="G44" s="145"/>
      <c r="H44" s="145"/>
    </row>
    <row r="45">
      <c r="D45" s="144"/>
      <c r="E45" s="144"/>
      <c r="G45" s="145"/>
      <c r="H45" s="145"/>
    </row>
    <row r="46">
      <c r="D46" s="144"/>
      <c r="E46" s="144"/>
      <c r="G46" s="145"/>
      <c r="H46" s="145"/>
    </row>
    <row r="47">
      <c r="D47" s="144"/>
      <c r="E47" s="144"/>
      <c r="G47" s="145"/>
      <c r="H47" s="145"/>
    </row>
    <row r="48">
      <c r="D48" s="144"/>
      <c r="E48" s="144"/>
      <c r="G48" s="145"/>
      <c r="H48" s="145"/>
    </row>
    <row r="49">
      <c r="D49" s="144"/>
      <c r="E49" s="144"/>
      <c r="G49" s="145"/>
      <c r="H49" s="145"/>
    </row>
    <row r="50">
      <c r="D50" s="144"/>
      <c r="E50" s="144"/>
      <c r="G50" s="145"/>
      <c r="H50" s="145"/>
    </row>
    <row r="51">
      <c r="D51" s="144"/>
      <c r="E51" s="144"/>
      <c r="G51" s="145"/>
      <c r="H51" s="145"/>
    </row>
    <row r="52">
      <c r="D52" s="144"/>
      <c r="E52" s="144"/>
      <c r="G52" s="145"/>
      <c r="H52" s="145"/>
    </row>
    <row r="53">
      <c r="D53" s="144"/>
      <c r="E53" s="144"/>
      <c r="G53" s="145"/>
      <c r="H53" s="145"/>
    </row>
    <row r="54">
      <c r="D54" s="144"/>
      <c r="E54" s="144"/>
      <c r="G54" s="145"/>
      <c r="H54" s="145"/>
    </row>
    <row r="55">
      <c r="D55" s="144"/>
      <c r="E55" s="144"/>
      <c r="G55" s="145"/>
      <c r="H55" s="145"/>
    </row>
    <row r="56">
      <c r="D56" s="144"/>
      <c r="E56" s="144"/>
      <c r="G56" s="145"/>
      <c r="H56" s="145"/>
    </row>
    <row r="57">
      <c r="D57" s="144"/>
      <c r="E57" s="144"/>
      <c r="G57" s="145"/>
      <c r="H57" s="145"/>
    </row>
    <row r="58">
      <c r="D58" s="144"/>
      <c r="E58" s="144"/>
      <c r="G58" s="145"/>
      <c r="H58" s="145"/>
    </row>
    <row r="59">
      <c r="D59" s="144"/>
      <c r="E59" s="144"/>
      <c r="G59" s="145"/>
      <c r="H59" s="145"/>
    </row>
    <row r="60">
      <c r="D60" s="144"/>
      <c r="E60" s="144"/>
      <c r="G60" s="145"/>
      <c r="H60" s="145"/>
    </row>
    <row r="61">
      <c r="D61" s="144"/>
      <c r="E61" s="144"/>
      <c r="G61" s="145"/>
      <c r="H61" s="145"/>
    </row>
    <row r="62">
      <c r="D62" s="144"/>
      <c r="E62" s="144"/>
      <c r="G62" s="145"/>
      <c r="H62" s="145"/>
    </row>
    <row r="63">
      <c r="D63" s="144"/>
      <c r="E63" s="144"/>
      <c r="G63" s="145"/>
      <c r="H63" s="145"/>
    </row>
    <row r="64">
      <c r="D64" s="144"/>
      <c r="E64" s="144"/>
      <c r="G64" s="145"/>
      <c r="H64" s="145"/>
    </row>
    <row r="65">
      <c r="D65" s="144"/>
      <c r="E65" s="144"/>
      <c r="G65" s="145"/>
      <c r="H65" s="145"/>
    </row>
    <row r="66">
      <c r="D66" s="144"/>
      <c r="E66" s="144"/>
      <c r="G66" s="145"/>
      <c r="H66" s="145"/>
    </row>
    <row r="67">
      <c r="D67" s="144"/>
      <c r="E67" s="144"/>
      <c r="G67" s="145"/>
      <c r="H67" s="145"/>
    </row>
    <row r="68">
      <c r="D68" s="144"/>
      <c r="E68" s="144"/>
      <c r="G68" s="145"/>
      <c r="H68" s="145"/>
    </row>
    <row r="69">
      <c r="D69" s="144"/>
      <c r="E69" s="144"/>
      <c r="G69" s="145"/>
      <c r="H69" s="145"/>
    </row>
    <row r="70">
      <c r="D70" s="144"/>
      <c r="E70" s="144"/>
      <c r="G70" s="145"/>
      <c r="H70" s="145"/>
    </row>
    <row r="71">
      <c r="D71" s="144"/>
      <c r="E71" s="144"/>
      <c r="G71" s="145"/>
      <c r="H71" s="145"/>
    </row>
    <row r="72">
      <c r="D72" s="144"/>
      <c r="E72" s="144"/>
      <c r="G72" s="145"/>
      <c r="H72" s="145"/>
    </row>
    <row r="73">
      <c r="D73" s="144"/>
      <c r="E73" s="144"/>
      <c r="G73" s="145"/>
      <c r="H73" s="145"/>
    </row>
    <row r="74">
      <c r="D74" s="144"/>
      <c r="E74" s="144"/>
      <c r="G74" s="145"/>
      <c r="H74" s="145"/>
    </row>
    <row r="75">
      <c r="D75" s="144"/>
      <c r="E75" s="144"/>
      <c r="G75" s="145"/>
      <c r="H75" s="145"/>
    </row>
    <row r="76">
      <c r="D76" s="144"/>
      <c r="E76" s="144"/>
      <c r="G76" s="145"/>
      <c r="H76" s="145"/>
    </row>
    <row r="77">
      <c r="D77" s="144"/>
      <c r="E77" s="144"/>
      <c r="G77" s="145"/>
      <c r="H77" s="145"/>
    </row>
    <row r="78">
      <c r="D78" s="144"/>
      <c r="E78" s="144"/>
      <c r="G78" s="145"/>
      <c r="H78" s="145"/>
    </row>
    <row r="79">
      <c r="D79" s="144"/>
      <c r="E79" s="144"/>
      <c r="G79" s="145"/>
      <c r="H79" s="145"/>
    </row>
    <row r="80">
      <c r="D80" s="144"/>
      <c r="E80" s="144"/>
      <c r="G80" s="145"/>
      <c r="H80" s="145"/>
    </row>
    <row r="81">
      <c r="D81" s="144"/>
      <c r="E81" s="144"/>
      <c r="G81" s="145"/>
      <c r="H81" s="145"/>
    </row>
    <row r="82">
      <c r="D82" s="144"/>
      <c r="E82" s="144"/>
      <c r="G82" s="145"/>
      <c r="H82" s="145"/>
    </row>
    <row r="83">
      <c r="D83" s="144"/>
      <c r="E83" s="144"/>
      <c r="G83" s="145"/>
      <c r="H83" s="145"/>
    </row>
    <row r="84">
      <c r="D84" s="144"/>
      <c r="E84" s="144"/>
      <c r="G84" s="145"/>
      <c r="H84" s="145"/>
    </row>
    <row r="85">
      <c r="D85" s="144"/>
      <c r="E85" s="144"/>
      <c r="G85" s="145"/>
      <c r="H85" s="145"/>
    </row>
    <row r="86">
      <c r="D86" s="144"/>
      <c r="E86" s="144"/>
      <c r="G86" s="145"/>
      <c r="H86" s="145"/>
    </row>
    <row r="87">
      <c r="D87" s="144"/>
      <c r="E87" s="144"/>
      <c r="G87" s="145"/>
      <c r="H87" s="145"/>
    </row>
    <row r="88">
      <c r="D88" s="144"/>
      <c r="E88" s="144"/>
      <c r="G88" s="145"/>
      <c r="H88" s="145"/>
    </row>
    <row r="89">
      <c r="D89" s="144"/>
      <c r="E89" s="144"/>
      <c r="G89" s="145"/>
      <c r="H89" s="145"/>
    </row>
    <row r="90">
      <c r="D90" s="144"/>
      <c r="E90" s="144"/>
      <c r="G90" s="145"/>
      <c r="H90" s="145"/>
    </row>
    <row r="91">
      <c r="D91" s="144"/>
      <c r="E91" s="144"/>
      <c r="G91" s="145"/>
      <c r="H91" s="145"/>
    </row>
    <row r="92">
      <c r="D92" s="144"/>
      <c r="E92" s="144"/>
      <c r="G92" s="145"/>
      <c r="H92" s="145"/>
    </row>
    <row r="93">
      <c r="D93" s="144"/>
      <c r="E93" s="144"/>
      <c r="G93" s="145"/>
      <c r="H93" s="145"/>
    </row>
    <row r="94">
      <c r="D94" s="144"/>
      <c r="E94" s="144"/>
      <c r="G94" s="145"/>
      <c r="H94" s="145"/>
    </row>
    <row r="95">
      <c r="D95" s="144"/>
      <c r="E95" s="144"/>
      <c r="G95" s="145"/>
      <c r="H95" s="145"/>
    </row>
    <row r="96">
      <c r="D96" s="144"/>
      <c r="E96" s="144"/>
      <c r="G96" s="145"/>
      <c r="H96" s="145"/>
    </row>
    <row r="97">
      <c r="D97" s="144"/>
      <c r="E97" s="144"/>
      <c r="G97" s="145"/>
      <c r="H97" s="145"/>
    </row>
    <row r="98">
      <c r="D98" s="144"/>
      <c r="E98" s="144"/>
      <c r="G98" s="145"/>
      <c r="H98" s="145"/>
    </row>
    <row r="99">
      <c r="D99" s="144"/>
      <c r="E99" s="144"/>
      <c r="G99" s="145"/>
      <c r="H99" s="145"/>
    </row>
    <row r="100">
      <c r="D100" s="144"/>
      <c r="E100" s="144"/>
      <c r="G100" s="145"/>
      <c r="H100" s="145"/>
    </row>
    <row r="101">
      <c r="D101" s="144"/>
      <c r="E101" s="144"/>
      <c r="G101" s="145"/>
      <c r="H101" s="145"/>
    </row>
    <row r="102">
      <c r="D102" s="144"/>
      <c r="E102" s="144"/>
      <c r="G102" s="145"/>
      <c r="H102" s="145"/>
    </row>
    <row r="103">
      <c r="D103" s="144"/>
      <c r="E103" s="144"/>
      <c r="G103" s="145"/>
      <c r="H103" s="145"/>
    </row>
    <row r="104">
      <c r="D104" s="144"/>
      <c r="E104" s="144"/>
      <c r="G104" s="145"/>
      <c r="H104" s="145"/>
    </row>
    <row r="105">
      <c r="D105" s="144"/>
      <c r="E105" s="144"/>
      <c r="G105" s="145"/>
      <c r="H105" s="145"/>
    </row>
    <row r="106">
      <c r="D106" s="144"/>
      <c r="E106" s="144"/>
      <c r="G106" s="145"/>
      <c r="H106" s="145"/>
    </row>
    <row r="107">
      <c r="D107" s="144"/>
      <c r="E107" s="144"/>
      <c r="G107" s="145"/>
      <c r="H107" s="145"/>
    </row>
    <row r="108">
      <c r="D108" s="144"/>
      <c r="E108" s="144"/>
      <c r="G108" s="145"/>
      <c r="H108" s="145"/>
    </row>
    <row r="109">
      <c r="D109" s="144"/>
      <c r="E109" s="144"/>
      <c r="G109" s="145"/>
      <c r="H109" s="145"/>
    </row>
    <row r="110">
      <c r="D110" s="144"/>
      <c r="E110" s="144"/>
      <c r="G110" s="145"/>
      <c r="H110" s="145"/>
    </row>
    <row r="111">
      <c r="D111" s="144"/>
      <c r="E111" s="144"/>
      <c r="G111" s="145"/>
      <c r="H111" s="145"/>
    </row>
    <row r="112">
      <c r="D112" s="144"/>
      <c r="E112" s="144"/>
      <c r="G112" s="145"/>
      <c r="H112" s="145"/>
    </row>
    <row r="113">
      <c r="D113" s="144"/>
      <c r="E113" s="144"/>
      <c r="G113" s="145"/>
      <c r="H113" s="145"/>
    </row>
    <row r="114">
      <c r="D114" s="144"/>
      <c r="E114" s="144"/>
      <c r="G114" s="145"/>
      <c r="H114" s="145"/>
    </row>
    <row r="115">
      <c r="D115" s="144"/>
      <c r="E115" s="144"/>
      <c r="G115" s="145"/>
      <c r="H115" s="145"/>
    </row>
    <row r="116">
      <c r="D116" s="144"/>
      <c r="E116" s="144"/>
      <c r="G116" s="145"/>
      <c r="H116" s="145"/>
    </row>
    <row r="117">
      <c r="D117" s="144"/>
      <c r="E117" s="144"/>
      <c r="G117" s="145"/>
      <c r="H117" s="145"/>
    </row>
    <row r="118">
      <c r="D118" s="144"/>
      <c r="E118" s="144"/>
      <c r="G118" s="145"/>
      <c r="H118" s="145"/>
    </row>
    <row r="119">
      <c r="D119" s="144"/>
      <c r="E119" s="144"/>
      <c r="G119" s="145"/>
      <c r="H119" s="145"/>
    </row>
    <row r="120">
      <c r="D120" s="144"/>
      <c r="E120" s="144"/>
      <c r="G120" s="145"/>
      <c r="H120" s="145"/>
    </row>
    <row r="121">
      <c r="D121" s="144"/>
      <c r="E121" s="144"/>
      <c r="G121" s="145"/>
      <c r="H121" s="145"/>
    </row>
    <row r="122">
      <c r="D122" s="144"/>
      <c r="E122" s="144"/>
      <c r="G122" s="145"/>
      <c r="H122" s="145"/>
    </row>
    <row r="123">
      <c r="D123" s="144"/>
      <c r="E123" s="144"/>
      <c r="G123" s="145"/>
      <c r="H123" s="145"/>
    </row>
    <row r="124">
      <c r="D124" s="144"/>
      <c r="E124" s="144"/>
      <c r="G124" s="145"/>
      <c r="H124" s="145"/>
    </row>
    <row r="125">
      <c r="D125" s="144"/>
      <c r="E125" s="144"/>
      <c r="G125" s="145"/>
      <c r="H125" s="145"/>
    </row>
    <row r="126">
      <c r="D126" s="144"/>
      <c r="E126" s="144"/>
      <c r="G126" s="145"/>
      <c r="H126" s="145"/>
    </row>
    <row r="127">
      <c r="D127" s="144"/>
      <c r="E127" s="144"/>
      <c r="G127" s="145"/>
      <c r="H127" s="145"/>
    </row>
    <row r="128">
      <c r="D128" s="144"/>
      <c r="E128" s="144"/>
      <c r="G128" s="145"/>
      <c r="H128" s="145"/>
    </row>
    <row r="129">
      <c r="D129" s="144"/>
      <c r="E129" s="144"/>
      <c r="G129" s="145"/>
      <c r="H129" s="145"/>
    </row>
    <row r="130">
      <c r="D130" s="144"/>
      <c r="E130" s="144"/>
      <c r="G130" s="145"/>
      <c r="H130" s="145"/>
    </row>
    <row r="131">
      <c r="D131" s="144"/>
      <c r="E131" s="144"/>
      <c r="G131" s="145"/>
      <c r="H131" s="145"/>
    </row>
    <row r="132">
      <c r="D132" s="144"/>
      <c r="E132" s="144"/>
      <c r="G132" s="145"/>
      <c r="H132" s="145"/>
    </row>
    <row r="133">
      <c r="D133" s="144"/>
      <c r="E133" s="144"/>
      <c r="G133" s="145"/>
      <c r="H133" s="145"/>
    </row>
    <row r="134">
      <c r="D134" s="144"/>
      <c r="E134" s="144"/>
      <c r="G134" s="145"/>
      <c r="H134" s="145"/>
    </row>
    <row r="135">
      <c r="D135" s="144"/>
      <c r="E135" s="144"/>
      <c r="G135" s="145"/>
      <c r="H135" s="145"/>
    </row>
    <row r="136">
      <c r="D136" s="144"/>
      <c r="E136" s="144"/>
      <c r="G136" s="145"/>
      <c r="H136" s="145"/>
    </row>
    <row r="137">
      <c r="D137" s="144"/>
      <c r="E137" s="144"/>
      <c r="G137" s="145"/>
      <c r="H137" s="145"/>
    </row>
    <row r="138">
      <c r="D138" s="144"/>
      <c r="E138" s="144"/>
      <c r="G138" s="145"/>
      <c r="H138" s="145"/>
    </row>
    <row r="139">
      <c r="D139" s="144"/>
      <c r="E139" s="144"/>
      <c r="G139" s="145"/>
      <c r="H139" s="145"/>
    </row>
    <row r="140">
      <c r="D140" s="144"/>
      <c r="E140" s="144"/>
      <c r="G140" s="145"/>
      <c r="H140" s="145"/>
    </row>
    <row r="141">
      <c r="D141" s="144"/>
      <c r="E141" s="144"/>
      <c r="G141" s="145"/>
      <c r="H141" s="145"/>
    </row>
    <row r="142">
      <c r="D142" s="144"/>
      <c r="E142" s="144"/>
      <c r="G142" s="145"/>
      <c r="H142" s="145"/>
    </row>
    <row r="143">
      <c r="D143" s="144"/>
      <c r="E143" s="144"/>
      <c r="G143" s="145"/>
      <c r="H143" s="145"/>
    </row>
    <row r="144">
      <c r="D144" s="144"/>
      <c r="E144" s="144"/>
      <c r="G144" s="145"/>
      <c r="H144" s="145"/>
    </row>
    <row r="145">
      <c r="D145" s="144"/>
      <c r="E145" s="144"/>
      <c r="G145" s="145"/>
      <c r="H145" s="145"/>
    </row>
    <row r="146">
      <c r="D146" s="144"/>
      <c r="E146" s="144"/>
      <c r="G146" s="145"/>
      <c r="H146" s="145"/>
    </row>
    <row r="147">
      <c r="D147" s="144"/>
      <c r="E147" s="144"/>
      <c r="G147" s="145"/>
      <c r="H147" s="145"/>
    </row>
    <row r="148">
      <c r="D148" s="144"/>
      <c r="E148" s="144"/>
      <c r="G148" s="145"/>
      <c r="H148" s="145"/>
    </row>
    <row r="149">
      <c r="D149" s="144"/>
      <c r="E149" s="144"/>
      <c r="G149" s="145"/>
      <c r="H149" s="145"/>
    </row>
    <row r="150">
      <c r="D150" s="144"/>
      <c r="E150" s="144"/>
      <c r="G150" s="145"/>
      <c r="H150" s="145"/>
    </row>
    <row r="151">
      <c r="D151" s="144"/>
      <c r="E151" s="144"/>
      <c r="G151" s="145"/>
      <c r="H151" s="145"/>
    </row>
    <row r="152">
      <c r="D152" s="144"/>
      <c r="E152" s="144"/>
      <c r="G152" s="145"/>
      <c r="H152" s="145"/>
    </row>
    <row r="153">
      <c r="D153" s="144"/>
      <c r="E153" s="144"/>
      <c r="G153" s="145"/>
      <c r="H153" s="145"/>
    </row>
    <row r="154">
      <c r="D154" s="144"/>
      <c r="E154" s="144"/>
      <c r="G154" s="145"/>
      <c r="H154" s="145"/>
    </row>
    <row r="155">
      <c r="D155" s="144"/>
      <c r="E155" s="144"/>
      <c r="G155" s="145"/>
      <c r="H155" s="145"/>
    </row>
    <row r="156">
      <c r="D156" s="144"/>
      <c r="E156" s="144"/>
      <c r="G156" s="145"/>
      <c r="H156" s="145"/>
    </row>
    <row r="157">
      <c r="D157" s="144"/>
      <c r="E157" s="144"/>
      <c r="G157" s="145"/>
      <c r="H157" s="145"/>
    </row>
    <row r="158">
      <c r="D158" s="144"/>
      <c r="E158" s="144"/>
      <c r="G158" s="145"/>
      <c r="H158" s="145"/>
    </row>
    <row r="159">
      <c r="D159" s="144"/>
      <c r="E159" s="144"/>
      <c r="G159" s="145"/>
      <c r="H159" s="145"/>
    </row>
    <row r="160">
      <c r="D160" s="144"/>
      <c r="E160" s="144"/>
      <c r="G160" s="145"/>
      <c r="H160" s="145"/>
    </row>
    <row r="161">
      <c r="D161" s="144"/>
      <c r="E161" s="144"/>
      <c r="G161" s="145"/>
      <c r="H161" s="145"/>
    </row>
    <row r="162">
      <c r="D162" s="144"/>
      <c r="E162" s="144"/>
      <c r="G162" s="145"/>
      <c r="H162" s="145"/>
    </row>
    <row r="163">
      <c r="D163" s="144"/>
      <c r="E163" s="144"/>
      <c r="G163" s="145"/>
      <c r="H163" s="145"/>
    </row>
    <row r="164">
      <c r="D164" s="144"/>
      <c r="E164" s="144"/>
      <c r="G164" s="145"/>
      <c r="H164" s="145"/>
    </row>
    <row r="165">
      <c r="D165" s="144"/>
      <c r="E165" s="144"/>
      <c r="G165" s="145"/>
      <c r="H165" s="145"/>
    </row>
    <row r="166">
      <c r="D166" s="144"/>
      <c r="E166" s="144"/>
      <c r="G166" s="145"/>
      <c r="H166" s="145"/>
    </row>
    <row r="167">
      <c r="D167" s="144"/>
      <c r="E167" s="144"/>
      <c r="G167" s="145"/>
      <c r="H167" s="145"/>
    </row>
    <row r="168">
      <c r="D168" s="144"/>
      <c r="E168" s="144"/>
      <c r="G168" s="145"/>
      <c r="H168" s="145"/>
    </row>
    <row r="169">
      <c r="D169" s="144"/>
      <c r="E169" s="144"/>
      <c r="G169" s="145"/>
      <c r="H169" s="145"/>
    </row>
    <row r="170">
      <c r="D170" s="144"/>
      <c r="E170" s="144"/>
      <c r="G170" s="145"/>
      <c r="H170" s="145"/>
    </row>
    <row r="171">
      <c r="D171" s="144"/>
      <c r="E171" s="144"/>
      <c r="G171" s="145"/>
      <c r="H171" s="145"/>
    </row>
    <row r="172">
      <c r="D172" s="144"/>
      <c r="E172" s="144"/>
      <c r="G172" s="145"/>
      <c r="H172" s="145"/>
    </row>
    <row r="173">
      <c r="D173" s="144"/>
      <c r="E173" s="144"/>
      <c r="G173" s="145"/>
      <c r="H173" s="145"/>
    </row>
    <row r="174">
      <c r="D174" s="144"/>
      <c r="E174" s="144"/>
      <c r="G174" s="145"/>
      <c r="H174" s="145"/>
    </row>
    <row r="175">
      <c r="D175" s="144"/>
      <c r="E175" s="144"/>
      <c r="G175" s="145"/>
      <c r="H175" s="145"/>
    </row>
    <row r="176">
      <c r="D176" s="144"/>
      <c r="E176" s="144"/>
      <c r="G176" s="145"/>
      <c r="H176" s="145"/>
    </row>
    <row r="177">
      <c r="D177" s="144"/>
      <c r="E177" s="144"/>
      <c r="G177" s="145"/>
      <c r="H177" s="145"/>
    </row>
    <row r="178">
      <c r="D178" s="144"/>
      <c r="E178" s="144"/>
      <c r="G178" s="145"/>
      <c r="H178" s="145"/>
    </row>
    <row r="179">
      <c r="D179" s="144"/>
      <c r="E179" s="144"/>
      <c r="G179" s="145"/>
      <c r="H179" s="145"/>
    </row>
    <row r="180">
      <c r="D180" s="144"/>
      <c r="E180" s="144"/>
      <c r="G180" s="145"/>
      <c r="H180" s="145"/>
    </row>
    <row r="181">
      <c r="D181" s="144"/>
      <c r="E181" s="144"/>
      <c r="G181" s="145"/>
      <c r="H181" s="145"/>
    </row>
    <row r="182">
      <c r="D182" s="144"/>
      <c r="E182" s="144"/>
      <c r="G182" s="145"/>
      <c r="H182" s="145"/>
    </row>
    <row r="183">
      <c r="D183" s="144"/>
      <c r="E183" s="144"/>
      <c r="G183" s="145"/>
      <c r="H183" s="145"/>
    </row>
    <row r="184">
      <c r="D184" s="144"/>
      <c r="E184" s="144"/>
      <c r="G184" s="145"/>
      <c r="H184" s="145"/>
    </row>
    <row r="185">
      <c r="D185" s="144"/>
      <c r="E185" s="144"/>
      <c r="G185" s="145"/>
      <c r="H185" s="145"/>
    </row>
    <row r="186">
      <c r="D186" s="144"/>
      <c r="E186" s="144"/>
      <c r="G186" s="145"/>
      <c r="H186" s="145"/>
    </row>
    <row r="187">
      <c r="D187" s="144"/>
      <c r="E187" s="144"/>
      <c r="G187" s="145"/>
      <c r="H187" s="145"/>
    </row>
    <row r="188">
      <c r="D188" s="144"/>
      <c r="E188" s="144"/>
      <c r="G188" s="145"/>
      <c r="H188" s="145"/>
    </row>
    <row r="189">
      <c r="D189" s="144"/>
      <c r="E189" s="144"/>
      <c r="G189" s="145"/>
      <c r="H189" s="145"/>
    </row>
    <row r="190">
      <c r="D190" s="144"/>
      <c r="E190" s="144"/>
      <c r="G190" s="145"/>
      <c r="H190" s="145"/>
    </row>
    <row r="191">
      <c r="D191" s="144"/>
      <c r="E191" s="144"/>
      <c r="G191" s="145"/>
      <c r="H191" s="145"/>
    </row>
    <row r="192">
      <c r="D192" s="144"/>
      <c r="E192" s="144"/>
      <c r="G192" s="145"/>
      <c r="H192" s="145"/>
    </row>
    <row r="193">
      <c r="D193" s="144"/>
      <c r="E193" s="144"/>
      <c r="G193" s="145"/>
      <c r="H193" s="145"/>
    </row>
    <row r="194">
      <c r="D194" s="144"/>
      <c r="E194" s="144"/>
      <c r="G194" s="145"/>
      <c r="H194" s="145"/>
    </row>
    <row r="195">
      <c r="D195" s="144"/>
      <c r="E195" s="144"/>
      <c r="G195" s="145"/>
      <c r="H195" s="145"/>
    </row>
    <row r="196">
      <c r="D196" s="144"/>
      <c r="E196" s="144"/>
      <c r="G196" s="145"/>
      <c r="H196" s="145"/>
    </row>
    <row r="197">
      <c r="D197" s="144"/>
      <c r="E197" s="144"/>
      <c r="G197" s="145"/>
      <c r="H197" s="145"/>
    </row>
    <row r="198">
      <c r="D198" s="144"/>
      <c r="E198" s="144"/>
      <c r="G198" s="145"/>
      <c r="H198" s="145"/>
    </row>
    <row r="199">
      <c r="D199" s="144"/>
      <c r="E199" s="144"/>
      <c r="G199" s="145"/>
      <c r="H199" s="145"/>
    </row>
    <row r="200">
      <c r="D200" s="144"/>
      <c r="E200" s="144"/>
      <c r="G200" s="145"/>
      <c r="H200" s="145"/>
    </row>
    <row r="201">
      <c r="D201" s="144"/>
      <c r="E201" s="144"/>
      <c r="G201" s="145"/>
      <c r="H201" s="145"/>
    </row>
    <row r="202">
      <c r="D202" s="144"/>
      <c r="E202" s="144"/>
      <c r="G202" s="145"/>
      <c r="H202" s="145"/>
    </row>
    <row r="203">
      <c r="D203" s="144"/>
      <c r="E203" s="144"/>
      <c r="G203" s="145"/>
      <c r="H203" s="145"/>
    </row>
    <row r="204">
      <c r="D204" s="144"/>
      <c r="E204" s="144"/>
      <c r="G204" s="145"/>
      <c r="H204" s="145"/>
    </row>
    <row r="205">
      <c r="D205" s="144"/>
      <c r="E205" s="144"/>
      <c r="G205" s="145"/>
      <c r="H205" s="145"/>
    </row>
    <row r="206">
      <c r="D206" s="144"/>
      <c r="E206" s="144"/>
      <c r="G206" s="145"/>
      <c r="H206" s="145"/>
    </row>
    <row r="207">
      <c r="D207" s="144"/>
      <c r="E207" s="144"/>
      <c r="G207" s="145"/>
      <c r="H207" s="145"/>
    </row>
    <row r="208">
      <c r="D208" s="144"/>
      <c r="E208" s="144"/>
      <c r="G208" s="145"/>
      <c r="H208" s="145"/>
    </row>
    <row r="209">
      <c r="D209" s="144"/>
      <c r="E209" s="144"/>
      <c r="G209" s="145"/>
      <c r="H209" s="145"/>
    </row>
    <row r="210">
      <c r="D210" s="144"/>
      <c r="E210" s="144"/>
      <c r="G210" s="145"/>
      <c r="H210" s="145"/>
    </row>
    <row r="211">
      <c r="D211" s="144"/>
      <c r="E211" s="144"/>
      <c r="G211" s="145"/>
      <c r="H211" s="145"/>
    </row>
    <row r="212">
      <c r="D212" s="144"/>
      <c r="E212" s="144"/>
      <c r="G212" s="145"/>
      <c r="H212" s="145"/>
    </row>
    <row r="213">
      <c r="D213" s="144"/>
      <c r="E213" s="144"/>
      <c r="G213" s="145"/>
      <c r="H213" s="145"/>
    </row>
    <row r="214">
      <c r="D214" s="144"/>
      <c r="E214" s="144"/>
      <c r="G214" s="145"/>
      <c r="H214" s="145"/>
    </row>
    <row r="215">
      <c r="D215" s="144"/>
      <c r="E215" s="144"/>
      <c r="G215" s="145"/>
      <c r="H215" s="145"/>
    </row>
    <row r="216">
      <c r="D216" s="144"/>
      <c r="E216" s="144"/>
      <c r="G216" s="145"/>
      <c r="H216" s="145"/>
    </row>
    <row r="217">
      <c r="D217" s="144"/>
      <c r="E217" s="144"/>
      <c r="G217" s="145"/>
      <c r="H217" s="145"/>
    </row>
    <row r="218">
      <c r="D218" s="144"/>
      <c r="E218" s="144"/>
      <c r="G218" s="145"/>
      <c r="H218" s="145"/>
    </row>
    <row r="219">
      <c r="D219" s="144"/>
      <c r="E219" s="144"/>
      <c r="G219" s="145"/>
      <c r="H219" s="145"/>
    </row>
    <row r="220">
      <c r="D220" s="144"/>
      <c r="E220" s="144"/>
      <c r="G220" s="145"/>
      <c r="H220" s="145"/>
    </row>
    <row r="221">
      <c r="D221" s="144"/>
      <c r="E221" s="144"/>
      <c r="G221" s="145"/>
      <c r="H221" s="145"/>
    </row>
    <row r="222">
      <c r="D222" s="144"/>
      <c r="E222" s="144"/>
      <c r="G222" s="145"/>
      <c r="H222" s="145"/>
    </row>
    <row r="223">
      <c r="D223" s="144"/>
      <c r="E223" s="144"/>
      <c r="G223" s="145"/>
      <c r="H223" s="145"/>
    </row>
    <row r="224">
      <c r="D224" s="144"/>
      <c r="E224" s="144"/>
      <c r="G224" s="145"/>
      <c r="H224" s="145"/>
    </row>
    <row r="225">
      <c r="D225" s="144"/>
      <c r="E225" s="144"/>
      <c r="G225" s="145"/>
      <c r="H225" s="145"/>
    </row>
    <row r="226">
      <c r="D226" s="144"/>
      <c r="E226" s="144"/>
      <c r="G226" s="145"/>
      <c r="H226" s="145"/>
    </row>
    <row r="227">
      <c r="D227" s="144"/>
      <c r="E227" s="144"/>
      <c r="G227" s="145"/>
      <c r="H227" s="145"/>
    </row>
    <row r="228">
      <c r="D228" s="144"/>
      <c r="E228" s="144"/>
      <c r="G228" s="145"/>
      <c r="H228" s="145"/>
    </row>
    <row r="229">
      <c r="D229" s="144"/>
      <c r="E229" s="144"/>
      <c r="G229" s="145"/>
      <c r="H229" s="145"/>
    </row>
    <row r="230">
      <c r="D230" s="144"/>
      <c r="E230" s="144"/>
      <c r="G230" s="145"/>
      <c r="H230" s="145"/>
    </row>
    <row r="231">
      <c r="D231" s="144"/>
      <c r="E231" s="144"/>
      <c r="G231" s="145"/>
      <c r="H231" s="145"/>
    </row>
    <row r="232">
      <c r="D232" s="144"/>
      <c r="E232" s="144"/>
      <c r="G232" s="145"/>
      <c r="H232" s="145"/>
    </row>
    <row r="233">
      <c r="D233" s="144"/>
      <c r="E233" s="144"/>
      <c r="G233" s="145"/>
      <c r="H233" s="145"/>
    </row>
    <row r="234">
      <c r="D234" s="144"/>
      <c r="E234" s="144"/>
      <c r="G234" s="145"/>
      <c r="H234" s="145"/>
    </row>
    <row r="235">
      <c r="D235" s="144"/>
      <c r="E235" s="144"/>
      <c r="G235" s="145"/>
      <c r="H235" s="145"/>
    </row>
    <row r="236">
      <c r="D236" s="144"/>
      <c r="E236" s="144"/>
      <c r="G236" s="145"/>
      <c r="H236" s="145"/>
    </row>
    <row r="237">
      <c r="D237" s="144"/>
      <c r="E237" s="144"/>
      <c r="G237" s="145"/>
      <c r="H237" s="145"/>
    </row>
    <row r="238">
      <c r="D238" s="144"/>
      <c r="E238" s="144"/>
      <c r="G238" s="145"/>
      <c r="H238" s="145"/>
    </row>
    <row r="239">
      <c r="D239" s="144"/>
      <c r="E239" s="144"/>
      <c r="G239" s="145"/>
      <c r="H239" s="145"/>
    </row>
    <row r="240">
      <c r="D240" s="144"/>
      <c r="E240" s="144"/>
      <c r="G240" s="145"/>
      <c r="H240" s="145"/>
    </row>
    <row r="241">
      <c r="D241" s="144"/>
      <c r="E241" s="144"/>
      <c r="G241" s="145"/>
      <c r="H241" s="145"/>
    </row>
    <row r="242">
      <c r="D242" s="144"/>
      <c r="E242" s="144"/>
      <c r="G242" s="145"/>
      <c r="H242" s="145"/>
    </row>
    <row r="243">
      <c r="D243" s="144"/>
      <c r="E243" s="144"/>
      <c r="G243" s="145"/>
      <c r="H243" s="145"/>
    </row>
    <row r="244">
      <c r="D244" s="144"/>
      <c r="E244" s="144"/>
      <c r="G244" s="145"/>
      <c r="H244" s="145"/>
    </row>
    <row r="245">
      <c r="D245" s="144"/>
      <c r="E245" s="144"/>
      <c r="G245" s="145"/>
      <c r="H245" s="145"/>
    </row>
    <row r="246">
      <c r="D246" s="144"/>
      <c r="E246" s="144"/>
      <c r="G246" s="145"/>
      <c r="H246" s="145"/>
    </row>
    <row r="247">
      <c r="D247" s="144"/>
      <c r="E247" s="144"/>
      <c r="G247" s="145"/>
      <c r="H247" s="145"/>
    </row>
    <row r="248">
      <c r="D248" s="144"/>
      <c r="E248" s="144"/>
      <c r="G248" s="145"/>
      <c r="H248" s="145"/>
    </row>
    <row r="249">
      <c r="D249" s="144"/>
      <c r="E249" s="144"/>
      <c r="G249" s="145"/>
      <c r="H249" s="145"/>
    </row>
    <row r="250">
      <c r="D250" s="144"/>
      <c r="E250" s="144"/>
      <c r="G250" s="145"/>
      <c r="H250" s="145"/>
    </row>
    <row r="251">
      <c r="D251" s="144"/>
      <c r="E251" s="144"/>
      <c r="G251" s="145"/>
      <c r="H251" s="145"/>
    </row>
    <row r="252">
      <c r="D252" s="144"/>
      <c r="E252" s="144"/>
      <c r="G252" s="145"/>
      <c r="H252" s="145"/>
    </row>
    <row r="253">
      <c r="D253" s="144"/>
      <c r="E253" s="144"/>
      <c r="G253" s="145"/>
      <c r="H253" s="145"/>
    </row>
    <row r="254">
      <c r="D254" s="144"/>
      <c r="E254" s="144"/>
      <c r="G254" s="145"/>
      <c r="H254" s="145"/>
    </row>
    <row r="255">
      <c r="D255" s="144"/>
      <c r="E255" s="144"/>
      <c r="G255" s="145"/>
      <c r="H255" s="145"/>
    </row>
    <row r="256">
      <c r="D256" s="144"/>
      <c r="E256" s="144"/>
      <c r="G256" s="145"/>
      <c r="H256" s="145"/>
    </row>
    <row r="257">
      <c r="D257" s="144"/>
      <c r="E257" s="144"/>
      <c r="G257" s="145"/>
      <c r="H257" s="145"/>
    </row>
    <row r="258">
      <c r="D258" s="144"/>
      <c r="E258" s="144"/>
      <c r="G258" s="145"/>
      <c r="H258" s="145"/>
    </row>
    <row r="259">
      <c r="D259" s="144"/>
      <c r="E259" s="144"/>
      <c r="G259" s="145"/>
      <c r="H259" s="145"/>
    </row>
    <row r="260">
      <c r="D260" s="144"/>
      <c r="E260" s="144"/>
      <c r="G260" s="145"/>
      <c r="H260" s="145"/>
    </row>
    <row r="261">
      <c r="D261" s="144"/>
      <c r="E261" s="144"/>
      <c r="G261" s="145"/>
      <c r="H261" s="145"/>
    </row>
    <row r="262">
      <c r="D262" s="144"/>
      <c r="E262" s="144"/>
      <c r="G262" s="145"/>
      <c r="H262" s="145"/>
    </row>
    <row r="263">
      <c r="D263" s="144"/>
      <c r="E263" s="144"/>
      <c r="G263" s="145"/>
      <c r="H263" s="145"/>
    </row>
    <row r="264">
      <c r="D264" s="144"/>
      <c r="E264" s="144"/>
      <c r="G264" s="145"/>
      <c r="H264" s="145"/>
    </row>
    <row r="265">
      <c r="D265" s="144"/>
      <c r="E265" s="144"/>
      <c r="G265" s="145"/>
      <c r="H265" s="145"/>
    </row>
    <row r="266">
      <c r="D266" s="144"/>
      <c r="E266" s="144"/>
      <c r="G266" s="145"/>
      <c r="H266" s="145"/>
    </row>
    <row r="267">
      <c r="D267" s="144"/>
      <c r="E267" s="144"/>
      <c r="G267" s="145"/>
      <c r="H267" s="145"/>
    </row>
    <row r="268">
      <c r="D268" s="144"/>
      <c r="E268" s="144"/>
      <c r="G268" s="145"/>
      <c r="H268" s="145"/>
    </row>
    <row r="269">
      <c r="D269" s="144"/>
      <c r="E269" s="144"/>
      <c r="G269" s="145"/>
      <c r="H269" s="145"/>
    </row>
    <row r="270">
      <c r="D270" s="144"/>
      <c r="E270" s="144"/>
      <c r="G270" s="145"/>
      <c r="H270" s="145"/>
    </row>
    <row r="271">
      <c r="D271" s="144"/>
      <c r="E271" s="144"/>
      <c r="G271" s="145"/>
      <c r="H271" s="145"/>
    </row>
    <row r="272">
      <c r="D272" s="144"/>
      <c r="E272" s="144"/>
      <c r="G272" s="145"/>
      <c r="H272" s="145"/>
    </row>
    <row r="273">
      <c r="D273" s="144"/>
      <c r="E273" s="144"/>
      <c r="G273" s="145"/>
      <c r="H273" s="145"/>
    </row>
    <row r="274">
      <c r="D274" s="144"/>
      <c r="E274" s="144"/>
      <c r="G274" s="145"/>
      <c r="H274" s="145"/>
    </row>
    <row r="275">
      <c r="D275" s="144"/>
      <c r="E275" s="144"/>
      <c r="G275" s="145"/>
      <c r="H275" s="145"/>
    </row>
    <row r="276">
      <c r="D276" s="144"/>
      <c r="E276" s="144"/>
      <c r="G276" s="145"/>
      <c r="H276" s="145"/>
    </row>
    <row r="277">
      <c r="D277" s="144"/>
      <c r="E277" s="144"/>
      <c r="G277" s="145"/>
      <c r="H277" s="145"/>
    </row>
    <row r="278">
      <c r="D278" s="144"/>
      <c r="E278" s="144"/>
      <c r="G278" s="145"/>
      <c r="H278" s="145"/>
    </row>
    <row r="279">
      <c r="D279" s="144"/>
      <c r="E279" s="144"/>
      <c r="G279" s="145"/>
      <c r="H279" s="145"/>
    </row>
    <row r="280">
      <c r="D280" s="144"/>
      <c r="E280" s="144"/>
      <c r="G280" s="145"/>
      <c r="H280" s="145"/>
    </row>
    <row r="281">
      <c r="D281" s="144"/>
      <c r="E281" s="144"/>
      <c r="G281" s="145"/>
      <c r="H281" s="145"/>
    </row>
    <row r="282">
      <c r="D282" s="144"/>
      <c r="E282" s="144"/>
      <c r="G282" s="145"/>
      <c r="H282" s="145"/>
    </row>
    <row r="283">
      <c r="D283" s="144"/>
      <c r="E283" s="144"/>
      <c r="G283" s="145"/>
      <c r="H283" s="145"/>
    </row>
    <row r="284">
      <c r="D284" s="144"/>
      <c r="E284" s="144"/>
      <c r="G284" s="145"/>
      <c r="H284" s="145"/>
    </row>
    <row r="285">
      <c r="D285" s="144"/>
      <c r="E285" s="144"/>
      <c r="G285" s="145"/>
      <c r="H285" s="145"/>
    </row>
    <row r="286">
      <c r="D286" s="144"/>
      <c r="E286" s="144"/>
      <c r="G286" s="145"/>
      <c r="H286" s="145"/>
    </row>
    <row r="287">
      <c r="D287" s="144"/>
      <c r="E287" s="144"/>
      <c r="G287" s="145"/>
      <c r="H287" s="145"/>
    </row>
    <row r="288">
      <c r="D288" s="144"/>
      <c r="E288" s="144"/>
      <c r="G288" s="145"/>
      <c r="H288" s="145"/>
    </row>
    <row r="289">
      <c r="D289" s="144"/>
      <c r="E289" s="144"/>
      <c r="G289" s="145"/>
      <c r="H289" s="145"/>
    </row>
    <row r="290">
      <c r="D290" s="144"/>
      <c r="E290" s="144"/>
      <c r="G290" s="145"/>
      <c r="H290" s="145"/>
    </row>
    <row r="291">
      <c r="D291" s="144"/>
      <c r="E291" s="144"/>
      <c r="G291" s="145"/>
      <c r="H291" s="145"/>
    </row>
    <row r="292">
      <c r="D292" s="144"/>
      <c r="E292" s="144"/>
      <c r="G292" s="145"/>
      <c r="H292" s="145"/>
    </row>
    <row r="293">
      <c r="D293" s="144"/>
      <c r="E293" s="144"/>
      <c r="G293" s="145"/>
      <c r="H293" s="145"/>
    </row>
    <row r="294">
      <c r="D294" s="144"/>
      <c r="E294" s="144"/>
      <c r="G294" s="145"/>
      <c r="H294" s="145"/>
    </row>
    <row r="295">
      <c r="D295" s="144"/>
      <c r="E295" s="144"/>
      <c r="G295" s="145"/>
      <c r="H295" s="145"/>
    </row>
    <row r="296">
      <c r="D296" s="144"/>
      <c r="E296" s="144"/>
      <c r="G296" s="145"/>
      <c r="H296" s="145"/>
    </row>
    <row r="297">
      <c r="D297" s="144"/>
      <c r="E297" s="144"/>
      <c r="G297" s="145"/>
      <c r="H297" s="145"/>
    </row>
    <row r="298">
      <c r="D298" s="144"/>
      <c r="E298" s="144"/>
      <c r="G298" s="145"/>
      <c r="H298" s="145"/>
    </row>
    <row r="299">
      <c r="D299" s="144"/>
      <c r="E299" s="144"/>
      <c r="G299" s="145"/>
      <c r="H299" s="145"/>
    </row>
    <row r="300">
      <c r="D300" s="144"/>
      <c r="E300" s="144"/>
      <c r="G300" s="145"/>
      <c r="H300" s="145"/>
    </row>
    <row r="301">
      <c r="D301" s="144"/>
      <c r="E301" s="144"/>
      <c r="G301" s="145"/>
      <c r="H301" s="145"/>
    </row>
    <row r="302">
      <c r="D302" s="144"/>
      <c r="E302" s="144"/>
      <c r="G302" s="145"/>
      <c r="H302" s="145"/>
    </row>
    <row r="303">
      <c r="D303" s="144"/>
      <c r="E303" s="144"/>
      <c r="G303" s="145"/>
      <c r="H303" s="145"/>
    </row>
    <row r="304">
      <c r="D304" s="144"/>
      <c r="E304" s="144"/>
      <c r="G304" s="145"/>
      <c r="H304" s="145"/>
    </row>
    <row r="305">
      <c r="D305" s="144"/>
      <c r="E305" s="144"/>
      <c r="G305" s="145"/>
      <c r="H305" s="145"/>
    </row>
    <row r="306">
      <c r="D306" s="144"/>
      <c r="E306" s="144"/>
      <c r="G306" s="145"/>
      <c r="H306" s="145"/>
    </row>
    <row r="307">
      <c r="D307" s="144"/>
      <c r="E307" s="144"/>
      <c r="G307" s="145"/>
      <c r="H307" s="145"/>
    </row>
    <row r="308">
      <c r="D308" s="144"/>
      <c r="E308" s="144"/>
      <c r="G308" s="145"/>
      <c r="H308" s="145"/>
    </row>
    <row r="309">
      <c r="D309" s="144"/>
      <c r="E309" s="144"/>
      <c r="G309" s="145"/>
      <c r="H309" s="145"/>
    </row>
    <row r="310">
      <c r="D310" s="144"/>
      <c r="E310" s="144"/>
      <c r="G310" s="145"/>
      <c r="H310" s="145"/>
    </row>
    <row r="311">
      <c r="D311" s="144"/>
      <c r="E311" s="144"/>
      <c r="G311" s="145"/>
      <c r="H311" s="145"/>
    </row>
    <row r="312">
      <c r="D312" s="144"/>
      <c r="E312" s="144"/>
      <c r="G312" s="145"/>
      <c r="H312" s="145"/>
    </row>
    <row r="313">
      <c r="D313" s="144"/>
      <c r="E313" s="144"/>
      <c r="G313" s="145"/>
      <c r="H313" s="145"/>
    </row>
    <row r="314">
      <c r="D314" s="144"/>
      <c r="E314" s="144"/>
      <c r="G314" s="145"/>
      <c r="H314" s="145"/>
    </row>
    <row r="315">
      <c r="D315" s="144"/>
      <c r="E315" s="144"/>
      <c r="G315" s="145"/>
      <c r="H315" s="145"/>
    </row>
    <row r="316">
      <c r="D316" s="144"/>
      <c r="E316" s="144"/>
      <c r="G316" s="145"/>
      <c r="H316" s="145"/>
    </row>
    <row r="317">
      <c r="D317" s="144"/>
      <c r="E317" s="144"/>
      <c r="G317" s="145"/>
      <c r="H317" s="145"/>
    </row>
    <row r="318">
      <c r="D318" s="144"/>
      <c r="E318" s="144"/>
      <c r="G318" s="145"/>
      <c r="H318" s="145"/>
    </row>
    <row r="319">
      <c r="D319" s="144"/>
      <c r="E319" s="144"/>
      <c r="G319" s="145"/>
      <c r="H319" s="145"/>
    </row>
    <row r="320">
      <c r="D320" s="144"/>
      <c r="E320" s="144"/>
      <c r="G320" s="145"/>
      <c r="H320" s="145"/>
    </row>
    <row r="321">
      <c r="D321" s="144"/>
      <c r="E321" s="144"/>
      <c r="G321" s="145"/>
      <c r="H321" s="145"/>
    </row>
    <row r="322">
      <c r="D322" s="144"/>
      <c r="E322" s="144"/>
      <c r="G322" s="145"/>
      <c r="H322" s="145"/>
    </row>
    <row r="323">
      <c r="D323" s="144"/>
      <c r="E323" s="144"/>
      <c r="G323" s="145"/>
      <c r="H323" s="145"/>
    </row>
    <row r="324">
      <c r="D324" s="144"/>
      <c r="E324" s="144"/>
      <c r="G324" s="145"/>
      <c r="H324" s="145"/>
    </row>
    <row r="325">
      <c r="D325" s="144"/>
      <c r="E325" s="144"/>
      <c r="G325" s="145"/>
      <c r="H325" s="145"/>
    </row>
    <row r="326">
      <c r="D326" s="144"/>
      <c r="E326" s="144"/>
      <c r="G326" s="145"/>
      <c r="H326" s="145"/>
    </row>
    <row r="327">
      <c r="D327" s="144"/>
      <c r="E327" s="144"/>
      <c r="G327" s="145"/>
      <c r="H327" s="145"/>
    </row>
    <row r="328">
      <c r="D328" s="144"/>
      <c r="E328" s="144"/>
      <c r="G328" s="145"/>
      <c r="H328" s="145"/>
    </row>
    <row r="329">
      <c r="D329" s="144"/>
      <c r="E329" s="144"/>
      <c r="G329" s="145"/>
      <c r="H329" s="145"/>
    </row>
    <row r="330">
      <c r="D330" s="144"/>
      <c r="E330" s="144"/>
      <c r="G330" s="145"/>
      <c r="H330" s="145"/>
    </row>
    <row r="331">
      <c r="D331" s="144"/>
      <c r="E331" s="144"/>
      <c r="G331" s="145"/>
      <c r="H331" s="145"/>
    </row>
    <row r="332">
      <c r="D332" s="144"/>
      <c r="E332" s="144"/>
      <c r="G332" s="145"/>
      <c r="H332" s="145"/>
    </row>
    <row r="333">
      <c r="D333" s="144"/>
      <c r="E333" s="144"/>
      <c r="G333" s="145"/>
      <c r="H333" s="145"/>
    </row>
    <row r="334">
      <c r="D334" s="144"/>
      <c r="E334" s="144"/>
      <c r="G334" s="145"/>
      <c r="H334" s="145"/>
    </row>
    <row r="335">
      <c r="D335" s="144"/>
      <c r="E335" s="144"/>
      <c r="G335" s="145"/>
      <c r="H335" s="145"/>
    </row>
    <row r="336">
      <c r="D336" s="144"/>
      <c r="E336" s="144"/>
      <c r="G336" s="145"/>
      <c r="H336" s="145"/>
    </row>
    <row r="337">
      <c r="D337" s="144"/>
      <c r="E337" s="144"/>
      <c r="G337" s="145"/>
      <c r="H337" s="145"/>
    </row>
    <row r="338">
      <c r="D338" s="144"/>
      <c r="E338" s="144"/>
      <c r="G338" s="145"/>
      <c r="H338" s="145"/>
    </row>
    <row r="339">
      <c r="D339" s="144"/>
      <c r="E339" s="144"/>
      <c r="G339" s="145"/>
      <c r="H339" s="145"/>
    </row>
    <row r="340">
      <c r="D340" s="144"/>
      <c r="E340" s="144"/>
      <c r="G340" s="145"/>
      <c r="H340" s="145"/>
    </row>
    <row r="341">
      <c r="D341" s="144"/>
      <c r="E341" s="144"/>
      <c r="G341" s="145"/>
      <c r="H341" s="145"/>
    </row>
    <row r="342">
      <c r="D342" s="144"/>
      <c r="E342" s="144"/>
      <c r="G342" s="145"/>
      <c r="H342" s="145"/>
    </row>
    <row r="343">
      <c r="D343" s="144"/>
      <c r="E343" s="144"/>
      <c r="G343" s="145"/>
      <c r="H343" s="145"/>
    </row>
    <row r="344">
      <c r="D344" s="144"/>
      <c r="E344" s="144"/>
      <c r="G344" s="145"/>
      <c r="H344" s="145"/>
    </row>
    <row r="345">
      <c r="D345" s="144"/>
      <c r="E345" s="144"/>
      <c r="G345" s="145"/>
      <c r="H345" s="145"/>
    </row>
    <row r="346">
      <c r="D346" s="144"/>
      <c r="E346" s="144"/>
      <c r="G346" s="145"/>
      <c r="H346" s="145"/>
    </row>
    <row r="347">
      <c r="D347" s="144"/>
      <c r="E347" s="144"/>
      <c r="G347" s="145"/>
      <c r="H347" s="145"/>
    </row>
    <row r="348">
      <c r="D348" s="144"/>
      <c r="E348" s="144"/>
      <c r="G348" s="145"/>
      <c r="H348" s="145"/>
    </row>
    <row r="349">
      <c r="D349" s="144"/>
      <c r="E349" s="144"/>
      <c r="G349" s="145"/>
      <c r="H349" s="145"/>
    </row>
    <row r="350">
      <c r="D350" s="144"/>
      <c r="E350" s="144"/>
      <c r="G350" s="145"/>
      <c r="H350" s="145"/>
    </row>
    <row r="351">
      <c r="D351" s="144"/>
      <c r="E351" s="144"/>
      <c r="G351" s="145"/>
      <c r="H351" s="145"/>
    </row>
    <row r="352">
      <c r="D352" s="144"/>
      <c r="E352" s="144"/>
      <c r="G352" s="145"/>
      <c r="H352" s="145"/>
    </row>
    <row r="353">
      <c r="D353" s="144"/>
      <c r="E353" s="144"/>
      <c r="G353" s="145"/>
      <c r="H353" s="145"/>
    </row>
    <row r="354">
      <c r="D354" s="144"/>
      <c r="E354" s="144"/>
      <c r="G354" s="145"/>
      <c r="H354" s="145"/>
    </row>
    <row r="355">
      <c r="D355" s="144"/>
      <c r="E355" s="144"/>
      <c r="G355" s="145"/>
      <c r="H355" s="145"/>
    </row>
    <row r="356">
      <c r="D356" s="144"/>
      <c r="E356" s="144"/>
      <c r="G356" s="145"/>
      <c r="H356" s="145"/>
    </row>
    <row r="357">
      <c r="D357" s="144"/>
      <c r="E357" s="144"/>
      <c r="G357" s="145"/>
      <c r="H357" s="145"/>
    </row>
    <row r="358">
      <c r="D358" s="144"/>
      <c r="E358" s="144"/>
      <c r="G358" s="145"/>
      <c r="H358" s="145"/>
    </row>
    <row r="359">
      <c r="D359" s="144"/>
      <c r="E359" s="144"/>
      <c r="G359" s="145"/>
      <c r="H359" s="145"/>
    </row>
    <row r="360">
      <c r="D360" s="144"/>
      <c r="E360" s="144"/>
      <c r="G360" s="145"/>
      <c r="H360" s="145"/>
    </row>
    <row r="361">
      <c r="D361" s="144"/>
      <c r="E361" s="144"/>
      <c r="G361" s="145"/>
      <c r="H361" s="145"/>
    </row>
    <row r="362">
      <c r="D362" s="144"/>
      <c r="E362" s="144"/>
      <c r="G362" s="145"/>
      <c r="H362" s="145"/>
    </row>
    <row r="363">
      <c r="D363" s="144"/>
      <c r="E363" s="144"/>
      <c r="G363" s="145"/>
      <c r="H363" s="145"/>
    </row>
    <row r="364">
      <c r="D364" s="144"/>
      <c r="E364" s="144"/>
      <c r="G364" s="145"/>
      <c r="H364" s="145"/>
    </row>
    <row r="365">
      <c r="D365" s="144"/>
      <c r="E365" s="144"/>
      <c r="G365" s="145"/>
      <c r="H365" s="145"/>
    </row>
    <row r="366">
      <c r="D366" s="144"/>
      <c r="E366" s="144"/>
      <c r="G366" s="145"/>
      <c r="H366" s="145"/>
    </row>
    <row r="367">
      <c r="D367" s="144"/>
      <c r="E367" s="144"/>
      <c r="G367" s="145"/>
      <c r="H367" s="145"/>
    </row>
    <row r="368">
      <c r="D368" s="144"/>
      <c r="E368" s="144"/>
      <c r="G368" s="145"/>
      <c r="H368" s="145"/>
    </row>
    <row r="369">
      <c r="D369" s="144"/>
      <c r="E369" s="144"/>
      <c r="G369" s="145"/>
      <c r="H369" s="145"/>
    </row>
    <row r="370">
      <c r="D370" s="144"/>
      <c r="E370" s="144"/>
      <c r="G370" s="145"/>
      <c r="H370" s="145"/>
    </row>
    <row r="371">
      <c r="D371" s="144"/>
      <c r="E371" s="144"/>
      <c r="G371" s="145"/>
      <c r="H371" s="145"/>
    </row>
    <row r="372">
      <c r="D372" s="144"/>
      <c r="E372" s="144"/>
      <c r="G372" s="145"/>
      <c r="H372" s="145"/>
    </row>
    <row r="373">
      <c r="D373" s="144"/>
      <c r="E373" s="144"/>
      <c r="G373" s="145"/>
      <c r="H373" s="145"/>
    </row>
    <row r="374">
      <c r="D374" s="144"/>
      <c r="E374" s="144"/>
      <c r="G374" s="145"/>
      <c r="H374" s="145"/>
    </row>
    <row r="375">
      <c r="D375" s="144"/>
      <c r="E375" s="144"/>
      <c r="G375" s="145"/>
      <c r="H375" s="145"/>
    </row>
    <row r="376">
      <c r="D376" s="144"/>
      <c r="E376" s="144"/>
      <c r="G376" s="145"/>
      <c r="H376" s="145"/>
    </row>
    <row r="377">
      <c r="D377" s="144"/>
      <c r="E377" s="144"/>
      <c r="G377" s="145"/>
      <c r="H377" s="145"/>
    </row>
    <row r="378">
      <c r="D378" s="144"/>
      <c r="E378" s="144"/>
      <c r="G378" s="145"/>
      <c r="H378" s="145"/>
    </row>
    <row r="379">
      <c r="D379" s="144"/>
      <c r="E379" s="144"/>
      <c r="G379" s="145"/>
      <c r="H379" s="145"/>
    </row>
    <row r="380">
      <c r="D380" s="144"/>
      <c r="E380" s="144"/>
      <c r="G380" s="145"/>
      <c r="H380" s="145"/>
    </row>
    <row r="381">
      <c r="D381" s="144"/>
      <c r="E381" s="144"/>
      <c r="G381" s="145"/>
      <c r="H381" s="145"/>
    </row>
    <row r="382">
      <c r="D382" s="144"/>
      <c r="E382" s="144"/>
      <c r="G382" s="145"/>
      <c r="H382" s="145"/>
    </row>
    <row r="383">
      <c r="D383" s="144"/>
      <c r="E383" s="144"/>
      <c r="G383" s="145"/>
      <c r="H383" s="145"/>
    </row>
    <row r="384">
      <c r="D384" s="144"/>
      <c r="E384" s="144"/>
      <c r="G384" s="145"/>
      <c r="H384" s="145"/>
    </row>
    <row r="385">
      <c r="D385" s="144"/>
      <c r="E385" s="144"/>
      <c r="G385" s="145"/>
      <c r="H385" s="145"/>
    </row>
    <row r="386">
      <c r="D386" s="144"/>
      <c r="E386" s="144"/>
      <c r="G386" s="145"/>
      <c r="H386" s="145"/>
    </row>
    <row r="387">
      <c r="D387" s="144"/>
      <c r="E387" s="144"/>
      <c r="G387" s="145"/>
      <c r="H387" s="145"/>
    </row>
    <row r="388">
      <c r="D388" s="144"/>
      <c r="E388" s="144"/>
      <c r="G388" s="145"/>
      <c r="H388" s="145"/>
    </row>
    <row r="389">
      <c r="D389" s="144"/>
      <c r="E389" s="144"/>
      <c r="G389" s="145"/>
      <c r="H389" s="145"/>
    </row>
    <row r="390">
      <c r="D390" s="144"/>
      <c r="E390" s="144"/>
      <c r="G390" s="145"/>
      <c r="H390" s="145"/>
    </row>
    <row r="391">
      <c r="D391" s="144"/>
      <c r="E391" s="144"/>
      <c r="G391" s="145"/>
      <c r="H391" s="145"/>
    </row>
    <row r="392">
      <c r="D392" s="144"/>
      <c r="E392" s="144"/>
      <c r="G392" s="145"/>
      <c r="H392" s="145"/>
    </row>
    <row r="393">
      <c r="D393" s="144"/>
      <c r="E393" s="144"/>
      <c r="G393" s="145"/>
      <c r="H393" s="145"/>
    </row>
    <row r="394">
      <c r="D394" s="144"/>
      <c r="E394" s="144"/>
      <c r="G394" s="145"/>
      <c r="H394" s="145"/>
    </row>
    <row r="395">
      <c r="D395" s="144"/>
      <c r="E395" s="144"/>
      <c r="G395" s="145"/>
      <c r="H395" s="145"/>
    </row>
    <row r="396">
      <c r="D396" s="144"/>
      <c r="E396" s="144"/>
      <c r="G396" s="145"/>
      <c r="H396" s="145"/>
    </row>
    <row r="397">
      <c r="D397" s="144"/>
      <c r="E397" s="144"/>
      <c r="G397" s="145"/>
      <c r="H397" s="145"/>
    </row>
    <row r="398">
      <c r="D398" s="144"/>
      <c r="E398" s="144"/>
      <c r="G398" s="145"/>
      <c r="H398" s="145"/>
    </row>
    <row r="399">
      <c r="D399" s="144"/>
      <c r="E399" s="144"/>
      <c r="G399" s="145"/>
      <c r="H399" s="145"/>
    </row>
    <row r="400">
      <c r="D400" s="144"/>
      <c r="E400" s="144"/>
      <c r="G400" s="145"/>
      <c r="H400" s="145"/>
    </row>
    <row r="401">
      <c r="D401" s="144"/>
      <c r="E401" s="144"/>
      <c r="G401" s="145"/>
      <c r="H401" s="145"/>
    </row>
    <row r="402">
      <c r="D402" s="144"/>
      <c r="E402" s="144"/>
      <c r="G402" s="145"/>
      <c r="H402" s="145"/>
    </row>
    <row r="403">
      <c r="D403" s="144"/>
      <c r="E403" s="144"/>
      <c r="G403" s="145"/>
      <c r="H403" s="145"/>
    </row>
    <row r="404">
      <c r="D404" s="144"/>
      <c r="E404" s="144"/>
      <c r="G404" s="145"/>
      <c r="H404" s="145"/>
    </row>
    <row r="405">
      <c r="D405" s="144"/>
      <c r="E405" s="144"/>
      <c r="G405" s="145"/>
      <c r="H405" s="145"/>
    </row>
    <row r="406">
      <c r="D406" s="144"/>
      <c r="E406" s="144"/>
      <c r="G406" s="145"/>
      <c r="H406" s="145"/>
    </row>
    <row r="407">
      <c r="D407" s="144"/>
      <c r="E407" s="144"/>
      <c r="G407" s="145"/>
      <c r="H407" s="145"/>
    </row>
    <row r="408">
      <c r="D408" s="144"/>
      <c r="E408" s="144"/>
      <c r="G408" s="145"/>
      <c r="H408" s="145"/>
    </row>
    <row r="409">
      <c r="D409" s="144"/>
      <c r="E409" s="144"/>
      <c r="G409" s="145"/>
      <c r="H409" s="145"/>
    </row>
    <row r="410">
      <c r="D410" s="144"/>
      <c r="E410" s="144"/>
      <c r="G410" s="145"/>
      <c r="H410" s="145"/>
    </row>
    <row r="411">
      <c r="D411" s="144"/>
      <c r="E411" s="144"/>
      <c r="G411" s="145"/>
      <c r="H411" s="145"/>
    </row>
    <row r="412">
      <c r="D412" s="144"/>
      <c r="E412" s="144"/>
      <c r="G412" s="145"/>
      <c r="H412" s="145"/>
    </row>
    <row r="413">
      <c r="D413" s="144"/>
      <c r="E413" s="144"/>
      <c r="G413" s="145"/>
      <c r="H413" s="145"/>
    </row>
    <row r="414">
      <c r="D414" s="144"/>
      <c r="E414" s="144"/>
      <c r="G414" s="145"/>
      <c r="H414" s="145"/>
    </row>
    <row r="415">
      <c r="D415" s="144"/>
      <c r="E415" s="144"/>
      <c r="G415" s="145"/>
      <c r="H415" s="145"/>
    </row>
    <row r="416">
      <c r="D416" s="144"/>
      <c r="E416" s="144"/>
      <c r="G416" s="145"/>
      <c r="H416" s="145"/>
    </row>
    <row r="417">
      <c r="D417" s="144"/>
      <c r="E417" s="144"/>
      <c r="G417" s="145"/>
      <c r="H417" s="145"/>
    </row>
    <row r="418">
      <c r="D418" s="144"/>
      <c r="E418" s="144"/>
      <c r="G418" s="145"/>
      <c r="H418" s="145"/>
    </row>
    <row r="419">
      <c r="D419" s="144"/>
      <c r="E419" s="144"/>
      <c r="G419" s="145"/>
      <c r="H419" s="145"/>
    </row>
    <row r="420">
      <c r="D420" s="144"/>
      <c r="E420" s="144"/>
      <c r="G420" s="145"/>
      <c r="H420" s="145"/>
    </row>
    <row r="421">
      <c r="D421" s="144"/>
      <c r="E421" s="144"/>
      <c r="G421" s="145"/>
      <c r="H421" s="145"/>
    </row>
    <row r="422">
      <c r="D422" s="144"/>
      <c r="E422" s="144"/>
      <c r="G422" s="145"/>
      <c r="H422" s="145"/>
    </row>
    <row r="423">
      <c r="D423" s="144"/>
      <c r="E423" s="144"/>
      <c r="G423" s="145"/>
      <c r="H423" s="145"/>
    </row>
    <row r="424">
      <c r="D424" s="144"/>
      <c r="E424" s="144"/>
      <c r="G424" s="145"/>
      <c r="H424" s="145"/>
    </row>
    <row r="425">
      <c r="D425" s="144"/>
      <c r="E425" s="144"/>
      <c r="G425" s="145"/>
      <c r="H425" s="145"/>
    </row>
    <row r="426">
      <c r="D426" s="144"/>
      <c r="E426" s="144"/>
      <c r="G426" s="145"/>
      <c r="H426" s="145"/>
    </row>
    <row r="427">
      <c r="D427" s="144"/>
      <c r="E427" s="144"/>
      <c r="G427" s="145"/>
      <c r="H427" s="145"/>
    </row>
    <row r="428">
      <c r="D428" s="144"/>
      <c r="E428" s="144"/>
      <c r="G428" s="145"/>
      <c r="H428" s="145"/>
    </row>
    <row r="429">
      <c r="D429" s="144"/>
      <c r="E429" s="144"/>
      <c r="G429" s="145"/>
      <c r="H429" s="145"/>
    </row>
    <row r="430">
      <c r="D430" s="144"/>
      <c r="E430" s="144"/>
      <c r="G430" s="145"/>
      <c r="H430" s="145"/>
    </row>
    <row r="431">
      <c r="D431" s="144"/>
      <c r="E431" s="144"/>
      <c r="G431" s="145"/>
      <c r="H431" s="145"/>
    </row>
    <row r="432">
      <c r="D432" s="144"/>
      <c r="E432" s="144"/>
      <c r="G432" s="145"/>
      <c r="H432" s="145"/>
    </row>
    <row r="433">
      <c r="D433" s="144"/>
      <c r="E433" s="144"/>
      <c r="G433" s="145"/>
      <c r="H433" s="145"/>
    </row>
    <row r="434">
      <c r="D434" s="144"/>
      <c r="E434" s="144"/>
      <c r="G434" s="145"/>
      <c r="H434" s="145"/>
    </row>
    <row r="435">
      <c r="D435" s="144"/>
      <c r="E435" s="144"/>
      <c r="G435" s="145"/>
      <c r="H435" s="145"/>
    </row>
    <row r="436">
      <c r="D436" s="144"/>
      <c r="E436" s="144"/>
      <c r="G436" s="145"/>
      <c r="H436" s="145"/>
    </row>
    <row r="437">
      <c r="D437" s="144"/>
      <c r="E437" s="144"/>
      <c r="G437" s="145"/>
      <c r="H437" s="145"/>
    </row>
    <row r="438">
      <c r="D438" s="144"/>
      <c r="E438" s="144"/>
      <c r="G438" s="145"/>
      <c r="H438" s="145"/>
    </row>
    <row r="439">
      <c r="D439" s="144"/>
      <c r="E439" s="144"/>
      <c r="G439" s="145"/>
      <c r="H439" s="145"/>
    </row>
    <row r="440">
      <c r="D440" s="144"/>
      <c r="E440" s="144"/>
      <c r="G440" s="145"/>
      <c r="H440" s="145"/>
    </row>
    <row r="441">
      <c r="D441" s="144"/>
      <c r="E441" s="144"/>
      <c r="G441" s="145"/>
      <c r="H441" s="145"/>
    </row>
    <row r="442">
      <c r="D442" s="144"/>
      <c r="E442" s="144"/>
      <c r="G442" s="145"/>
      <c r="H442" s="145"/>
    </row>
    <row r="443">
      <c r="D443" s="144"/>
      <c r="E443" s="144"/>
      <c r="G443" s="145"/>
      <c r="H443" s="145"/>
    </row>
    <row r="444">
      <c r="D444" s="144"/>
      <c r="E444" s="144"/>
      <c r="G444" s="145"/>
      <c r="H444" s="145"/>
    </row>
    <row r="445">
      <c r="D445" s="144"/>
      <c r="E445" s="144"/>
      <c r="G445" s="145"/>
      <c r="H445" s="145"/>
    </row>
    <row r="446">
      <c r="D446" s="144"/>
      <c r="E446" s="144"/>
      <c r="G446" s="145"/>
      <c r="H446" s="145"/>
    </row>
    <row r="447">
      <c r="D447" s="144"/>
      <c r="E447" s="144"/>
      <c r="G447" s="145"/>
      <c r="H447" s="145"/>
    </row>
    <row r="448">
      <c r="D448" s="144"/>
      <c r="E448" s="144"/>
      <c r="G448" s="145"/>
      <c r="H448" s="145"/>
    </row>
    <row r="449">
      <c r="D449" s="144"/>
      <c r="E449" s="144"/>
      <c r="G449" s="145"/>
      <c r="H449" s="145"/>
    </row>
    <row r="450">
      <c r="D450" s="144"/>
      <c r="E450" s="144"/>
      <c r="G450" s="145"/>
      <c r="H450" s="145"/>
    </row>
    <row r="451">
      <c r="D451" s="144"/>
      <c r="E451" s="144"/>
      <c r="G451" s="145"/>
      <c r="H451" s="145"/>
    </row>
    <row r="452">
      <c r="D452" s="144"/>
      <c r="E452" s="144"/>
      <c r="G452" s="145"/>
      <c r="H452" s="145"/>
    </row>
    <row r="453">
      <c r="D453" s="144"/>
      <c r="E453" s="144"/>
      <c r="G453" s="145"/>
      <c r="H453" s="145"/>
    </row>
    <row r="454">
      <c r="D454" s="144"/>
      <c r="E454" s="144"/>
      <c r="G454" s="145"/>
      <c r="H454" s="145"/>
    </row>
    <row r="455">
      <c r="D455" s="144"/>
      <c r="E455" s="144"/>
      <c r="G455" s="145"/>
      <c r="H455" s="145"/>
    </row>
    <row r="456">
      <c r="D456" s="144"/>
      <c r="E456" s="144"/>
      <c r="G456" s="145"/>
      <c r="H456" s="145"/>
    </row>
    <row r="457">
      <c r="D457" s="144"/>
      <c r="E457" s="144"/>
      <c r="G457" s="145"/>
      <c r="H457" s="145"/>
    </row>
    <row r="458">
      <c r="D458" s="144"/>
      <c r="E458" s="144"/>
      <c r="G458" s="145"/>
      <c r="H458" s="145"/>
    </row>
    <row r="459">
      <c r="D459" s="144"/>
      <c r="E459" s="144"/>
      <c r="G459" s="145"/>
      <c r="H459" s="145"/>
    </row>
    <row r="460">
      <c r="D460" s="144"/>
      <c r="E460" s="144"/>
      <c r="G460" s="145"/>
      <c r="H460" s="145"/>
    </row>
    <row r="461">
      <c r="D461" s="144"/>
      <c r="E461" s="144"/>
      <c r="G461" s="145"/>
      <c r="H461" s="145"/>
    </row>
    <row r="462">
      <c r="D462" s="144"/>
      <c r="E462" s="144"/>
      <c r="G462" s="145"/>
      <c r="H462" s="145"/>
    </row>
    <row r="463">
      <c r="D463" s="144"/>
      <c r="E463" s="144"/>
      <c r="G463" s="145"/>
      <c r="H463" s="145"/>
    </row>
    <row r="464">
      <c r="D464" s="144"/>
      <c r="E464" s="144"/>
      <c r="G464" s="145"/>
      <c r="H464" s="145"/>
    </row>
    <row r="465">
      <c r="D465" s="144"/>
      <c r="E465" s="144"/>
      <c r="G465" s="145"/>
      <c r="H465" s="145"/>
    </row>
    <row r="466">
      <c r="D466" s="144"/>
      <c r="E466" s="144"/>
      <c r="G466" s="145"/>
      <c r="H466" s="145"/>
    </row>
    <row r="467">
      <c r="D467" s="144"/>
      <c r="E467" s="144"/>
      <c r="G467" s="145"/>
      <c r="H467" s="145"/>
    </row>
    <row r="468">
      <c r="D468" s="144"/>
      <c r="E468" s="144"/>
      <c r="G468" s="145"/>
      <c r="H468" s="145"/>
    </row>
    <row r="469">
      <c r="D469" s="144"/>
      <c r="E469" s="144"/>
      <c r="G469" s="145"/>
      <c r="H469" s="145"/>
    </row>
    <row r="470">
      <c r="D470" s="144"/>
      <c r="E470" s="144"/>
      <c r="G470" s="145"/>
      <c r="H470" s="145"/>
    </row>
    <row r="471">
      <c r="D471" s="144"/>
      <c r="E471" s="144"/>
      <c r="G471" s="145"/>
      <c r="H471" s="145"/>
    </row>
    <row r="472">
      <c r="D472" s="144"/>
      <c r="E472" s="144"/>
      <c r="G472" s="145"/>
      <c r="H472" s="145"/>
    </row>
    <row r="473">
      <c r="D473" s="144"/>
      <c r="E473" s="144"/>
      <c r="G473" s="145"/>
      <c r="H473" s="145"/>
    </row>
    <row r="474">
      <c r="D474" s="144"/>
      <c r="E474" s="144"/>
      <c r="G474" s="145"/>
      <c r="H474" s="145"/>
    </row>
    <row r="475">
      <c r="D475" s="144"/>
      <c r="E475" s="144"/>
      <c r="G475" s="145"/>
      <c r="H475" s="145"/>
    </row>
    <row r="476">
      <c r="D476" s="144"/>
      <c r="E476" s="144"/>
      <c r="G476" s="145"/>
      <c r="H476" s="145"/>
    </row>
    <row r="477">
      <c r="D477" s="144"/>
      <c r="E477" s="144"/>
      <c r="G477" s="145"/>
      <c r="H477" s="145"/>
    </row>
    <row r="478">
      <c r="D478" s="144"/>
      <c r="E478" s="144"/>
      <c r="G478" s="145"/>
      <c r="H478" s="145"/>
    </row>
    <row r="479">
      <c r="D479" s="144"/>
      <c r="E479" s="144"/>
      <c r="G479" s="145"/>
      <c r="H479" s="145"/>
    </row>
    <row r="480">
      <c r="D480" s="144"/>
      <c r="E480" s="144"/>
      <c r="G480" s="145"/>
      <c r="H480" s="145"/>
    </row>
    <row r="481">
      <c r="D481" s="144"/>
      <c r="E481" s="144"/>
      <c r="G481" s="145"/>
      <c r="H481" s="145"/>
    </row>
    <row r="482">
      <c r="D482" s="144"/>
      <c r="E482" s="144"/>
      <c r="G482" s="145"/>
      <c r="H482" s="145"/>
    </row>
    <row r="483">
      <c r="D483" s="144"/>
      <c r="E483" s="144"/>
      <c r="G483" s="145"/>
      <c r="H483" s="145"/>
    </row>
    <row r="484">
      <c r="D484" s="144"/>
      <c r="E484" s="144"/>
      <c r="G484" s="145"/>
      <c r="H484" s="145"/>
    </row>
    <row r="485">
      <c r="D485" s="144"/>
      <c r="E485" s="144"/>
      <c r="G485" s="145"/>
      <c r="H485" s="145"/>
    </row>
    <row r="486">
      <c r="D486" s="144"/>
      <c r="E486" s="144"/>
      <c r="G486" s="145"/>
      <c r="H486" s="145"/>
    </row>
    <row r="487">
      <c r="D487" s="144"/>
      <c r="E487" s="144"/>
      <c r="G487" s="145"/>
      <c r="H487" s="145"/>
    </row>
    <row r="488">
      <c r="D488" s="144"/>
      <c r="E488" s="144"/>
      <c r="G488" s="145"/>
      <c r="H488" s="145"/>
    </row>
    <row r="489">
      <c r="D489" s="144"/>
      <c r="E489" s="144"/>
      <c r="G489" s="145"/>
      <c r="H489" s="145"/>
    </row>
    <row r="490">
      <c r="D490" s="144"/>
      <c r="E490" s="144"/>
      <c r="G490" s="145"/>
      <c r="H490" s="145"/>
    </row>
    <row r="491">
      <c r="D491" s="144"/>
      <c r="E491" s="144"/>
      <c r="G491" s="145"/>
      <c r="H491" s="145"/>
    </row>
    <row r="492">
      <c r="D492" s="144"/>
      <c r="E492" s="144"/>
      <c r="G492" s="145"/>
      <c r="H492" s="145"/>
    </row>
    <row r="493">
      <c r="D493" s="144"/>
      <c r="E493" s="144"/>
      <c r="G493" s="145"/>
      <c r="H493" s="145"/>
    </row>
    <row r="494">
      <c r="D494" s="144"/>
      <c r="E494" s="144"/>
      <c r="G494" s="145"/>
      <c r="H494" s="145"/>
    </row>
    <row r="495">
      <c r="D495" s="144"/>
      <c r="E495" s="144"/>
      <c r="G495" s="145"/>
      <c r="H495" s="145"/>
    </row>
    <row r="496">
      <c r="D496" s="144"/>
      <c r="E496" s="144"/>
      <c r="G496" s="145"/>
      <c r="H496" s="145"/>
    </row>
    <row r="497">
      <c r="D497" s="144"/>
      <c r="E497" s="144"/>
      <c r="G497" s="145"/>
      <c r="H497" s="145"/>
    </row>
    <row r="498">
      <c r="D498" s="144"/>
      <c r="E498" s="144"/>
      <c r="G498" s="145"/>
      <c r="H498" s="145"/>
    </row>
    <row r="499">
      <c r="D499" s="144"/>
      <c r="E499" s="144"/>
      <c r="G499" s="145"/>
      <c r="H499" s="145"/>
    </row>
    <row r="500">
      <c r="D500" s="144"/>
      <c r="E500" s="144"/>
      <c r="G500" s="145"/>
      <c r="H500" s="145"/>
    </row>
    <row r="501">
      <c r="D501" s="144"/>
      <c r="E501" s="144"/>
      <c r="G501" s="145"/>
      <c r="H501" s="145"/>
    </row>
    <row r="502">
      <c r="D502" s="144"/>
      <c r="E502" s="144"/>
      <c r="G502" s="145"/>
      <c r="H502" s="145"/>
    </row>
    <row r="503">
      <c r="D503" s="144"/>
      <c r="E503" s="144"/>
      <c r="G503" s="145"/>
      <c r="H503" s="145"/>
    </row>
    <row r="504">
      <c r="D504" s="144"/>
      <c r="E504" s="144"/>
      <c r="G504" s="145"/>
      <c r="H504" s="145"/>
    </row>
    <row r="505">
      <c r="D505" s="144"/>
      <c r="E505" s="144"/>
      <c r="G505" s="145"/>
      <c r="H505" s="145"/>
    </row>
    <row r="506">
      <c r="D506" s="144"/>
      <c r="E506" s="144"/>
      <c r="G506" s="145"/>
      <c r="H506" s="145"/>
    </row>
    <row r="507">
      <c r="D507" s="144"/>
      <c r="E507" s="144"/>
      <c r="G507" s="145"/>
      <c r="H507" s="145"/>
    </row>
    <row r="508">
      <c r="D508" s="144"/>
      <c r="E508" s="144"/>
      <c r="G508" s="145"/>
      <c r="H508" s="145"/>
    </row>
    <row r="509">
      <c r="D509" s="144"/>
      <c r="E509" s="144"/>
      <c r="G509" s="145"/>
      <c r="H509" s="145"/>
    </row>
    <row r="510">
      <c r="D510" s="144"/>
      <c r="E510" s="144"/>
      <c r="G510" s="145"/>
      <c r="H510" s="145"/>
    </row>
    <row r="511">
      <c r="D511" s="144"/>
      <c r="E511" s="144"/>
      <c r="G511" s="145"/>
      <c r="H511" s="145"/>
    </row>
    <row r="512">
      <c r="D512" s="144"/>
      <c r="E512" s="144"/>
      <c r="G512" s="145"/>
      <c r="H512" s="145"/>
    </row>
    <row r="513">
      <c r="D513" s="144"/>
      <c r="E513" s="144"/>
      <c r="G513" s="145"/>
      <c r="H513" s="145"/>
    </row>
    <row r="514">
      <c r="D514" s="144"/>
      <c r="E514" s="144"/>
      <c r="G514" s="145"/>
      <c r="H514" s="145"/>
    </row>
    <row r="515">
      <c r="D515" s="144"/>
      <c r="E515" s="144"/>
      <c r="G515" s="145"/>
      <c r="H515" s="145"/>
    </row>
    <row r="516">
      <c r="D516" s="144"/>
      <c r="E516" s="144"/>
      <c r="G516" s="145"/>
      <c r="H516" s="145"/>
    </row>
    <row r="517">
      <c r="D517" s="144"/>
      <c r="E517" s="144"/>
      <c r="G517" s="145"/>
      <c r="H517" s="145"/>
    </row>
    <row r="518">
      <c r="D518" s="144"/>
      <c r="E518" s="144"/>
      <c r="G518" s="145"/>
      <c r="H518" s="145"/>
    </row>
    <row r="519">
      <c r="D519" s="144"/>
      <c r="E519" s="144"/>
      <c r="G519" s="145"/>
      <c r="H519" s="145"/>
    </row>
    <row r="520">
      <c r="D520" s="144"/>
      <c r="E520" s="144"/>
      <c r="G520" s="145"/>
      <c r="H520" s="145"/>
    </row>
    <row r="521">
      <c r="D521" s="144"/>
      <c r="E521" s="144"/>
      <c r="G521" s="145"/>
      <c r="H521" s="145"/>
    </row>
    <row r="522">
      <c r="D522" s="144"/>
      <c r="E522" s="144"/>
      <c r="G522" s="145"/>
      <c r="H522" s="145"/>
    </row>
    <row r="523">
      <c r="D523" s="144"/>
      <c r="E523" s="144"/>
      <c r="G523" s="145"/>
      <c r="H523" s="145"/>
    </row>
    <row r="524">
      <c r="D524" s="144"/>
      <c r="E524" s="144"/>
      <c r="G524" s="145"/>
      <c r="H524" s="145"/>
    </row>
    <row r="525">
      <c r="D525" s="144"/>
      <c r="E525" s="144"/>
      <c r="G525" s="145"/>
      <c r="H525" s="145"/>
    </row>
    <row r="526">
      <c r="D526" s="144"/>
      <c r="E526" s="144"/>
      <c r="G526" s="145"/>
      <c r="H526" s="145"/>
    </row>
    <row r="527">
      <c r="D527" s="144"/>
      <c r="E527" s="144"/>
      <c r="G527" s="145"/>
      <c r="H527" s="145"/>
    </row>
    <row r="528">
      <c r="D528" s="144"/>
      <c r="E528" s="144"/>
      <c r="G528" s="145"/>
      <c r="H528" s="145"/>
    </row>
    <row r="529">
      <c r="D529" s="144"/>
      <c r="E529" s="144"/>
      <c r="G529" s="145"/>
      <c r="H529" s="145"/>
    </row>
    <row r="530">
      <c r="D530" s="144"/>
      <c r="E530" s="144"/>
      <c r="G530" s="145"/>
      <c r="H530" s="145"/>
    </row>
    <row r="531">
      <c r="D531" s="144"/>
      <c r="E531" s="144"/>
      <c r="G531" s="145"/>
      <c r="H531" s="145"/>
    </row>
    <row r="532">
      <c r="D532" s="144"/>
      <c r="E532" s="144"/>
      <c r="G532" s="145"/>
      <c r="H532" s="145"/>
    </row>
    <row r="533">
      <c r="D533" s="144"/>
      <c r="E533" s="144"/>
      <c r="G533" s="145"/>
      <c r="H533" s="145"/>
    </row>
    <row r="534">
      <c r="D534" s="144"/>
      <c r="E534" s="144"/>
      <c r="G534" s="145"/>
      <c r="H534" s="145"/>
    </row>
    <row r="535">
      <c r="D535" s="144"/>
      <c r="E535" s="144"/>
      <c r="G535" s="145"/>
      <c r="H535" s="145"/>
    </row>
    <row r="536">
      <c r="D536" s="144"/>
      <c r="E536" s="144"/>
      <c r="G536" s="145"/>
      <c r="H536" s="145"/>
    </row>
    <row r="537">
      <c r="D537" s="144"/>
      <c r="E537" s="144"/>
      <c r="G537" s="145"/>
      <c r="H537" s="145"/>
    </row>
    <row r="538">
      <c r="D538" s="144"/>
      <c r="E538" s="144"/>
      <c r="G538" s="145"/>
      <c r="H538" s="145"/>
    </row>
    <row r="539">
      <c r="D539" s="144"/>
      <c r="E539" s="144"/>
      <c r="G539" s="145"/>
      <c r="H539" s="145"/>
    </row>
    <row r="540">
      <c r="D540" s="144"/>
      <c r="E540" s="144"/>
      <c r="G540" s="145"/>
      <c r="H540" s="145"/>
    </row>
    <row r="541">
      <c r="D541" s="144"/>
      <c r="E541" s="144"/>
      <c r="G541" s="145"/>
      <c r="H541" s="145"/>
    </row>
    <row r="542">
      <c r="D542" s="144"/>
      <c r="E542" s="144"/>
      <c r="G542" s="145"/>
      <c r="H542" s="145"/>
    </row>
    <row r="543">
      <c r="D543" s="144"/>
      <c r="E543" s="144"/>
      <c r="G543" s="145"/>
      <c r="H543" s="145"/>
    </row>
    <row r="544">
      <c r="D544" s="144"/>
      <c r="E544" s="144"/>
      <c r="G544" s="145"/>
      <c r="H544" s="145"/>
    </row>
    <row r="545">
      <c r="D545" s="144"/>
      <c r="E545" s="144"/>
      <c r="G545" s="145"/>
      <c r="H545" s="145"/>
    </row>
    <row r="546">
      <c r="D546" s="144"/>
      <c r="E546" s="144"/>
      <c r="G546" s="145"/>
      <c r="H546" s="145"/>
    </row>
    <row r="547">
      <c r="D547" s="144"/>
      <c r="E547" s="144"/>
      <c r="G547" s="145"/>
      <c r="H547" s="145"/>
    </row>
    <row r="548">
      <c r="D548" s="144"/>
      <c r="E548" s="144"/>
      <c r="G548" s="145"/>
      <c r="H548" s="145"/>
    </row>
    <row r="549">
      <c r="D549" s="144"/>
      <c r="E549" s="144"/>
      <c r="G549" s="145"/>
      <c r="H549" s="145"/>
    </row>
    <row r="550">
      <c r="D550" s="144"/>
      <c r="E550" s="144"/>
      <c r="G550" s="145"/>
      <c r="H550" s="145"/>
    </row>
    <row r="551">
      <c r="D551" s="144"/>
      <c r="E551" s="144"/>
      <c r="G551" s="145"/>
      <c r="H551" s="145"/>
    </row>
    <row r="552">
      <c r="D552" s="144"/>
      <c r="E552" s="144"/>
      <c r="G552" s="145"/>
      <c r="H552" s="145"/>
    </row>
    <row r="553">
      <c r="D553" s="144"/>
      <c r="E553" s="144"/>
      <c r="G553" s="145"/>
      <c r="H553" s="145"/>
    </row>
    <row r="554">
      <c r="D554" s="144"/>
      <c r="E554" s="144"/>
      <c r="G554" s="145"/>
      <c r="H554" s="145"/>
    </row>
    <row r="555">
      <c r="D555" s="144"/>
      <c r="E555" s="144"/>
      <c r="G555" s="145"/>
      <c r="H555" s="145"/>
    </row>
    <row r="556">
      <c r="D556" s="144"/>
      <c r="E556" s="144"/>
      <c r="G556" s="145"/>
      <c r="H556" s="145"/>
    </row>
    <row r="557">
      <c r="D557" s="144"/>
      <c r="E557" s="144"/>
      <c r="G557" s="145"/>
      <c r="H557" s="145"/>
    </row>
    <row r="558">
      <c r="D558" s="144"/>
      <c r="E558" s="144"/>
      <c r="G558" s="145"/>
      <c r="H558" s="145"/>
    </row>
    <row r="559">
      <c r="D559" s="144"/>
      <c r="E559" s="144"/>
      <c r="G559" s="145"/>
      <c r="H559" s="145"/>
    </row>
    <row r="560">
      <c r="D560" s="144"/>
      <c r="E560" s="144"/>
      <c r="G560" s="145"/>
      <c r="H560" s="145"/>
    </row>
    <row r="561">
      <c r="D561" s="144"/>
      <c r="E561" s="144"/>
      <c r="G561" s="145"/>
      <c r="H561" s="145"/>
    </row>
    <row r="562">
      <c r="D562" s="144"/>
      <c r="E562" s="144"/>
      <c r="G562" s="145"/>
      <c r="H562" s="145"/>
    </row>
    <row r="563">
      <c r="D563" s="144"/>
      <c r="E563" s="144"/>
      <c r="G563" s="145"/>
      <c r="H563" s="145"/>
    </row>
    <row r="564">
      <c r="D564" s="144"/>
      <c r="E564" s="144"/>
      <c r="G564" s="145"/>
      <c r="H564" s="145"/>
    </row>
    <row r="565">
      <c r="D565" s="144"/>
      <c r="E565" s="144"/>
      <c r="G565" s="145"/>
      <c r="H565" s="145"/>
    </row>
    <row r="566">
      <c r="D566" s="144"/>
      <c r="E566" s="144"/>
      <c r="G566" s="145"/>
      <c r="H566" s="145"/>
    </row>
    <row r="567">
      <c r="D567" s="144"/>
      <c r="E567" s="144"/>
      <c r="G567" s="145"/>
      <c r="H567" s="145"/>
    </row>
    <row r="568">
      <c r="D568" s="144"/>
      <c r="E568" s="144"/>
      <c r="G568" s="145"/>
      <c r="H568" s="145"/>
    </row>
    <row r="569">
      <c r="D569" s="144"/>
      <c r="E569" s="144"/>
      <c r="G569" s="145"/>
      <c r="H569" s="145"/>
    </row>
    <row r="570">
      <c r="D570" s="144"/>
      <c r="E570" s="144"/>
      <c r="G570" s="145"/>
      <c r="H570" s="145"/>
    </row>
    <row r="571">
      <c r="D571" s="144"/>
      <c r="E571" s="144"/>
      <c r="G571" s="145"/>
      <c r="H571" s="145"/>
    </row>
    <row r="572">
      <c r="D572" s="144"/>
      <c r="E572" s="144"/>
      <c r="G572" s="145"/>
      <c r="H572" s="145"/>
    </row>
    <row r="573">
      <c r="D573" s="144"/>
      <c r="E573" s="144"/>
      <c r="G573" s="145"/>
      <c r="H573" s="145"/>
    </row>
    <row r="574">
      <c r="D574" s="144"/>
      <c r="E574" s="144"/>
      <c r="G574" s="145"/>
      <c r="H574" s="145"/>
    </row>
    <row r="575">
      <c r="D575" s="144"/>
      <c r="E575" s="144"/>
      <c r="G575" s="145"/>
      <c r="H575" s="145"/>
    </row>
    <row r="576">
      <c r="D576" s="144"/>
      <c r="E576" s="144"/>
      <c r="G576" s="145"/>
      <c r="H576" s="145"/>
    </row>
    <row r="577">
      <c r="D577" s="144"/>
      <c r="E577" s="144"/>
      <c r="G577" s="145"/>
      <c r="H577" s="145"/>
    </row>
    <row r="578">
      <c r="D578" s="144"/>
      <c r="E578" s="144"/>
      <c r="G578" s="145"/>
      <c r="H578" s="145"/>
    </row>
    <row r="579">
      <c r="D579" s="144"/>
      <c r="E579" s="144"/>
      <c r="G579" s="145"/>
      <c r="H579" s="145"/>
    </row>
    <row r="580">
      <c r="D580" s="144"/>
      <c r="E580" s="144"/>
      <c r="G580" s="145"/>
      <c r="H580" s="145"/>
    </row>
    <row r="581">
      <c r="D581" s="144"/>
      <c r="E581" s="144"/>
      <c r="G581" s="145"/>
      <c r="H581" s="145"/>
    </row>
    <row r="582">
      <c r="D582" s="144"/>
      <c r="E582" s="144"/>
      <c r="G582" s="145"/>
      <c r="H582" s="145"/>
    </row>
    <row r="583">
      <c r="D583" s="144"/>
      <c r="E583" s="144"/>
      <c r="G583" s="145"/>
      <c r="H583" s="145"/>
    </row>
    <row r="584">
      <c r="D584" s="144"/>
      <c r="E584" s="144"/>
      <c r="G584" s="145"/>
      <c r="H584" s="145"/>
    </row>
    <row r="585">
      <c r="D585" s="144"/>
      <c r="E585" s="144"/>
      <c r="G585" s="145"/>
      <c r="H585" s="145"/>
    </row>
    <row r="586">
      <c r="D586" s="144"/>
      <c r="E586" s="144"/>
      <c r="G586" s="145"/>
      <c r="H586" s="145"/>
    </row>
    <row r="587">
      <c r="D587" s="144"/>
      <c r="E587" s="144"/>
      <c r="G587" s="145"/>
      <c r="H587" s="145"/>
    </row>
    <row r="588">
      <c r="D588" s="144"/>
      <c r="E588" s="144"/>
      <c r="G588" s="145"/>
      <c r="H588" s="145"/>
    </row>
    <row r="589">
      <c r="D589" s="144"/>
      <c r="E589" s="144"/>
      <c r="G589" s="145"/>
      <c r="H589" s="145"/>
    </row>
    <row r="590">
      <c r="D590" s="144"/>
      <c r="E590" s="144"/>
      <c r="G590" s="145"/>
      <c r="H590" s="145"/>
    </row>
    <row r="591">
      <c r="D591" s="144"/>
      <c r="E591" s="144"/>
      <c r="G591" s="145"/>
      <c r="H591" s="145"/>
    </row>
    <row r="592">
      <c r="D592" s="144"/>
      <c r="E592" s="144"/>
      <c r="G592" s="145"/>
      <c r="H592" s="145"/>
    </row>
    <row r="593">
      <c r="D593" s="144"/>
      <c r="E593" s="144"/>
      <c r="G593" s="145"/>
      <c r="H593" s="145"/>
    </row>
    <row r="594">
      <c r="D594" s="144"/>
      <c r="E594" s="144"/>
      <c r="G594" s="145"/>
      <c r="H594" s="145"/>
    </row>
    <row r="595">
      <c r="D595" s="144"/>
      <c r="E595" s="144"/>
      <c r="G595" s="145"/>
      <c r="H595" s="145"/>
    </row>
    <row r="596">
      <c r="D596" s="144"/>
      <c r="E596" s="144"/>
      <c r="G596" s="145"/>
      <c r="H596" s="145"/>
    </row>
    <row r="597">
      <c r="D597" s="144"/>
      <c r="E597" s="144"/>
      <c r="G597" s="145"/>
      <c r="H597" s="145"/>
    </row>
    <row r="598">
      <c r="D598" s="144"/>
      <c r="E598" s="144"/>
      <c r="G598" s="145"/>
      <c r="H598" s="145"/>
    </row>
    <row r="599">
      <c r="D599" s="144"/>
      <c r="E599" s="144"/>
      <c r="G599" s="145"/>
      <c r="H599" s="145"/>
    </row>
    <row r="600">
      <c r="D600" s="144"/>
      <c r="E600" s="144"/>
      <c r="G600" s="145"/>
      <c r="H600" s="145"/>
    </row>
    <row r="601">
      <c r="D601" s="144"/>
      <c r="E601" s="144"/>
      <c r="G601" s="145"/>
      <c r="H601" s="145"/>
    </row>
    <row r="602">
      <c r="D602" s="144"/>
      <c r="E602" s="144"/>
      <c r="G602" s="145"/>
      <c r="H602" s="145"/>
    </row>
    <row r="603">
      <c r="D603" s="144"/>
      <c r="E603" s="144"/>
      <c r="G603" s="145"/>
      <c r="H603" s="145"/>
    </row>
    <row r="604">
      <c r="D604" s="144"/>
      <c r="E604" s="144"/>
      <c r="G604" s="145"/>
      <c r="H604" s="145"/>
    </row>
    <row r="605">
      <c r="D605" s="144"/>
      <c r="E605" s="144"/>
      <c r="G605" s="145"/>
      <c r="H605" s="145"/>
    </row>
    <row r="606">
      <c r="D606" s="144"/>
      <c r="E606" s="144"/>
      <c r="G606" s="145"/>
      <c r="H606" s="145"/>
    </row>
    <row r="607">
      <c r="D607" s="144"/>
      <c r="E607" s="144"/>
      <c r="G607" s="145"/>
      <c r="H607" s="145"/>
    </row>
    <row r="608">
      <c r="D608" s="144"/>
      <c r="E608" s="144"/>
      <c r="G608" s="145"/>
      <c r="H608" s="145"/>
    </row>
    <row r="609">
      <c r="D609" s="144"/>
      <c r="E609" s="144"/>
      <c r="G609" s="145"/>
      <c r="H609" s="145"/>
    </row>
    <row r="610">
      <c r="D610" s="144"/>
      <c r="E610" s="144"/>
      <c r="G610" s="145"/>
      <c r="H610" s="145"/>
    </row>
    <row r="611">
      <c r="D611" s="144"/>
      <c r="E611" s="144"/>
      <c r="G611" s="145"/>
      <c r="H611" s="145"/>
    </row>
    <row r="612">
      <c r="D612" s="144"/>
      <c r="E612" s="144"/>
      <c r="G612" s="145"/>
      <c r="H612" s="145"/>
    </row>
    <row r="613">
      <c r="D613" s="144"/>
      <c r="E613" s="144"/>
      <c r="G613" s="145"/>
      <c r="H613" s="145"/>
    </row>
    <row r="614">
      <c r="D614" s="144"/>
      <c r="E614" s="144"/>
      <c r="G614" s="145"/>
      <c r="H614" s="145"/>
    </row>
    <row r="615">
      <c r="D615" s="144"/>
      <c r="E615" s="144"/>
      <c r="G615" s="145"/>
      <c r="H615" s="145"/>
    </row>
    <row r="616">
      <c r="D616" s="144"/>
      <c r="E616" s="144"/>
      <c r="G616" s="145"/>
      <c r="H616" s="145"/>
    </row>
    <row r="617">
      <c r="D617" s="144"/>
      <c r="E617" s="144"/>
      <c r="G617" s="145"/>
      <c r="H617" s="145"/>
    </row>
    <row r="618">
      <c r="D618" s="144"/>
      <c r="E618" s="144"/>
      <c r="G618" s="145"/>
      <c r="H618" s="145"/>
    </row>
    <row r="619">
      <c r="D619" s="144"/>
      <c r="E619" s="144"/>
      <c r="G619" s="145"/>
      <c r="H619" s="145"/>
    </row>
    <row r="620">
      <c r="D620" s="144"/>
      <c r="E620" s="144"/>
      <c r="G620" s="145"/>
      <c r="H620" s="145"/>
    </row>
    <row r="621">
      <c r="D621" s="144"/>
      <c r="E621" s="144"/>
      <c r="G621" s="145"/>
      <c r="H621" s="145"/>
    </row>
    <row r="622">
      <c r="D622" s="144"/>
      <c r="E622" s="144"/>
      <c r="G622" s="145"/>
      <c r="H622" s="145"/>
    </row>
    <row r="623">
      <c r="D623" s="144"/>
      <c r="E623" s="144"/>
      <c r="G623" s="145"/>
      <c r="H623" s="145"/>
    </row>
    <row r="624">
      <c r="D624" s="144"/>
      <c r="E624" s="144"/>
      <c r="G624" s="145"/>
      <c r="H624" s="145"/>
    </row>
    <row r="625">
      <c r="D625" s="144"/>
      <c r="E625" s="144"/>
      <c r="G625" s="145"/>
      <c r="H625" s="145"/>
    </row>
    <row r="626">
      <c r="D626" s="144"/>
      <c r="E626" s="144"/>
      <c r="G626" s="145"/>
      <c r="H626" s="145"/>
    </row>
    <row r="627">
      <c r="D627" s="144"/>
      <c r="E627" s="144"/>
      <c r="G627" s="145"/>
      <c r="H627" s="145"/>
    </row>
    <row r="628">
      <c r="D628" s="144"/>
      <c r="E628" s="144"/>
      <c r="G628" s="145"/>
      <c r="H628" s="145"/>
    </row>
    <row r="629">
      <c r="D629" s="144"/>
      <c r="E629" s="144"/>
      <c r="G629" s="145"/>
      <c r="H629" s="145"/>
    </row>
    <row r="630">
      <c r="D630" s="144"/>
      <c r="E630" s="144"/>
      <c r="G630" s="145"/>
      <c r="H630" s="145"/>
    </row>
    <row r="631">
      <c r="D631" s="144"/>
      <c r="E631" s="144"/>
      <c r="G631" s="145"/>
      <c r="H631" s="145"/>
    </row>
    <row r="632">
      <c r="D632" s="144"/>
      <c r="E632" s="144"/>
      <c r="G632" s="145"/>
      <c r="H632" s="145"/>
    </row>
    <row r="633">
      <c r="D633" s="144"/>
      <c r="E633" s="144"/>
      <c r="G633" s="145"/>
      <c r="H633" s="145"/>
    </row>
    <row r="634">
      <c r="D634" s="144"/>
      <c r="E634" s="144"/>
      <c r="G634" s="145"/>
      <c r="H634" s="145"/>
    </row>
    <row r="635">
      <c r="D635" s="144"/>
      <c r="E635" s="144"/>
      <c r="G635" s="145"/>
      <c r="H635" s="145"/>
    </row>
    <row r="636">
      <c r="D636" s="144"/>
      <c r="E636" s="144"/>
      <c r="G636" s="145"/>
      <c r="H636" s="145"/>
    </row>
    <row r="637">
      <c r="D637" s="144"/>
      <c r="E637" s="144"/>
      <c r="G637" s="145"/>
      <c r="H637" s="145"/>
    </row>
    <row r="638">
      <c r="D638" s="144"/>
      <c r="E638" s="144"/>
      <c r="G638" s="145"/>
      <c r="H638" s="145"/>
    </row>
    <row r="639">
      <c r="D639" s="144"/>
      <c r="E639" s="144"/>
      <c r="G639" s="145"/>
      <c r="H639" s="145"/>
    </row>
    <row r="640">
      <c r="D640" s="144"/>
      <c r="E640" s="144"/>
      <c r="G640" s="145"/>
      <c r="H640" s="145"/>
    </row>
    <row r="641">
      <c r="D641" s="144"/>
      <c r="E641" s="144"/>
      <c r="G641" s="145"/>
      <c r="H641" s="145"/>
    </row>
    <row r="642">
      <c r="D642" s="144"/>
      <c r="E642" s="144"/>
      <c r="G642" s="145"/>
      <c r="H642" s="145"/>
    </row>
    <row r="643">
      <c r="D643" s="144"/>
      <c r="E643" s="144"/>
      <c r="G643" s="145"/>
      <c r="H643" s="145"/>
    </row>
    <row r="644">
      <c r="D644" s="144"/>
      <c r="E644" s="144"/>
      <c r="G644" s="145"/>
      <c r="H644" s="145"/>
    </row>
    <row r="645">
      <c r="D645" s="144"/>
      <c r="E645" s="144"/>
      <c r="G645" s="145"/>
      <c r="H645" s="145"/>
    </row>
    <row r="646">
      <c r="D646" s="144"/>
      <c r="E646" s="144"/>
      <c r="G646" s="145"/>
      <c r="H646" s="145"/>
    </row>
    <row r="647">
      <c r="D647" s="144"/>
      <c r="E647" s="144"/>
      <c r="G647" s="145"/>
      <c r="H647" s="145"/>
    </row>
    <row r="648">
      <c r="D648" s="144"/>
      <c r="E648" s="144"/>
      <c r="G648" s="145"/>
      <c r="H648" s="145"/>
    </row>
    <row r="649">
      <c r="D649" s="144"/>
      <c r="E649" s="144"/>
      <c r="G649" s="145"/>
      <c r="H649" s="145"/>
    </row>
    <row r="650">
      <c r="D650" s="144"/>
      <c r="E650" s="144"/>
      <c r="G650" s="145"/>
      <c r="H650" s="145"/>
    </row>
    <row r="651">
      <c r="D651" s="144"/>
      <c r="E651" s="144"/>
      <c r="G651" s="145"/>
      <c r="H651" s="145"/>
    </row>
    <row r="652">
      <c r="D652" s="144"/>
      <c r="E652" s="144"/>
      <c r="G652" s="145"/>
      <c r="H652" s="145"/>
    </row>
    <row r="653">
      <c r="D653" s="144"/>
      <c r="E653" s="144"/>
      <c r="G653" s="145"/>
      <c r="H653" s="145"/>
    </row>
    <row r="654">
      <c r="D654" s="144"/>
      <c r="E654" s="144"/>
      <c r="G654" s="145"/>
      <c r="H654" s="145"/>
    </row>
    <row r="655">
      <c r="D655" s="144"/>
      <c r="E655" s="144"/>
      <c r="G655" s="145"/>
      <c r="H655" s="145"/>
    </row>
    <row r="656">
      <c r="D656" s="144"/>
      <c r="E656" s="144"/>
      <c r="G656" s="145"/>
      <c r="H656" s="145"/>
    </row>
    <row r="657">
      <c r="D657" s="144"/>
      <c r="E657" s="144"/>
      <c r="G657" s="145"/>
      <c r="H657" s="145"/>
    </row>
    <row r="658">
      <c r="D658" s="144"/>
      <c r="E658" s="144"/>
      <c r="G658" s="145"/>
      <c r="H658" s="145"/>
    </row>
    <row r="659">
      <c r="D659" s="144"/>
      <c r="E659" s="144"/>
      <c r="G659" s="145"/>
      <c r="H659" s="145"/>
    </row>
    <row r="660">
      <c r="D660" s="144"/>
      <c r="E660" s="144"/>
      <c r="G660" s="145"/>
      <c r="H660" s="145"/>
    </row>
    <row r="661">
      <c r="D661" s="144"/>
      <c r="E661" s="144"/>
      <c r="G661" s="145"/>
      <c r="H661" s="145"/>
    </row>
    <row r="662">
      <c r="D662" s="144"/>
      <c r="E662" s="144"/>
      <c r="G662" s="145"/>
      <c r="H662" s="145"/>
    </row>
    <row r="663">
      <c r="D663" s="144"/>
      <c r="E663" s="144"/>
      <c r="G663" s="145"/>
      <c r="H663" s="145"/>
    </row>
    <row r="664">
      <c r="D664" s="144"/>
      <c r="E664" s="144"/>
      <c r="G664" s="145"/>
      <c r="H664" s="145"/>
    </row>
    <row r="665">
      <c r="D665" s="144"/>
      <c r="E665" s="144"/>
      <c r="G665" s="145"/>
      <c r="H665" s="145"/>
    </row>
    <row r="666">
      <c r="D666" s="144"/>
      <c r="E666" s="144"/>
      <c r="G666" s="145"/>
      <c r="H666" s="145"/>
    </row>
    <row r="667">
      <c r="D667" s="144"/>
      <c r="E667" s="144"/>
      <c r="G667" s="145"/>
      <c r="H667" s="145"/>
    </row>
    <row r="668">
      <c r="D668" s="144"/>
      <c r="E668" s="144"/>
      <c r="G668" s="145"/>
      <c r="H668" s="145"/>
    </row>
    <row r="669">
      <c r="D669" s="144"/>
      <c r="E669" s="144"/>
      <c r="G669" s="145"/>
      <c r="H669" s="145"/>
    </row>
    <row r="670">
      <c r="D670" s="144"/>
      <c r="E670" s="144"/>
      <c r="G670" s="145"/>
      <c r="H670" s="145"/>
    </row>
    <row r="671">
      <c r="D671" s="144"/>
      <c r="E671" s="144"/>
      <c r="G671" s="145"/>
      <c r="H671" s="145"/>
    </row>
    <row r="672">
      <c r="D672" s="144"/>
      <c r="E672" s="144"/>
      <c r="G672" s="145"/>
      <c r="H672" s="145"/>
    </row>
    <row r="673">
      <c r="D673" s="144"/>
      <c r="E673" s="144"/>
      <c r="G673" s="145"/>
      <c r="H673" s="145"/>
    </row>
    <row r="674">
      <c r="D674" s="144"/>
      <c r="E674" s="144"/>
      <c r="G674" s="145"/>
      <c r="H674" s="145"/>
    </row>
    <row r="675">
      <c r="D675" s="144"/>
      <c r="E675" s="144"/>
      <c r="G675" s="145"/>
      <c r="H675" s="145"/>
    </row>
    <row r="676">
      <c r="D676" s="144"/>
      <c r="E676" s="144"/>
      <c r="G676" s="145"/>
      <c r="H676" s="145"/>
    </row>
    <row r="677">
      <c r="D677" s="144"/>
      <c r="E677" s="144"/>
      <c r="G677" s="145"/>
      <c r="H677" s="145"/>
    </row>
    <row r="678">
      <c r="D678" s="144"/>
      <c r="E678" s="144"/>
      <c r="G678" s="145"/>
      <c r="H678" s="145"/>
    </row>
    <row r="679">
      <c r="D679" s="144"/>
      <c r="E679" s="144"/>
      <c r="G679" s="145"/>
      <c r="H679" s="145"/>
    </row>
    <row r="680">
      <c r="D680" s="144"/>
      <c r="E680" s="144"/>
      <c r="G680" s="145"/>
      <c r="H680" s="145"/>
    </row>
    <row r="681">
      <c r="D681" s="144"/>
      <c r="E681" s="144"/>
      <c r="G681" s="145"/>
      <c r="H681" s="145"/>
    </row>
    <row r="682">
      <c r="D682" s="144"/>
      <c r="E682" s="144"/>
      <c r="G682" s="145"/>
      <c r="H682" s="145"/>
    </row>
    <row r="683">
      <c r="D683" s="144"/>
      <c r="E683" s="144"/>
      <c r="G683" s="145"/>
      <c r="H683" s="145"/>
    </row>
    <row r="684">
      <c r="D684" s="144"/>
      <c r="E684" s="144"/>
      <c r="G684" s="145"/>
      <c r="H684" s="145"/>
    </row>
    <row r="685">
      <c r="D685" s="144"/>
      <c r="E685" s="144"/>
      <c r="G685" s="145"/>
      <c r="H685" s="145"/>
    </row>
    <row r="686">
      <c r="D686" s="144"/>
      <c r="E686" s="144"/>
      <c r="G686" s="145"/>
      <c r="H686" s="145"/>
    </row>
    <row r="687">
      <c r="D687" s="144"/>
      <c r="E687" s="144"/>
      <c r="G687" s="145"/>
      <c r="H687" s="145"/>
    </row>
    <row r="688">
      <c r="D688" s="144"/>
      <c r="E688" s="144"/>
      <c r="G688" s="145"/>
      <c r="H688" s="145"/>
    </row>
    <row r="689">
      <c r="D689" s="144"/>
      <c r="E689" s="144"/>
      <c r="G689" s="145"/>
      <c r="H689" s="145"/>
    </row>
    <row r="690">
      <c r="D690" s="144"/>
      <c r="E690" s="144"/>
      <c r="G690" s="145"/>
      <c r="H690" s="145"/>
    </row>
    <row r="691">
      <c r="D691" s="144"/>
      <c r="E691" s="144"/>
      <c r="G691" s="145"/>
      <c r="H691" s="145"/>
    </row>
    <row r="692">
      <c r="D692" s="144"/>
      <c r="E692" s="144"/>
      <c r="G692" s="145"/>
      <c r="H692" s="145"/>
    </row>
    <row r="693">
      <c r="D693" s="144"/>
      <c r="E693" s="144"/>
      <c r="G693" s="145"/>
      <c r="H693" s="145"/>
    </row>
    <row r="694">
      <c r="D694" s="144"/>
      <c r="E694" s="144"/>
      <c r="G694" s="145"/>
      <c r="H694" s="145"/>
    </row>
    <row r="695">
      <c r="D695" s="144"/>
      <c r="E695" s="144"/>
      <c r="G695" s="145"/>
      <c r="H695" s="145"/>
    </row>
    <row r="696">
      <c r="D696" s="144"/>
      <c r="E696" s="144"/>
      <c r="G696" s="145"/>
      <c r="H696" s="145"/>
    </row>
    <row r="697">
      <c r="D697" s="144"/>
      <c r="E697" s="144"/>
      <c r="G697" s="145"/>
      <c r="H697" s="145"/>
    </row>
    <row r="698">
      <c r="D698" s="144"/>
      <c r="E698" s="144"/>
      <c r="G698" s="145"/>
      <c r="H698" s="145"/>
    </row>
    <row r="699">
      <c r="D699" s="144"/>
      <c r="E699" s="144"/>
      <c r="G699" s="145"/>
      <c r="H699" s="145"/>
    </row>
    <row r="700">
      <c r="D700" s="144"/>
      <c r="E700" s="144"/>
      <c r="G700" s="145"/>
      <c r="H700" s="145"/>
    </row>
    <row r="701">
      <c r="D701" s="144"/>
      <c r="E701" s="144"/>
      <c r="G701" s="145"/>
      <c r="H701" s="145"/>
    </row>
    <row r="702">
      <c r="D702" s="144"/>
      <c r="E702" s="144"/>
      <c r="G702" s="145"/>
      <c r="H702" s="145"/>
    </row>
    <row r="703">
      <c r="D703" s="144"/>
      <c r="E703" s="144"/>
      <c r="G703" s="145"/>
      <c r="H703" s="145"/>
    </row>
    <row r="704">
      <c r="D704" s="144"/>
      <c r="E704" s="144"/>
      <c r="G704" s="145"/>
      <c r="H704" s="145"/>
    </row>
    <row r="705">
      <c r="D705" s="144"/>
      <c r="E705" s="144"/>
      <c r="G705" s="145"/>
      <c r="H705" s="145"/>
    </row>
    <row r="706">
      <c r="D706" s="144"/>
      <c r="E706" s="144"/>
      <c r="G706" s="145"/>
      <c r="H706" s="145"/>
    </row>
    <row r="707">
      <c r="D707" s="144"/>
      <c r="E707" s="144"/>
      <c r="G707" s="145"/>
      <c r="H707" s="145"/>
    </row>
    <row r="708">
      <c r="D708" s="144"/>
      <c r="E708" s="144"/>
      <c r="G708" s="145"/>
      <c r="H708" s="145"/>
    </row>
    <row r="709">
      <c r="D709" s="144"/>
      <c r="E709" s="144"/>
      <c r="G709" s="145"/>
      <c r="H709" s="145"/>
    </row>
    <row r="710">
      <c r="D710" s="144"/>
      <c r="E710" s="144"/>
      <c r="G710" s="145"/>
      <c r="H710" s="145"/>
    </row>
    <row r="711">
      <c r="D711" s="144"/>
      <c r="E711" s="144"/>
      <c r="G711" s="145"/>
      <c r="H711" s="145"/>
    </row>
    <row r="712">
      <c r="D712" s="144"/>
      <c r="E712" s="144"/>
      <c r="G712" s="145"/>
      <c r="H712" s="145"/>
    </row>
    <row r="713">
      <c r="D713" s="144"/>
      <c r="E713" s="144"/>
      <c r="G713" s="145"/>
      <c r="H713" s="145"/>
    </row>
    <row r="714">
      <c r="D714" s="144"/>
      <c r="E714" s="144"/>
      <c r="G714" s="145"/>
      <c r="H714" s="145"/>
    </row>
    <row r="715">
      <c r="D715" s="144"/>
      <c r="E715" s="144"/>
      <c r="G715" s="145"/>
      <c r="H715" s="145"/>
    </row>
    <row r="716">
      <c r="D716" s="144"/>
      <c r="E716" s="144"/>
      <c r="G716" s="145"/>
      <c r="H716" s="145"/>
    </row>
    <row r="717">
      <c r="D717" s="144"/>
      <c r="E717" s="144"/>
      <c r="G717" s="145"/>
      <c r="H717" s="145"/>
    </row>
    <row r="718">
      <c r="D718" s="144"/>
      <c r="E718" s="144"/>
      <c r="G718" s="145"/>
      <c r="H718" s="145"/>
    </row>
    <row r="719">
      <c r="D719" s="144"/>
      <c r="E719" s="144"/>
      <c r="G719" s="145"/>
      <c r="H719" s="145"/>
    </row>
    <row r="720">
      <c r="D720" s="144"/>
      <c r="E720" s="144"/>
      <c r="G720" s="145"/>
      <c r="H720" s="145"/>
    </row>
    <row r="721">
      <c r="D721" s="144"/>
      <c r="E721" s="144"/>
      <c r="G721" s="145"/>
      <c r="H721" s="145"/>
    </row>
    <row r="722">
      <c r="D722" s="144"/>
      <c r="E722" s="144"/>
      <c r="G722" s="145"/>
      <c r="H722" s="145"/>
    </row>
    <row r="723">
      <c r="D723" s="144"/>
      <c r="E723" s="144"/>
      <c r="G723" s="145"/>
      <c r="H723" s="145"/>
    </row>
    <row r="724">
      <c r="D724" s="144"/>
      <c r="E724" s="144"/>
      <c r="G724" s="145"/>
      <c r="H724" s="145"/>
    </row>
    <row r="725">
      <c r="D725" s="144"/>
      <c r="E725" s="144"/>
      <c r="G725" s="145"/>
      <c r="H725" s="145"/>
    </row>
    <row r="726">
      <c r="D726" s="144"/>
      <c r="E726" s="144"/>
      <c r="G726" s="145"/>
      <c r="H726" s="145"/>
    </row>
    <row r="727">
      <c r="D727" s="144"/>
      <c r="E727" s="144"/>
      <c r="G727" s="145"/>
      <c r="H727" s="145"/>
    </row>
    <row r="728">
      <c r="D728" s="144"/>
      <c r="E728" s="144"/>
      <c r="G728" s="145"/>
      <c r="H728" s="145"/>
    </row>
    <row r="729">
      <c r="D729" s="144"/>
      <c r="E729" s="144"/>
      <c r="G729" s="145"/>
      <c r="H729" s="145"/>
    </row>
    <row r="730">
      <c r="D730" s="144"/>
      <c r="E730" s="144"/>
      <c r="G730" s="145"/>
      <c r="H730" s="145"/>
    </row>
    <row r="731">
      <c r="D731" s="144"/>
      <c r="E731" s="144"/>
      <c r="G731" s="145"/>
      <c r="H731" s="145"/>
    </row>
    <row r="732">
      <c r="D732" s="144"/>
      <c r="E732" s="144"/>
      <c r="G732" s="145"/>
      <c r="H732" s="145"/>
    </row>
    <row r="733">
      <c r="D733" s="144"/>
      <c r="E733" s="144"/>
      <c r="G733" s="145"/>
      <c r="H733" s="145"/>
    </row>
    <row r="734">
      <c r="D734" s="144"/>
      <c r="E734" s="144"/>
      <c r="G734" s="145"/>
      <c r="H734" s="145"/>
    </row>
    <row r="735">
      <c r="D735" s="144"/>
      <c r="E735" s="144"/>
      <c r="G735" s="145"/>
      <c r="H735" s="145"/>
    </row>
    <row r="736">
      <c r="D736" s="144"/>
      <c r="E736" s="144"/>
      <c r="G736" s="145"/>
      <c r="H736" s="145"/>
    </row>
    <row r="737">
      <c r="D737" s="144"/>
      <c r="E737" s="144"/>
      <c r="G737" s="145"/>
      <c r="H737" s="145"/>
    </row>
    <row r="738">
      <c r="D738" s="144"/>
      <c r="E738" s="144"/>
      <c r="G738" s="145"/>
      <c r="H738" s="145"/>
    </row>
    <row r="739">
      <c r="D739" s="144"/>
      <c r="E739" s="144"/>
      <c r="G739" s="145"/>
      <c r="H739" s="145"/>
    </row>
    <row r="740">
      <c r="D740" s="144"/>
      <c r="E740" s="144"/>
      <c r="G740" s="145"/>
      <c r="H740" s="145"/>
    </row>
    <row r="741">
      <c r="D741" s="144"/>
      <c r="E741" s="144"/>
      <c r="G741" s="145"/>
      <c r="H741" s="145"/>
    </row>
    <row r="742">
      <c r="D742" s="144"/>
      <c r="E742" s="144"/>
      <c r="G742" s="145"/>
      <c r="H742" s="145"/>
    </row>
    <row r="743">
      <c r="D743" s="144"/>
      <c r="E743" s="144"/>
      <c r="G743" s="145"/>
      <c r="H743" s="145"/>
    </row>
    <row r="744">
      <c r="D744" s="144"/>
      <c r="E744" s="144"/>
      <c r="G744" s="145"/>
      <c r="H744" s="145"/>
    </row>
    <row r="745">
      <c r="D745" s="144"/>
      <c r="E745" s="144"/>
      <c r="G745" s="145"/>
      <c r="H745" s="145"/>
    </row>
    <row r="746">
      <c r="D746" s="144"/>
      <c r="E746" s="144"/>
      <c r="G746" s="145"/>
      <c r="H746" s="145"/>
    </row>
    <row r="747">
      <c r="D747" s="144"/>
      <c r="E747" s="144"/>
      <c r="G747" s="145"/>
      <c r="H747" s="145"/>
    </row>
    <row r="748">
      <c r="D748" s="144"/>
      <c r="E748" s="144"/>
      <c r="G748" s="145"/>
      <c r="H748" s="145"/>
    </row>
    <row r="749">
      <c r="D749" s="144"/>
      <c r="E749" s="144"/>
      <c r="G749" s="145"/>
      <c r="H749" s="145"/>
    </row>
    <row r="750">
      <c r="D750" s="144"/>
      <c r="E750" s="144"/>
      <c r="G750" s="145"/>
      <c r="H750" s="145"/>
    </row>
    <row r="751">
      <c r="D751" s="144"/>
      <c r="E751" s="144"/>
      <c r="G751" s="145"/>
      <c r="H751" s="145"/>
    </row>
    <row r="752">
      <c r="D752" s="144"/>
      <c r="E752" s="144"/>
      <c r="G752" s="145"/>
      <c r="H752" s="145"/>
    </row>
    <row r="753">
      <c r="D753" s="144"/>
      <c r="E753" s="144"/>
      <c r="G753" s="145"/>
      <c r="H753" s="145"/>
    </row>
    <row r="754">
      <c r="D754" s="144"/>
      <c r="E754" s="144"/>
      <c r="G754" s="145"/>
      <c r="H754" s="145"/>
    </row>
    <row r="755">
      <c r="D755" s="144"/>
      <c r="E755" s="144"/>
      <c r="G755" s="145"/>
      <c r="H755" s="145"/>
    </row>
    <row r="756">
      <c r="D756" s="144"/>
      <c r="E756" s="144"/>
      <c r="G756" s="145"/>
      <c r="H756" s="145"/>
    </row>
    <row r="757">
      <c r="D757" s="144"/>
      <c r="E757" s="144"/>
      <c r="G757" s="145"/>
      <c r="H757" s="145"/>
    </row>
    <row r="758">
      <c r="D758" s="144"/>
      <c r="E758" s="144"/>
      <c r="G758" s="145"/>
      <c r="H758" s="145"/>
    </row>
    <row r="759">
      <c r="D759" s="144"/>
      <c r="E759" s="144"/>
      <c r="G759" s="145"/>
      <c r="H759" s="145"/>
    </row>
    <row r="760">
      <c r="D760" s="144"/>
      <c r="E760" s="144"/>
      <c r="G760" s="145"/>
      <c r="H760" s="145"/>
    </row>
    <row r="761">
      <c r="D761" s="144"/>
      <c r="E761" s="144"/>
      <c r="G761" s="145"/>
      <c r="H761" s="145"/>
    </row>
    <row r="762">
      <c r="D762" s="144"/>
      <c r="E762" s="144"/>
      <c r="G762" s="145"/>
      <c r="H762" s="145"/>
    </row>
    <row r="763">
      <c r="D763" s="144"/>
      <c r="E763" s="144"/>
      <c r="G763" s="145"/>
      <c r="H763" s="145"/>
    </row>
    <row r="764">
      <c r="D764" s="144"/>
      <c r="E764" s="144"/>
      <c r="G764" s="145"/>
      <c r="H764" s="145"/>
    </row>
    <row r="765">
      <c r="D765" s="144"/>
      <c r="E765" s="144"/>
      <c r="G765" s="145"/>
      <c r="H765" s="145"/>
    </row>
    <row r="766">
      <c r="D766" s="144"/>
      <c r="E766" s="144"/>
      <c r="G766" s="145"/>
      <c r="H766" s="145"/>
    </row>
    <row r="767">
      <c r="D767" s="144"/>
      <c r="E767" s="144"/>
      <c r="G767" s="145"/>
      <c r="H767" s="145"/>
    </row>
    <row r="768">
      <c r="D768" s="144"/>
      <c r="E768" s="144"/>
      <c r="G768" s="145"/>
      <c r="H768" s="145"/>
    </row>
    <row r="769">
      <c r="D769" s="144"/>
      <c r="E769" s="144"/>
      <c r="G769" s="145"/>
      <c r="H769" s="145"/>
    </row>
    <row r="770">
      <c r="D770" s="144"/>
      <c r="E770" s="144"/>
      <c r="G770" s="145"/>
      <c r="H770" s="145"/>
    </row>
    <row r="771">
      <c r="D771" s="144"/>
      <c r="E771" s="144"/>
      <c r="G771" s="145"/>
      <c r="H771" s="145"/>
    </row>
    <row r="772">
      <c r="D772" s="144"/>
      <c r="E772" s="144"/>
      <c r="G772" s="145"/>
      <c r="H772" s="145"/>
    </row>
    <row r="773">
      <c r="D773" s="144"/>
      <c r="E773" s="144"/>
      <c r="G773" s="145"/>
      <c r="H773" s="145"/>
    </row>
    <row r="774">
      <c r="D774" s="144"/>
      <c r="E774" s="144"/>
      <c r="G774" s="145"/>
      <c r="H774" s="145"/>
    </row>
    <row r="775">
      <c r="D775" s="144"/>
      <c r="E775" s="144"/>
      <c r="G775" s="145"/>
      <c r="H775" s="145"/>
    </row>
    <row r="776">
      <c r="D776" s="144"/>
      <c r="E776" s="144"/>
      <c r="G776" s="145"/>
      <c r="H776" s="145"/>
    </row>
    <row r="777">
      <c r="D777" s="144"/>
      <c r="E777" s="144"/>
      <c r="G777" s="145"/>
      <c r="H777" s="145"/>
    </row>
    <row r="778">
      <c r="D778" s="144"/>
      <c r="E778" s="144"/>
      <c r="G778" s="145"/>
      <c r="H778" s="145"/>
    </row>
    <row r="779">
      <c r="D779" s="144"/>
      <c r="E779" s="144"/>
      <c r="G779" s="145"/>
      <c r="H779" s="145"/>
    </row>
    <row r="780">
      <c r="D780" s="144"/>
      <c r="E780" s="144"/>
      <c r="G780" s="145"/>
      <c r="H780" s="145"/>
    </row>
    <row r="781">
      <c r="D781" s="144"/>
      <c r="E781" s="144"/>
      <c r="G781" s="145"/>
      <c r="H781" s="145"/>
    </row>
    <row r="782">
      <c r="D782" s="144"/>
      <c r="E782" s="144"/>
      <c r="G782" s="145"/>
      <c r="H782" s="145"/>
    </row>
    <row r="783">
      <c r="D783" s="144"/>
      <c r="E783" s="144"/>
      <c r="G783" s="145"/>
      <c r="H783" s="145"/>
    </row>
    <row r="784">
      <c r="D784" s="144"/>
      <c r="E784" s="144"/>
      <c r="G784" s="145"/>
      <c r="H784" s="145"/>
    </row>
    <row r="785">
      <c r="D785" s="144"/>
      <c r="E785" s="144"/>
      <c r="G785" s="145"/>
      <c r="H785" s="145"/>
    </row>
    <row r="786">
      <c r="D786" s="144"/>
      <c r="E786" s="144"/>
      <c r="G786" s="145"/>
      <c r="H786" s="145"/>
    </row>
    <row r="787">
      <c r="D787" s="144"/>
      <c r="E787" s="144"/>
      <c r="G787" s="145"/>
      <c r="H787" s="145"/>
    </row>
    <row r="788">
      <c r="D788" s="144"/>
      <c r="E788" s="144"/>
      <c r="G788" s="145"/>
      <c r="H788" s="145"/>
    </row>
    <row r="789">
      <c r="D789" s="144"/>
      <c r="E789" s="144"/>
      <c r="G789" s="145"/>
      <c r="H789" s="145"/>
    </row>
    <row r="790">
      <c r="D790" s="144"/>
      <c r="E790" s="144"/>
      <c r="G790" s="145"/>
      <c r="H790" s="145"/>
    </row>
    <row r="791">
      <c r="D791" s="144"/>
      <c r="E791" s="144"/>
      <c r="G791" s="145"/>
      <c r="H791" s="145"/>
    </row>
    <row r="792">
      <c r="D792" s="144"/>
      <c r="E792" s="144"/>
      <c r="G792" s="145"/>
      <c r="H792" s="145"/>
    </row>
    <row r="793">
      <c r="D793" s="144"/>
      <c r="E793" s="144"/>
      <c r="G793" s="145"/>
      <c r="H793" s="145"/>
    </row>
    <row r="794">
      <c r="D794" s="144"/>
      <c r="E794" s="144"/>
      <c r="G794" s="145"/>
      <c r="H794" s="145"/>
    </row>
    <row r="795">
      <c r="D795" s="144"/>
      <c r="E795" s="144"/>
      <c r="G795" s="145"/>
      <c r="H795" s="145"/>
    </row>
    <row r="796">
      <c r="D796" s="144"/>
      <c r="E796" s="144"/>
      <c r="G796" s="145"/>
      <c r="H796" s="145"/>
    </row>
    <row r="797">
      <c r="D797" s="144"/>
      <c r="E797" s="144"/>
      <c r="G797" s="145"/>
      <c r="H797" s="145"/>
    </row>
    <row r="798">
      <c r="D798" s="144"/>
      <c r="E798" s="144"/>
      <c r="G798" s="145"/>
      <c r="H798" s="145"/>
    </row>
    <row r="799">
      <c r="D799" s="144"/>
      <c r="E799" s="144"/>
      <c r="G799" s="145"/>
      <c r="H799" s="145"/>
    </row>
    <row r="800">
      <c r="D800" s="144"/>
      <c r="E800" s="144"/>
      <c r="G800" s="145"/>
      <c r="H800" s="145"/>
    </row>
    <row r="801">
      <c r="D801" s="144"/>
      <c r="E801" s="144"/>
      <c r="G801" s="145"/>
      <c r="H801" s="145"/>
    </row>
    <row r="802">
      <c r="D802" s="144"/>
      <c r="E802" s="144"/>
      <c r="G802" s="145"/>
      <c r="H802" s="145"/>
    </row>
    <row r="803">
      <c r="D803" s="144"/>
      <c r="E803" s="144"/>
      <c r="G803" s="145"/>
      <c r="H803" s="145"/>
    </row>
    <row r="804">
      <c r="D804" s="144"/>
      <c r="E804" s="144"/>
      <c r="G804" s="145"/>
      <c r="H804" s="145"/>
    </row>
    <row r="805">
      <c r="D805" s="144"/>
      <c r="E805" s="144"/>
      <c r="G805" s="145"/>
      <c r="H805" s="145"/>
    </row>
    <row r="806">
      <c r="D806" s="144"/>
      <c r="E806" s="144"/>
      <c r="G806" s="145"/>
      <c r="H806" s="145"/>
    </row>
    <row r="807">
      <c r="D807" s="144"/>
      <c r="E807" s="144"/>
      <c r="G807" s="145"/>
      <c r="H807" s="145"/>
    </row>
    <row r="808">
      <c r="D808" s="144"/>
      <c r="E808" s="144"/>
      <c r="G808" s="145"/>
      <c r="H808" s="145"/>
    </row>
    <row r="809">
      <c r="D809" s="144"/>
      <c r="E809" s="144"/>
      <c r="G809" s="145"/>
      <c r="H809" s="145"/>
    </row>
    <row r="810">
      <c r="D810" s="144"/>
      <c r="E810" s="144"/>
      <c r="G810" s="145"/>
      <c r="H810" s="145"/>
    </row>
    <row r="811">
      <c r="D811" s="144"/>
      <c r="E811" s="144"/>
      <c r="G811" s="145"/>
      <c r="H811" s="145"/>
    </row>
    <row r="812">
      <c r="D812" s="144"/>
      <c r="E812" s="144"/>
      <c r="G812" s="145"/>
      <c r="H812" s="145"/>
    </row>
    <row r="813">
      <c r="D813" s="144"/>
      <c r="E813" s="144"/>
      <c r="G813" s="145"/>
      <c r="H813" s="145"/>
    </row>
    <row r="814">
      <c r="D814" s="144"/>
      <c r="E814" s="144"/>
      <c r="G814" s="145"/>
      <c r="H814" s="145"/>
    </row>
    <row r="815">
      <c r="D815" s="144"/>
      <c r="E815" s="144"/>
      <c r="G815" s="145"/>
      <c r="H815" s="145"/>
    </row>
    <row r="816">
      <c r="D816" s="144"/>
      <c r="E816" s="144"/>
      <c r="G816" s="145"/>
      <c r="H816" s="145"/>
    </row>
    <row r="817">
      <c r="D817" s="144"/>
      <c r="E817" s="144"/>
      <c r="G817" s="145"/>
      <c r="H817" s="145"/>
    </row>
    <row r="818">
      <c r="D818" s="144"/>
      <c r="E818" s="144"/>
      <c r="G818" s="145"/>
      <c r="H818" s="145"/>
    </row>
    <row r="819">
      <c r="D819" s="144"/>
      <c r="E819" s="144"/>
      <c r="G819" s="145"/>
      <c r="H819" s="145"/>
    </row>
    <row r="820">
      <c r="D820" s="144"/>
      <c r="E820" s="144"/>
      <c r="G820" s="145"/>
      <c r="H820" s="145"/>
    </row>
    <row r="821">
      <c r="D821" s="144"/>
      <c r="E821" s="144"/>
      <c r="G821" s="145"/>
      <c r="H821" s="145"/>
    </row>
    <row r="822">
      <c r="D822" s="144"/>
      <c r="E822" s="144"/>
      <c r="G822" s="145"/>
      <c r="H822" s="145"/>
    </row>
    <row r="823">
      <c r="D823" s="144"/>
      <c r="E823" s="144"/>
      <c r="G823" s="145"/>
      <c r="H823" s="145"/>
    </row>
    <row r="824">
      <c r="D824" s="144"/>
      <c r="E824" s="144"/>
      <c r="G824" s="145"/>
      <c r="H824" s="145"/>
    </row>
    <row r="825">
      <c r="D825" s="144"/>
      <c r="E825" s="144"/>
      <c r="G825" s="145"/>
      <c r="H825" s="145"/>
    </row>
    <row r="826">
      <c r="D826" s="144"/>
      <c r="E826" s="144"/>
      <c r="G826" s="145"/>
      <c r="H826" s="145"/>
    </row>
    <row r="827">
      <c r="D827" s="144"/>
      <c r="E827" s="144"/>
      <c r="G827" s="145"/>
      <c r="H827" s="145"/>
    </row>
    <row r="828">
      <c r="D828" s="144"/>
      <c r="E828" s="144"/>
      <c r="G828" s="145"/>
      <c r="H828" s="145"/>
    </row>
    <row r="829">
      <c r="D829" s="144"/>
      <c r="E829" s="144"/>
      <c r="G829" s="145"/>
      <c r="H829" s="145"/>
    </row>
    <row r="830">
      <c r="D830" s="144"/>
      <c r="E830" s="144"/>
      <c r="G830" s="145"/>
      <c r="H830" s="145"/>
    </row>
    <row r="831">
      <c r="D831" s="144"/>
      <c r="E831" s="144"/>
      <c r="G831" s="145"/>
      <c r="H831" s="145"/>
    </row>
    <row r="832">
      <c r="D832" s="144"/>
      <c r="E832" s="144"/>
      <c r="G832" s="145"/>
      <c r="H832" s="145"/>
    </row>
    <row r="833">
      <c r="D833" s="144"/>
      <c r="E833" s="144"/>
      <c r="G833" s="145"/>
      <c r="H833" s="145"/>
    </row>
    <row r="834">
      <c r="D834" s="144"/>
      <c r="E834" s="144"/>
      <c r="G834" s="145"/>
      <c r="H834" s="145"/>
    </row>
    <row r="835">
      <c r="D835" s="144"/>
      <c r="E835" s="144"/>
      <c r="G835" s="145"/>
      <c r="H835" s="145"/>
    </row>
    <row r="836">
      <c r="D836" s="144"/>
      <c r="E836" s="144"/>
      <c r="G836" s="145"/>
      <c r="H836" s="145"/>
    </row>
    <row r="837">
      <c r="D837" s="144"/>
      <c r="E837" s="144"/>
      <c r="G837" s="145"/>
      <c r="H837" s="145"/>
    </row>
    <row r="838">
      <c r="D838" s="144"/>
      <c r="E838" s="144"/>
      <c r="G838" s="145"/>
      <c r="H838" s="145"/>
    </row>
    <row r="839">
      <c r="D839" s="144"/>
      <c r="E839" s="144"/>
      <c r="G839" s="145"/>
      <c r="H839" s="145"/>
    </row>
    <row r="840">
      <c r="D840" s="144"/>
      <c r="E840" s="144"/>
      <c r="G840" s="145"/>
      <c r="H840" s="145"/>
    </row>
    <row r="841">
      <c r="D841" s="144"/>
      <c r="E841" s="144"/>
      <c r="G841" s="145"/>
      <c r="H841" s="145"/>
    </row>
    <row r="842">
      <c r="D842" s="144"/>
      <c r="E842" s="144"/>
      <c r="G842" s="145"/>
      <c r="H842" s="145"/>
    </row>
    <row r="843">
      <c r="D843" s="144"/>
      <c r="E843" s="144"/>
      <c r="G843" s="145"/>
      <c r="H843" s="145"/>
    </row>
    <row r="844">
      <c r="D844" s="144"/>
      <c r="E844" s="144"/>
      <c r="G844" s="145"/>
      <c r="H844" s="145"/>
    </row>
    <row r="845">
      <c r="D845" s="144"/>
      <c r="E845" s="144"/>
      <c r="G845" s="145"/>
      <c r="H845" s="145"/>
    </row>
    <row r="846">
      <c r="D846" s="144"/>
      <c r="E846" s="144"/>
      <c r="G846" s="145"/>
      <c r="H846" s="145"/>
    </row>
    <row r="847">
      <c r="D847" s="144"/>
      <c r="E847" s="144"/>
      <c r="G847" s="145"/>
      <c r="H847" s="145"/>
    </row>
    <row r="848">
      <c r="D848" s="144"/>
      <c r="E848" s="144"/>
      <c r="G848" s="145"/>
      <c r="H848" s="145"/>
    </row>
    <row r="849">
      <c r="D849" s="144"/>
      <c r="E849" s="144"/>
      <c r="G849" s="145"/>
      <c r="H849" s="145"/>
    </row>
    <row r="850">
      <c r="D850" s="144"/>
      <c r="E850" s="144"/>
      <c r="G850" s="145"/>
      <c r="H850" s="145"/>
    </row>
    <row r="851">
      <c r="D851" s="144"/>
      <c r="E851" s="144"/>
      <c r="G851" s="145"/>
      <c r="H851" s="145"/>
    </row>
    <row r="852">
      <c r="D852" s="144"/>
      <c r="E852" s="144"/>
      <c r="G852" s="145"/>
      <c r="H852" s="145"/>
    </row>
    <row r="853">
      <c r="D853" s="144"/>
      <c r="E853" s="144"/>
      <c r="G853" s="145"/>
      <c r="H853" s="145"/>
    </row>
    <row r="854">
      <c r="D854" s="144"/>
      <c r="E854" s="144"/>
      <c r="G854" s="145"/>
      <c r="H854" s="145"/>
    </row>
    <row r="855">
      <c r="D855" s="144"/>
      <c r="E855" s="144"/>
      <c r="G855" s="145"/>
      <c r="H855" s="145"/>
    </row>
    <row r="856">
      <c r="D856" s="144"/>
      <c r="E856" s="144"/>
      <c r="G856" s="145"/>
      <c r="H856" s="145"/>
    </row>
    <row r="857">
      <c r="D857" s="144"/>
      <c r="E857" s="144"/>
      <c r="G857" s="145"/>
      <c r="H857" s="145"/>
    </row>
    <row r="858">
      <c r="D858" s="144"/>
      <c r="E858" s="144"/>
      <c r="G858" s="145"/>
      <c r="H858" s="145"/>
    </row>
    <row r="859">
      <c r="D859" s="144"/>
      <c r="E859" s="144"/>
      <c r="G859" s="145"/>
      <c r="H859" s="145"/>
    </row>
    <row r="860">
      <c r="D860" s="144"/>
      <c r="E860" s="144"/>
      <c r="G860" s="145"/>
      <c r="H860" s="145"/>
    </row>
    <row r="861">
      <c r="D861" s="144"/>
      <c r="E861" s="144"/>
      <c r="G861" s="145"/>
      <c r="H861" s="145"/>
    </row>
    <row r="862">
      <c r="D862" s="144"/>
      <c r="E862" s="144"/>
      <c r="G862" s="145"/>
      <c r="H862" s="145"/>
    </row>
    <row r="863">
      <c r="D863" s="144"/>
      <c r="E863" s="144"/>
      <c r="G863" s="145"/>
      <c r="H863" s="145"/>
    </row>
    <row r="864">
      <c r="D864" s="144"/>
      <c r="E864" s="144"/>
      <c r="G864" s="145"/>
      <c r="H864" s="145"/>
    </row>
    <row r="865">
      <c r="D865" s="144"/>
      <c r="E865" s="144"/>
      <c r="G865" s="145"/>
      <c r="H865" s="145"/>
    </row>
    <row r="866">
      <c r="D866" s="144"/>
      <c r="E866" s="144"/>
      <c r="G866" s="145"/>
      <c r="H866" s="145"/>
    </row>
    <row r="867">
      <c r="D867" s="144"/>
      <c r="E867" s="144"/>
      <c r="G867" s="145"/>
      <c r="H867" s="145"/>
    </row>
    <row r="868">
      <c r="D868" s="144"/>
      <c r="E868" s="144"/>
      <c r="G868" s="145"/>
      <c r="H868" s="145"/>
    </row>
    <row r="869">
      <c r="D869" s="144"/>
      <c r="E869" s="144"/>
      <c r="G869" s="145"/>
      <c r="H869" s="145"/>
    </row>
    <row r="870">
      <c r="D870" s="144"/>
      <c r="E870" s="144"/>
      <c r="G870" s="145"/>
      <c r="H870" s="145"/>
    </row>
    <row r="871">
      <c r="D871" s="144"/>
      <c r="E871" s="144"/>
      <c r="G871" s="145"/>
      <c r="H871" s="145"/>
    </row>
    <row r="872">
      <c r="D872" s="144"/>
      <c r="E872" s="144"/>
      <c r="G872" s="145"/>
      <c r="H872" s="145"/>
    </row>
    <row r="873">
      <c r="D873" s="144"/>
      <c r="E873" s="144"/>
      <c r="G873" s="145"/>
      <c r="H873" s="145"/>
    </row>
    <row r="874">
      <c r="D874" s="144"/>
      <c r="E874" s="144"/>
      <c r="G874" s="145"/>
      <c r="H874" s="145"/>
    </row>
    <row r="875">
      <c r="D875" s="144"/>
      <c r="E875" s="144"/>
      <c r="G875" s="145"/>
      <c r="H875" s="145"/>
    </row>
    <row r="876">
      <c r="D876" s="144"/>
      <c r="E876" s="144"/>
      <c r="G876" s="145"/>
      <c r="H876" s="145"/>
    </row>
    <row r="877">
      <c r="D877" s="144"/>
      <c r="E877" s="144"/>
      <c r="G877" s="145"/>
      <c r="H877" s="145"/>
    </row>
    <row r="878">
      <c r="D878" s="144"/>
      <c r="E878" s="144"/>
      <c r="G878" s="145"/>
      <c r="H878" s="145"/>
    </row>
    <row r="879">
      <c r="D879" s="144"/>
      <c r="E879" s="144"/>
      <c r="G879" s="145"/>
      <c r="H879" s="145"/>
    </row>
    <row r="880">
      <c r="D880" s="144"/>
      <c r="E880" s="144"/>
      <c r="G880" s="145"/>
      <c r="H880" s="145"/>
    </row>
    <row r="881">
      <c r="D881" s="144"/>
      <c r="E881" s="144"/>
      <c r="G881" s="145"/>
      <c r="H881" s="145"/>
    </row>
    <row r="882">
      <c r="D882" s="144"/>
      <c r="E882" s="144"/>
      <c r="G882" s="145"/>
      <c r="H882" s="145"/>
    </row>
    <row r="883">
      <c r="D883" s="144"/>
      <c r="E883" s="144"/>
      <c r="G883" s="145"/>
      <c r="H883" s="145"/>
    </row>
    <row r="884">
      <c r="D884" s="144"/>
      <c r="E884" s="144"/>
      <c r="G884" s="145"/>
      <c r="H884" s="145"/>
    </row>
    <row r="885">
      <c r="D885" s="144"/>
      <c r="E885" s="144"/>
      <c r="G885" s="145"/>
      <c r="H885" s="145"/>
    </row>
    <row r="886">
      <c r="D886" s="144"/>
      <c r="E886" s="144"/>
      <c r="G886" s="145"/>
      <c r="H886" s="145"/>
    </row>
    <row r="887">
      <c r="D887" s="144"/>
      <c r="E887" s="144"/>
      <c r="G887" s="145"/>
      <c r="H887" s="145"/>
    </row>
    <row r="888">
      <c r="D888" s="144"/>
      <c r="E888" s="144"/>
      <c r="G888" s="145"/>
      <c r="H888" s="145"/>
    </row>
    <row r="889">
      <c r="D889" s="144"/>
      <c r="E889" s="144"/>
      <c r="G889" s="145"/>
      <c r="H889" s="145"/>
    </row>
    <row r="890">
      <c r="D890" s="144"/>
      <c r="E890" s="144"/>
      <c r="G890" s="145"/>
      <c r="H890" s="145"/>
    </row>
    <row r="891">
      <c r="D891" s="144"/>
      <c r="E891" s="144"/>
      <c r="G891" s="145"/>
      <c r="H891" s="145"/>
    </row>
    <row r="892">
      <c r="D892" s="144"/>
      <c r="E892" s="144"/>
      <c r="G892" s="145"/>
      <c r="H892" s="145"/>
    </row>
    <row r="893">
      <c r="D893" s="144"/>
      <c r="E893" s="144"/>
      <c r="G893" s="145"/>
      <c r="H893" s="145"/>
    </row>
    <row r="894">
      <c r="D894" s="144"/>
      <c r="E894" s="144"/>
      <c r="G894" s="145"/>
      <c r="H894" s="145"/>
    </row>
    <row r="895">
      <c r="D895" s="144"/>
      <c r="E895" s="144"/>
      <c r="G895" s="145"/>
      <c r="H895" s="145"/>
    </row>
    <row r="896">
      <c r="D896" s="144"/>
      <c r="E896" s="144"/>
      <c r="G896" s="145"/>
      <c r="H896" s="145"/>
    </row>
    <row r="897">
      <c r="D897" s="144"/>
      <c r="E897" s="144"/>
      <c r="G897" s="145"/>
      <c r="H897" s="145"/>
    </row>
    <row r="898">
      <c r="D898" s="144"/>
      <c r="E898" s="144"/>
      <c r="G898" s="145"/>
      <c r="H898" s="145"/>
    </row>
    <row r="899">
      <c r="D899" s="144"/>
      <c r="E899" s="144"/>
      <c r="G899" s="145"/>
      <c r="H899" s="145"/>
    </row>
    <row r="900">
      <c r="D900" s="144"/>
      <c r="E900" s="144"/>
      <c r="G900" s="145"/>
      <c r="H900" s="145"/>
    </row>
    <row r="901">
      <c r="D901" s="144"/>
      <c r="E901" s="144"/>
      <c r="G901" s="145"/>
      <c r="H901" s="145"/>
    </row>
    <row r="902">
      <c r="D902" s="144"/>
      <c r="E902" s="144"/>
      <c r="G902" s="145"/>
      <c r="H902" s="145"/>
    </row>
    <row r="903">
      <c r="D903" s="144"/>
      <c r="E903" s="144"/>
      <c r="G903" s="145"/>
      <c r="H903" s="145"/>
    </row>
    <row r="904">
      <c r="D904" s="144"/>
      <c r="E904" s="144"/>
      <c r="G904" s="145"/>
      <c r="H904" s="145"/>
    </row>
    <row r="905">
      <c r="D905" s="144"/>
      <c r="E905" s="144"/>
      <c r="G905" s="145"/>
      <c r="H905" s="145"/>
    </row>
    <row r="906">
      <c r="D906" s="144"/>
      <c r="E906" s="144"/>
      <c r="G906" s="145"/>
      <c r="H906" s="145"/>
    </row>
    <row r="907">
      <c r="D907" s="144"/>
      <c r="E907" s="144"/>
      <c r="G907" s="145"/>
      <c r="H907" s="145"/>
    </row>
    <row r="908">
      <c r="D908" s="144"/>
      <c r="E908" s="144"/>
      <c r="G908" s="145"/>
      <c r="H908" s="145"/>
    </row>
    <row r="909">
      <c r="D909" s="144"/>
      <c r="E909" s="144"/>
      <c r="G909" s="145"/>
      <c r="H909" s="145"/>
    </row>
    <row r="910">
      <c r="D910" s="144"/>
      <c r="E910" s="144"/>
      <c r="G910" s="145"/>
      <c r="H910" s="145"/>
    </row>
    <row r="911">
      <c r="D911" s="144"/>
      <c r="E911" s="144"/>
      <c r="G911" s="145"/>
      <c r="H911" s="145"/>
    </row>
    <row r="912">
      <c r="D912" s="144"/>
      <c r="E912" s="144"/>
      <c r="G912" s="145"/>
      <c r="H912" s="145"/>
    </row>
    <row r="913">
      <c r="D913" s="144"/>
      <c r="E913" s="144"/>
      <c r="G913" s="145"/>
      <c r="H913" s="145"/>
    </row>
    <row r="914">
      <c r="D914" s="144"/>
      <c r="E914" s="144"/>
      <c r="G914" s="145"/>
      <c r="H914" s="145"/>
    </row>
    <row r="915">
      <c r="D915" s="144"/>
      <c r="E915" s="144"/>
      <c r="G915" s="145"/>
      <c r="H915" s="145"/>
    </row>
    <row r="916">
      <c r="D916" s="144"/>
      <c r="E916" s="144"/>
      <c r="G916" s="145"/>
      <c r="H916" s="145"/>
    </row>
    <row r="917">
      <c r="D917" s="144"/>
      <c r="E917" s="144"/>
      <c r="G917" s="145"/>
      <c r="H917" s="145"/>
    </row>
    <row r="918">
      <c r="D918" s="144"/>
      <c r="E918" s="144"/>
      <c r="G918" s="145"/>
      <c r="H918" s="145"/>
    </row>
    <row r="919">
      <c r="D919" s="144"/>
      <c r="E919" s="144"/>
      <c r="G919" s="145"/>
      <c r="H919" s="145"/>
    </row>
    <row r="920">
      <c r="D920" s="144"/>
      <c r="E920" s="144"/>
      <c r="G920" s="145"/>
      <c r="H920" s="145"/>
    </row>
    <row r="921">
      <c r="D921" s="144"/>
      <c r="E921" s="144"/>
      <c r="G921" s="145"/>
      <c r="H921" s="145"/>
    </row>
    <row r="922">
      <c r="D922" s="144"/>
      <c r="E922" s="144"/>
      <c r="G922" s="145"/>
      <c r="H922" s="145"/>
    </row>
    <row r="923">
      <c r="D923" s="144"/>
      <c r="E923" s="144"/>
      <c r="G923" s="145"/>
      <c r="H923" s="145"/>
    </row>
    <row r="924">
      <c r="D924" s="144"/>
      <c r="E924" s="144"/>
      <c r="G924" s="145"/>
      <c r="H924" s="145"/>
    </row>
    <row r="925">
      <c r="D925" s="144"/>
      <c r="E925" s="144"/>
      <c r="G925" s="145"/>
      <c r="H925" s="145"/>
    </row>
    <row r="926">
      <c r="D926" s="144"/>
      <c r="E926" s="144"/>
      <c r="G926" s="145"/>
      <c r="H926" s="145"/>
    </row>
    <row r="927">
      <c r="D927" s="144"/>
      <c r="E927" s="144"/>
      <c r="G927" s="145"/>
      <c r="H927" s="145"/>
    </row>
    <row r="928">
      <c r="D928" s="144"/>
      <c r="E928" s="144"/>
      <c r="G928" s="145"/>
      <c r="H928" s="145"/>
    </row>
    <row r="929">
      <c r="D929" s="144"/>
      <c r="E929" s="144"/>
      <c r="G929" s="145"/>
      <c r="H929" s="145"/>
    </row>
    <row r="930">
      <c r="D930" s="144"/>
      <c r="E930" s="144"/>
      <c r="G930" s="145"/>
      <c r="H930" s="145"/>
    </row>
    <row r="931">
      <c r="D931" s="144"/>
      <c r="E931" s="144"/>
      <c r="G931" s="145"/>
      <c r="H931" s="145"/>
    </row>
    <row r="932">
      <c r="D932" s="144"/>
      <c r="E932" s="144"/>
      <c r="G932" s="145"/>
      <c r="H932" s="145"/>
    </row>
    <row r="933">
      <c r="D933" s="144"/>
      <c r="E933" s="144"/>
      <c r="G933" s="145"/>
      <c r="H933" s="145"/>
    </row>
    <row r="934">
      <c r="D934" s="144"/>
      <c r="E934" s="144"/>
      <c r="G934" s="145"/>
      <c r="H934" s="145"/>
    </row>
    <row r="935">
      <c r="D935" s="144"/>
      <c r="E935" s="144"/>
      <c r="G935" s="145"/>
      <c r="H935" s="145"/>
    </row>
    <row r="936">
      <c r="D936" s="144"/>
      <c r="E936" s="144"/>
      <c r="G936" s="145"/>
      <c r="H936" s="145"/>
    </row>
    <row r="937">
      <c r="D937" s="144"/>
      <c r="E937" s="144"/>
      <c r="G937" s="145"/>
      <c r="H937" s="145"/>
    </row>
    <row r="938">
      <c r="D938" s="144"/>
      <c r="E938" s="144"/>
      <c r="G938" s="145"/>
      <c r="H938" s="145"/>
    </row>
    <row r="939">
      <c r="D939" s="144"/>
      <c r="E939" s="144"/>
      <c r="G939" s="145"/>
      <c r="H939" s="145"/>
    </row>
    <row r="940">
      <c r="D940" s="144"/>
      <c r="E940" s="144"/>
      <c r="G940" s="145"/>
      <c r="H940" s="145"/>
    </row>
    <row r="941">
      <c r="D941" s="144"/>
      <c r="E941" s="144"/>
      <c r="G941" s="145"/>
      <c r="H941" s="145"/>
    </row>
    <row r="942">
      <c r="D942" s="144"/>
      <c r="E942" s="144"/>
      <c r="G942" s="145"/>
      <c r="H942" s="145"/>
    </row>
    <row r="943">
      <c r="D943" s="144"/>
      <c r="E943" s="144"/>
      <c r="G943" s="145"/>
      <c r="H943" s="145"/>
    </row>
    <row r="944">
      <c r="D944" s="144"/>
      <c r="E944" s="144"/>
      <c r="G944" s="145"/>
      <c r="H944" s="145"/>
    </row>
    <row r="945">
      <c r="D945" s="144"/>
      <c r="E945" s="144"/>
      <c r="G945" s="145"/>
      <c r="H945" s="145"/>
    </row>
    <row r="946">
      <c r="D946" s="144"/>
      <c r="E946" s="144"/>
      <c r="G946" s="145"/>
      <c r="H946" s="145"/>
    </row>
    <row r="947">
      <c r="D947" s="144"/>
      <c r="E947" s="144"/>
      <c r="G947" s="145"/>
      <c r="H947" s="145"/>
    </row>
    <row r="948">
      <c r="D948" s="144"/>
      <c r="E948" s="144"/>
      <c r="G948" s="145"/>
      <c r="H948" s="145"/>
    </row>
    <row r="949">
      <c r="D949" s="144"/>
      <c r="E949" s="144"/>
      <c r="G949" s="145"/>
      <c r="H949" s="145"/>
    </row>
    <row r="950">
      <c r="D950" s="144"/>
      <c r="E950" s="144"/>
      <c r="G950" s="145"/>
      <c r="H950" s="145"/>
    </row>
    <row r="951">
      <c r="D951" s="144"/>
      <c r="E951" s="144"/>
      <c r="G951" s="145"/>
      <c r="H951" s="145"/>
    </row>
    <row r="952">
      <c r="D952" s="144"/>
      <c r="E952" s="144"/>
      <c r="G952" s="145"/>
      <c r="H952" s="145"/>
    </row>
    <row r="953">
      <c r="D953" s="144"/>
      <c r="E953" s="144"/>
      <c r="G953" s="145"/>
      <c r="H953" s="145"/>
    </row>
    <row r="954">
      <c r="D954" s="144"/>
      <c r="E954" s="144"/>
      <c r="G954" s="145"/>
      <c r="H954" s="145"/>
    </row>
    <row r="955">
      <c r="D955" s="144"/>
      <c r="E955" s="144"/>
      <c r="G955" s="145"/>
      <c r="H955" s="145"/>
    </row>
    <row r="956">
      <c r="D956" s="144"/>
      <c r="E956" s="144"/>
      <c r="G956" s="145"/>
      <c r="H956" s="145"/>
    </row>
    <row r="957">
      <c r="D957" s="144"/>
      <c r="E957" s="144"/>
      <c r="G957" s="145"/>
      <c r="H957" s="145"/>
    </row>
    <row r="958">
      <c r="D958" s="144"/>
      <c r="E958" s="144"/>
      <c r="G958" s="145"/>
      <c r="H958" s="145"/>
    </row>
    <row r="959">
      <c r="D959" s="144"/>
      <c r="E959" s="144"/>
      <c r="G959" s="145"/>
      <c r="H959" s="145"/>
    </row>
    <row r="960">
      <c r="D960" s="144"/>
      <c r="E960" s="144"/>
      <c r="G960" s="145"/>
      <c r="H960" s="145"/>
    </row>
    <row r="961">
      <c r="D961" s="144"/>
      <c r="E961" s="144"/>
      <c r="G961" s="145"/>
      <c r="H961" s="145"/>
    </row>
    <row r="962">
      <c r="D962" s="144"/>
      <c r="E962" s="144"/>
      <c r="G962" s="145"/>
      <c r="H962" s="145"/>
    </row>
    <row r="963">
      <c r="D963" s="144"/>
      <c r="E963" s="144"/>
      <c r="G963" s="145"/>
      <c r="H963" s="145"/>
    </row>
    <row r="964">
      <c r="D964" s="144"/>
      <c r="E964" s="144"/>
      <c r="G964" s="145"/>
      <c r="H964" s="145"/>
    </row>
    <row r="965">
      <c r="D965" s="144"/>
      <c r="E965" s="144"/>
      <c r="G965" s="145"/>
      <c r="H965" s="145"/>
    </row>
    <row r="966">
      <c r="D966" s="144"/>
      <c r="E966" s="144"/>
      <c r="G966" s="145"/>
      <c r="H966" s="145"/>
    </row>
    <row r="967">
      <c r="D967" s="144"/>
      <c r="E967" s="144"/>
      <c r="G967" s="145"/>
      <c r="H967" s="145"/>
    </row>
    <row r="968">
      <c r="D968" s="144"/>
      <c r="E968" s="144"/>
      <c r="G968" s="145"/>
      <c r="H968" s="145"/>
    </row>
    <row r="969">
      <c r="D969" s="144"/>
      <c r="E969" s="144"/>
      <c r="G969" s="145"/>
      <c r="H969" s="145"/>
    </row>
    <row r="970">
      <c r="D970" s="144"/>
      <c r="E970" s="144"/>
      <c r="G970" s="145"/>
      <c r="H970" s="145"/>
    </row>
    <row r="971">
      <c r="D971" s="144"/>
      <c r="E971" s="144"/>
      <c r="G971" s="145"/>
      <c r="H971" s="145"/>
    </row>
    <row r="972">
      <c r="D972" s="144"/>
      <c r="E972" s="144"/>
      <c r="G972" s="145"/>
      <c r="H972" s="145"/>
    </row>
    <row r="973">
      <c r="D973" s="144"/>
      <c r="E973" s="144"/>
      <c r="G973" s="145"/>
      <c r="H973" s="145"/>
    </row>
    <row r="974">
      <c r="D974" s="144"/>
      <c r="E974" s="144"/>
      <c r="G974" s="145"/>
      <c r="H974" s="145"/>
    </row>
    <row r="975">
      <c r="D975" s="144"/>
      <c r="E975" s="144"/>
      <c r="G975" s="145"/>
      <c r="H975" s="145"/>
    </row>
    <row r="976">
      <c r="D976" s="144"/>
      <c r="E976" s="144"/>
      <c r="G976" s="145"/>
      <c r="H976" s="145"/>
    </row>
    <row r="977">
      <c r="D977" s="144"/>
      <c r="E977" s="144"/>
      <c r="G977" s="145"/>
      <c r="H977" s="145"/>
    </row>
    <row r="978">
      <c r="D978" s="144"/>
      <c r="E978" s="144"/>
      <c r="G978" s="145"/>
      <c r="H978" s="145"/>
    </row>
    <row r="979">
      <c r="D979" s="144"/>
      <c r="E979" s="144"/>
      <c r="G979" s="145"/>
      <c r="H979" s="145"/>
    </row>
    <row r="980">
      <c r="D980" s="144"/>
      <c r="E980" s="144"/>
      <c r="G980" s="145"/>
      <c r="H980" s="145"/>
    </row>
    <row r="981">
      <c r="D981" s="144"/>
      <c r="E981" s="144"/>
      <c r="G981" s="145"/>
      <c r="H981" s="145"/>
    </row>
    <row r="982">
      <c r="D982" s="144"/>
      <c r="E982" s="144"/>
      <c r="G982" s="145"/>
      <c r="H982" s="145"/>
    </row>
    <row r="983">
      <c r="D983" s="144"/>
      <c r="E983" s="144"/>
      <c r="G983" s="145"/>
      <c r="H983" s="145"/>
    </row>
    <row r="984">
      <c r="D984" s="144"/>
      <c r="E984" s="144"/>
      <c r="G984" s="145"/>
      <c r="H984" s="145"/>
    </row>
    <row r="985">
      <c r="D985" s="144"/>
      <c r="E985" s="144"/>
      <c r="G985" s="145"/>
      <c r="H985" s="145"/>
    </row>
    <row r="986">
      <c r="D986" s="144"/>
      <c r="E986" s="144"/>
      <c r="G986" s="145"/>
      <c r="H986" s="145"/>
    </row>
    <row r="987">
      <c r="D987" s="144"/>
      <c r="E987" s="144"/>
      <c r="G987" s="145"/>
      <c r="H987" s="145"/>
    </row>
    <row r="988">
      <c r="D988" s="144"/>
      <c r="E988" s="144"/>
      <c r="G988" s="145"/>
      <c r="H988" s="145"/>
    </row>
    <row r="989">
      <c r="D989" s="144"/>
      <c r="E989" s="144"/>
      <c r="G989" s="145"/>
      <c r="H989" s="145"/>
    </row>
    <row r="990">
      <c r="D990" s="144"/>
      <c r="E990" s="144"/>
      <c r="G990" s="145"/>
      <c r="H990" s="145"/>
    </row>
    <row r="991">
      <c r="D991" s="144"/>
      <c r="E991" s="144"/>
      <c r="G991" s="145"/>
      <c r="H991" s="145"/>
    </row>
    <row r="992">
      <c r="D992" s="144"/>
      <c r="E992" s="144"/>
      <c r="G992" s="145"/>
      <c r="H992" s="145"/>
    </row>
    <row r="993">
      <c r="D993" s="144"/>
      <c r="E993" s="144"/>
      <c r="G993" s="145"/>
      <c r="H993" s="145"/>
    </row>
    <row r="994">
      <c r="D994" s="144"/>
      <c r="E994" s="144"/>
      <c r="G994" s="145"/>
      <c r="H994" s="145"/>
    </row>
    <row r="995">
      <c r="D995" s="144"/>
      <c r="E995" s="144"/>
      <c r="G995" s="145"/>
      <c r="H995" s="145"/>
    </row>
    <row r="996">
      <c r="D996" s="144"/>
      <c r="E996" s="144"/>
      <c r="G996" s="145"/>
      <c r="H996" s="145"/>
    </row>
    <row r="997">
      <c r="D997" s="144"/>
      <c r="E997" s="144"/>
      <c r="G997" s="145"/>
      <c r="H997" s="145"/>
    </row>
    <row r="998">
      <c r="D998" s="144"/>
      <c r="E998" s="144"/>
      <c r="G998" s="145"/>
      <c r="H998" s="145"/>
    </row>
  </sheetData>
  <autoFilter ref="$A$1:$BN$26"/>
  <mergeCells count="65">
    <mergeCell ref="BS29:BV29"/>
    <mergeCell ref="BW29:BZ29"/>
    <mergeCell ref="AQ29:AT29"/>
    <mergeCell ref="AU29:AX29"/>
    <mergeCell ref="AY29:BB29"/>
    <mergeCell ref="BC29:BF29"/>
    <mergeCell ref="BG29:BJ29"/>
    <mergeCell ref="BK29:BN29"/>
    <mergeCell ref="BO29:BR29"/>
    <mergeCell ref="O30:R30"/>
    <mergeCell ref="S30:V30"/>
    <mergeCell ref="W30:Z30"/>
    <mergeCell ref="AA30:AD30"/>
    <mergeCell ref="AE30:AH30"/>
    <mergeCell ref="AI30:AL30"/>
    <mergeCell ref="AM30:AP30"/>
    <mergeCell ref="BS30:BV30"/>
    <mergeCell ref="BW30:BZ30"/>
    <mergeCell ref="AQ30:AT30"/>
    <mergeCell ref="AU30:AX30"/>
    <mergeCell ref="AY30:BB30"/>
    <mergeCell ref="BC30:BF30"/>
    <mergeCell ref="BG30:BJ30"/>
    <mergeCell ref="BK30:BN30"/>
    <mergeCell ref="BO30:BR30"/>
    <mergeCell ref="BO1:BR1"/>
    <mergeCell ref="BS1:BV1"/>
    <mergeCell ref="BW1:BZ1"/>
    <mergeCell ref="AM1:AP1"/>
    <mergeCell ref="AQ1:AT1"/>
    <mergeCell ref="AU1:AX1"/>
    <mergeCell ref="AY1:BB1"/>
    <mergeCell ref="BC1:BF1"/>
    <mergeCell ref="BG1:BJ1"/>
    <mergeCell ref="BK1:BN1"/>
    <mergeCell ref="M1:N1"/>
    <mergeCell ref="O1:R1"/>
    <mergeCell ref="S1:V1"/>
    <mergeCell ref="W1:Z1"/>
    <mergeCell ref="AA1:AD1"/>
    <mergeCell ref="AE1:AH1"/>
    <mergeCell ref="AI1:AL1"/>
    <mergeCell ref="BS28:BV28"/>
    <mergeCell ref="BW28:BZ28"/>
    <mergeCell ref="AQ28:AT28"/>
    <mergeCell ref="AU28:AX28"/>
    <mergeCell ref="AY28:BB28"/>
    <mergeCell ref="BC28:BF28"/>
    <mergeCell ref="BG28:BJ28"/>
    <mergeCell ref="BK28:BN28"/>
    <mergeCell ref="BO28:BR28"/>
    <mergeCell ref="O28:R28"/>
    <mergeCell ref="S28:V28"/>
    <mergeCell ref="W28:Z28"/>
    <mergeCell ref="AA28:AD28"/>
    <mergeCell ref="AE28:AH28"/>
    <mergeCell ref="AI28:AL28"/>
    <mergeCell ref="AM28:AP28"/>
    <mergeCell ref="O29:R29"/>
    <mergeCell ref="S29:V29"/>
    <mergeCell ref="W29:Z29"/>
    <mergeCell ref="AA29:AD29"/>
    <mergeCell ref="AE29:AH29"/>
    <mergeCell ref="AI29:AL29"/>
    <mergeCell ref="AM29:AP29"/>
  </mergeCells>
  <conditionalFormatting sqref="M2:P26 S2:T26 W2:X26 AA2:AB26 AE2:AF26 AI2:AJ26 AM2:AN26 AQ2:AR26 AU2:AV26 AY2:AZ26 BC2:BD26 BG2:BH26 BK2:BL26 BO2:BP26 BS2:BT26 BW2:BX26">
    <cfRule type="cellIs" dxfId="0" priority="1" operator="equal">
      <formula>0</formula>
    </cfRule>
  </conditionalFormatting>
  <conditionalFormatting sqref="M2:P26 S2:T26 W2:X26 AA2:AB26 AE2:AF26 AI2:AJ26 AM2:AN26 AQ2:AR26 AU2:AV26 AY2:AZ26 BC2:BD26 BG2:BH26 BK2:BL26 BO2:BP26 BS2:BT26 BW2:BX26">
    <cfRule type="colorScale" priority="2">
      <colorScale>
        <cfvo type="formula" val="1"/>
        <cfvo type="formula" val="3"/>
        <cfvo type="formula" val="5"/>
        <color rgb="FFB6D7A8"/>
        <color rgb="FFFFE599"/>
        <color rgb="FFEA9999"/>
      </colorScale>
    </cfRule>
  </conditionalFormatting>
  <conditionalFormatting sqref="Q2:R26 U2:V26 Y2:Z26 AC2:AD26 AG2:AH26 AK2:AL26 AO2:AP26 AS2:AT26 AW2:AX26 BA2:BB26 BE2:BF26 BI2:BJ26 BM2:BZ26">
    <cfRule type="cellIs" dxfId="0" priority="3" operator="equal">
      <formula>0</formula>
    </cfRule>
  </conditionalFormatting>
  <conditionalFormatting sqref="Q2:R26 U2:V26 Y2:Z26 AC2:AD26 AG2:AH26 AK2:AL26 AO2:AP26 AS2:AT26 AW2:AX26 BA2:BB26 BE2:BF26 BI2:BJ26 BM2:BZ26">
    <cfRule type="colorScale" priority="4">
      <colorScale>
        <cfvo type="formula" val="1"/>
        <cfvo type="formula" val="5"/>
        <cfvo type="formula" val="10"/>
        <color rgb="FFB6D7A8"/>
        <color rgb="FFFFE599"/>
        <color rgb="FFEA9999"/>
      </colorScale>
    </cfRule>
  </conditionalFormatting>
  <conditionalFormatting sqref="A2:A26">
    <cfRule type="cellIs" dxfId="1" priority="5" operator="lessThanOrEqual">
      <formula>12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12.0"/>
    <col customWidth="1" min="3" max="3" width="25.0"/>
    <col customWidth="1" min="4" max="4" width="4.14"/>
    <col customWidth="1" min="5" max="5" width="25.0"/>
    <col customWidth="1" min="6" max="6" width="12.0"/>
    <col customWidth="1" min="7" max="7" width="25.0"/>
    <col customWidth="1" min="8" max="8" width="4.14"/>
    <col customWidth="1" min="9" max="9" width="25.0"/>
    <col customWidth="1" min="10" max="10" width="12.0"/>
    <col customWidth="1" min="11" max="11" width="25.0"/>
    <col customWidth="1" min="12" max="12" width="4.14"/>
  </cols>
  <sheetData>
    <row r="1">
      <c r="A1" s="60"/>
      <c r="B1" s="146"/>
      <c r="C1" s="60"/>
      <c r="D1" s="60"/>
      <c r="E1" s="60"/>
      <c r="F1" s="147"/>
      <c r="G1" s="60"/>
      <c r="H1" s="60"/>
      <c r="I1" s="60"/>
      <c r="J1" s="148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>
      <c r="A2" s="60"/>
      <c r="B2" s="149"/>
      <c r="C2" s="60"/>
      <c r="D2" s="60"/>
      <c r="E2" s="60"/>
      <c r="F2" s="147"/>
      <c r="G2" s="60"/>
      <c r="H2" s="60"/>
      <c r="I2" s="60"/>
      <c r="J2" s="147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>
      <c r="A3" s="61" t="s">
        <v>213</v>
      </c>
      <c r="B3" s="149"/>
      <c r="C3" s="61"/>
      <c r="D3" s="83"/>
      <c r="E3" s="60"/>
      <c r="F3" s="147"/>
      <c r="G3" s="60"/>
      <c r="H3" s="60"/>
      <c r="I3" s="60"/>
      <c r="J3" s="147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>
      <c r="A4" s="60"/>
      <c r="B4" s="149"/>
      <c r="C4" s="60"/>
      <c r="D4" s="60"/>
      <c r="E4" s="60"/>
      <c r="F4" s="147"/>
      <c r="G4" s="60"/>
      <c r="H4" s="60"/>
      <c r="I4" s="60"/>
      <c r="J4" s="147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>
      <c r="A5" s="150" t="s">
        <v>24</v>
      </c>
      <c r="B5" s="151" t="s">
        <v>307</v>
      </c>
      <c r="C5" s="152" t="s">
        <v>25</v>
      </c>
      <c r="D5" s="81"/>
      <c r="E5" s="153" t="s">
        <v>27</v>
      </c>
      <c r="F5" s="151" t="s">
        <v>308</v>
      </c>
      <c r="G5" s="154" t="s">
        <v>219</v>
      </c>
      <c r="H5" s="81"/>
      <c r="I5" s="153" t="s">
        <v>217</v>
      </c>
      <c r="J5" s="151" t="s">
        <v>309</v>
      </c>
      <c r="K5" s="154" t="s">
        <v>221</v>
      </c>
      <c r="L5" s="81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>
      <c r="A6" s="155" t="s">
        <v>60</v>
      </c>
      <c r="B6" s="156" t="s">
        <v>42</v>
      </c>
      <c r="C6" s="157" t="s">
        <v>124</v>
      </c>
      <c r="D6" s="158"/>
      <c r="E6" s="159" t="s">
        <v>202</v>
      </c>
      <c r="F6" s="156" t="s">
        <v>310</v>
      </c>
      <c r="G6" s="160" t="s">
        <v>311</v>
      </c>
      <c r="H6" s="158"/>
      <c r="I6" s="159" t="s">
        <v>312</v>
      </c>
      <c r="J6" s="156" t="s">
        <v>47</v>
      </c>
      <c r="K6" s="160" t="s">
        <v>313</v>
      </c>
      <c r="L6" s="81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>
      <c r="A7" s="155" t="s">
        <v>46</v>
      </c>
      <c r="B7" s="156" t="s">
        <v>314</v>
      </c>
      <c r="C7" s="157" t="s">
        <v>315</v>
      </c>
      <c r="D7" s="158"/>
      <c r="E7" s="155" t="s">
        <v>49</v>
      </c>
      <c r="F7" s="156" t="s">
        <v>314</v>
      </c>
      <c r="G7" s="157" t="s">
        <v>316</v>
      </c>
      <c r="H7" s="158"/>
      <c r="I7" s="159" t="s">
        <v>317</v>
      </c>
      <c r="J7" s="156" t="s">
        <v>310</v>
      </c>
      <c r="K7" s="160" t="s">
        <v>318</v>
      </c>
      <c r="L7" s="81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>
      <c r="A8" s="159" t="s">
        <v>65</v>
      </c>
      <c r="B8" s="156" t="s">
        <v>99</v>
      </c>
      <c r="C8" s="157" t="s">
        <v>52</v>
      </c>
      <c r="D8" s="158"/>
      <c r="E8" s="159" t="s">
        <v>67</v>
      </c>
      <c r="F8" s="156" t="s">
        <v>47</v>
      </c>
      <c r="G8" s="160" t="s">
        <v>319</v>
      </c>
      <c r="H8" s="161"/>
      <c r="I8" s="155" t="s">
        <v>320</v>
      </c>
      <c r="J8" s="156" t="s">
        <v>314</v>
      </c>
      <c r="K8" s="157" t="s">
        <v>321</v>
      </c>
      <c r="L8" s="81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>
      <c r="A9" s="155" t="s">
        <v>51</v>
      </c>
      <c r="B9" s="156" t="s">
        <v>314</v>
      </c>
      <c r="C9" s="157" t="s">
        <v>322</v>
      </c>
      <c r="D9" s="158"/>
      <c r="E9" s="159" t="s">
        <v>62</v>
      </c>
      <c r="F9" s="156" t="s">
        <v>47</v>
      </c>
      <c r="G9" s="160" t="s">
        <v>323</v>
      </c>
      <c r="H9" s="158"/>
      <c r="I9" s="159" t="s">
        <v>324</v>
      </c>
      <c r="J9" s="156" t="s">
        <v>47</v>
      </c>
      <c r="K9" s="160" t="s">
        <v>325</v>
      </c>
      <c r="L9" s="81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>
      <c r="A10" s="162" t="s">
        <v>326</v>
      </c>
      <c r="B10" s="163" t="s">
        <v>310</v>
      </c>
      <c r="C10" s="164" t="s">
        <v>327</v>
      </c>
      <c r="D10" s="158"/>
      <c r="E10" s="165" t="s">
        <v>57</v>
      </c>
      <c r="F10" s="163" t="s">
        <v>314</v>
      </c>
      <c r="G10" s="166" t="s">
        <v>328</v>
      </c>
      <c r="H10" s="158"/>
      <c r="I10" s="162" t="s">
        <v>329</v>
      </c>
      <c r="J10" s="163" t="s">
        <v>47</v>
      </c>
      <c r="K10" s="164" t="s">
        <v>330</v>
      </c>
      <c r="L10" s="81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>
      <c r="A11" s="80"/>
      <c r="B11" s="147"/>
      <c r="C11" s="60"/>
      <c r="D11" s="81"/>
      <c r="E11" s="80"/>
      <c r="F11" s="147"/>
      <c r="G11" s="60"/>
      <c r="H11" s="81"/>
      <c r="I11" s="80"/>
      <c r="J11" s="147"/>
      <c r="K11" s="60"/>
      <c r="L11" s="81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>
      <c r="A12" s="150" t="s">
        <v>218</v>
      </c>
      <c r="B12" s="151" t="s">
        <v>331</v>
      </c>
      <c r="C12" s="152" t="s">
        <v>37</v>
      </c>
      <c r="D12" s="81"/>
      <c r="E12" s="153" t="s">
        <v>220</v>
      </c>
      <c r="F12" s="151" t="s">
        <v>308</v>
      </c>
      <c r="G12" s="154" t="s">
        <v>222</v>
      </c>
      <c r="H12" s="81"/>
      <c r="I12" s="150" t="s">
        <v>39</v>
      </c>
      <c r="J12" s="151" t="s">
        <v>307</v>
      </c>
      <c r="K12" s="152" t="s">
        <v>34</v>
      </c>
      <c r="L12" s="81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>
      <c r="A13" s="155" t="s">
        <v>332</v>
      </c>
      <c r="B13" s="156" t="s">
        <v>314</v>
      </c>
      <c r="C13" s="157" t="s">
        <v>204</v>
      </c>
      <c r="D13" s="158"/>
      <c r="E13" s="159" t="s">
        <v>333</v>
      </c>
      <c r="F13" s="156" t="s">
        <v>310</v>
      </c>
      <c r="G13" s="160" t="s">
        <v>334</v>
      </c>
      <c r="H13" s="158"/>
      <c r="I13" s="159" t="s">
        <v>120</v>
      </c>
      <c r="J13" s="156" t="s">
        <v>310</v>
      </c>
      <c r="K13" s="160" t="s">
        <v>80</v>
      </c>
      <c r="L13" s="81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>
      <c r="A14" s="155" t="s">
        <v>335</v>
      </c>
      <c r="B14" s="156" t="s">
        <v>42</v>
      </c>
      <c r="C14" s="157" t="s">
        <v>121</v>
      </c>
      <c r="D14" s="158"/>
      <c r="E14" s="159" t="s">
        <v>336</v>
      </c>
      <c r="F14" s="156" t="s">
        <v>47</v>
      </c>
      <c r="G14" s="160" t="s">
        <v>337</v>
      </c>
      <c r="H14" s="158"/>
      <c r="I14" s="155" t="s">
        <v>118</v>
      </c>
      <c r="J14" s="156" t="s">
        <v>314</v>
      </c>
      <c r="K14" s="157" t="s">
        <v>90</v>
      </c>
      <c r="L14" s="81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>
      <c r="A15" s="155" t="s">
        <v>338</v>
      </c>
      <c r="B15" s="156" t="s">
        <v>42</v>
      </c>
      <c r="C15" s="157" t="s">
        <v>127</v>
      </c>
      <c r="D15" s="158"/>
      <c r="E15" s="155" t="s">
        <v>339</v>
      </c>
      <c r="F15" s="156" t="s">
        <v>314</v>
      </c>
      <c r="G15" s="157" t="s">
        <v>340</v>
      </c>
      <c r="H15" s="158"/>
      <c r="I15" s="159" t="s">
        <v>123</v>
      </c>
      <c r="J15" s="156" t="s">
        <v>47</v>
      </c>
      <c r="K15" s="160" t="s">
        <v>179</v>
      </c>
      <c r="L15" s="81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>
      <c r="A16" s="159" t="s">
        <v>341</v>
      </c>
      <c r="B16" s="156" t="s">
        <v>310</v>
      </c>
      <c r="C16" s="160" t="s">
        <v>342</v>
      </c>
      <c r="D16" s="158"/>
      <c r="E16" s="155" t="s">
        <v>343</v>
      </c>
      <c r="F16" s="156" t="s">
        <v>314</v>
      </c>
      <c r="G16" s="157" t="s">
        <v>344</v>
      </c>
      <c r="H16" s="158"/>
      <c r="I16" s="155" t="s">
        <v>191</v>
      </c>
      <c r="J16" s="156" t="s">
        <v>42</v>
      </c>
      <c r="K16" s="157" t="s">
        <v>94</v>
      </c>
      <c r="L16" s="81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>
      <c r="A17" s="165" t="s">
        <v>345</v>
      </c>
      <c r="B17" s="163" t="s">
        <v>42</v>
      </c>
      <c r="C17" s="166" t="s">
        <v>346</v>
      </c>
      <c r="D17" s="158"/>
      <c r="E17" s="162" t="s">
        <v>347</v>
      </c>
      <c r="F17" s="163" t="s">
        <v>310</v>
      </c>
      <c r="G17" s="164" t="s">
        <v>348</v>
      </c>
      <c r="H17" s="158"/>
      <c r="I17" s="165" t="s">
        <v>131</v>
      </c>
      <c r="J17" s="163" t="s">
        <v>314</v>
      </c>
      <c r="K17" s="166" t="s">
        <v>76</v>
      </c>
      <c r="L17" s="81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>
      <c r="A18" s="80"/>
      <c r="B18" s="167"/>
      <c r="C18" s="60"/>
      <c r="D18" s="60"/>
      <c r="E18" s="80"/>
      <c r="F18" s="167"/>
      <c r="G18" s="60"/>
      <c r="H18" s="60"/>
      <c r="I18" s="80"/>
      <c r="J18" s="147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>
      <c r="A19" s="153" t="s">
        <v>30</v>
      </c>
      <c r="B19" s="151" t="s">
        <v>309</v>
      </c>
      <c r="C19" s="154" t="s">
        <v>223</v>
      </c>
      <c r="D19" s="60"/>
      <c r="E19" s="153" t="s">
        <v>224</v>
      </c>
      <c r="F19" s="151" t="s">
        <v>308</v>
      </c>
      <c r="G19" s="154" t="s">
        <v>225</v>
      </c>
      <c r="H19" s="168"/>
      <c r="I19" s="150" t="s">
        <v>33</v>
      </c>
      <c r="J19" s="151" t="s">
        <v>307</v>
      </c>
      <c r="K19" s="152" t="s">
        <v>28</v>
      </c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>
      <c r="A20" s="159" t="s">
        <v>77</v>
      </c>
      <c r="B20" s="156" t="s">
        <v>47</v>
      </c>
      <c r="C20" s="160" t="s">
        <v>349</v>
      </c>
      <c r="D20" s="158"/>
      <c r="E20" s="159" t="s">
        <v>350</v>
      </c>
      <c r="F20" s="156" t="s">
        <v>310</v>
      </c>
      <c r="G20" s="160" t="s">
        <v>351</v>
      </c>
      <c r="H20" s="158"/>
      <c r="I20" s="155" t="s">
        <v>75</v>
      </c>
      <c r="J20" s="156" t="s">
        <v>314</v>
      </c>
      <c r="K20" s="157" t="s">
        <v>45</v>
      </c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>
      <c r="A21" s="159" t="s">
        <v>73</v>
      </c>
      <c r="B21" s="156" t="s">
        <v>310</v>
      </c>
      <c r="C21" s="160" t="s">
        <v>352</v>
      </c>
      <c r="D21" s="158"/>
      <c r="E21" s="155" t="s">
        <v>353</v>
      </c>
      <c r="F21" s="156" t="s">
        <v>42</v>
      </c>
      <c r="G21" s="157" t="s">
        <v>354</v>
      </c>
      <c r="H21" s="158"/>
      <c r="I21" s="155" t="s">
        <v>71</v>
      </c>
      <c r="J21" s="156" t="s">
        <v>42</v>
      </c>
      <c r="K21" s="157" t="s">
        <v>355</v>
      </c>
      <c r="L21" s="81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>
      <c r="A22" s="155" t="s">
        <v>197</v>
      </c>
      <c r="B22" s="156" t="s">
        <v>314</v>
      </c>
      <c r="C22" s="157" t="s">
        <v>356</v>
      </c>
      <c r="D22" s="158"/>
      <c r="E22" s="159" t="s">
        <v>357</v>
      </c>
      <c r="F22" s="156" t="s">
        <v>310</v>
      </c>
      <c r="G22" s="160" t="s">
        <v>358</v>
      </c>
      <c r="H22" s="161"/>
      <c r="I22" s="159" t="s">
        <v>359</v>
      </c>
      <c r="J22" s="156" t="s">
        <v>310</v>
      </c>
      <c r="K22" s="160" t="s">
        <v>63</v>
      </c>
      <c r="L22" s="81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>
      <c r="A23" s="159" t="s">
        <v>98</v>
      </c>
      <c r="B23" s="156" t="s">
        <v>310</v>
      </c>
      <c r="C23" s="160" t="s">
        <v>360</v>
      </c>
      <c r="D23" s="158"/>
      <c r="E23" s="155" t="s">
        <v>361</v>
      </c>
      <c r="F23" s="156" t="s">
        <v>314</v>
      </c>
      <c r="G23" s="157" t="s">
        <v>362</v>
      </c>
      <c r="H23" s="158"/>
      <c r="I23" s="155" t="s">
        <v>363</v>
      </c>
      <c r="J23" s="156" t="s">
        <v>42</v>
      </c>
      <c r="K23" s="157" t="s">
        <v>364</v>
      </c>
      <c r="L23" s="81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>
      <c r="A24" s="162" t="s">
        <v>180</v>
      </c>
      <c r="B24" s="163" t="s">
        <v>47</v>
      </c>
      <c r="C24" s="164" t="s">
        <v>365</v>
      </c>
      <c r="D24" s="158"/>
      <c r="E24" s="162" t="s">
        <v>366</v>
      </c>
      <c r="F24" s="163" t="s">
        <v>310</v>
      </c>
      <c r="G24" s="164" t="s">
        <v>367</v>
      </c>
      <c r="H24" s="158"/>
      <c r="I24" s="162" t="s">
        <v>83</v>
      </c>
      <c r="J24" s="163" t="s">
        <v>310</v>
      </c>
      <c r="K24" s="164" t="s">
        <v>140</v>
      </c>
      <c r="L24" s="81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>
      <c r="A25" s="169"/>
      <c r="B25" s="170"/>
      <c r="C25" s="171"/>
      <c r="D25" s="81"/>
      <c r="E25" s="169"/>
      <c r="F25" s="170"/>
      <c r="G25" s="171"/>
      <c r="H25" s="81"/>
      <c r="I25" s="169"/>
      <c r="J25" s="170"/>
      <c r="K25" s="171"/>
      <c r="L25" s="81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>
      <c r="A26" s="153" t="s">
        <v>31</v>
      </c>
      <c r="B26" s="151" t="s">
        <v>308</v>
      </c>
      <c r="C26" s="154" t="s">
        <v>228</v>
      </c>
      <c r="D26" s="60"/>
      <c r="E26" s="150" t="s">
        <v>226</v>
      </c>
      <c r="F26" s="151" t="s">
        <v>307</v>
      </c>
      <c r="G26" s="152" t="s">
        <v>36</v>
      </c>
      <c r="H26" s="81"/>
      <c r="I26" s="153" t="s">
        <v>227</v>
      </c>
      <c r="J26" s="151" t="s">
        <v>308</v>
      </c>
      <c r="K26" s="154" t="s">
        <v>35</v>
      </c>
      <c r="L26" s="81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>
      <c r="A27" s="159" t="s">
        <v>78</v>
      </c>
      <c r="B27" s="156" t="s">
        <v>310</v>
      </c>
      <c r="C27" s="160" t="s">
        <v>368</v>
      </c>
      <c r="D27" s="158"/>
      <c r="E27" s="155" t="s">
        <v>369</v>
      </c>
      <c r="F27" s="156" t="s">
        <v>314</v>
      </c>
      <c r="G27" s="157" t="s">
        <v>370</v>
      </c>
      <c r="H27" s="158"/>
      <c r="I27" s="155" t="s">
        <v>371</v>
      </c>
      <c r="J27" s="156" t="s">
        <v>314</v>
      </c>
      <c r="K27" s="157" t="s">
        <v>113</v>
      </c>
      <c r="L27" s="81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>
      <c r="A28" s="159" t="s">
        <v>74</v>
      </c>
      <c r="B28" s="156" t="s">
        <v>47</v>
      </c>
      <c r="C28" s="160" t="s">
        <v>372</v>
      </c>
      <c r="D28" s="158"/>
      <c r="E28" s="155" t="s">
        <v>373</v>
      </c>
      <c r="F28" s="156" t="s">
        <v>42</v>
      </c>
      <c r="G28" s="157" t="s">
        <v>177</v>
      </c>
      <c r="H28" s="158"/>
      <c r="I28" s="159" t="s">
        <v>374</v>
      </c>
      <c r="J28" s="156" t="s">
        <v>310</v>
      </c>
      <c r="K28" s="160" t="s">
        <v>375</v>
      </c>
      <c r="L28" s="81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>
      <c r="A29" s="155" t="s">
        <v>185</v>
      </c>
      <c r="B29" s="156" t="s">
        <v>42</v>
      </c>
      <c r="C29" s="157" t="s">
        <v>376</v>
      </c>
      <c r="D29" s="158"/>
      <c r="E29" s="159" t="s">
        <v>377</v>
      </c>
      <c r="F29" s="156" t="s">
        <v>310</v>
      </c>
      <c r="G29" s="160" t="s">
        <v>112</v>
      </c>
      <c r="H29" s="158"/>
      <c r="I29" s="159" t="s">
        <v>378</v>
      </c>
      <c r="J29" s="156" t="s">
        <v>47</v>
      </c>
      <c r="K29" s="160" t="s">
        <v>105</v>
      </c>
      <c r="L29" s="81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>
      <c r="A30" s="155" t="s">
        <v>70</v>
      </c>
      <c r="B30" s="156" t="s">
        <v>42</v>
      </c>
      <c r="C30" s="157" t="s">
        <v>379</v>
      </c>
      <c r="D30" s="158"/>
      <c r="E30" s="155" t="s">
        <v>380</v>
      </c>
      <c r="F30" s="156" t="s">
        <v>314</v>
      </c>
      <c r="G30" s="157" t="s">
        <v>381</v>
      </c>
      <c r="H30" s="158"/>
      <c r="I30" s="159" t="s">
        <v>382</v>
      </c>
      <c r="J30" s="156" t="s">
        <v>99</v>
      </c>
      <c r="K30" s="160" t="s">
        <v>111</v>
      </c>
      <c r="L30" s="81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>
      <c r="A31" s="162" t="s">
        <v>87</v>
      </c>
      <c r="B31" s="163" t="s">
        <v>310</v>
      </c>
      <c r="C31" s="164" t="s">
        <v>383</v>
      </c>
      <c r="D31" s="158"/>
      <c r="E31" s="162" t="s">
        <v>384</v>
      </c>
      <c r="F31" s="163" t="s">
        <v>310</v>
      </c>
      <c r="G31" s="164" t="s">
        <v>108</v>
      </c>
      <c r="H31" s="158"/>
      <c r="I31" s="165" t="s">
        <v>385</v>
      </c>
      <c r="J31" s="163" t="s">
        <v>42</v>
      </c>
      <c r="K31" s="166" t="s">
        <v>109</v>
      </c>
      <c r="L31" s="81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>
      <c r="A32" s="61"/>
      <c r="B32" s="172"/>
      <c r="C32" s="61"/>
      <c r="D32" s="81"/>
      <c r="E32" s="58"/>
      <c r="F32" s="172"/>
      <c r="G32" s="61"/>
      <c r="H32" s="81"/>
      <c r="I32" s="58"/>
      <c r="J32" s="172"/>
      <c r="K32" s="61"/>
      <c r="L32" s="81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>
      <c r="A33" s="61"/>
      <c r="B33" s="149"/>
      <c r="C33" s="61"/>
      <c r="D33" s="83"/>
      <c r="E33" s="80"/>
      <c r="F33" s="147"/>
      <c r="G33" s="60"/>
      <c r="H33" s="60"/>
      <c r="I33" s="80"/>
      <c r="J33" s="147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>
      <c r="A34" s="61" t="s">
        <v>214</v>
      </c>
      <c r="B34" s="149"/>
      <c r="C34" s="61"/>
      <c r="D34" s="83"/>
      <c r="E34" s="80"/>
      <c r="F34" s="147"/>
      <c r="G34" s="60"/>
      <c r="H34" s="60"/>
      <c r="I34" s="80"/>
      <c r="J34" s="147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</row>
    <row r="35">
      <c r="A35" s="60"/>
      <c r="B35" s="149"/>
      <c r="C35" s="60"/>
      <c r="D35" s="60"/>
      <c r="E35" s="80"/>
      <c r="F35" s="147"/>
      <c r="G35" s="60"/>
      <c r="H35" s="60"/>
      <c r="I35" s="80"/>
      <c r="J35" s="147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>
      <c r="A36" s="150" t="s">
        <v>24</v>
      </c>
      <c r="B36" s="151" t="s">
        <v>331</v>
      </c>
      <c r="C36" s="152" t="s">
        <v>27</v>
      </c>
      <c r="D36" s="81"/>
      <c r="E36" s="150" t="s">
        <v>217</v>
      </c>
      <c r="F36" s="151" t="s">
        <v>307</v>
      </c>
      <c r="G36" s="152" t="s">
        <v>25</v>
      </c>
      <c r="H36" s="81"/>
      <c r="I36" s="150" t="s">
        <v>218</v>
      </c>
      <c r="J36" s="151" t="s">
        <v>307</v>
      </c>
      <c r="K36" s="152" t="s">
        <v>219</v>
      </c>
      <c r="L36" s="81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>
      <c r="A37" s="155" t="s">
        <v>60</v>
      </c>
      <c r="B37" s="156" t="s">
        <v>314</v>
      </c>
      <c r="C37" s="157" t="s">
        <v>57</v>
      </c>
      <c r="D37" s="158"/>
      <c r="E37" s="155" t="s">
        <v>317</v>
      </c>
      <c r="F37" s="156" t="s">
        <v>314</v>
      </c>
      <c r="G37" s="157" t="s">
        <v>322</v>
      </c>
      <c r="H37" s="158"/>
      <c r="I37" s="159" t="s">
        <v>345</v>
      </c>
      <c r="J37" s="156" t="s">
        <v>47</v>
      </c>
      <c r="K37" s="160" t="s">
        <v>311</v>
      </c>
      <c r="L37" s="81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>
      <c r="A38" s="159" t="s">
        <v>51</v>
      </c>
      <c r="B38" s="156" t="s">
        <v>310</v>
      </c>
      <c r="C38" s="160" t="s">
        <v>202</v>
      </c>
      <c r="D38" s="158"/>
      <c r="E38" s="159" t="s">
        <v>386</v>
      </c>
      <c r="F38" s="156" t="s">
        <v>310</v>
      </c>
      <c r="G38" s="160" t="s">
        <v>61</v>
      </c>
      <c r="H38" s="158"/>
      <c r="I38" s="155" t="s">
        <v>387</v>
      </c>
      <c r="J38" s="156" t="s">
        <v>314</v>
      </c>
      <c r="K38" s="157" t="s">
        <v>388</v>
      </c>
      <c r="L38" s="81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</row>
    <row r="39">
      <c r="A39" s="155" t="s">
        <v>65</v>
      </c>
      <c r="B39" s="156" t="s">
        <v>42</v>
      </c>
      <c r="C39" s="157" t="s">
        <v>67</v>
      </c>
      <c r="D39" s="158"/>
      <c r="E39" s="155" t="s">
        <v>324</v>
      </c>
      <c r="F39" s="156" t="s">
        <v>314</v>
      </c>
      <c r="G39" s="157" t="s">
        <v>43</v>
      </c>
      <c r="H39" s="161"/>
      <c r="I39" s="155" t="s">
        <v>338</v>
      </c>
      <c r="J39" s="156" t="s">
        <v>314</v>
      </c>
      <c r="K39" s="157" t="s">
        <v>316</v>
      </c>
      <c r="L39" s="81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>
      <c r="A40" s="155" t="s">
        <v>46</v>
      </c>
      <c r="B40" s="156" t="s">
        <v>314</v>
      </c>
      <c r="C40" s="157" t="s">
        <v>49</v>
      </c>
      <c r="D40" s="158"/>
      <c r="E40" s="155" t="s">
        <v>389</v>
      </c>
      <c r="F40" s="156" t="s">
        <v>314</v>
      </c>
      <c r="G40" s="157" t="s">
        <v>152</v>
      </c>
      <c r="H40" s="158"/>
      <c r="I40" s="155" t="s">
        <v>335</v>
      </c>
      <c r="J40" s="156" t="s">
        <v>314</v>
      </c>
      <c r="K40" s="157" t="s">
        <v>319</v>
      </c>
      <c r="L40" s="81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>
      <c r="A41" s="165" t="s">
        <v>189</v>
      </c>
      <c r="B41" s="163" t="s">
        <v>42</v>
      </c>
      <c r="C41" s="166" t="s">
        <v>176</v>
      </c>
      <c r="D41" s="158"/>
      <c r="E41" s="162" t="s">
        <v>390</v>
      </c>
      <c r="F41" s="163" t="s">
        <v>47</v>
      </c>
      <c r="G41" s="164" t="s">
        <v>56</v>
      </c>
      <c r="H41" s="158"/>
      <c r="I41" s="162" t="s">
        <v>341</v>
      </c>
      <c r="J41" s="163" t="s">
        <v>47</v>
      </c>
      <c r="K41" s="164" t="s">
        <v>328</v>
      </c>
      <c r="L41" s="81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>
      <c r="A42" s="80"/>
      <c r="B42" s="147"/>
      <c r="C42" s="60"/>
      <c r="D42" s="81"/>
      <c r="E42" s="80"/>
      <c r="F42" s="147"/>
      <c r="G42" s="60"/>
      <c r="H42" s="81"/>
      <c r="I42" s="80"/>
      <c r="J42" s="147"/>
      <c r="K42" s="60"/>
      <c r="L42" s="81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>
      <c r="A43" s="150" t="s">
        <v>220</v>
      </c>
      <c r="B43" s="151" t="s">
        <v>307</v>
      </c>
      <c r="C43" s="152" t="s">
        <v>221</v>
      </c>
      <c r="D43" s="81"/>
      <c r="E43" s="150" t="s">
        <v>39</v>
      </c>
      <c r="F43" s="151" t="s">
        <v>307</v>
      </c>
      <c r="G43" s="152" t="s">
        <v>37</v>
      </c>
      <c r="H43" s="81"/>
      <c r="I43" s="153" t="s">
        <v>34</v>
      </c>
      <c r="J43" s="151" t="s">
        <v>309</v>
      </c>
      <c r="K43" s="154" t="s">
        <v>222</v>
      </c>
      <c r="L43" s="81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>
      <c r="A44" s="155" t="s">
        <v>391</v>
      </c>
      <c r="B44" s="156" t="s">
        <v>42</v>
      </c>
      <c r="C44" s="157" t="s">
        <v>330</v>
      </c>
      <c r="D44" s="158"/>
      <c r="E44" s="155" t="s">
        <v>191</v>
      </c>
      <c r="F44" s="156" t="s">
        <v>42</v>
      </c>
      <c r="G44" s="157" t="s">
        <v>127</v>
      </c>
      <c r="H44" s="158"/>
      <c r="I44" s="159" t="s">
        <v>171</v>
      </c>
      <c r="J44" s="156" t="s">
        <v>47</v>
      </c>
      <c r="K44" s="160" t="s">
        <v>392</v>
      </c>
      <c r="L44" s="81"/>
      <c r="M44" s="60"/>
      <c r="N44" s="60"/>
      <c r="O44" s="60"/>
      <c r="P44" s="173"/>
      <c r="Q44" s="60"/>
      <c r="R44" s="60"/>
      <c r="S44" s="60"/>
      <c r="T44" s="60"/>
      <c r="U44" s="60"/>
      <c r="V44" s="60"/>
      <c r="W44" s="60"/>
    </row>
    <row r="45">
      <c r="A45" s="159" t="s">
        <v>393</v>
      </c>
      <c r="B45" s="156" t="s">
        <v>47</v>
      </c>
      <c r="C45" s="160" t="s">
        <v>394</v>
      </c>
      <c r="D45" s="158"/>
      <c r="E45" s="155" t="s">
        <v>120</v>
      </c>
      <c r="F45" s="156" t="s">
        <v>42</v>
      </c>
      <c r="G45" s="157" t="s">
        <v>346</v>
      </c>
      <c r="H45" s="158"/>
      <c r="I45" s="159" t="s">
        <v>85</v>
      </c>
      <c r="J45" s="156" t="s">
        <v>47</v>
      </c>
      <c r="K45" s="160" t="s">
        <v>344</v>
      </c>
      <c r="L45" s="81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>
      <c r="A46" s="155" t="s">
        <v>395</v>
      </c>
      <c r="B46" s="156" t="s">
        <v>314</v>
      </c>
      <c r="C46" s="157" t="s">
        <v>321</v>
      </c>
      <c r="D46" s="158"/>
      <c r="E46" s="155" t="s">
        <v>118</v>
      </c>
      <c r="F46" s="156" t="s">
        <v>42</v>
      </c>
      <c r="G46" s="157" t="s">
        <v>342</v>
      </c>
      <c r="H46" s="158"/>
      <c r="I46" s="155" t="s">
        <v>179</v>
      </c>
      <c r="J46" s="156" t="s">
        <v>42</v>
      </c>
      <c r="K46" s="157" t="s">
        <v>396</v>
      </c>
      <c r="L46" s="81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>
      <c r="A47" s="155" t="s">
        <v>397</v>
      </c>
      <c r="B47" s="156" t="s">
        <v>314</v>
      </c>
      <c r="C47" s="157" t="s">
        <v>313</v>
      </c>
      <c r="D47" s="158"/>
      <c r="E47" s="159" t="s">
        <v>123</v>
      </c>
      <c r="F47" s="156" t="s">
        <v>47</v>
      </c>
      <c r="G47" s="160" t="s">
        <v>119</v>
      </c>
      <c r="H47" s="158"/>
      <c r="I47" s="159" t="s">
        <v>122</v>
      </c>
      <c r="J47" s="156" t="s">
        <v>47</v>
      </c>
      <c r="K47" s="160" t="s">
        <v>340</v>
      </c>
      <c r="L47" s="81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>
      <c r="A48" s="162" t="s">
        <v>336</v>
      </c>
      <c r="B48" s="163" t="s">
        <v>47</v>
      </c>
      <c r="C48" s="164" t="s">
        <v>398</v>
      </c>
      <c r="D48" s="158"/>
      <c r="E48" s="162" t="s">
        <v>399</v>
      </c>
      <c r="F48" s="163" t="s">
        <v>47</v>
      </c>
      <c r="G48" s="164" t="s">
        <v>121</v>
      </c>
      <c r="H48" s="158"/>
      <c r="I48" s="162" t="s">
        <v>72</v>
      </c>
      <c r="J48" s="163" t="s">
        <v>310</v>
      </c>
      <c r="K48" s="164" t="s">
        <v>400</v>
      </c>
      <c r="L48" s="81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>
      <c r="A49" s="80"/>
      <c r="B49" s="167"/>
      <c r="C49" s="60"/>
      <c r="D49" s="60"/>
      <c r="E49" s="80"/>
      <c r="F49" s="167"/>
      <c r="G49" s="60"/>
      <c r="H49" s="60"/>
      <c r="I49" s="80"/>
      <c r="J49" s="147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>
      <c r="A50" s="153" t="s">
        <v>30</v>
      </c>
      <c r="B50" s="151" t="s">
        <v>308</v>
      </c>
      <c r="C50" s="154" t="s">
        <v>224</v>
      </c>
      <c r="D50" s="60"/>
      <c r="E50" s="153" t="s">
        <v>33</v>
      </c>
      <c r="F50" s="151" t="s">
        <v>309</v>
      </c>
      <c r="G50" s="154" t="s">
        <v>223</v>
      </c>
      <c r="H50" s="168"/>
      <c r="I50" s="153" t="s">
        <v>31</v>
      </c>
      <c r="J50" s="151" t="s">
        <v>309</v>
      </c>
      <c r="K50" s="154" t="s">
        <v>225</v>
      </c>
      <c r="L50" s="81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>
      <c r="A51" s="159" t="s">
        <v>180</v>
      </c>
      <c r="B51" s="156" t="s">
        <v>310</v>
      </c>
      <c r="C51" s="157" t="s">
        <v>350</v>
      </c>
      <c r="D51" s="158"/>
      <c r="E51" s="159" t="s">
        <v>401</v>
      </c>
      <c r="F51" s="156" t="s">
        <v>47</v>
      </c>
      <c r="G51" s="160" t="s">
        <v>402</v>
      </c>
      <c r="H51" s="158"/>
      <c r="I51" s="159" t="s">
        <v>92</v>
      </c>
      <c r="J51" s="156" t="s">
        <v>310</v>
      </c>
      <c r="K51" s="160" t="s">
        <v>354</v>
      </c>
      <c r="L51" s="81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>
      <c r="A52" s="155" t="s">
        <v>73</v>
      </c>
      <c r="B52" s="156" t="s">
        <v>42</v>
      </c>
      <c r="C52" s="157" t="s">
        <v>357</v>
      </c>
      <c r="D52" s="158"/>
      <c r="E52" s="159" t="s">
        <v>187</v>
      </c>
      <c r="F52" s="156" t="s">
        <v>47</v>
      </c>
      <c r="G52" s="160" t="s">
        <v>403</v>
      </c>
      <c r="H52" s="158"/>
      <c r="I52" s="159" t="s">
        <v>70</v>
      </c>
      <c r="J52" s="156" t="s">
        <v>47</v>
      </c>
      <c r="K52" s="160" t="s">
        <v>404</v>
      </c>
      <c r="L52" s="81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>
      <c r="A53" s="159" t="s">
        <v>69</v>
      </c>
      <c r="B53" s="156" t="s">
        <v>310</v>
      </c>
      <c r="C53" s="160" t="s">
        <v>405</v>
      </c>
      <c r="D53" s="158"/>
      <c r="E53" s="159" t="s">
        <v>188</v>
      </c>
      <c r="F53" s="156" t="s">
        <v>310</v>
      </c>
      <c r="G53" s="160" t="s">
        <v>406</v>
      </c>
      <c r="H53" s="161"/>
      <c r="I53" s="159" t="s">
        <v>173</v>
      </c>
      <c r="J53" s="156" t="s">
        <v>310</v>
      </c>
      <c r="K53" s="160" t="s">
        <v>407</v>
      </c>
      <c r="L53" s="81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>
      <c r="A54" s="155" t="s">
        <v>77</v>
      </c>
      <c r="B54" s="156" t="s">
        <v>42</v>
      </c>
      <c r="C54" s="157" t="s">
        <v>366</v>
      </c>
      <c r="D54" s="158"/>
      <c r="E54" s="159" t="s">
        <v>75</v>
      </c>
      <c r="F54" s="156" t="s">
        <v>310</v>
      </c>
      <c r="G54" s="160" t="s">
        <v>408</v>
      </c>
      <c r="H54" s="158"/>
      <c r="I54" s="159" t="s">
        <v>200</v>
      </c>
      <c r="J54" s="156" t="s">
        <v>310</v>
      </c>
      <c r="K54" s="160" t="s">
        <v>367</v>
      </c>
      <c r="L54" s="81"/>
      <c r="M54" s="60"/>
      <c r="N54" s="158"/>
      <c r="O54" s="60"/>
      <c r="P54" s="174"/>
      <c r="Q54" s="60"/>
      <c r="R54" s="60"/>
      <c r="S54" s="60"/>
      <c r="T54" s="60"/>
      <c r="U54" s="60"/>
      <c r="V54" s="60"/>
      <c r="W54" s="60"/>
    </row>
    <row r="55">
      <c r="A55" s="162" t="s">
        <v>98</v>
      </c>
      <c r="B55" s="163" t="s">
        <v>47</v>
      </c>
      <c r="C55" s="164" t="s">
        <v>409</v>
      </c>
      <c r="D55" s="158"/>
      <c r="E55" s="165" t="s">
        <v>93</v>
      </c>
      <c r="F55" s="163" t="s">
        <v>42</v>
      </c>
      <c r="G55" s="166" t="s">
        <v>356</v>
      </c>
      <c r="H55" s="158"/>
      <c r="I55" s="165" t="s">
        <v>185</v>
      </c>
      <c r="J55" s="163" t="s">
        <v>42</v>
      </c>
      <c r="K55" s="166" t="s">
        <v>410</v>
      </c>
      <c r="L55" s="81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>
      <c r="A56" s="169"/>
      <c r="B56" s="170"/>
      <c r="C56" s="171"/>
      <c r="D56" s="81"/>
      <c r="E56" s="169"/>
      <c r="F56" s="170"/>
      <c r="G56" s="171"/>
      <c r="H56" s="81"/>
      <c r="I56" s="169"/>
      <c r="J56" s="170"/>
      <c r="K56" s="171"/>
      <c r="L56" s="81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>
      <c r="A57" s="150" t="s">
        <v>226</v>
      </c>
      <c r="B57" s="151" t="s">
        <v>411</v>
      </c>
      <c r="C57" s="152" t="s">
        <v>28</v>
      </c>
      <c r="D57" s="60"/>
      <c r="E57" s="153" t="s">
        <v>227</v>
      </c>
      <c r="F57" s="151" t="s">
        <v>309</v>
      </c>
      <c r="G57" s="154" t="s">
        <v>228</v>
      </c>
      <c r="H57" s="168"/>
      <c r="I57" s="150" t="s">
        <v>35</v>
      </c>
      <c r="J57" s="151" t="s">
        <v>331</v>
      </c>
      <c r="K57" s="152" t="s">
        <v>36</v>
      </c>
      <c r="L57" s="81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>
      <c r="A58" s="155" t="s">
        <v>377</v>
      </c>
      <c r="B58" s="156" t="s">
        <v>314</v>
      </c>
      <c r="C58" s="157" t="s">
        <v>140</v>
      </c>
      <c r="D58" s="158"/>
      <c r="E58" s="159" t="s">
        <v>412</v>
      </c>
      <c r="F58" s="156" t="s">
        <v>310</v>
      </c>
      <c r="G58" s="160" t="s">
        <v>376</v>
      </c>
      <c r="H58" s="158"/>
      <c r="I58" s="155" t="s">
        <v>206</v>
      </c>
      <c r="J58" s="156" t="s">
        <v>42</v>
      </c>
      <c r="K58" s="157" t="s">
        <v>108</v>
      </c>
      <c r="L58" s="81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>
      <c r="A59" s="155" t="s">
        <v>384</v>
      </c>
      <c r="B59" s="156" t="s">
        <v>42</v>
      </c>
      <c r="C59" s="157" t="s">
        <v>413</v>
      </c>
      <c r="D59" s="158"/>
      <c r="E59" s="159" t="s">
        <v>414</v>
      </c>
      <c r="F59" s="156" t="s">
        <v>310</v>
      </c>
      <c r="G59" s="160" t="s">
        <v>368</v>
      </c>
      <c r="H59" s="158"/>
      <c r="I59" s="155" t="s">
        <v>105</v>
      </c>
      <c r="J59" s="156" t="s">
        <v>314</v>
      </c>
      <c r="K59" s="157" t="s">
        <v>177</v>
      </c>
      <c r="L59" s="81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>
      <c r="A60" s="155" t="s">
        <v>415</v>
      </c>
      <c r="B60" s="156" t="s">
        <v>314</v>
      </c>
      <c r="C60" s="157" t="s">
        <v>355</v>
      </c>
      <c r="D60" s="158"/>
      <c r="E60" s="159" t="s">
        <v>378</v>
      </c>
      <c r="F60" s="156" t="s">
        <v>310</v>
      </c>
      <c r="G60" s="160" t="s">
        <v>383</v>
      </c>
      <c r="H60" s="158"/>
      <c r="I60" s="155" t="s">
        <v>115</v>
      </c>
      <c r="J60" s="156" t="s">
        <v>42</v>
      </c>
      <c r="K60" s="157" t="s">
        <v>114</v>
      </c>
      <c r="L60" s="81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>
      <c r="A61" s="155" t="s">
        <v>416</v>
      </c>
      <c r="B61" s="156" t="s">
        <v>314</v>
      </c>
      <c r="C61" s="157" t="s">
        <v>54</v>
      </c>
      <c r="D61" s="158"/>
      <c r="E61" s="159" t="s">
        <v>374</v>
      </c>
      <c r="F61" s="175" t="s">
        <v>417</v>
      </c>
      <c r="G61" s="160" t="s">
        <v>372</v>
      </c>
      <c r="H61" s="158"/>
      <c r="I61" s="155" t="s">
        <v>109</v>
      </c>
      <c r="J61" s="156" t="s">
        <v>42</v>
      </c>
      <c r="K61" s="157" t="s">
        <v>370</v>
      </c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>
      <c r="A62" s="165" t="s">
        <v>418</v>
      </c>
      <c r="B62" s="176" t="s">
        <v>42</v>
      </c>
      <c r="C62" s="166" t="s">
        <v>45</v>
      </c>
      <c r="D62" s="158"/>
      <c r="E62" s="165" t="s">
        <v>419</v>
      </c>
      <c r="F62" s="176" t="s">
        <v>314</v>
      </c>
      <c r="G62" s="166" t="s">
        <v>379</v>
      </c>
      <c r="H62" s="158"/>
      <c r="I62" s="162" t="s">
        <v>375</v>
      </c>
      <c r="J62" s="163" t="s">
        <v>47</v>
      </c>
      <c r="K62" s="164" t="s">
        <v>112</v>
      </c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>
      <c r="A63" s="61"/>
      <c r="B63" s="149"/>
      <c r="C63" s="61"/>
      <c r="D63" s="83"/>
      <c r="E63" s="80"/>
      <c r="F63" s="177" t="s">
        <v>420</v>
      </c>
      <c r="G63" s="60"/>
      <c r="H63" s="60"/>
      <c r="I63" s="80"/>
      <c r="J63" s="147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</row>
    <row r="64">
      <c r="A64" s="178"/>
      <c r="B64" s="179"/>
      <c r="C64" s="178"/>
      <c r="D64" s="178"/>
      <c r="E64" s="180"/>
      <c r="F64" s="179"/>
      <c r="G64" s="178"/>
      <c r="H64" s="178"/>
      <c r="I64" s="180"/>
      <c r="J64" s="179"/>
      <c r="K64" s="178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</row>
    <row r="65">
      <c r="A65" s="61" t="s">
        <v>215</v>
      </c>
      <c r="B65" s="149"/>
      <c r="C65" s="61"/>
      <c r="D65" s="83"/>
      <c r="E65" s="80"/>
      <c r="F65" s="147"/>
      <c r="G65" s="60"/>
      <c r="H65" s="60"/>
      <c r="I65" s="80"/>
      <c r="J65" s="147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>
      <c r="A66" s="60"/>
      <c r="B66" s="149"/>
      <c r="C66" s="60"/>
      <c r="D66" s="60"/>
      <c r="E66" s="80"/>
      <c r="F66" s="147"/>
      <c r="G66" s="60"/>
      <c r="H66" s="60"/>
      <c r="I66" s="80"/>
      <c r="J66" s="147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>
      <c r="A67" s="153" t="s">
        <v>24</v>
      </c>
      <c r="B67" s="151" t="s">
        <v>308</v>
      </c>
      <c r="C67" s="154" t="s">
        <v>217</v>
      </c>
      <c r="D67" s="81"/>
      <c r="E67" s="153" t="s">
        <v>218</v>
      </c>
      <c r="F67" s="151" t="s">
        <v>309</v>
      </c>
      <c r="G67" s="154" t="s">
        <v>27</v>
      </c>
      <c r="H67" s="81"/>
      <c r="I67" s="150" t="s">
        <v>220</v>
      </c>
      <c r="J67" s="151" t="s">
        <v>331</v>
      </c>
      <c r="K67" s="152" t="s">
        <v>25</v>
      </c>
      <c r="L67" s="81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>
      <c r="A68" s="159" t="s">
        <v>189</v>
      </c>
      <c r="B68" s="156" t="s">
        <v>310</v>
      </c>
      <c r="C68" s="160" t="s">
        <v>386</v>
      </c>
      <c r="D68" s="158"/>
      <c r="E68" s="159" t="s">
        <v>335</v>
      </c>
      <c r="F68" s="156" t="s">
        <v>47</v>
      </c>
      <c r="G68" s="160" t="s">
        <v>57</v>
      </c>
      <c r="H68" s="158"/>
      <c r="I68" s="155" t="s">
        <v>333</v>
      </c>
      <c r="J68" s="156" t="s">
        <v>314</v>
      </c>
      <c r="K68" s="157" t="s">
        <v>61</v>
      </c>
      <c r="L68" s="81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>
      <c r="A69" s="155" t="s">
        <v>60</v>
      </c>
      <c r="B69" s="156" t="s">
        <v>314</v>
      </c>
      <c r="C69" s="157" t="s">
        <v>329</v>
      </c>
      <c r="D69" s="158"/>
      <c r="E69" s="159" t="s">
        <v>421</v>
      </c>
      <c r="F69" s="156" t="s">
        <v>310</v>
      </c>
      <c r="G69" s="160" t="s">
        <v>198</v>
      </c>
      <c r="H69" s="158"/>
      <c r="I69" s="159" t="s">
        <v>339</v>
      </c>
      <c r="J69" s="156" t="s">
        <v>310</v>
      </c>
      <c r="K69" s="160" t="s">
        <v>56</v>
      </c>
      <c r="L69" s="81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>
      <c r="A70" s="159" t="s">
        <v>51</v>
      </c>
      <c r="B70" s="156" t="s">
        <v>47</v>
      </c>
      <c r="C70" s="160" t="s">
        <v>320</v>
      </c>
      <c r="D70" s="158"/>
      <c r="E70" s="155" t="s">
        <v>422</v>
      </c>
      <c r="F70" s="156" t="s">
        <v>314</v>
      </c>
      <c r="G70" s="157" t="s">
        <v>62</v>
      </c>
      <c r="H70" s="161"/>
      <c r="I70" s="155" t="s">
        <v>393</v>
      </c>
      <c r="J70" s="156" t="s">
        <v>314</v>
      </c>
      <c r="K70" s="157" t="s">
        <v>423</v>
      </c>
      <c r="L70" s="81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>
      <c r="A71" s="155" t="s">
        <v>41</v>
      </c>
      <c r="B71" s="156" t="s">
        <v>314</v>
      </c>
      <c r="C71" s="157" t="s">
        <v>424</v>
      </c>
      <c r="D71" s="158"/>
      <c r="E71" s="159" t="s">
        <v>332</v>
      </c>
      <c r="F71" s="156" t="s">
        <v>310</v>
      </c>
      <c r="G71" s="160" t="s">
        <v>425</v>
      </c>
      <c r="H71" s="158"/>
      <c r="I71" s="155" t="s">
        <v>336</v>
      </c>
      <c r="J71" s="156" t="s">
        <v>314</v>
      </c>
      <c r="K71" s="157" t="s">
        <v>52</v>
      </c>
      <c r="L71" s="81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>
      <c r="A72" s="162" t="s">
        <v>55</v>
      </c>
      <c r="B72" s="163" t="s">
        <v>310</v>
      </c>
      <c r="C72" s="164" t="s">
        <v>317</v>
      </c>
      <c r="D72" s="158"/>
      <c r="E72" s="162" t="s">
        <v>426</v>
      </c>
      <c r="F72" s="163" t="s">
        <v>310</v>
      </c>
      <c r="G72" s="164" t="s">
        <v>193</v>
      </c>
      <c r="H72" s="158"/>
      <c r="I72" s="165" t="s">
        <v>343</v>
      </c>
      <c r="J72" s="176" t="s">
        <v>42</v>
      </c>
      <c r="K72" s="166" t="s">
        <v>129</v>
      </c>
      <c r="L72" s="81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</row>
    <row r="73">
      <c r="A73" s="80"/>
      <c r="B73" s="147"/>
      <c r="C73" s="60"/>
      <c r="D73" s="81"/>
      <c r="E73" s="80"/>
      <c r="F73" s="147"/>
      <c r="G73" s="60"/>
      <c r="H73" s="81"/>
      <c r="I73" s="80"/>
      <c r="J73" s="147"/>
      <c r="K73" s="60"/>
      <c r="L73" s="81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>
      <c r="A74" s="150" t="s">
        <v>39</v>
      </c>
      <c r="B74" s="151" t="s">
        <v>307</v>
      </c>
      <c r="C74" s="152" t="s">
        <v>219</v>
      </c>
      <c r="D74" s="81"/>
      <c r="E74" s="153" t="s">
        <v>34</v>
      </c>
      <c r="F74" s="151" t="s">
        <v>309</v>
      </c>
      <c r="G74" s="154" t="s">
        <v>221</v>
      </c>
      <c r="H74" s="81"/>
      <c r="I74" s="150" t="s">
        <v>222</v>
      </c>
      <c r="J74" s="151" t="s">
        <v>331</v>
      </c>
      <c r="K74" s="152" t="s">
        <v>37</v>
      </c>
      <c r="L74" s="81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>
      <c r="A75" s="159" t="s">
        <v>126</v>
      </c>
      <c r="B75" s="156" t="s">
        <v>310</v>
      </c>
      <c r="C75" s="160" t="s">
        <v>316</v>
      </c>
      <c r="D75" s="158"/>
      <c r="E75" s="159" t="s">
        <v>72</v>
      </c>
      <c r="F75" s="156" t="s">
        <v>310</v>
      </c>
      <c r="G75" s="160" t="s">
        <v>330</v>
      </c>
      <c r="H75" s="158"/>
      <c r="I75" s="155" t="s">
        <v>344</v>
      </c>
      <c r="J75" s="156" t="s">
        <v>42</v>
      </c>
      <c r="K75" s="157" t="s">
        <v>121</v>
      </c>
      <c r="L75" s="81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>
      <c r="A76" s="155" t="s">
        <v>427</v>
      </c>
      <c r="B76" s="156" t="s">
        <v>314</v>
      </c>
      <c r="C76" s="157" t="s">
        <v>311</v>
      </c>
      <c r="D76" s="158"/>
      <c r="E76" s="159" t="s">
        <v>90</v>
      </c>
      <c r="F76" s="156" t="s">
        <v>310</v>
      </c>
      <c r="G76" s="160" t="s">
        <v>318</v>
      </c>
      <c r="H76" s="158"/>
      <c r="I76" s="159" t="s">
        <v>428</v>
      </c>
      <c r="J76" s="156" t="s">
        <v>310</v>
      </c>
      <c r="K76" s="160" t="s">
        <v>204</v>
      </c>
      <c r="L76" s="81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>
      <c r="A77" s="155" t="s">
        <v>131</v>
      </c>
      <c r="B77" s="156" t="s">
        <v>314</v>
      </c>
      <c r="C77" s="157" t="s">
        <v>323</v>
      </c>
      <c r="D77" s="158"/>
      <c r="E77" s="155" t="s">
        <v>141</v>
      </c>
      <c r="F77" s="156" t="s">
        <v>42</v>
      </c>
      <c r="G77" s="157" t="s">
        <v>398</v>
      </c>
      <c r="H77" s="158"/>
      <c r="I77" s="155" t="s">
        <v>348</v>
      </c>
      <c r="J77" s="156" t="s">
        <v>42</v>
      </c>
      <c r="K77" s="157" t="s">
        <v>342</v>
      </c>
      <c r="L77" s="81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>
      <c r="A78" s="159" t="s">
        <v>120</v>
      </c>
      <c r="B78" s="156" t="s">
        <v>310</v>
      </c>
      <c r="C78" s="160" t="s">
        <v>429</v>
      </c>
      <c r="D78" s="158"/>
      <c r="E78" s="159" t="s">
        <v>85</v>
      </c>
      <c r="F78" s="156" t="s">
        <v>310</v>
      </c>
      <c r="G78" s="160" t="s">
        <v>321</v>
      </c>
      <c r="H78" s="158"/>
      <c r="I78" s="155" t="s">
        <v>392</v>
      </c>
      <c r="J78" s="156" t="s">
        <v>42</v>
      </c>
      <c r="K78" s="157" t="s">
        <v>127</v>
      </c>
      <c r="L78" s="81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>
      <c r="A79" s="165" t="s">
        <v>123</v>
      </c>
      <c r="B79" s="176" t="s">
        <v>42</v>
      </c>
      <c r="C79" s="166" t="s">
        <v>328</v>
      </c>
      <c r="D79" s="158"/>
      <c r="E79" s="162" t="s">
        <v>80</v>
      </c>
      <c r="F79" s="163" t="s">
        <v>310</v>
      </c>
      <c r="G79" s="164" t="s">
        <v>325</v>
      </c>
      <c r="H79" s="158"/>
      <c r="I79" s="165" t="s">
        <v>396</v>
      </c>
      <c r="J79" s="176" t="s">
        <v>42</v>
      </c>
      <c r="K79" s="166" t="s">
        <v>183</v>
      </c>
      <c r="L79" s="81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>
      <c r="A80" s="80"/>
      <c r="B80" s="167"/>
      <c r="C80" s="60"/>
      <c r="D80" s="60"/>
      <c r="E80" s="80"/>
      <c r="F80" s="167"/>
      <c r="G80" s="60"/>
      <c r="H80" s="60"/>
      <c r="I80" s="80"/>
      <c r="J80" s="147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>
      <c r="A81" s="150" t="s">
        <v>30</v>
      </c>
      <c r="B81" s="151" t="s">
        <v>307</v>
      </c>
      <c r="C81" s="152" t="s">
        <v>33</v>
      </c>
      <c r="D81" s="60"/>
      <c r="E81" s="153" t="s">
        <v>31</v>
      </c>
      <c r="F81" s="151" t="s">
        <v>309</v>
      </c>
      <c r="G81" s="154" t="s">
        <v>224</v>
      </c>
      <c r="H81" s="168"/>
      <c r="I81" s="153" t="s">
        <v>226</v>
      </c>
      <c r="J81" s="151" t="s">
        <v>309</v>
      </c>
      <c r="K81" s="154" t="s">
        <v>223</v>
      </c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</row>
    <row r="82">
      <c r="A82" s="155" t="s">
        <v>91</v>
      </c>
      <c r="B82" s="156" t="s">
        <v>314</v>
      </c>
      <c r="C82" s="157" t="s">
        <v>88</v>
      </c>
      <c r="D82" s="158"/>
      <c r="E82" s="159" t="s">
        <v>200</v>
      </c>
      <c r="F82" s="156" t="s">
        <v>310</v>
      </c>
      <c r="G82" s="160" t="s">
        <v>361</v>
      </c>
      <c r="H82" s="158"/>
      <c r="I82" s="159" t="s">
        <v>416</v>
      </c>
      <c r="J82" s="156" t="s">
        <v>310</v>
      </c>
      <c r="K82" s="160" t="s">
        <v>349</v>
      </c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</row>
    <row r="83">
      <c r="A83" s="159" t="s">
        <v>430</v>
      </c>
      <c r="B83" s="156" t="s">
        <v>310</v>
      </c>
      <c r="C83" s="160" t="s">
        <v>83</v>
      </c>
      <c r="D83" s="158"/>
      <c r="E83" s="159" t="s">
        <v>92</v>
      </c>
      <c r="F83" s="156" t="s">
        <v>47</v>
      </c>
      <c r="G83" s="160" t="s">
        <v>350</v>
      </c>
      <c r="H83" s="158"/>
      <c r="I83" s="159" t="s">
        <v>431</v>
      </c>
      <c r="J83" s="156" t="s">
        <v>310</v>
      </c>
      <c r="K83" s="160" t="s">
        <v>356</v>
      </c>
      <c r="L83" s="81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>
      <c r="A84" s="159" t="s">
        <v>432</v>
      </c>
      <c r="B84" s="156" t="s">
        <v>47</v>
      </c>
      <c r="C84" s="160" t="s">
        <v>188</v>
      </c>
      <c r="D84" s="158"/>
      <c r="E84" s="155" t="s">
        <v>74</v>
      </c>
      <c r="F84" s="156" t="s">
        <v>42</v>
      </c>
      <c r="G84" s="157" t="s">
        <v>357</v>
      </c>
      <c r="H84" s="161"/>
      <c r="I84" s="159" t="s">
        <v>377</v>
      </c>
      <c r="J84" s="156" t="s">
        <v>47</v>
      </c>
      <c r="K84" s="160" t="s">
        <v>433</v>
      </c>
      <c r="L84" s="81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>
      <c r="A85" s="155" t="s">
        <v>180</v>
      </c>
      <c r="B85" s="156" t="s">
        <v>42</v>
      </c>
      <c r="C85" s="157" t="s">
        <v>75</v>
      </c>
      <c r="D85" s="158"/>
      <c r="E85" s="159" t="s">
        <v>78</v>
      </c>
      <c r="F85" s="156" t="s">
        <v>310</v>
      </c>
      <c r="G85" s="160" t="s">
        <v>353</v>
      </c>
      <c r="H85" s="158"/>
      <c r="I85" s="155" t="s">
        <v>384</v>
      </c>
      <c r="J85" s="156" t="s">
        <v>314</v>
      </c>
      <c r="K85" s="157" t="s">
        <v>406</v>
      </c>
      <c r="L85" s="81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>
      <c r="A86" s="165" t="s">
        <v>98</v>
      </c>
      <c r="B86" s="176" t="s">
        <v>42</v>
      </c>
      <c r="C86" s="166" t="s">
        <v>79</v>
      </c>
      <c r="D86" s="158"/>
      <c r="E86" s="162" t="s">
        <v>70</v>
      </c>
      <c r="F86" s="163" t="s">
        <v>47</v>
      </c>
      <c r="G86" s="164" t="s">
        <v>366</v>
      </c>
      <c r="H86" s="158"/>
      <c r="I86" s="162" t="s">
        <v>373</v>
      </c>
      <c r="J86" s="163" t="s">
        <v>310</v>
      </c>
      <c r="K86" s="164" t="s">
        <v>403</v>
      </c>
      <c r="L86" s="81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</row>
    <row r="87">
      <c r="A87" s="169"/>
      <c r="B87" s="170"/>
      <c r="C87" s="171"/>
      <c r="D87" s="81"/>
      <c r="E87" s="169"/>
      <c r="F87" s="170"/>
      <c r="G87" s="171"/>
      <c r="H87" s="81"/>
      <c r="I87" s="169"/>
      <c r="J87" s="170"/>
      <c r="K87" s="171"/>
      <c r="L87" s="81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>
      <c r="A88" s="150" t="s">
        <v>227</v>
      </c>
      <c r="B88" s="151" t="s">
        <v>307</v>
      </c>
      <c r="C88" s="152" t="s">
        <v>225</v>
      </c>
      <c r="D88" s="60"/>
      <c r="E88" s="153" t="s">
        <v>35</v>
      </c>
      <c r="F88" s="151" t="s">
        <v>309</v>
      </c>
      <c r="G88" s="154" t="s">
        <v>28</v>
      </c>
      <c r="H88" s="81"/>
      <c r="I88" s="153" t="s">
        <v>36</v>
      </c>
      <c r="J88" s="151" t="s">
        <v>308</v>
      </c>
      <c r="K88" s="154" t="s">
        <v>228</v>
      </c>
      <c r="L88" s="81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</row>
    <row r="89">
      <c r="A89" s="155" t="s">
        <v>371</v>
      </c>
      <c r="B89" s="156" t="s">
        <v>314</v>
      </c>
      <c r="C89" s="157" t="s">
        <v>367</v>
      </c>
      <c r="D89" s="158"/>
      <c r="E89" s="159" t="s">
        <v>434</v>
      </c>
      <c r="F89" s="156" t="s">
        <v>310</v>
      </c>
      <c r="G89" s="160" t="s">
        <v>45</v>
      </c>
      <c r="H89" s="158"/>
      <c r="I89" s="155" t="s">
        <v>370</v>
      </c>
      <c r="J89" s="156" t="s">
        <v>42</v>
      </c>
      <c r="K89" s="157" t="s">
        <v>368</v>
      </c>
      <c r="L89" s="81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</row>
    <row r="90">
      <c r="A90" s="155" t="s">
        <v>435</v>
      </c>
      <c r="B90" s="156" t="s">
        <v>42</v>
      </c>
      <c r="C90" s="157" t="s">
        <v>358</v>
      </c>
      <c r="D90" s="158"/>
      <c r="E90" s="159" t="s">
        <v>208</v>
      </c>
      <c r="F90" s="156" t="s">
        <v>47</v>
      </c>
      <c r="G90" s="160" t="s">
        <v>54</v>
      </c>
      <c r="H90" s="158"/>
      <c r="I90" s="159" t="s">
        <v>108</v>
      </c>
      <c r="J90" s="156" t="s">
        <v>47</v>
      </c>
      <c r="K90" s="160" t="s">
        <v>436</v>
      </c>
      <c r="L90" s="81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>
      <c r="A91" s="159" t="s">
        <v>419</v>
      </c>
      <c r="B91" s="156" t="s">
        <v>310</v>
      </c>
      <c r="C91" s="160" t="s">
        <v>437</v>
      </c>
      <c r="D91" s="158"/>
      <c r="E91" s="155" t="s">
        <v>105</v>
      </c>
      <c r="F91" s="156" t="s">
        <v>314</v>
      </c>
      <c r="G91" s="157" t="s">
        <v>63</v>
      </c>
      <c r="H91" s="158"/>
      <c r="I91" s="159" t="s">
        <v>112</v>
      </c>
      <c r="J91" s="156" t="s">
        <v>310</v>
      </c>
      <c r="K91" s="160" t="s">
        <v>372</v>
      </c>
      <c r="L91" s="81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>
      <c r="A92" s="155" t="s">
        <v>378</v>
      </c>
      <c r="B92" s="156" t="s">
        <v>97</v>
      </c>
      <c r="C92" s="157" t="s">
        <v>354</v>
      </c>
      <c r="D92" s="158"/>
      <c r="E92" s="159" t="s">
        <v>438</v>
      </c>
      <c r="F92" s="156" t="s">
        <v>47</v>
      </c>
      <c r="G92" s="160" t="s">
        <v>355</v>
      </c>
      <c r="H92" s="158"/>
      <c r="I92" s="159" t="s">
        <v>114</v>
      </c>
      <c r="J92" s="156" t="s">
        <v>47</v>
      </c>
      <c r="K92" s="160" t="s">
        <v>383</v>
      </c>
      <c r="L92" s="81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>
      <c r="A93" s="162" t="s">
        <v>414</v>
      </c>
      <c r="B93" s="163" t="s">
        <v>47</v>
      </c>
      <c r="C93" s="164" t="s">
        <v>439</v>
      </c>
      <c r="D93" s="158"/>
      <c r="E93" s="162" t="s">
        <v>375</v>
      </c>
      <c r="F93" s="163" t="s">
        <v>310</v>
      </c>
      <c r="G93" s="164" t="s">
        <v>139</v>
      </c>
      <c r="H93" s="158"/>
      <c r="I93" s="165" t="s">
        <v>177</v>
      </c>
      <c r="J93" s="176" t="s">
        <v>314</v>
      </c>
      <c r="K93" s="166" t="s">
        <v>379</v>
      </c>
      <c r="L93" s="81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>
      <c r="A94" s="60"/>
      <c r="B94" s="149"/>
      <c r="C94" s="60"/>
      <c r="D94" s="60"/>
      <c r="E94" s="80"/>
      <c r="F94" s="147"/>
      <c r="G94" s="60"/>
      <c r="H94" s="60"/>
      <c r="I94" s="80"/>
      <c r="J94" s="148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>
      <c r="A95" s="60"/>
      <c r="B95" s="149"/>
      <c r="C95" s="60"/>
      <c r="D95" s="60"/>
      <c r="E95" s="80"/>
      <c r="F95" s="147"/>
      <c r="G95" s="60"/>
      <c r="H95" s="60"/>
      <c r="I95" s="80"/>
      <c r="J95" s="147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</row>
    <row r="96">
      <c r="A96" s="61" t="s">
        <v>216</v>
      </c>
      <c r="B96" s="149"/>
      <c r="C96" s="61"/>
      <c r="D96" s="83"/>
      <c r="E96" s="80"/>
      <c r="F96" s="147"/>
      <c r="G96" s="60"/>
      <c r="H96" s="60"/>
      <c r="I96" s="80"/>
      <c r="J96" s="147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>
      <c r="A97" s="60"/>
      <c r="B97" s="149"/>
      <c r="C97" s="60"/>
      <c r="D97" s="60"/>
      <c r="E97" s="80"/>
      <c r="F97" s="147"/>
      <c r="G97" s="60"/>
      <c r="H97" s="60"/>
      <c r="I97" s="80"/>
      <c r="J97" s="147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>
      <c r="A98" s="153" t="s">
        <v>24</v>
      </c>
      <c r="B98" s="151" t="s">
        <v>308</v>
      </c>
      <c r="C98" s="154" t="s">
        <v>218</v>
      </c>
      <c r="D98" s="81"/>
      <c r="E98" s="150" t="s">
        <v>220</v>
      </c>
      <c r="F98" s="151" t="s">
        <v>307</v>
      </c>
      <c r="G98" s="152" t="s">
        <v>217</v>
      </c>
      <c r="H98" s="81"/>
      <c r="I98" s="153" t="s">
        <v>39</v>
      </c>
      <c r="J98" s="151" t="s">
        <v>309</v>
      </c>
      <c r="K98" s="154" t="s">
        <v>27</v>
      </c>
      <c r="L98" s="81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>
      <c r="A99" s="159" t="s">
        <v>189</v>
      </c>
      <c r="B99" s="156" t="s">
        <v>310</v>
      </c>
      <c r="C99" s="160" t="s">
        <v>332</v>
      </c>
      <c r="D99" s="158"/>
      <c r="E99" s="155" t="s">
        <v>336</v>
      </c>
      <c r="F99" s="156" t="s">
        <v>42</v>
      </c>
      <c r="G99" s="157" t="s">
        <v>440</v>
      </c>
      <c r="H99" s="158"/>
      <c r="I99" s="159" t="s">
        <v>126</v>
      </c>
      <c r="J99" s="156" t="s">
        <v>310</v>
      </c>
      <c r="K99" s="160" t="s">
        <v>441</v>
      </c>
      <c r="L99" s="81"/>
      <c r="N99" s="60"/>
      <c r="O99" s="60"/>
      <c r="P99" s="60"/>
      <c r="Q99" s="60"/>
      <c r="R99" s="60"/>
      <c r="S99" s="60"/>
      <c r="T99" s="60"/>
      <c r="U99" s="60"/>
      <c r="V99" s="60"/>
      <c r="W99" s="60"/>
    </row>
    <row r="100">
      <c r="A100" s="155" t="s">
        <v>55</v>
      </c>
      <c r="B100" s="156" t="s">
        <v>314</v>
      </c>
      <c r="C100" s="157" t="s">
        <v>341</v>
      </c>
      <c r="D100" s="158"/>
      <c r="E100" s="159" t="s">
        <v>442</v>
      </c>
      <c r="F100" s="156" t="s">
        <v>47</v>
      </c>
      <c r="G100" s="160" t="s">
        <v>317</v>
      </c>
      <c r="H100" s="158"/>
      <c r="I100" s="155" t="s">
        <v>192</v>
      </c>
      <c r="J100" s="156" t="s">
        <v>443</v>
      </c>
      <c r="K100" s="157" t="s">
        <v>57</v>
      </c>
      <c r="L100" s="81"/>
      <c r="N100" s="60"/>
      <c r="O100" s="60"/>
      <c r="P100" s="60"/>
      <c r="Q100" s="60"/>
      <c r="R100" s="60"/>
      <c r="S100" s="60"/>
      <c r="T100" s="60"/>
      <c r="U100" s="60"/>
      <c r="V100" s="60"/>
      <c r="W100" s="60"/>
    </row>
    <row r="101">
      <c r="A101" s="159" t="s">
        <v>46</v>
      </c>
      <c r="B101" s="156" t="s">
        <v>310</v>
      </c>
      <c r="C101" s="160" t="s">
        <v>444</v>
      </c>
      <c r="D101" s="158"/>
      <c r="E101" s="155" t="s">
        <v>445</v>
      </c>
      <c r="F101" s="156" t="s">
        <v>314</v>
      </c>
      <c r="G101" s="157" t="s">
        <v>446</v>
      </c>
      <c r="H101" s="161"/>
      <c r="I101" s="159" t="s">
        <v>131</v>
      </c>
      <c r="J101" s="156" t="s">
        <v>310</v>
      </c>
      <c r="K101" s="160" t="s">
        <v>53</v>
      </c>
      <c r="L101" s="81"/>
      <c r="N101" s="173"/>
      <c r="O101" s="60"/>
      <c r="P101" s="60"/>
      <c r="Q101" s="60"/>
      <c r="R101" s="60"/>
      <c r="S101" s="60"/>
      <c r="T101" s="60"/>
      <c r="U101" s="60"/>
      <c r="V101" s="60"/>
      <c r="W101" s="60"/>
    </row>
    <row r="102">
      <c r="A102" s="159" t="s">
        <v>41</v>
      </c>
      <c r="B102" s="156" t="s">
        <v>47</v>
      </c>
      <c r="C102" s="160" t="s">
        <v>421</v>
      </c>
      <c r="D102" s="158"/>
      <c r="E102" s="155" t="s">
        <v>339</v>
      </c>
      <c r="F102" s="156" t="s">
        <v>314</v>
      </c>
      <c r="G102" s="157" t="s">
        <v>424</v>
      </c>
      <c r="H102" s="158"/>
      <c r="I102" s="159" t="s">
        <v>123</v>
      </c>
      <c r="J102" s="156" t="s">
        <v>310</v>
      </c>
      <c r="K102" s="160" t="s">
        <v>202</v>
      </c>
      <c r="L102" s="81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</row>
    <row r="103">
      <c r="A103" s="165" t="s">
        <v>60</v>
      </c>
      <c r="B103" s="163" t="s">
        <v>314</v>
      </c>
      <c r="C103" s="166" t="s">
        <v>345</v>
      </c>
      <c r="D103" s="158"/>
      <c r="E103" s="162" t="s">
        <v>333</v>
      </c>
      <c r="F103" s="163" t="s">
        <v>310</v>
      </c>
      <c r="G103" s="164" t="s">
        <v>447</v>
      </c>
      <c r="H103" s="158"/>
      <c r="I103" s="162" t="s">
        <v>118</v>
      </c>
      <c r="J103" s="163" t="s">
        <v>310</v>
      </c>
      <c r="K103" s="164" t="s">
        <v>62</v>
      </c>
      <c r="L103" s="81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>
      <c r="A104" s="80"/>
      <c r="B104" s="147"/>
      <c r="C104" s="60"/>
      <c r="D104" s="81"/>
      <c r="E104" s="80"/>
      <c r="F104" s="147"/>
      <c r="G104" s="60"/>
      <c r="H104" s="81"/>
      <c r="I104" s="80"/>
      <c r="J104" s="148" t="s">
        <v>448</v>
      </c>
      <c r="K104" s="60"/>
      <c r="L104" s="81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>
      <c r="A105" s="153" t="s">
        <v>34</v>
      </c>
      <c r="B105" s="151" t="s">
        <v>309</v>
      </c>
      <c r="C105" s="154" t="s">
        <v>25</v>
      </c>
      <c r="D105" s="81"/>
      <c r="E105" s="150" t="s">
        <v>222</v>
      </c>
      <c r="F105" s="151" t="s">
        <v>307</v>
      </c>
      <c r="G105" s="152" t="s">
        <v>219</v>
      </c>
      <c r="H105" s="81"/>
      <c r="I105" s="153" t="s">
        <v>37</v>
      </c>
      <c r="J105" s="151" t="s">
        <v>308</v>
      </c>
      <c r="K105" s="154" t="s">
        <v>221</v>
      </c>
      <c r="L105" s="81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</row>
    <row r="106">
      <c r="A106" s="159" t="s">
        <v>90</v>
      </c>
      <c r="B106" s="156" t="s">
        <v>310</v>
      </c>
      <c r="C106" s="160" t="s">
        <v>52</v>
      </c>
      <c r="D106" s="158"/>
      <c r="E106" s="159" t="s">
        <v>340</v>
      </c>
      <c r="F106" s="156" t="s">
        <v>310</v>
      </c>
      <c r="G106" s="160" t="s">
        <v>311</v>
      </c>
      <c r="H106" s="158"/>
      <c r="I106" s="159" t="s">
        <v>204</v>
      </c>
      <c r="J106" s="156" t="s">
        <v>310</v>
      </c>
      <c r="K106" s="160" t="s">
        <v>321</v>
      </c>
      <c r="L106" s="81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</row>
    <row r="107">
      <c r="A107" s="155" t="s">
        <v>85</v>
      </c>
      <c r="B107" s="156" t="s">
        <v>314</v>
      </c>
      <c r="C107" s="157" t="s">
        <v>152</v>
      </c>
      <c r="D107" s="158"/>
      <c r="E107" s="155" t="s">
        <v>344</v>
      </c>
      <c r="F107" s="156" t="s">
        <v>314</v>
      </c>
      <c r="G107" s="157" t="s">
        <v>328</v>
      </c>
      <c r="H107" s="158"/>
      <c r="I107" s="159" t="s">
        <v>346</v>
      </c>
      <c r="J107" s="156" t="s">
        <v>310</v>
      </c>
      <c r="K107" s="160" t="s">
        <v>449</v>
      </c>
      <c r="L107" s="81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>
      <c r="A108" s="159" t="s">
        <v>141</v>
      </c>
      <c r="B108" s="156" t="s">
        <v>310</v>
      </c>
      <c r="C108" s="160" t="s">
        <v>56</v>
      </c>
      <c r="D108" s="158"/>
      <c r="E108" s="159" t="s">
        <v>392</v>
      </c>
      <c r="F108" s="156" t="s">
        <v>310</v>
      </c>
      <c r="G108" s="160" t="s">
        <v>429</v>
      </c>
      <c r="H108" s="158"/>
      <c r="I108" s="155" t="s">
        <v>127</v>
      </c>
      <c r="J108" s="156" t="s">
        <v>450</v>
      </c>
      <c r="K108" s="157" t="s">
        <v>398</v>
      </c>
      <c r="L108" s="81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>
      <c r="A109" s="159" t="s">
        <v>179</v>
      </c>
      <c r="B109" s="156" t="s">
        <v>47</v>
      </c>
      <c r="C109" s="160" t="s">
        <v>327</v>
      </c>
      <c r="D109" s="158"/>
      <c r="E109" s="155" t="s">
        <v>400</v>
      </c>
      <c r="F109" s="156" t="s">
        <v>314</v>
      </c>
      <c r="G109" s="157" t="s">
        <v>323</v>
      </c>
      <c r="H109" s="158"/>
      <c r="I109" s="159" t="s">
        <v>342</v>
      </c>
      <c r="J109" s="156" t="s">
        <v>47</v>
      </c>
      <c r="K109" s="160" t="s">
        <v>330</v>
      </c>
      <c r="L109" s="81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>
      <c r="A110" s="162" t="s">
        <v>122</v>
      </c>
      <c r="B110" s="163" t="s">
        <v>47</v>
      </c>
      <c r="C110" s="164" t="s">
        <v>66</v>
      </c>
      <c r="D110" s="158"/>
      <c r="E110" s="165" t="s">
        <v>334</v>
      </c>
      <c r="F110" s="163" t="s">
        <v>314</v>
      </c>
      <c r="G110" s="166" t="s">
        <v>316</v>
      </c>
      <c r="H110" s="158"/>
      <c r="I110" s="165" t="s">
        <v>121</v>
      </c>
      <c r="J110" s="176" t="s">
        <v>314</v>
      </c>
      <c r="K110" s="166" t="s">
        <v>313</v>
      </c>
      <c r="L110" s="81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>
      <c r="A111" s="80"/>
      <c r="B111" s="167"/>
      <c r="C111" s="60"/>
      <c r="D111" s="60"/>
      <c r="E111" s="80"/>
      <c r="F111" s="167"/>
      <c r="G111" s="60"/>
      <c r="H111" s="60"/>
      <c r="I111" s="80"/>
      <c r="J111" s="147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>
      <c r="A112" s="150" t="s">
        <v>30</v>
      </c>
      <c r="B112" s="151" t="s">
        <v>307</v>
      </c>
      <c r="C112" s="152" t="s">
        <v>31</v>
      </c>
      <c r="D112" s="60"/>
      <c r="E112" s="150" t="s">
        <v>226</v>
      </c>
      <c r="F112" s="151" t="s">
        <v>307</v>
      </c>
      <c r="G112" s="152" t="s">
        <v>33</v>
      </c>
      <c r="H112" s="168"/>
      <c r="I112" s="150" t="s">
        <v>227</v>
      </c>
      <c r="J112" s="151" t="s">
        <v>331</v>
      </c>
      <c r="K112" s="152" t="s">
        <v>224</v>
      </c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>
      <c r="A113" s="155" t="s">
        <v>91</v>
      </c>
      <c r="B113" s="173" t="s">
        <v>451</v>
      </c>
      <c r="C113" s="157" t="s">
        <v>87</v>
      </c>
      <c r="D113" s="158"/>
      <c r="E113" s="159" t="s">
        <v>452</v>
      </c>
      <c r="F113" s="156" t="s">
        <v>47</v>
      </c>
      <c r="G113" s="160" t="s">
        <v>83</v>
      </c>
      <c r="H113" s="158"/>
      <c r="I113" s="155" t="s">
        <v>382</v>
      </c>
      <c r="J113" s="156" t="s">
        <v>314</v>
      </c>
      <c r="K113" s="157" t="s">
        <v>350</v>
      </c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>
      <c r="A114" s="155" t="s">
        <v>69</v>
      </c>
      <c r="B114" s="156" t="s">
        <v>314</v>
      </c>
      <c r="C114" s="157" t="s">
        <v>78</v>
      </c>
      <c r="D114" s="158"/>
      <c r="E114" s="155" t="s">
        <v>377</v>
      </c>
      <c r="F114" s="156" t="s">
        <v>314</v>
      </c>
      <c r="G114" s="157" t="s">
        <v>71</v>
      </c>
      <c r="H114" s="158"/>
      <c r="I114" s="155" t="s">
        <v>412</v>
      </c>
      <c r="J114" s="156" t="s">
        <v>42</v>
      </c>
      <c r="K114" s="157" t="s">
        <v>361</v>
      </c>
      <c r="L114" s="81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>
      <c r="A115" s="159" t="s">
        <v>180</v>
      </c>
      <c r="B115" s="156" t="s">
        <v>47</v>
      </c>
      <c r="C115" s="160" t="s">
        <v>70</v>
      </c>
      <c r="D115" s="158"/>
      <c r="E115" s="159" t="s">
        <v>415</v>
      </c>
      <c r="F115" s="156" t="s">
        <v>47</v>
      </c>
      <c r="G115" s="160" t="s">
        <v>79</v>
      </c>
      <c r="H115" s="161"/>
      <c r="I115" s="159" t="s">
        <v>385</v>
      </c>
      <c r="J115" s="156" t="s">
        <v>310</v>
      </c>
      <c r="K115" s="160" t="s">
        <v>353</v>
      </c>
      <c r="L115" s="81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</row>
    <row r="116">
      <c r="A116" s="155" t="s">
        <v>77</v>
      </c>
      <c r="B116" s="156" t="s">
        <v>314</v>
      </c>
      <c r="C116" s="157" t="s">
        <v>92</v>
      </c>
      <c r="D116" s="158"/>
      <c r="E116" s="155" t="s">
        <v>369</v>
      </c>
      <c r="F116" s="156" t="s">
        <v>314</v>
      </c>
      <c r="G116" s="157" t="s">
        <v>88</v>
      </c>
      <c r="H116" s="158"/>
      <c r="I116" s="155" t="s">
        <v>414</v>
      </c>
      <c r="J116" s="156" t="s">
        <v>314</v>
      </c>
      <c r="K116" s="157" t="s">
        <v>405</v>
      </c>
      <c r="L116" s="81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>
      <c r="A117" s="162" t="s">
        <v>98</v>
      </c>
      <c r="B117" s="163" t="s">
        <v>310</v>
      </c>
      <c r="C117" s="164" t="s">
        <v>186</v>
      </c>
      <c r="D117" s="158"/>
      <c r="E117" s="165" t="s">
        <v>418</v>
      </c>
      <c r="F117" s="163" t="s">
        <v>314</v>
      </c>
      <c r="G117" s="166" t="s">
        <v>75</v>
      </c>
      <c r="H117" s="158"/>
      <c r="I117" s="165" t="s">
        <v>374</v>
      </c>
      <c r="J117" s="176" t="s">
        <v>314</v>
      </c>
      <c r="K117" s="166" t="s">
        <v>357</v>
      </c>
      <c r="L117" s="81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>
      <c r="A118" s="169"/>
      <c r="B118" s="148" t="s">
        <v>453</v>
      </c>
      <c r="C118" s="171"/>
      <c r="D118" s="81"/>
      <c r="E118" s="169"/>
      <c r="F118" s="170"/>
      <c r="G118" s="171"/>
      <c r="H118" s="81"/>
      <c r="I118" s="169"/>
      <c r="J118" s="170"/>
      <c r="K118" s="171"/>
      <c r="L118" s="81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</row>
    <row r="119">
      <c r="A119" s="153" t="s">
        <v>35</v>
      </c>
      <c r="B119" s="151" t="s">
        <v>308</v>
      </c>
      <c r="C119" s="154" t="s">
        <v>223</v>
      </c>
      <c r="D119" s="60"/>
      <c r="E119" s="153" t="s">
        <v>36</v>
      </c>
      <c r="F119" s="151" t="s">
        <v>308</v>
      </c>
      <c r="G119" s="154" t="s">
        <v>225</v>
      </c>
      <c r="H119" s="81"/>
      <c r="I119" s="150" t="s">
        <v>228</v>
      </c>
      <c r="J119" s="151" t="s">
        <v>307</v>
      </c>
      <c r="K119" s="152" t="s">
        <v>28</v>
      </c>
      <c r="L119" s="81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</row>
    <row r="120">
      <c r="A120" s="159" t="s">
        <v>107</v>
      </c>
      <c r="B120" s="156" t="s">
        <v>47</v>
      </c>
      <c r="C120" s="160" t="s">
        <v>406</v>
      </c>
      <c r="D120" s="158"/>
      <c r="E120" s="159" t="s">
        <v>177</v>
      </c>
      <c r="F120" s="156" t="s">
        <v>310</v>
      </c>
      <c r="G120" s="160" t="s">
        <v>354</v>
      </c>
      <c r="H120" s="158"/>
      <c r="I120" s="155" t="s">
        <v>372</v>
      </c>
      <c r="J120" s="156" t="s">
        <v>314</v>
      </c>
      <c r="K120" s="157" t="s">
        <v>140</v>
      </c>
      <c r="L120" s="81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>
      <c r="A121" s="159" t="s">
        <v>113</v>
      </c>
      <c r="B121" s="156" t="s">
        <v>310</v>
      </c>
      <c r="C121" s="160" t="s">
        <v>356</v>
      </c>
      <c r="D121" s="158"/>
      <c r="E121" s="155" t="s">
        <v>108</v>
      </c>
      <c r="F121" s="156" t="s">
        <v>314</v>
      </c>
      <c r="G121" s="157" t="s">
        <v>454</v>
      </c>
      <c r="H121" s="158"/>
      <c r="I121" s="159" t="s">
        <v>455</v>
      </c>
      <c r="J121" s="156" t="s">
        <v>310</v>
      </c>
      <c r="K121" s="160" t="s">
        <v>355</v>
      </c>
      <c r="L121" s="81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>
      <c r="A122" s="155" t="s">
        <v>438</v>
      </c>
      <c r="B122" s="156" t="s">
        <v>42</v>
      </c>
      <c r="C122" s="157" t="s">
        <v>349</v>
      </c>
      <c r="D122" s="158"/>
      <c r="E122" s="159" t="s">
        <v>370</v>
      </c>
      <c r="F122" s="156" t="s">
        <v>47</v>
      </c>
      <c r="G122" s="160" t="s">
        <v>367</v>
      </c>
      <c r="H122" s="158"/>
      <c r="I122" s="159" t="s">
        <v>376</v>
      </c>
      <c r="J122" s="156" t="s">
        <v>47</v>
      </c>
      <c r="K122" s="160" t="s">
        <v>413</v>
      </c>
      <c r="L122" s="81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</row>
    <row r="123">
      <c r="A123" s="155" t="s">
        <v>375</v>
      </c>
      <c r="B123" s="156" t="s">
        <v>314</v>
      </c>
      <c r="C123" s="157" t="s">
        <v>433</v>
      </c>
      <c r="D123" s="158"/>
      <c r="E123" s="159" t="s">
        <v>114</v>
      </c>
      <c r="F123" s="156" t="s">
        <v>310</v>
      </c>
      <c r="G123" s="160" t="s">
        <v>410</v>
      </c>
      <c r="H123" s="158"/>
      <c r="I123" s="155" t="s">
        <v>368</v>
      </c>
      <c r="J123" s="156" t="s">
        <v>42</v>
      </c>
      <c r="K123" s="157" t="s">
        <v>63</v>
      </c>
      <c r="L123" s="81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>
      <c r="A124" s="162" t="s">
        <v>109</v>
      </c>
      <c r="B124" s="163" t="s">
        <v>47</v>
      </c>
      <c r="C124" s="164" t="s">
        <v>403</v>
      </c>
      <c r="D124" s="158"/>
      <c r="E124" s="165" t="s">
        <v>106</v>
      </c>
      <c r="F124" s="176" t="s">
        <v>314</v>
      </c>
      <c r="G124" s="166" t="s">
        <v>456</v>
      </c>
      <c r="H124" s="158"/>
      <c r="I124" s="165" t="s">
        <v>379</v>
      </c>
      <c r="J124" s="176" t="s">
        <v>42</v>
      </c>
      <c r="K124" s="166" t="s">
        <v>45</v>
      </c>
      <c r="L124" s="81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>
      <c r="A125" s="181"/>
      <c r="B125" s="182"/>
      <c r="C125" s="183"/>
      <c r="D125" s="83"/>
      <c r="E125" s="60"/>
      <c r="F125" s="147"/>
      <c r="G125" s="60"/>
      <c r="H125" s="60"/>
      <c r="I125" s="60"/>
      <c r="J125" s="147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>
      <c r="A126" s="181"/>
      <c r="B126" s="182"/>
      <c r="C126" s="183"/>
      <c r="D126" s="83"/>
      <c r="E126" s="60"/>
      <c r="F126" s="147"/>
      <c r="G126" s="60"/>
      <c r="H126" s="60"/>
      <c r="I126" s="60"/>
      <c r="J126" s="147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>
      <c r="A127" s="61" t="s">
        <v>229</v>
      </c>
      <c r="B127" s="149"/>
      <c r="C127" s="61"/>
      <c r="D127" s="83"/>
      <c r="E127" s="60"/>
      <c r="F127" s="147"/>
      <c r="G127" s="60"/>
      <c r="H127" s="60"/>
      <c r="I127" s="60"/>
      <c r="J127" s="147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>
      <c r="A128" s="60"/>
      <c r="B128" s="149"/>
      <c r="C128" s="60"/>
      <c r="D128" s="60"/>
      <c r="E128" s="60"/>
      <c r="F128" s="147"/>
      <c r="G128" s="60"/>
      <c r="H128" s="60"/>
      <c r="I128" s="60"/>
      <c r="J128" s="147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>
      <c r="A129" s="153" t="s">
        <v>24</v>
      </c>
      <c r="B129" s="151" t="s">
        <v>309</v>
      </c>
      <c r="C129" s="154" t="s">
        <v>220</v>
      </c>
      <c r="D129" s="81"/>
      <c r="E129" s="153" t="s">
        <v>39</v>
      </c>
      <c r="F129" s="151" t="s">
        <v>308</v>
      </c>
      <c r="G129" s="154" t="s">
        <v>218</v>
      </c>
      <c r="H129" s="81"/>
      <c r="I129" s="153" t="s">
        <v>34</v>
      </c>
      <c r="J129" s="151" t="s">
        <v>308</v>
      </c>
      <c r="K129" s="154" t="s">
        <v>217</v>
      </c>
      <c r="L129" s="81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>
      <c r="A130" s="159" t="s">
        <v>60</v>
      </c>
      <c r="B130" s="156" t="s">
        <v>310</v>
      </c>
      <c r="C130" s="160" t="s">
        <v>397</v>
      </c>
      <c r="D130" s="158"/>
      <c r="E130" s="155" t="s">
        <v>126</v>
      </c>
      <c r="F130" s="156" t="s">
        <v>314</v>
      </c>
      <c r="G130" s="157" t="s">
        <v>335</v>
      </c>
      <c r="H130" s="158"/>
      <c r="I130" s="155" t="s">
        <v>85</v>
      </c>
      <c r="J130" s="156" t="s">
        <v>314</v>
      </c>
      <c r="K130" s="157" t="s">
        <v>329</v>
      </c>
      <c r="L130" s="81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>
      <c r="A131" s="155" t="s">
        <v>189</v>
      </c>
      <c r="B131" s="156" t="s">
        <v>42</v>
      </c>
      <c r="C131" s="157" t="s">
        <v>336</v>
      </c>
      <c r="D131" s="158"/>
      <c r="E131" s="159" t="s">
        <v>118</v>
      </c>
      <c r="F131" s="156" t="s">
        <v>310</v>
      </c>
      <c r="G131" s="160" t="s">
        <v>332</v>
      </c>
      <c r="H131" s="158"/>
      <c r="I131" s="159" t="s">
        <v>80</v>
      </c>
      <c r="J131" s="156" t="s">
        <v>310</v>
      </c>
      <c r="K131" s="160" t="s">
        <v>457</v>
      </c>
      <c r="L131" s="81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2">
      <c r="A132" s="159" t="s">
        <v>55</v>
      </c>
      <c r="B132" s="156" t="s">
        <v>99</v>
      </c>
      <c r="C132" s="160" t="s">
        <v>458</v>
      </c>
      <c r="D132" s="158"/>
      <c r="E132" s="159" t="s">
        <v>123</v>
      </c>
      <c r="F132" s="156" t="s">
        <v>310</v>
      </c>
      <c r="G132" s="160" t="s">
        <v>338</v>
      </c>
      <c r="H132" s="161"/>
      <c r="I132" s="159" t="s">
        <v>72</v>
      </c>
      <c r="J132" s="156" t="s">
        <v>310</v>
      </c>
      <c r="K132" s="160" t="s">
        <v>390</v>
      </c>
      <c r="L132" s="81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>
      <c r="A133" s="159" t="s">
        <v>51</v>
      </c>
      <c r="B133" s="156" t="s">
        <v>47</v>
      </c>
      <c r="C133" s="160" t="s">
        <v>343</v>
      </c>
      <c r="D133" s="158"/>
      <c r="E133" s="159" t="s">
        <v>131</v>
      </c>
      <c r="F133" s="156" t="s">
        <v>310</v>
      </c>
      <c r="G133" s="160" t="s">
        <v>345</v>
      </c>
      <c r="H133" s="158"/>
      <c r="I133" s="155" t="s">
        <v>90</v>
      </c>
      <c r="J133" s="156" t="s">
        <v>42</v>
      </c>
      <c r="K133" s="157" t="s">
        <v>324</v>
      </c>
      <c r="L133" s="81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</row>
    <row r="134">
      <c r="A134" s="162" t="s">
        <v>41</v>
      </c>
      <c r="B134" s="163" t="s">
        <v>310</v>
      </c>
      <c r="C134" s="164" t="s">
        <v>333</v>
      </c>
      <c r="D134" s="158"/>
      <c r="E134" s="165" t="s">
        <v>120</v>
      </c>
      <c r="F134" s="176" t="s">
        <v>42</v>
      </c>
      <c r="G134" s="166" t="s">
        <v>341</v>
      </c>
      <c r="H134" s="158"/>
      <c r="I134" s="162" t="s">
        <v>76</v>
      </c>
      <c r="J134" s="163" t="s">
        <v>47</v>
      </c>
      <c r="K134" s="164" t="s">
        <v>386</v>
      </c>
      <c r="L134" s="81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>
      <c r="A135" s="80"/>
      <c r="B135" s="147"/>
      <c r="C135" s="60"/>
      <c r="D135" s="81"/>
      <c r="E135" s="80"/>
      <c r="F135" s="147"/>
      <c r="G135" s="60"/>
      <c r="H135" s="81"/>
      <c r="I135" s="80"/>
      <c r="J135" s="147"/>
      <c r="K135" s="60"/>
      <c r="L135" s="81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>
      <c r="A136" s="150" t="s">
        <v>222</v>
      </c>
      <c r="B136" s="151" t="s">
        <v>307</v>
      </c>
      <c r="C136" s="152" t="s">
        <v>27</v>
      </c>
      <c r="D136" s="81"/>
      <c r="E136" s="150" t="s">
        <v>37</v>
      </c>
      <c r="F136" s="151" t="s">
        <v>307</v>
      </c>
      <c r="G136" s="152" t="s">
        <v>25</v>
      </c>
      <c r="H136" s="81"/>
      <c r="I136" s="153" t="s">
        <v>221</v>
      </c>
      <c r="J136" s="151" t="s">
        <v>308</v>
      </c>
      <c r="K136" s="154" t="s">
        <v>219</v>
      </c>
      <c r="L136" s="81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</row>
    <row r="137">
      <c r="A137" s="159" t="s">
        <v>340</v>
      </c>
      <c r="B137" s="156" t="s">
        <v>47</v>
      </c>
      <c r="C137" s="160" t="s">
        <v>57</v>
      </c>
      <c r="D137" s="158"/>
      <c r="E137" s="155" t="s">
        <v>346</v>
      </c>
      <c r="F137" s="156" t="s">
        <v>314</v>
      </c>
      <c r="G137" s="157" t="s">
        <v>43</v>
      </c>
      <c r="H137" s="158"/>
      <c r="I137" s="159" t="s">
        <v>318</v>
      </c>
      <c r="J137" s="156" t="s">
        <v>47</v>
      </c>
      <c r="K137" s="160" t="s">
        <v>368</v>
      </c>
      <c r="L137" s="81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>
      <c r="A138" s="155" t="s">
        <v>392</v>
      </c>
      <c r="B138" s="156" t="s">
        <v>89</v>
      </c>
      <c r="C138" s="157" t="s">
        <v>44</v>
      </c>
      <c r="D138" s="158"/>
      <c r="E138" s="155" t="s">
        <v>130</v>
      </c>
      <c r="F138" s="156" t="s">
        <v>42</v>
      </c>
      <c r="G138" s="157" t="s">
        <v>66</v>
      </c>
      <c r="H138" s="158"/>
      <c r="I138" s="155" t="s">
        <v>398</v>
      </c>
      <c r="J138" s="156" t="s">
        <v>42</v>
      </c>
      <c r="K138" s="157" t="s">
        <v>459</v>
      </c>
      <c r="L138" s="81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>
      <c r="A139" s="155" t="s">
        <v>344</v>
      </c>
      <c r="B139" s="156" t="s">
        <v>314</v>
      </c>
      <c r="C139" s="157" t="s">
        <v>67</v>
      </c>
      <c r="D139" s="158"/>
      <c r="E139" s="159" t="s">
        <v>125</v>
      </c>
      <c r="F139" s="156" t="s">
        <v>47</v>
      </c>
      <c r="G139" s="160" t="s">
        <v>61</v>
      </c>
      <c r="H139" s="158"/>
      <c r="I139" s="155" t="s">
        <v>330</v>
      </c>
      <c r="J139" s="156" t="s">
        <v>443</v>
      </c>
      <c r="K139" s="157" t="s">
        <v>460</v>
      </c>
      <c r="L139" s="81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</row>
    <row r="140">
      <c r="A140" s="159" t="s">
        <v>348</v>
      </c>
      <c r="B140" s="156" t="s">
        <v>310</v>
      </c>
      <c r="C140" s="160" t="s">
        <v>425</v>
      </c>
      <c r="D140" s="158"/>
      <c r="E140" s="159" t="s">
        <v>127</v>
      </c>
      <c r="F140" s="156" t="s">
        <v>310</v>
      </c>
      <c r="G140" s="160" t="s">
        <v>129</v>
      </c>
      <c r="H140" s="158"/>
      <c r="I140" s="159" t="s">
        <v>394</v>
      </c>
      <c r="J140" s="156" t="s">
        <v>310</v>
      </c>
      <c r="K140" s="160" t="s">
        <v>323</v>
      </c>
      <c r="L140" s="81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</row>
    <row r="141">
      <c r="A141" s="165" t="s">
        <v>396</v>
      </c>
      <c r="B141" s="176" t="s">
        <v>42</v>
      </c>
      <c r="C141" s="166" t="s">
        <v>441</v>
      </c>
      <c r="D141" s="158"/>
      <c r="E141" s="165" t="s">
        <v>204</v>
      </c>
      <c r="F141" s="176" t="s">
        <v>314</v>
      </c>
      <c r="G141" s="166" t="s">
        <v>56</v>
      </c>
      <c r="H141" s="158"/>
      <c r="I141" s="162" t="s">
        <v>321</v>
      </c>
      <c r="J141" s="163" t="s">
        <v>310</v>
      </c>
      <c r="K141" s="164" t="s">
        <v>328</v>
      </c>
      <c r="L141" s="81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</row>
    <row r="142">
      <c r="A142" s="80"/>
      <c r="B142" s="167"/>
      <c r="C142" s="60"/>
      <c r="D142" s="60"/>
      <c r="E142" s="80"/>
      <c r="F142" s="167"/>
      <c r="G142" s="60"/>
      <c r="H142" s="60"/>
      <c r="I142" s="80"/>
      <c r="J142" s="184" t="s">
        <v>461</v>
      </c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>
      <c r="A143" s="153" t="s">
        <v>30</v>
      </c>
      <c r="B143" s="151" t="s">
        <v>308</v>
      </c>
      <c r="C143" s="154" t="s">
        <v>226</v>
      </c>
      <c r="D143" s="60"/>
      <c r="E143" s="150" t="s">
        <v>227</v>
      </c>
      <c r="F143" s="151" t="s">
        <v>331</v>
      </c>
      <c r="G143" s="152" t="s">
        <v>31</v>
      </c>
      <c r="H143" s="168"/>
      <c r="I143" s="153" t="s">
        <v>35</v>
      </c>
      <c r="J143" s="151" t="s">
        <v>309</v>
      </c>
      <c r="K143" s="154" t="s">
        <v>33</v>
      </c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</row>
    <row r="144">
      <c r="A144" s="159" t="s">
        <v>430</v>
      </c>
      <c r="B144" s="156" t="s">
        <v>47</v>
      </c>
      <c r="C144" s="160" t="s">
        <v>384</v>
      </c>
      <c r="D144" s="158"/>
      <c r="E144" s="155" t="s">
        <v>374</v>
      </c>
      <c r="F144" s="156" t="s">
        <v>314</v>
      </c>
      <c r="G144" s="157" t="s">
        <v>186</v>
      </c>
      <c r="H144" s="158"/>
      <c r="I144" s="159" t="s">
        <v>111</v>
      </c>
      <c r="J144" s="156" t="s">
        <v>310</v>
      </c>
      <c r="K144" s="160" t="s">
        <v>359</v>
      </c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>
      <c r="A145" s="155" t="s">
        <v>77</v>
      </c>
      <c r="B145" s="156" t="s">
        <v>42</v>
      </c>
      <c r="C145" s="157" t="s">
        <v>418</v>
      </c>
      <c r="D145" s="158"/>
      <c r="E145" s="159" t="s">
        <v>385</v>
      </c>
      <c r="F145" s="156" t="s">
        <v>47</v>
      </c>
      <c r="G145" s="160" t="s">
        <v>87</v>
      </c>
      <c r="H145" s="158"/>
      <c r="I145" s="155" t="s">
        <v>208</v>
      </c>
      <c r="J145" s="156" t="s">
        <v>314</v>
      </c>
      <c r="K145" s="157" t="s">
        <v>79</v>
      </c>
      <c r="L145" s="81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>
      <c r="A146" s="155" t="s">
        <v>180</v>
      </c>
      <c r="B146" s="156" t="s">
        <v>314</v>
      </c>
      <c r="C146" s="157" t="s">
        <v>416</v>
      </c>
      <c r="D146" s="158"/>
      <c r="E146" s="155" t="s">
        <v>382</v>
      </c>
      <c r="F146" s="156" t="s">
        <v>314</v>
      </c>
      <c r="G146" s="157" t="s">
        <v>92</v>
      </c>
      <c r="H146" s="161"/>
      <c r="I146" s="159" t="s">
        <v>115</v>
      </c>
      <c r="J146" s="156" t="s">
        <v>47</v>
      </c>
      <c r="K146" s="160" t="s">
        <v>75</v>
      </c>
      <c r="L146" s="81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</row>
    <row r="147">
      <c r="A147" s="159" t="s">
        <v>98</v>
      </c>
      <c r="B147" s="156" t="s">
        <v>310</v>
      </c>
      <c r="C147" s="160" t="s">
        <v>373</v>
      </c>
      <c r="D147" s="158"/>
      <c r="E147" s="155" t="s">
        <v>414</v>
      </c>
      <c r="F147" s="156" t="s">
        <v>314</v>
      </c>
      <c r="G147" s="157" t="s">
        <v>185</v>
      </c>
      <c r="H147" s="158"/>
      <c r="I147" s="159" t="s">
        <v>109</v>
      </c>
      <c r="J147" s="156" t="s">
        <v>47</v>
      </c>
      <c r="K147" s="160" t="s">
        <v>462</v>
      </c>
      <c r="L147" s="81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>
      <c r="A148" s="162" t="s">
        <v>463</v>
      </c>
      <c r="B148" s="163" t="s">
        <v>310</v>
      </c>
      <c r="C148" s="164" t="s">
        <v>464</v>
      </c>
      <c r="D148" s="158"/>
      <c r="E148" s="165" t="s">
        <v>378</v>
      </c>
      <c r="F148" s="176" t="s">
        <v>314</v>
      </c>
      <c r="G148" s="166" t="s">
        <v>78</v>
      </c>
      <c r="H148" s="158"/>
      <c r="I148" s="162" t="s">
        <v>105</v>
      </c>
      <c r="J148" s="163" t="s">
        <v>310</v>
      </c>
      <c r="K148" s="164" t="s">
        <v>88</v>
      </c>
      <c r="L148" s="81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>
      <c r="A149" s="169"/>
      <c r="B149" s="170"/>
      <c r="C149" s="171"/>
      <c r="D149" s="81"/>
      <c r="E149" s="169"/>
      <c r="F149" s="170"/>
      <c r="G149" s="171"/>
      <c r="H149" s="81"/>
      <c r="I149" s="169"/>
      <c r="J149" s="170"/>
      <c r="K149" s="171"/>
      <c r="L149" s="81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>
      <c r="A150" s="153" t="s">
        <v>36</v>
      </c>
      <c r="B150" s="151" t="s">
        <v>309</v>
      </c>
      <c r="C150" s="154" t="s">
        <v>224</v>
      </c>
      <c r="D150" s="60"/>
      <c r="E150" s="153" t="s">
        <v>228</v>
      </c>
      <c r="F150" s="151" t="s">
        <v>308</v>
      </c>
      <c r="G150" s="154" t="s">
        <v>223</v>
      </c>
      <c r="H150" s="81"/>
      <c r="I150" s="150" t="s">
        <v>28</v>
      </c>
      <c r="J150" s="151" t="s">
        <v>307</v>
      </c>
      <c r="K150" s="152" t="s">
        <v>225</v>
      </c>
      <c r="L150" s="81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>
      <c r="A151" s="155" t="s">
        <v>114</v>
      </c>
      <c r="B151" s="156" t="s">
        <v>314</v>
      </c>
      <c r="C151" s="157" t="s">
        <v>465</v>
      </c>
      <c r="D151" s="158"/>
      <c r="E151" s="155" t="s">
        <v>379</v>
      </c>
      <c r="F151" s="156" t="s">
        <v>314</v>
      </c>
      <c r="G151" s="157" t="s">
        <v>349</v>
      </c>
      <c r="H151" s="158"/>
      <c r="I151" s="159" t="s">
        <v>54</v>
      </c>
      <c r="J151" s="156" t="s">
        <v>310</v>
      </c>
      <c r="K151" s="160" t="s">
        <v>404</v>
      </c>
      <c r="L151" s="81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</row>
    <row r="152">
      <c r="A152" s="159" t="s">
        <v>108</v>
      </c>
      <c r="B152" s="156" t="s">
        <v>310</v>
      </c>
      <c r="C152" s="160" t="s">
        <v>350</v>
      </c>
      <c r="D152" s="158"/>
      <c r="E152" s="159" t="s">
        <v>383</v>
      </c>
      <c r="F152" s="156" t="s">
        <v>310</v>
      </c>
      <c r="G152" s="160" t="s">
        <v>433</v>
      </c>
      <c r="H152" s="158"/>
      <c r="I152" s="155" t="s">
        <v>63</v>
      </c>
      <c r="J152" s="156" t="s">
        <v>42</v>
      </c>
      <c r="K152" s="157" t="s">
        <v>367</v>
      </c>
      <c r="L152" s="81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</row>
    <row r="153">
      <c r="A153" s="159" t="s">
        <v>177</v>
      </c>
      <c r="B153" s="156" t="s">
        <v>310</v>
      </c>
      <c r="C153" s="160" t="s">
        <v>361</v>
      </c>
      <c r="D153" s="158"/>
      <c r="E153" s="159" t="s">
        <v>466</v>
      </c>
      <c r="F153" s="156" t="s">
        <v>310</v>
      </c>
      <c r="G153" s="160" t="s">
        <v>403</v>
      </c>
      <c r="H153" s="158"/>
      <c r="I153" s="155" t="s">
        <v>355</v>
      </c>
      <c r="J153" s="156" t="s">
        <v>314</v>
      </c>
      <c r="K153" s="157" t="s">
        <v>410</v>
      </c>
      <c r="L153" s="81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>
      <c r="A154" s="159" t="s">
        <v>112</v>
      </c>
      <c r="B154" s="156" t="s">
        <v>47</v>
      </c>
      <c r="C154" s="160" t="s">
        <v>405</v>
      </c>
      <c r="D154" s="158"/>
      <c r="E154" s="155" t="s">
        <v>467</v>
      </c>
      <c r="F154" s="156" t="s">
        <v>314</v>
      </c>
      <c r="G154" s="157" t="s">
        <v>406</v>
      </c>
      <c r="H154" s="158"/>
      <c r="I154" s="155" t="s">
        <v>140</v>
      </c>
      <c r="J154" s="156" t="s">
        <v>314</v>
      </c>
      <c r="K154" s="157" t="s">
        <v>454</v>
      </c>
      <c r="L154" s="81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>
      <c r="A155" s="162" t="s">
        <v>106</v>
      </c>
      <c r="B155" s="163" t="s">
        <v>47</v>
      </c>
      <c r="C155" s="164" t="s">
        <v>357</v>
      </c>
      <c r="D155" s="158"/>
      <c r="E155" s="162" t="s">
        <v>455</v>
      </c>
      <c r="F155" s="163" t="s">
        <v>310</v>
      </c>
      <c r="G155" s="164" t="s">
        <v>356</v>
      </c>
      <c r="H155" s="158"/>
      <c r="I155" s="162" t="s">
        <v>45</v>
      </c>
      <c r="J155" s="163" t="s">
        <v>47</v>
      </c>
      <c r="K155" s="164" t="s">
        <v>456</v>
      </c>
      <c r="L155" s="81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</row>
    <row r="156">
      <c r="A156" s="61"/>
      <c r="B156" s="185"/>
      <c r="C156" s="61"/>
      <c r="D156" s="81"/>
      <c r="E156" s="61"/>
      <c r="F156" s="185"/>
      <c r="G156" s="61"/>
      <c r="H156" s="81"/>
      <c r="I156" s="61"/>
      <c r="J156" s="185"/>
      <c r="K156" s="61"/>
      <c r="L156" s="81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>
      <c r="A157" s="61"/>
      <c r="B157" s="185"/>
      <c r="C157" s="61"/>
      <c r="D157" s="81"/>
      <c r="E157" s="61"/>
      <c r="F157" s="185"/>
      <c r="G157" s="61"/>
      <c r="H157" s="81"/>
      <c r="I157" s="61"/>
      <c r="J157" s="185"/>
      <c r="K157" s="61"/>
      <c r="L157" s="81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</row>
    <row r="158">
      <c r="A158" s="61" t="s">
        <v>230</v>
      </c>
      <c r="B158" s="149"/>
      <c r="C158" s="61"/>
      <c r="D158" s="83"/>
      <c r="E158" s="60"/>
      <c r="F158" s="147"/>
      <c r="G158" s="60"/>
      <c r="H158" s="60"/>
      <c r="I158" s="60"/>
      <c r="J158" s="147"/>
      <c r="K158" s="60"/>
      <c r="L158" s="60"/>
      <c r="M158" s="60"/>
      <c r="N158" s="60"/>
      <c r="O158" s="56"/>
      <c r="P158" s="60"/>
      <c r="Q158" s="60"/>
      <c r="R158" s="60"/>
      <c r="S158" s="60"/>
      <c r="T158" s="60"/>
      <c r="U158" s="60"/>
      <c r="V158" s="60"/>
      <c r="W158" s="60"/>
    </row>
    <row r="159">
      <c r="A159" s="60"/>
      <c r="B159" s="149"/>
      <c r="C159" s="60"/>
      <c r="D159" s="60"/>
      <c r="E159" s="60"/>
      <c r="F159" s="147"/>
      <c r="G159" s="60"/>
      <c r="H159" s="60"/>
      <c r="I159" s="60"/>
      <c r="J159" s="147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</row>
    <row r="160">
      <c r="A160" s="150" t="s">
        <v>24</v>
      </c>
      <c r="B160" s="151" t="s">
        <v>307</v>
      </c>
      <c r="C160" s="152" t="s">
        <v>39</v>
      </c>
      <c r="D160" s="81"/>
      <c r="E160" s="153" t="s">
        <v>34</v>
      </c>
      <c r="F160" s="151" t="s">
        <v>308</v>
      </c>
      <c r="G160" s="154" t="s">
        <v>220</v>
      </c>
      <c r="H160" s="81"/>
      <c r="I160" s="153" t="s">
        <v>222</v>
      </c>
      <c r="J160" s="151" t="s">
        <v>309</v>
      </c>
      <c r="K160" s="154" t="s">
        <v>218</v>
      </c>
      <c r="L160" s="81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</row>
    <row r="161">
      <c r="A161" s="155" t="s">
        <v>55</v>
      </c>
      <c r="B161" s="156" t="s">
        <v>314</v>
      </c>
      <c r="C161" s="157" t="s">
        <v>118</v>
      </c>
      <c r="D161" s="158"/>
      <c r="E161" s="159" t="s">
        <v>122</v>
      </c>
      <c r="F161" s="156" t="s">
        <v>310</v>
      </c>
      <c r="G161" s="160" t="s">
        <v>445</v>
      </c>
      <c r="H161" s="158"/>
      <c r="I161" s="155" t="s">
        <v>468</v>
      </c>
      <c r="J161" s="156" t="s">
        <v>314</v>
      </c>
      <c r="K161" s="157" t="s">
        <v>338</v>
      </c>
      <c r="L161" s="81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>
      <c r="A162" s="155" t="s">
        <v>51</v>
      </c>
      <c r="B162" s="156" t="s">
        <v>314</v>
      </c>
      <c r="C162" s="157" t="s">
        <v>126</v>
      </c>
      <c r="D162" s="158"/>
      <c r="E162" s="159" t="s">
        <v>72</v>
      </c>
      <c r="F162" s="156" t="s">
        <v>47</v>
      </c>
      <c r="G162" s="160" t="s">
        <v>343</v>
      </c>
      <c r="H162" s="158"/>
      <c r="I162" s="159" t="s">
        <v>392</v>
      </c>
      <c r="J162" s="156" t="s">
        <v>310</v>
      </c>
      <c r="K162" s="160" t="s">
        <v>469</v>
      </c>
      <c r="L162" s="81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>
      <c r="A163" s="159" t="s">
        <v>60</v>
      </c>
      <c r="B163" s="156" t="s">
        <v>47</v>
      </c>
      <c r="C163" s="160" t="s">
        <v>191</v>
      </c>
      <c r="D163" s="158"/>
      <c r="E163" s="159" t="s">
        <v>76</v>
      </c>
      <c r="F163" s="156" t="s">
        <v>310</v>
      </c>
      <c r="G163" s="160" t="s">
        <v>339</v>
      </c>
      <c r="H163" s="161"/>
      <c r="I163" s="159" t="s">
        <v>344</v>
      </c>
      <c r="J163" s="156" t="s">
        <v>47</v>
      </c>
      <c r="K163" s="160" t="s">
        <v>341</v>
      </c>
      <c r="L163" s="81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>
      <c r="A164" s="155" t="s">
        <v>41</v>
      </c>
      <c r="B164" s="156" t="s">
        <v>42</v>
      </c>
      <c r="C164" s="157" t="s">
        <v>120</v>
      </c>
      <c r="D164" s="158"/>
      <c r="E164" s="155" t="s">
        <v>90</v>
      </c>
      <c r="F164" s="156" t="s">
        <v>42</v>
      </c>
      <c r="G164" s="157" t="s">
        <v>333</v>
      </c>
      <c r="H164" s="158"/>
      <c r="I164" s="159" t="s">
        <v>396</v>
      </c>
      <c r="J164" s="156" t="s">
        <v>310</v>
      </c>
      <c r="K164" s="160" t="s">
        <v>335</v>
      </c>
      <c r="L164" s="81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>
      <c r="A165" s="162" t="s">
        <v>189</v>
      </c>
      <c r="B165" s="163" t="s">
        <v>47</v>
      </c>
      <c r="C165" s="164" t="s">
        <v>131</v>
      </c>
      <c r="D165" s="158"/>
      <c r="E165" s="165" t="s">
        <v>80</v>
      </c>
      <c r="F165" s="176" t="s">
        <v>314</v>
      </c>
      <c r="G165" s="166" t="s">
        <v>442</v>
      </c>
      <c r="H165" s="158"/>
      <c r="I165" s="162" t="s">
        <v>340</v>
      </c>
      <c r="J165" s="163" t="s">
        <v>310</v>
      </c>
      <c r="K165" s="164" t="s">
        <v>332</v>
      </c>
      <c r="L165" s="81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>
      <c r="A166" s="80"/>
      <c r="B166" s="147"/>
      <c r="C166" s="60"/>
      <c r="D166" s="81"/>
      <c r="E166" s="80"/>
      <c r="F166" s="147"/>
      <c r="G166" s="60"/>
      <c r="H166" s="81"/>
      <c r="I166" s="80"/>
      <c r="J166" s="147"/>
      <c r="K166" s="60"/>
      <c r="L166" s="81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>
      <c r="A167" s="150" t="s">
        <v>37</v>
      </c>
      <c r="B167" s="151" t="s">
        <v>307</v>
      </c>
      <c r="C167" s="152" t="s">
        <v>217</v>
      </c>
      <c r="D167" s="81"/>
      <c r="E167" s="150" t="s">
        <v>221</v>
      </c>
      <c r="F167" s="151" t="s">
        <v>307</v>
      </c>
      <c r="G167" s="152" t="s">
        <v>27</v>
      </c>
      <c r="H167" s="81"/>
      <c r="I167" s="150" t="s">
        <v>219</v>
      </c>
      <c r="J167" s="151" t="s">
        <v>307</v>
      </c>
      <c r="K167" s="152" t="s">
        <v>25</v>
      </c>
      <c r="L167" s="81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>
      <c r="A168" s="155" t="s">
        <v>125</v>
      </c>
      <c r="B168" s="156" t="s">
        <v>42</v>
      </c>
      <c r="C168" s="157" t="s">
        <v>317</v>
      </c>
      <c r="D168" s="158"/>
      <c r="E168" s="159" t="s">
        <v>398</v>
      </c>
      <c r="F168" s="156" t="s">
        <v>99</v>
      </c>
      <c r="G168" s="160" t="s">
        <v>57</v>
      </c>
      <c r="H168" s="158"/>
      <c r="I168" s="159" t="s">
        <v>323</v>
      </c>
      <c r="J168" s="156" t="s">
        <v>310</v>
      </c>
      <c r="K168" s="160" t="s">
        <v>52</v>
      </c>
      <c r="L168" s="81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>
      <c r="A169" s="159" t="s">
        <v>130</v>
      </c>
      <c r="B169" s="156" t="s">
        <v>47</v>
      </c>
      <c r="C169" s="160" t="s">
        <v>329</v>
      </c>
      <c r="D169" s="158"/>
      <c r="E169" s="155" t="s">
        <v>470</v>
      </c>
      <c r="F169" s="156" t="s">
        <v>314</v>
      </c>
      <c r="G169" s="157" t="s">
        <v>202</v>
      </c>
      <c r="H169" s="158"/>
      <c r="I169" s="155" t="s">
        <v>311</v>
      </c>
      <c r="J169" s="156" t="s">
        <v>314</v>
      </c>
      <c r="K169" s="157" t="s">
        <v>43</v>
      </c>
      <c r="L169" s="81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</row>
    <row r="170">
      <c r="A170" s="159" t="s">
        <v>117</v>
      </c>
      <c r="B170" s="156" t="s">
        <v>310</v>
      </c>
      <c r="C170" s="160" t="s">
        <v>324</v>
      </c>
      <c r="D170" s="158"/>
      <c r="E170" s="159" t="s">
        <v>330</v>
      </c>
      <c r="F170" s="156" t="s">
        <v>310</v>
      </c>
      <c r="G170" s="160" t="s">
        <v>425</v>
      </c>
      <c r="H170" s="158"/>
      <c r="I170" s="155" t="s">
        <v>328</v>
      </c>
      <c r="J170" s="156" t="s">
        <v>314</v>
      </c>
      <c r="K170" s="157" t="s">
        <v>423</v>
      </c>
      <c r="L170" s="81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>
      <c r="A171" s="155" t="s">
        <v>346</v>
      </c>
      <c r="B171" s="156" t="s">
        <v>42</v>
      </c>
      <c r="C171" s="157" t="s">
        <v>424</v>
      </c>
      <c r="D171" s="158"/>
      <c r="E171" s="155" t="s">
        <v>321</v>
      </c>
      <c r="F171" s="156" t="s">
        <v>42</v>
      </c>
      <c r="G171" s="157" t="s">
        <v>198</v>
      </c>
      <c r="H171" s="158"/>
      <c r="I171" s="159" t="s">
        <v>316</v>
      </c>
      <c r="J171" s="156" t="s">
        <v>310</v>
      </c>
      <c r="K171" s="160" t="s">
        <v>129</v>
      </c>
      <c r="L171" s="81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>
      <c r="A172" s="165" t="s">
        <v>127</v>
      </c>
      <c r="B172" s="176" t="s">
        <v>42</v>
      </c>
      <c r="C172" s="166" t="s">
        <v>471</v>
      </c>
      <c r="D172" s="158"/>
      <c r="E172" s="165" t="s">
        <v>313</v>
      </c>
      <c r="F172" s="176" t="s">
        <v>42</v>
      </c>
      <c r="G172" s="166" t="s">
        <v>62</v>
      </c>
      <c r="H172" s="158"/>
      <c r="I172" s="165" t="s">
        <v>376</v>
      </c>
      <c r="J172" s="176" t="s">
        <v>314</v>
      </c>
      <c r="K172" s="166" t="s">
        <v>56</v>
      </c>
      <c r="L172" s="81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</row>
    <row r="173">
      <c r="A173" s="80"/>
      <c r="B173" s="167"/>
      <c r="C173" s="60"/>
      <c r="D173" s="60"/>
      <c r="E173" s="80"/>
      <c r="F173" s="167"/>
      <c r="G173" s="60"/>
      <c r="H173" s="60"/>
      <c r="I173" s="80"/>
      <c r="J173" s="147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</row>
    <row r="174">
      <c r="A174" s="150" t="s">
        <v>30</v>
      </c>
      <c r="B174" s="151" t="s">
        <v>331</v>
      </c>
      <c r="C174" s="152" t="s">
        <v>227</v>
      </c>
      <c r="D174" s="60"/>
      <c r="E174" s="153" t="s">
        <v>35</v>
      </c>
      <c r="F174" s="151" t="s">
        <v>309</v>
      </c>
      <c r="G174" s="154" t="s">
        <v>226</v>
      </c>
      <c r="H174" s="168"/>
      <c r="I174" s="150" t="s">
        <v>36</v>
      </c>
      <c r="J174" s="151" t="s">
        <v>331</v>
      </c>
      <c r="K174" s="152" t="s">
        <v>31</v>
      </c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>
      <c r="A175" s="155" t="s">
        <v>430</v>
      </c>
      <c r="B175" s="156" t="s">
        <v>314</v>
      </c>
      <c r="C175" s="157" t="s">
        <v>374</v>
      </c>
      <c r="D175" s="158"/>
      <c r="E175" s="159" t="s">
        <v>115</v>
      </c>
      <c r="F175" s="156" t="s">
        <v>310</v>
      </c>
      <c r="G175" s="160" t="s">
        <v>472</v>
      </c>
      <c r="H175" s="158"/>
      <c r="I175" s="155" t="s">
        <v>370</v>
      </c>
      <c r="J175" s="175" t="s">
        <v>314</v>
      </c>
      <c r="K175" s="157" t="s">
        <v>70</v>
      </c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>
      <c r="A176" s="159" t="s">
        <v>69</v>
      </c>
      <c r="B176" s="156" t="s">
        <v>47</v>
      </c>
      <c r="C176" s="160" t="s">
        <v>378</v>
      </c>
      <c r="D176" s="158"/>
      <c r="E176" s="159" t="s">
        <v>109</v>
      </c>
      <c r="F176" s="156" t="s">
        <v>310</v>
      </c>
      <c r="G176" s="160" t="s">
        <v>373</v>
      </c>
      <c r="H176" s="158"/>
      <c r="I176" s="155" t="s">
        <v>112</v>
      </c>
      <c r="J176" s="175" t="s">
        <v>314</v>
      </c>
      <c r="K176" s="157" t="s">
        <v>200</v>
      </c>
      <c r="L176" s="81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</row>
    <row r="177">
      <c r="A177" s="155" t="s">
        <v>77</v>
      </c>
      <c r="B177" s="156" t="s">
        <v>42</v>
      </c>
      <c r="C177" s="157" t="s">
        <v>473</v>
      </c>
      <c r="D177" s="158"/>
      <c r="E177" s="155" t="s">
        <v>113</v>
      </c>
      <c r="F177" s="156" t="s">
        <v>314</v>
      </c>
      <c r="G177" s="157" t="s">
        <v>418</v>
      </c>
      <c r="H177" s="161"/>
      <c r="I177" s="155" t="s">
        <v>106</v>
      </c>
      <c r="J177" s="156" t="s">
        <v>314</v>
      </c>
      <c r="K177" s="157" t="s">
        <v>173</v>
      </c>
      <c r="L177" s="81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</row>
    <row r="178">
      <c r="A178" s="155" t="s">
        <v>91</v>
      </c>
      <c r="B178" s="156" t="s">
        <v>314</v>
      </c>
      <c r="C178" s="157" t="s">
        <v>382</v>
      </c>
      <c r="D178" s="158"/>
      <c r="E178" s="159" t="s">
        <v>105</v>
      </c>
      <c r="F178" s="156" t="s">
        <v>310</v>
      </c>
      <c r="G178" s="160" t="s">
        <v>415</v>
      </c>
      <c r="H178" s="158"/>
      <c r="I178" s="159" t="s">
        <v>108</v>
      </c>
      <c r="J178" s="156" t="s">
        <v>310</v>
      </c>
      <c r="K178" s="160" t="s">
        <v>74</v>
      </c>
      <c r="L178" s="81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</row>
    <row r="179">
      <c r="A179" s="165" t="s">
        <v>98</v>
      </c>
      <c r="B179" s="176" t="s">
        <v>314</v>
      </c>
      <c r="C179" s="166" t="s">
        <v>385</v>
      </c>
      <c r="D179" s="158"/>
      <c r="E179" s="162" t="s">
        <v>107</v>
      </c>
      <c r="F179" s="163" t="s">
        <v>310</v>
      </c>
      <c r="G179" s="164" t="s">
        <v>416</v>
      </c>
      <c r="H179" s="158"/>
      <c r="I179" s="165" t="s">
        <v>114</v>
      </c>
      <c r="J179" s="176" t="s">
        <v>314</v>
      </c>
      <c r="K179" s="166" t="s">
        <v>92</v>
      </c>
      <c r="L179" s="81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>
      <c r="A180" s="169"/>
      <c r="B180" s="170"/>
      <c r="C180" s="171"/>
      <c r="D180" s="81"/>
      <c r="E180" s="169"/>
      <c r="F180" s="170"/>
      <c r="G180" s="171"/>
      <c r="H180" s="81"/>
      <c r="I180" s="169"/>
      <c r="J180" s="170"/>
      <c r="K180" s="171"/>
      <c r="L180" s="81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>
      <c r="A181" s="153" t="s">
        <v>228</v>
      </c>
      <c r="B181" s="151" t="s">
        <v>309</v>
      </c>
      <c r="C181" s="154" t="s">
        <v>33</v>
      </c>
      <c r="D181" s="60"/>
      <c r="E181" s="150" t="s">
        <v>28</v>
      </c>
      <c r="F181" s="151" t="s">
        <v>307</v>
      </c>
      <c r="G181" s="152" t="s">
        <v>224</v>
      </c>
      <c r="H181" s="81"/>
      <c r="I181" s="153" t="s">
        <v>225</v>
      </c>
      <c r="J181" s="151" t="s">
        <v>308</v>
      </c>
      <c r="K181" s="154" t="s">
        <v>223</v>
      </c>
      <c r="L181" s="81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</row>
    <row r="182">
      <c r="A182" s="159" t="s">
        <v>474</v>
      </c>
      <c r="B182" s="156" t="s">
        <v>47</v>
      </c>
      <c r="C182" s="160" t="s">
        <v>188</v>
      </c>
      <c r="D182" s="158"/>
      <c r="E182" s="155" t="s">
        <v>63</v>
      </c>
      <c r="F182" s="156" t="s">
        <v>42</v>
      </c>
      <c r="G182" s="157" t="s">
        <v>361</v>
      </c>
      <c r="H182" s="158"/>
      <c r="I182" s="155" t="s">
        <v>367</v>
      </c>
      <c r="J182" s="156" t="s">
        <v>314</v>
      </c>
      <c r="K182" s="157" t="s">
        <v>349</v>
      </c>
      <c r="L182" s="81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</row>
    <row r="183">
      <c r="A183" s="159" t="s">
        <v>379</v>
      </c>
      <c r="B183" s="156" t="s">
        <v>310</v>
      </c>
      <c r="C183" s="160" t="s">
        <v>187</v>
      </c>
      <c r="D183" s="158"/>
      <c r="E183" s="155" t="s">
        <v>140</v>
      </c>
      <c r="F183" s="156" t="s">
        <v>314</v>
      </c>
      <c r="G183" s="157" t="s">
        <v>409</v>
      </c>
      <c r="H183" s="158"/>
      <c r="I183" s="159" t="s">
        <v>358</v>
      </c>
      <c r="J183" s="156" t="s">
        <v>47</v>
      </c>
      <c r="K183" s="160" t="s">
        <v>406</v>
      </c>
      <c r="L183" s="81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>
      <c r="A184" s="159" t="s">
        <v>455</v>
      </c>
      <c r="B184" s="156" t="s">
        <v>310</v>
      </c>
      <c r="C184" s="160" t="s">
        <v>88</v>
      </c>
      <c r="D184" s="158"/>
      <c r="E184" s="159" t="s">
        <v>45</v>
      </c>
      <c r="F184" s="156" t="s">
        <v>310</v>
      </c>
      <c r="G184" s="160" t="s">
        <v>357</v>
      </c>
      <c r="H184" s="158"/>
      <c r="I184" s="155" t="s">
        <v>475</v>
      </c>
      <c r="J184" s="156" t="s">
        <v>314</v>
      </c>
      <c r="K184" s="157" t="s">
        <v>476</v>
      </c>
      <c r="L184" s="81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</row>
    <row r="185">
      <c r="A185" s="155" t="s">
        <v>372</v>
      </c>
      <c r="B185" s="156" t="s">
        <v>42</v>
      </c>
      <c r="C185" s="157" t="s">
        <v>93</v>
      </c>
      <c r="D185" s="158"/>
      <c r="E185" s="159" t="s">
        <v>54</v>
      </c>
      <c r="F185" s="156" t="s">
        <v>310</v>
      </c>
      <c r="G185" s="160" t="s">
        <v>366</v>
      </c>
      <c r="H185" s="158"/>
      <c r="I185" s="159" t="s">
        <v>354</v>
      </c>
      <c r="J185" s="156" t="s">
        <v>310</v>
      </c>
      <c r="K185" s="160" t="s">
        <v>477</v>
      </c>
      <c r="L185" s="81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>
      <c r="A186" s="162" t="s">
        <v>466</v>
      </c>
      <c r="B186" s="163" t="s">
        <v>47</v>
      </c>
      <c r="C186" s="164" t="s">
        <v>75</v>
      </c>
      <c r="D186" s="158"/>
      <c r="E186" s="165" t="s">
        <v>58</v>
      </c>
      <c r="F186" s="176" t="s">
        <v>314</v>
      </c>
      <c r="G186" s="166" t="s">
        <v>465</v>
      </c>
      <c r="H186" s="158"/>
      <c r="I186" s="162" t="s">
        <v>410</v>
      </c>
      <c r="J186" s="163" t="s">
        <v>310</v>
      </c>
      <c r="K186" s="164" t="s">
        <v>433</v>
      </c>
      <c r="L186" s="81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</row>
    <row r="187">
      <c r="A187" s="186"/>
      <c r="B187" s="172"/>
      <c r="C187" s="56"/>
      <c r="D187" s="81"/>
      <c r="E187" s="61"/>
      <c r="F187" s="172"/>
      <c r="G187" s="61"/>
      <c r="H187" s="81"/>
      <c r="I187" s="61"/>
      <c r="J187" s="187"/>
      <c r="K187" s="61"/>
      <c r="L187" s="81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</row>
    <row r="188">
      <c r="A188" s="61"/>
      <c r="B188" s="149"/>
      <c r="C188" s="61"/>
      <c r="D188" s="83"/>
      <c r="E188" s="60"/>
      <c r="F188" s="147"/>
      <c r="G188" s="60"/>
      <c r="H188" s="60"/>
      <c r="I188" s="60"/>
      <c r="J188" s="147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</row>
    <row r="189">
      <c r="A189" s="61" t="s">
        <v>231</v>
      </c>
      <c r="B189" s="149"/>
      <c r="C189" s="61"/>
      <c r="D189" s="83"/>
      <c r="E189" s="60"/>
      <c r="F189" s="147"/>
      <c r="G189" s="60"/>
      <c r="H189" s="60"/>
      <c r="I189" s="60"/>
      <c r="J189" s="147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</row>
    <row r="190">
      <c r="A190" s="60"/>
      <c r="B190" s="149"/>
      <c r="C190" s="60"/>
      <c r="D190" s="60"/>
      <c r="E190" s="60"/>
      <c r="F190" s="147"/>
      <c r="G190" s="60"/>
      <c r="H190" s="60"/>
      <c r="I190" s="60"/>
      <c r="J190" s="147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</row>
    <row r="191">
      <c r="A191" s="153" t="s">
        <v>24</v>
      </c>
      <c r="B191" s="151" t="s">
        <v>308</v>
      </c>
      <c r="C191" s="154" t="s">
        <v>34</v>
      </c>
      <c r="D191" s="81"/>
      <c r="E191" s="150" t="s">
        <v>222</v>
      </c>
      <c r="F191" s="151" t="s">
        <v>307</v>
      </c>
      <c r="G191" s="152" t="s">
        <v>39</v>
      </c>
      <c r="H191" s="81"/>
      <c r="I191" s="153" t="s">
        <v>37</v>
      </c>
      <c r="J191" s="151" t="s">
        <v>309</v>
      </c>
      <c r="K191" s="154" t="s">
        <v>220</v>
      </c>
      <c r="L191" s="81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>
      <c r="A192" s="155" t="s">
        <v>60</v>
      </c>
      <c r="B192" s="156" t="s">
        <v>314</v>
      </c>
      <c r="C192" s="157" t="s">
        <v>122</v>
      </c>
      <c r="D192" s="158"/>
      <c r="E192" s="159" t="s">
        <v>478</v>
      </c>
      <c r="F192" s="156" t="s">
        <v>47</v>
      </c>
      <c r="G192" s="160" t="s">
        <v>123</v>
      </c>
      <c r="H192" s="158"/>
      <c r="I192" s="159" t="s">
        <v>117</v>
      </c>
      <c r="J192" s="156" t="s">
        <v>310</v>
      </c>
      <c r="K192" s="160" t="s">
        <v>442</v>
      </c>
      <c r="L192" s="81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>
      <c r="A193" s="159" t="s">
        <v>189</v>
      </c>
      <c r="B193" s="156" t="s">
        <v>47</v>
      </c>
      <c r="C193" s="160" t="s">
        <v>479</v>
      </c>
      <c r="D193" s="158"/>
      <c r="E193" s="155" t="s">
        <v>480</v>
      </c>
      <c r="F193" s="156" t="s">
        <v>314</v>
      </c>
      <c r="G193" s="157" t="s">
        <v>120</v>
      </c>
      <c r="H193" s="158"/>
      <c r="I193" s="159" t="s">
        <v>121</v>
      </c>
      <c r="J193" s="156" t="s">
        <v>481</v>
      </c>
      <c r="K193" s="160" t="s">
        <v>458</v>
      </c>
      <c r="L193" s="81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>
      <c r="A194" s="155" t="s">
        <v>46</v>
      </c>
      <c r="B194" s="156" t="s">
        <v>314</v>
      </c>
      <c r="C194" s="157" t="s">
        <v>85</v>
      </c>
      <c r="D194" s="158"/>
      <c r="E194" s="155" t="s">
        <v>482</v>
      </c>
      <c r="F194" s="156" t="s">
        <v>42</v>
      </c>
      <c r="G194" s="157" t="s">
        <v>128</v>
      </c>
      <c r="H194" s="161"/>
      <c r="I194" s="159" t="s">
        <v>130</v>
      </c>
      <c r="J194" s="156" t="s">
        <v>310</v>
      </c>
      <c r="K194" s="160" t="s">
        <v>336</v>
      </c>
      <c r="L194" s="81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>
      <c r="A195" s="159" t="s">
        <v>41</v>
      </c>
      <c r="B195" s="156" t="s">
        <v>310</v>
      </c>
      <c r="C195" s="160" t="s">
        <v>179</v>
      </c>
      <c r="D195" s="158"/>
      <c r="E195" s="159" t="s">
        <v>483</v>
      </c>
      <c r="F195" s="156" t="s">
        <v>47</v>
      </c>
      <c r="G195" s="160" t="s">
        <v>126</v>
      </c>
      <c r="H195" s="158"/>
      <c r="I195" s="159" t="s">
        <v>127</v>
      </c>
      <c r="J195" s="156" t="s">
        <v>310</v>
      </c>
      <c r="K195" s="160" t="s">
        <v>333</v>
      </c>
      <c r="L195" s="81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>
      <c r="A196" s="162" t="s">
        <v>51</v>
      </c>
      <c r="B196" s="163" t="s">
        <v>47</v>
      </c>
      <c r="C196" s="164" t="s">
        <v>72</v>
      </c>
      <c r="D196" s="158"/>
      <c r="E196" s="165" t="s">
        <v>484</v>
      </c>
      <c r="F196" s="176" t="s">
        <v>42</v>
      </c>
      <c r="G196" s="166" t="s">
        <v>191</v>
      </c>
      <c r="H196" s="158"/>
      <c r="I196" s="165" t="s">
        <v>346</v>
      </c>
      <c r="J196" s="176" t="s">
        <v>314</v>
      </c>
      <c r="K196" s="166" t="s">
        <v>339</v>
      </c>
      <c r="L196" s="81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</row>
    <row r="197">
      <c r="A197" s="80"/>
      <c r="B197" s="147"/>
      <c r="C197" s="60"/>
      <c r="D197" s="81"/>
      <c r="E197" s="80"/>
      <c r="F197" s="147"/>
      <c r="G197" s="60"/>
      <c r="H197" s="81"/>
      <c r="I197" s="80"/>
      <c r="J197" s="147"/>
      <c r="K197" s="60"/>
      <c r="L197" s="81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</row>
    <row r="198">
      <c r="A198" s="150" t="s">
        <v>221</v>
      </c>
      <c r="B198" s="151" t="s">
        <v>307</v>
      </c>
      <c r="C198" s="152" t="s">
        <v>218</v>
      </c>
      <c r="D198" s="81"/>
      <c r="E198" s="153" t="s">
        <v>219</v>
      </c>
      <c r="F198" s="151" t="s">
        <v>308</v>
      </c>
      <c r="G198" s="154" t="s">
        <v>217</v>
      </c>
      <c r="H198" s="81"/>
      <c r="I198" s="150" t="s">
        <v>25</v>
      </c>
      <c r="J198" s="151" t="s">
        <v>331</v>
      </c>
      <c r="K198" s="152" t="s">
        <v>27</v>
      </c>
      <c r="L198" s="81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</row>
    <row r="199">
      <c r="A199" s="155" t="s">
        <v>485</v>
      </c>
      <c r="B199" s="156" t="s">
        <v>314</v>
      </c>
      <c r="C199" s="157" t="s">
        <v>335</v>
      </c>
      <c r="D199" s="158"/>
      <c r="E199" s="159" t="s">
        <v>377</v>
      </c>
      <c r="F199" s="156" t="s">
        <v>310</v>
      </c>
      <c r="G199" s="160" t="s">
        <v>390</v>
      </c>
      <c r="H199" s="158"/>
      <c r="I199" s="155" t="s">
        <v>66</v>
      </c>
      <c r="J199" s="156" t="s">
        <v>42</v>
      </c>
      <c r="K199" s="157" t="s">
        <v>57</v>
      </c>
      <c r="L199" s="81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>
      <c r="A200" s="159" t="s">
        <v>321</v>
      </c>
      <c r="B200" s="156" t="s">
        <v>310</v>
      </c>
      <c r="C200" s="160" t="s">
        <v>338</v>
      </c>
      <c r="D200" s="158"/>
      <c r="E200" s="159" t="s">
        <v>323</v>
      </c>
      <c r="F200" s="156" t="s">
        <v>47</v>
      </c>
      <c r="G200" s="160" t="s">
        <v>446</v>
      </c>
      <c r="H200" s="158"/>
      <c r="I200" s="155" t="s">
        <v>124</v>
      </c>
      <c r="J200" s="156" t="s">
        <v>314</v>
      </c>
      <c r="K200" s="157" t="s">
        <v>202</v>
      </c>
      <c r="L200" s="81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</row>
    <row r="201">
      <c r="A201" s="159" t="s">
        <v>313</v>
      </c>
      <c r="B201" s="156" t="s">
        <v>310</v>
      </c>
      <c r="C201" s="160" t="s">
        <v>387</v>
      </c>
      <c r="D201" s="158"/>
      <c r="E201" s="159" t="s">
        <v>316</v>
      </c>
      <c r="F201" s="156" t="s">
        <v>47</v>
      </c>
      <c r="G201" s="160" t="s">
        <v>440</v>
      </c>
      <c r="H201" s="158"/>
      <c r="I201" s="155" t="s">
        <v>43</v>
      </c>
      <c r="J201" s="156" t="s">
        <v>314</v>
      </c>
      <c r="K201" s="157" t="s">
        <v>425</v>
      </c>
      <c r="L201" s="81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</row>
    <row r="202">
      <c r="A202" s="155" t="s">
        <v>325</v>
      </c>
      <c r="B202" s="156" t="s">
        <v>42</v>
      </c>
      <c r="C202" s="157" t="s">
        <v>341</v>
      </c>
      <c r="D202" s="158"/>
      <c r="E202" s="155" t="s">
        <v>376</v>
      </c>
      <c r="F202" s="156" t="s">
        <v>42</v>
      </c>
      <c r="G202" s="157" t="s">
        <v>317</v>
      </c>
      <c r="H202" s="158"/>
      <c r="I202" s="159" t="s">
        <v>152</v>
      </c>
      <c r="J202" s="156" t="s">
        <v>47</v>
      </c>
      <c r="K202" s="160" t="s">
        <v>198</v>
      </c>
      <c r="L202" s="81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</row>
    <row r="203">
      <c r="A203" s="165" t="s">
        <v>330</v>
      </c>
      <c r="B203" s="163" t="s">
        <v>314</v>
      </c>
      <c r="C203" s="166" t="s">
        <v>426</v>
      </c>
      <c r="D203" s="158"/>
      <c r="E203" s="165" t="s">
        <v>415</v>
      </c>
      <c r="F203" s="176" t="s">
        <v>314</v>
      </c>
      <c r="G203" s="166" t="s">
        <v>447</v>
      </c>
      <c r="H203" s="158"/>
      <c r="I203" s="165" t="s">
        <v>56</v>
      </c>
      <c r="J203" s="176" t="s">
        <v>42</v>
      </c>
      <c r="K203" s="166" t="s">
        <v>62</v>
      </c>
      <c r="L203" s="81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>
      <c r="A204" s="80"/>
      <c r="B204" s="167"/>
      <c r="C204" s="60"/>
      <c r="D204" s="60"/>
      <c r="E204" s="80"/>
      <c r="F204" s="167"/>
      <c r="G204" s="60"/>
      <c r="H204" s="60"/>
      <c r="I204" s="80"/>
      <c r="J204" s="147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</row>
    <row r="205">
      <c r="A205" s="150" t="s">
        <v>30</v>
      </c>
      <c r="B205" s="151" t="s">
        <v>331</v>
      </c>
      <c r="C205" s="152" t="s">
        <v>35</v>
      </c>
      <c r="D205" s="60"/>
      <c r="E205" s="153" t="s">
        <v>36</v>
      </c>
      <c r="F205" s="151" t="s">
        <v>486</v>
      </c>
      <c r="G205" s="154" t="s">
        <v>227</v>
      </c>
      <c r="H205" s="168"/>
      <c r="I205" s="153" t="s">
        <v>228</v>
      </c>
      <c r="J205" s="151" t="s">
        <v>308</v>
      </c>
      <c r="K205" s="154" t="s">
        <v>226</v>
      </c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</row>
    <row r="206">
      <c r="A206" s="159" t="s">
        <v>430</v>
      </c>
      <c r="B206" s="156" t="s">
        <v>310</v>
      </c>
      <c r="C206" s="160" t="s">
        <v>109</v>
      </c>
      <c r="D206" s="158"/>
      <c r="E206" s="159" t="s">
        <v>114</v>
      </c>
      <c r="F206" s="156" t="s">
        <v>47</v>
      </c>
      <c r="G206" s="160" t="s">
        <v>382</v>
      </c>
      <c r="H206" s="158"/>
      <c r="I206" s="159" t="s">
        <v>474</v>
      </c>
      <c r="J206" s="156" t="s">
        <v>310</v>
      </c>
      <c r="K206" s="160" t="s">
        <v>384</v>
      </c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>
      <c r="A207" s="155" t="s">
        <v>180</v>
      </c>
      <c r="B207" s="156" t="s">
        <v>314</v>
      </c>
      <c r="C207" s="157" t="s">
        <v>107</v>
      </c>
      <c r="D207" s="158"/>
      <c r="E207" s="159" t="s">
        <v>370</v>
      </c>
      <c r="F207" s="156" t="s">
        <v>47</v>
      </c>
      <c r="G207" s="160" t="s">
        <v>414</v>
      </c>
      <c r="H207" s="158"/>
      <c r="I207" s="159" t="s">
        <v>466</v>
      </c>
      <c r="J207" s="156" t="s">
        <v>310</v>
      </c>
      <c r="K207" s="160" t="s">
        <v>369</v>
      </c>
      <c r="L207" s="81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>
      <c r="A208" s="155" t="s">
        <v>77</v>
      </c>
      <c r="B208" s="156" t="s">
        <v>314</v>
      </c>
      <c r="C208" s="157" t="s">
        <v>105</v>
      </c>
      <c r="D208" s="158"/>
      <c r="E208" s="159" t="s">
        <v>108</v>
      </c>
      <c r="F208" s="156" t="s">
        <v>47</v>
      </c>
      <c r="G208" s="160" t="s">
        <v>371</v>
      </c>
      <c r="H208" s="161"/>
      <c r="I208" s="155" t="s">
        <v>383</v>
      </c>
      <c r="J208" s="156" t="s">
        <v>314</v>
      </c>
      <c r="K208" s="157" t="s">
        <v>418</v>
      </c>
      <c r="L208" s="81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</row>
    <row r="209">
      <c r="A209" s="155" t="s">
        <v>487</v>
      </c>
      <c r="B209" s="156" t="s">
        <v>314</v>
      </c>
      <c r="C209" s="157" t="s">
        <v>488</v>
      </c>
      <c r="D209" s="158"/>
      <c r="E209" s="159" t="s">
        <v>106</v>
      </c>
      <c r="F209" s="156" t="s">
        <v>310</v>
      </c>
      <c r="G209" s="160" t="s">
        <v>374</v>
      </c>
      <c r="H209" s="158"/>
      <c r="I209" s="155" t="s">
        <v>436</v>
      </c>
      <c r="J209" s="156" t="s">
        <v>314</v>
      </c>
      <c r="K209" s="157" t="s">
        <v>464</v>
      </c>
      <c r="L209" s="81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</row>
    <row r="210">
      <c r="A210" s="165" t="s">
        <v>69</v>
      </c>
      <c r="B210" s="163" t="s">
        <v>42</v>
      </c>
      <c r="C210" s="166" t="s">
        <v>111</v>
      </c>
      <c r="D210" s="158"/>
      <c r="E210" s="162" t="s">
        <v>177</v>
      </c>
      <c r="F210" s="163" t="s">
        <v>310</v>
      </c>
      <c r="G210" s="164" t="s">
        <v>489</v>
      </c>
      <c r="H210" s="158"/>
      <c r="I210" s="162" t="s">
        <v>455</v>
      </c>
      <c r="J210" s="163" t="s">
        <v>310</v>
      </c>
      <c r="K210" s="164" t="s">
        <v>373</v>
      </c>
      <c r="L210" s="81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</row>
    <row r="211">
      <c r="A211" s="169"/>
      <c r="B211" s="170"/>
      <c r="C211" s="171"/>
      <c r="D211" s="81"/>
      <c r="E211" s="169"/>
      <c r="F211" s="170"/>
      <c r="G211" s="171"/>
      <c r="H211" s="81"/>
      <c r="I211" s="169"/>
      <c r="J211" s="170"/>
      <c r="K211" s="171"/>
      <c r="L211" s="81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</row>
    <row r="212">
      <c r="A212" s="153" t="s">
        <v>28</v>
      </c>
      <c r="B212" s="151" t="s">
        <v>308</v>
      </c>
      <c r="C212" s="154" t="s">
        <v>31</v>
      </c>
      <c r="D212" s="60"/>
      <c r="E212" s="150" t="s">
        <v>225</v>
      </c>
      <c r="F212" s="151" t="s">
        <v>331</v>
      </c>
      <c r="G212" s="152" t="s">
        <v>33</v>
      </c>
      <c r="H212" s="81"/>
      <c r="I212" s="150" t="s">
        <v>223</v>
      </c>
      <c r="J212" s="151" t="s">
        <v>331</v>
      </c>
      <c r="K212" s="152" t="s">
        <v>224</v>
      </c>
      <c r="L212" s="81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</row>
    <row r="213">
      <c r="A213" s="159" t="s">
        <v>63</v>
      </c>
      <c r="B213" s="156" t="s">
        <v>47</v>
      </c>
      <c r="C213" s="160" t="s">
        <v>70</v>
      </c>
      <c r="D213" s="158"/>
      <c r="E213" s="155" t="s">
        <v>490</v>
      </c>
      <c r="F213" s="156" t="s">
        <v>314</v>
      </c>
      <c r="G213" s="157" t="s">
        <v>88</v>
      </c>
      <c r="H213" s="158"/>
      <c r="I213" s="155" t="s">
        <v>349</v>
      </c>
      <c r="J213" s="156" t="s">
        <v>314</v>
      </c>
      <c r="K213" s="157" t="s">
        <v>350</v>
      </c>
      <c r="L213" s="81"/>
      <c r="M213" s="60"/>
      <c r="N213" s="60"/>
      <c r="O213" s="56"/>
      <c r="P213" s="60"/>
      <c r="Q213" s="60"/>
      <c r="R213" s="60"/>
      <c r="S213" s="60"/>
      <c r="T213" s="60"/>
      <c r="U213" s="60"/>
      <c r="V213" s="60"/>
      <c r="W213" s="60"/>
    </row>
    <row r="214">
      <c r="A214" s="155" t="s">
        <v>45</v>
      </c>
      <c r="B214" s="156" t="s">
        <v>314</v>
      </c>
      <c r="C214" s="157" t="s">
        <v>92</v>
      </c>
      <c r="D214" s="158"/>
      <c r="E214" s="155" t="s">
        <v>437</v>
      </c>
      <c r="F214" s="156" t="s">
        <v>42</v>
      </c>
      <c r="G214" s="157" t="s">
        <v>401</v>
      </c>
      <c r="H214" s="158"/>
      <c r="I214" s="155" t="s">
        <v>476</v>
      </c>
      <c r="J214" s="156" t="s">
        <v>42</v>
      </c>
      <c r="K214" s="157" t="s">
        <v>465</v>
      </c>
      <c r="L214" s="81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</row>
    <row r="215">
      <c r="A215" s="159" t="s">
        <v>68</v>
      </c>
      <c r="B215" s="156" t="s">
        <v>310</v>
      </c>
      <c r="C215" s="160" t="s">
        <v>491</v>
      </c>
      <c r="D215" s="158"/>
      <c r="E215" s="159" t="s">
        <v>439</v>
      </c>
      <c r="F215" s="156" t="s">
        <v>47</v>
      </c>
      <c r="G215" s="160" t="s">
        <v>188</v>
      </c>
      <c r="H215" s="158"/>
      <c r="I215" s="155" t="s">
        <v>477</v>
      </c>
      <c r="J215" s="156" t="s">
        <v>314</v>
      </c>
      <c r="K215" s="157" t="s">
        <v>357</v>
      </c>
      <c r="L215" s="81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</row>
    <row r="216">
      <c r="A216" s="159" t="s">
        <v>58</v>
      </c>
      <c r="B216" s="156" t="s">
        <v>47</v>
      </c>
      <c r="C216" s="160" t="s">
        <v>87</v>
      </c>
      <c r="D216" s="158"/>
      <c r="E216" s="155" t="s">
        <v>354</v>
      </c>
      <c r="F216" s="156" t="s">
        <v>314</v>
      </c>
      <c r="G216" s="157" t="s">
        <v>79</v>
      </c>
      <c r="H216" s="158"/>
      <c r="I216" s="159" t="s">
        <v>356</v>
      </c>
      <c r="J216" s="156" t="s">
        <v>310</v>
      </c>
      <c r="K216" s="160" t="s">
        <v>361</v>
      </c>
      <c r="L216" s="81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>
      <c r="A217" s="165" t="s">
        <v>54</v>
      </c>
      <c r="B217" s="163" t="s">
        <v>314</v>
      </c>
      <c r="C217" s="166" t="s">
        <v>78</v>
      </c>
      <c r="D217" s="158"/>
      <c r="E217" s="165" t="s">
        <v>492</v>
      </c>
      <c r="F217" s="163" t="s">
        <v>314</v>
      </c>
      <c r="G217" s="166" t="s">
        <v>493</v>
      </c>
      <c r="H217" s="158"/>
      <c r="I217" s="165" t="s">
        <v>433</v>
      </c>
      <c r="J217" s="176" t="s">
        <v>42</v>
      </c>
      <c r="K217" s="166" t="s">
        <v>366</v>
      </c>
      <c r="L217" s="81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</row>
    <row r="218">
      <c r="A218" s="186"/>
      <c r="B218" s="172"/>
      <c r="C218" s="56"/>
      <c r="D218" s="81"/>
      <c r="E218" s="61"/>
      <c r="F218" s="188"/>
      <c r="G218" s="61"/>
      <c r="H218" s="81"/>
      <c r="I218" s="61"/>
      <c r="J218" s="172"/>
      <c r="K218" s="61"/>
      <c r="L218" s="81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>
      <c r="A219" s="61"/>
      <c r="B219" s="149"/>
      <c r="C219" s="61"/>
      <c r="D219" s="83"/>
      <c r="E219" s="60"/>
      <c r="F219" s="147"/>
      <c r="G219" s="60"/>
      <c r="H219" s="60"/>
      <c r="I219" s="60"/>
      <c r="J219" s="147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>
      <c r="A220" s="61" t="s">
        <v>232</v>
      </c>
      <c r="B220" s="149"/>
      <c r="C220" s="61"/>
      <c r="D220" s="83"/>
      <c r="E220" s="60"/>
      <c r="F220" s="147"/>
      <c r="G220" s="60"/>
      <c r="H220" s="60"/>
      <c r="I220" s="60"/>
      <c r="J220" s="147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</row>
    <row r="221">
      <c r="A221" s="60"/>
      <c r="B221" s="149"/>
      <c r="C221" s="60"/>
      <c r="D221" s="60"/>
      <c r="E221" s="60"/>
      <c r="F221" s="147"/>
      <c r="G221" s="60"/>
      <c r="H221" s="60"/>
      <c r="I221" s="60"/>
      <c r="J221" s="147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</row>
    <row r="222">
      <c r="A222" s="150" t="s">
        <v>24</v>
      </c>
      <c r="B222" s="151" t="s">
        <v>331</v>
      </c>
      <c r="C222" s="152" t="s">
        <v>222</v>
      </c>
      <c r="D222" s="81"/>
      <c r="E222" s="153" t="s">
        <v>37</v>
      </c>
      <c r="F222" s="151" t="s">
        <v>486</v>
      </c>
      <c r="G222" s="154" t="s">
        <v>34</v>
      </c>
      <c r="H222" s="81"/>
      <c r="I222" s="150" t="s">
        <v>221</v>
      </c>
      <c r="J222" s="151" t="s">
        <v>331</v>
      </c>
      <c r="K222" s="152" t="s">
        <v>39</v>
      </c>
      <c r="L222" s="81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</row>
    <row r="223">
      <c r="A223" s="155" t="s">
        <v>46</v>
      </c>
      <c r="B223" s="156" t="s">
        <v>42</v>
      </c>
      <c r="C223" s="157" t="s">
        <v>478</v>
      </c>
      <c r="D223" s="158"/>
      <c r="E223" s="159" t="s">
        <v>127</v>
      </c>
      <c r="F223" s="156" t="s">
        <v>47</v>
      </c>
      <c r="G223" s="160" t="s">
        <v>167</v>
      </c>
      <c r="H223" s="158"/>
      <c r="I223" s="155" t="s">
        <v>325</v>
      </c>
      <c r="J223" s="156" t="s">
        <v>314</v>
      </c>
      <c r="K223" s="157" t="s">
        <v>128</v>
      </c>
      <c r="L223" s="81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</row>
    <row r="224">
      <c r="A224" s="159" t="s">
        <v>60</v>
      </c>
      <c r="B224" s="175" t="s">
        <v>47</v>
      </c>
      <c r="C224" s="160" t="s">
        <v>494</v>
      </c>
      <c r="D224" s="158"/>
      <c r="E224" s="159" t="s">
        <v>130</v>
      </c>
      <c r="F224" s="156" t="s">
        <v>310</v>
      </c>
      <c r="G224" s="160" t="s">
        <v>80</v>
      </c>
      <c r="H224" s="158"/>
      <c r="I224" s="155" t="s">
        <v>330</v>
      </c>
      <c r="J224" s="156" t="s">
        <v>42</v>
      </c>
      <c r="K224" s="157" t="s">
        <v>120</v>
      </c>
      <c r="L224" s="81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</row>
    <row r="225">
      <c r="A225" s="155" t="s">
        <v>41</v>
      </c>
      <c r="B225" s="156" t="s">
        <v>314</v>
      </c>
      <c r="C225" s="157" t="s">
        <v>483</v>
      </c>
      <c r="D225" s="158"/>
      <c r="E225" s="159" t="s">
        <v>121</v>
      </c>
      <c r="F225" s="175" t="s">
        <v>310</v>
      </c>
      <c r="G225" s="160" t="s">
        <v>122</v>
      </c>
      <c r="H225" s="161"/>
      <c r="I225" s="155" t="s">
        <v>321</v>
      </c>
      <c r="J225" s="156" t="s">
        <v>314</v>
      </c>
      <c r="K225" s="157" t="s">
        <v>131</v>
      </c>
      <c r="L225" s="81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</row>
    <row r="226">
      <c r="A226" s="155" t="s">
        <v>55</v>
      </c>
      <c r="B226" s="156" t="s">
        <v>42</v>
      </c>
      <c r="C226" s="157" t="s">
        <v>482</v>
      </c>
      <c r="D226" s="158"/>
      <c r="E226" s="159" t="s">
        <v>125</v>
      </c>
      <c r="F226" s="175" t="s">
        <v>47</v>
      </c>
      <c r="G226" s="160" t="s">
        <v>495</v>
      </c>
      <c r="H226" s="158"/>
      <c r="I226" s="155" t="s">
        <v>398</v>
      </c>
      <c r="J226" s="156" t="s">
        <v>314</v>
      </c>
      <c r="K226" s="157" t="s">
        <v>123</v>
      </c>
      <c r="L226" s="81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</row>
    <row r="227">
      <c r="A227" s="165" t="s">
        <v>189</v>
      </c>
      <c r="B227" s="163" t="s">
        <v>42</v>
      </c>
      <c r="C227" s="166" t="s">
        <v>496</v>
      </c>
      <c r="D227" s="158"/>
      <c r="E227" s="162" t="s">
        <v>119</v>
      </c>
      <c r="F227" s="176" t="s">
        <v>310</v>
      </c>
      <c r="G227" s="164" t="s">
        <v>90</v>
      </c>
      <c r="H227" s="158"/>
      <c r="I227" s="162" t="s">
        <v>318</v>
      </c>
      <c r="J227" s="176" t="s">
        <v>47</v>
      </c>
      <c r="K227" s="164" t="s">
        <v>118</v>
      </c>
      <c r="L227" s="81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</row>
    <row r="228">
      <c r="A228" s="80"/>
      <c r="B228" s="147"/>
      <c r="C228" s="60"/>
      <c r="D228" s="81"/>
      <c r="E228" s="80"/>
      <c r="F228" s="147"/>
      <c r="G228" s="60"/>
      <c r="H228" s="81"/>
      <c r="I228" s="80"/>
      <c r="J228" s="147"/>
      <c r="K228" s="60"/>
      <c r="L228" s="81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</row>
    <row r="229">
      <c r="A229" s="153" t="s">
        <v>219</v>
      </c>
      <c r="B229" s="151" t="s">
        <v>308</v>
      </c>
      <c r="C229" s="154" t="s">
        <v>220</v>
      </c>
      <c r="D229" s="81"/>
      <c r="E229" s="150" t="s">
        <v>25</v>
      </c>
      <c r="F229" s="151" t="s">
        <v>307</v>
      </c>
      <c r="G229" s="152" t="s">
        <v>218</v>
      </c>
      <c r="H229" s="81"/>
      <c r="I229" s="153" t="s">
        <v>27</v>
      </c>
      <c r="J229" s="151" t="s">
        <v>308</v>
      </c>
      <c r="K229" s="154" t="s">
        <v>217</v>
      </c>
      <c r="L229" s="81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</row>
    <row r="230">
      <c r="A230" s="159" t="s">
        <v>316</v>
      </c>
      <c r="B230" s="175" t="s">
        <v>47</v>
      </c>
      <c r="C230" s="160" t="s">
        <v>339</v>
      </c>
      <c r="D230" s="158"/>
      <c r="E230" s="159" t="s">
        <v>56</v>
      </c>
      <c r="F230" s="175" t="s">
        <v>47</v>
      </c>
      <c r="G230" s="160" t="s">
        <v>387</v>
      </c>
      <c r="H230" s="158"/>
      <c r="I230" s="159" t="s">
        <v>62</v>
      </c>
      <c r="J230" s="175" t="s">
        <v>47</v>
      </c>
      <c r="K230" s="160" t="s">
        <v>447</v>
      </c>
      <c r="L230" s="81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</row>
    <row r="231">
      <c r="A231" s="155" t="s">
        <v>415</v>
      </c>
      <c r="B231" s="156" t="s">
        <v>314</v>
      </c>
      <c r="C231" s="157" t="s">
        <v>343</v>
      </c>
      <c r="D231" s="158"/>
      <c r="E231" s="155" t="s">
        <v>43</v>
      </c>
      <c r="F231" s="156" t="s">
        <v>42</v>
      </c>
      <c r="G231" s="157" t="s">
        <v>497</v>
      </c>
      <c r="H231" s="158"/>
      <c r="I231" s="159" t="s">
        <v>57</v>
      </c>
      <c r="J231" s="175" t="s">
        <v>310</v>
      </c>
      <c r="K231" s="160" t="s">
        <v>320</v>
      </c>
      <c r="L231" s="81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</row>
    <row r="232">
      <c r="A232" s="155" t="s">
        <v>376</v>
      </c>
      <c r="B232" s="156" t="s">
        <v>42</v>
      </c>
      <c r="C232" s="157" t="s">
        <v>445</v>
      </c>
      <c r="D232" s="158"/>
      <c r="E232" s="155" t="s">
        <v>142</v>
      </c>
      <c r="F232" s="156" t="s">
        <v>314</v>
      </c>
      <c r="G232" s="157" t="s">
        <v>498</v>
      </c>
      <c r="H232" s="158"/>
      <c r="I232" s="159" t="s">
        <v>202</v>
      </c>
      <c r="J232" s="175" t="s">
        <v>310</v>
      </c>
      <c r="K232" s="160" t="s">
        <v>390</v>
      </c>
      <c r="L232" s="81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</row>
    <row r="233">
      <c r="A233" s="159" t="s">
        <v>377</v>
      </c>
      <c r="B233" s="175" t="s">
        <v>47</v>
      </c>
      <c r="C233" s="160" t="s">
        <v>333</v>
      </c>
      <c r="D233" s="158"/>
      <c r="E233" s="155" t="s">
        <v>129</v>
      </c>
      <c r="F233" s="156" t="s">
        <v>314</v>
      </c>
      <c r="G233" s="157" t="s">
        <v>421</v>
      </c>
      <c r="H233" s="158"/>
      <c r="I233" s="155" t="s">
        <v>425</v>
      </c>
      <c r="J233" s="156" t="s">
        <v>42</v>
      </c>
      <c r="K233" s="157" t="s">
        <v>386</v>
      </c>
      <c r="L233" s="81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</row>
    <row r="234">
      <c r="A234" s="162" t="s">
        <v>323</v>
      </c>
      <c r="B234" s="163" t="s">
        <v>310</v>
      </c>
      <c r="C234" s="164" t="s">
        <v>397</v>
      </c>
      <c r="D234" s="158"/>
      <c r="E234" s="162" t="s">
        <v>66</v>
      </c>
      <c r="F234" s="176" t="s">
        <v>310</v>
      </c>
      <c r="G234" s="164" t="s">
        <v>426</v>
      </c>
      <c r="H234" s="158"/>
      <c r="I234" s="165" t="s">
        <v>194</v>
      </c>
      <c r="J234" s="176" t="s">
        <v>42</v>
      </c>
      <c r="K234" s="166" t="s">
        <v>317</v>
      </c>
      <c r="L234" s="81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</row>
    <row r="235">
      <c r="A235" s="80"/>
      <c r="B235" s="167"/>
      <c r="C235" s="60"/>
      <c r="D235" s="60"/>
      <c r="E235" s="80"/>
      <c r="F235" s="167"/>
      <c r="G235" s="60"/>
      <c r="H235" s="60"/>
      <c r="I235" s="80"/>
      <c r="J235" s="147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</row>
    <row r="236">
      <c r="A236" s="153" t="s">
        <v>30</v>
      </c>
      <c r="B236" s="151" t="s">
        <v>309</v>
      </c>
      <c r="C236" s="154" t="s">
        <v>36</v>
      </c>
      <c r="D236" s="60"/>
      <c r="E236" s="150" t="s">
        <v>228</v>
      </c>
      <c r="F236" s="151" t="s">
        <v>307</v>
      </c>
      <c r="G236" s="152" t="s">
        <v>35</v>
      </c>
      <c r="H236" s="168"/>
      <c r="I236" s="153" t="s">
        <v>28</v>
      </c>
      <c r="J236" s="151" t="s">
        <v>308</v>
      </c>
      <c r="K236" s="154" t="s">
        <v>227</v>
      </c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</row>
    <row r="237">
      <c r="A237" s="159" t="s">
        <v>463</v>
      </c>
      <c r="B237" s="156" t="s">
        <v>47</v>
      </c>
      <c r="C237" s="160" t="s">
        <v>114</v>
      </c>
      <c r="D237" s="158"/>
      <c r="E237" s="159" t="s">
        <v>474</v>
      </c>
      <c r="F237" s="175" t="s">
        <v>310</v>
      </c>
      <c r="G237" s="160" t="s">
        <v>488</v>
      </c>
      <c r="H237" s="158"/>
      <c r="I237" s="159" t="s">
        <v>45</v>
      </c>
      <c r="J237" s="175" t="s">
        <v>310</v>
      </c>
      <c r="K237" s="160" t="s">
        <v>382</v>
      </c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</row>
    <row r="238">
      <c r="A238" s="159" t="s">
        <v>101</v>
      </c>
      <c r="B238" s="156" t="s">
        <v>47</v>
      </c>
      <c r="C238" s="160" t="s">
        <v>112</v>
      </c>
      <c r="D238" s="158"/>
      <c r="E238" s="155" t="s">
        <v>372</v>
      </c>
      <c r="F238" s="156" t="s">
        <v>42</v>
      </c>
      <c r="G238" s="157" t="s">
        <v>105</v>
      </c>
      <c r="H238" s="158"/>
      <c r="I238" s="155" t="s">
        <v>54</v>
      </c>
      <c r="J238" s="156" t="s">
        <v>314</v>
      </c>
      <c r="K238" s="157" t="s">
        <v>385</v>
      </c>
      <c r="L238" s="81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</row>
    <row r="239">
      <c r="A239" s="159" t="s">
        <v>77</v>
      </c>
      <c r="B239" s="156" t="s">
        <v>310</v>
      </c>
      <c r="C239" s="160" t="s">
        <v>177</v>
      </c>
      <c r="D239" s="158"/>
      <c r="E239" s="155" t="s">
        <v>466</v>
      </c>
      <c r="F239" s="156" t="s">
        <v>451</v>
      </c>
      <c r="G239" s="157" t="s">
        <v>208</v>
      </c>
      <c r="H239" s="161"/>
      <c r="I239" s="159" t="s">
        <v>151</v>
      </c>
      <c r="J239" s="175" t="s">
        <v>310</v>
      </c>
      <c r="K239" s="160" t="s">
        <v>414</v>
      </c>
      <c r="L239" s="81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</row>
    <row r="240">
      <c r="A240" s="159" t="s">
        <v>180</v>
      </c>
      <c r="B240" s="156" t="s">
        <v>310</v>
      </c>
      <c r="C240" s="160" t="s">
        <v>108</v>
      </c>
      <c r="D240" s="158"/>
      <c r="E240" s="155" t="s">
        <v>455</v>
      </c>
      <c r="F240" s="156" t="s">
        <v>314</v>
      </c>
      <c r="G240" s="157" t="s">
        <v>109</v>
      </c>
      <c r="H240" s="158"/>
      <c r="I240" s="155" t="s">
        <v>58</v>
      </c>
      <c r="J240" s="156" t="s">
        <v>314</v>
      </c>
      <c r="K240" s="157" t="s">
        <v>499</v>
      </c>
      <c r="L240" s="81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</row>
    <row r="241">
      <c r="A241" s="165" t="s">
        <v>430</v>
      </c>
      <c r="B241" s="163" t="s">
        <v>42</v>
      </c>
      <c r="C241" s="166" t="s">
        <v>370</v>
      </c>
      <c r="D241" s="158"/>
      <c r="E241" s="162" t="s">
        <v>379</v>
      </c>
      <c r="F241" s="176" t="s">
        <v>310</v>
      </c>
      <c r="G241" s="164" t="s">
        <v>115</v>
      </c>
      <c r="H241" s="158"/>
      <c r="I241" s="162" t="s">
        <v>68</v>
      </c>
      <c r="J241" s="176" t="s">
        <v>47</v>
      </c>
      <c r="K241" s="164" t="s">
        <v>500</v>
      </c>
      <c r="L241" s="81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</row>
    <row r="242">
      <c r="A242" s="169"/>
      <c r="B242" s="170"/>
      <c r="C242" s="171"/>
      <c r="D242" s="81"/>
      <c r="E242" s="169"/>
      <c r="F242" s="189" t="s">
        <v>501</v>
      </c>
      <c r="G242" s="171"/>
      <c r="H242" s="81"/>
      <c r="I242" s="169"/>
      <c r="J242" s="170"/>
      <c r="K242" s="171"/>
      <c r="L242" s="81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</row>
    <row r="243">
      <c r="A243" s="153" t="s">
        <v>225</v>
      </c>
      <c r="B243" s="151" t="s">
        <v>308</v>
      </c>
      <c r="C243" s="154" t="s">
        <v>226</v>
      </c>
      <c r="D243" s="60"/>
      <c r="E243" s="150" t="s">
        <v>223</v>
      </c>
      <c r="F243" s="151" t="s">
        <v>307</v>
      </c>
      <c r="G243" s="152" t="s">
        <v>31</v>
      </c>
      <c r="H243" s="81"/>
      <c r="I243" s="150" t="s">
        <v>224</v>
      </c>
      <c r="J243" s="151" t="s">
        <v>331</v>
      </c>
      <c r="K243" s="152" t="s">
        <v>33</v>
      </c>
      <c r="L243" s="81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</row>
    <row r="244">
      <c r="A244" s="159" t="s">
        <v>475</v>
      </c>
      <c r="B244" s="156" t="s">
        <v>47</v>
      </c>
      <c r="C244" s="160" t="s">
        <v>373</v>
      </c>
      <c r="D244" s="158"/>
      <c r="E244" s="155" t="s">
        <v>356</v>
      </c>
      <c r="F244" s="156" t="s">
        <v>314</v>
      </c>
      <c r="G244" s="157" t="s">
        <v>203</v>
      </c>
      <c r="H244" s="158"/>
      <c r="I244" s="155" t="s">
        <v>409</v>
      </c>
      <c r="J244" s="156" t="s">
        <v>314</v>
      </c>
      <c r="K244" s="157" t="s">
        <v>75</v>
      </c>
      <c r="L244" s="81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</row>
    <row r="245">
      <c r="A245" s="155" t="s">
        <v>502</v>
      </c>
      <c r="B245" s="156" t="s">
        <v>42</v>
      </c>
      <c r="C245" s="157" t="s">
        <v>418</v>
      </c>
      <c r="D245" s="158"/>
      <c r="E245" s="159" t="s">
        <v>349</v>
      </c>
      <c r="F245" s="175" t="s">
        <v>47</v>
      </c>
      <c r="G245" s="160" t="s">
        <v>74</v>
      </c>
      <c r="H245" s="158"/>
      <c r="I245" s="155" t="s">
        <v>503</v>
      </c>
      <c r="J245" s="156" t="s">
        <v>314</v>
      </c>
      <c r="K245" s="157" t="s">
        <v>88</v>
      </c>
      <c r="L245" s="81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</row>
    <row r="246">
      <c r="A246" s="159" t="s">
        <v>367</v>
      </c>
      <c r="B246" s="156" t="s">
        <v>310</v>
      </c>
      <c r="C246" s="160" t="s">
        <v>369</v>
      </c>
      <c r="D246" s="158"/>
      <c r="E246" s="155" t="s">
        <v>476</v>
      </c>
      <c r="F246" s="156" t="s">
        <v>314</v>
      </c>
      <c r="G246" s="157" t="s">
        <v>78</v>
      </c>
      <c r="H246" s="158"/>
      <c r="I246" s="155" t="s">
        <v>357</v>
      </c>
      <c r="J246" s="156" t="s">
        <v>314</v>
      </c>
      <c r="K246" s="157" t="s">
        <v>493</v>
      </c>
      <c r="L246" s="81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</row>
    <row r="247">
      <c r="A247" s="155" t="s">
        <v>354</v>
      </c>
      <c r="B247" s="156" t="s">
        <v>314</v>
      </c>
      <c r="C247" s="157" t="s">
        <v>380</v>
      </c>
      <c r="D247" s="158"/>
      <c r="E247" s="155" t="s">
        <v>406</v>
      </c>
      <c r="F247" s="156" t="s">
        <v>314</v>
      </c>
      <c r="G247" s="157" t="s">
        <v>92</v>
      </c>
      <c r="H247" s="158"/>
      <c r="I247" s="159" t="s">
        <v>465</v>
      </c>
      <c r="J247" s="175" t="s">
        <v>47</v>
      </c>
      <c r="K247" s="160" t="s">
        <v>83</v>
      </c>
      <c r="L247" s="81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</row>
    <row r="248">
      <c r="A248" s="162" t="s">
        <v>437</v>
      </c>
      <c r="B248" s="163" t="s">
        <v>310</v>
      </c>
      <c r="C248" s="164" t="s">
        <v>384</v>
      </c>
      <c r="D248" s="158"/>
      <c r="E248" s="162" t="s">
        <v>477</v>
      </c>
      <c r="F248" s="176" t="s">
        <v>310</v>
      </c>
      <c r="G248" s="164" t="s">
        <v>504</v>
      </c>
      <c r="H248" s="158"/>
      <c r="I248" s="165" t="s">
        <v>366</v>
      </c>
      <c r="J248" s="176" t="s">
        <v>314</v>
      </c>
      <c r="K248" s="166" t="s">
        <v>79</v>
      </c>
      <c r="L248" s="81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</row>
    <row r="249">
      <c r="A249" s="186"/>
      <c r="B249" s="190"/>
      <c r="C249" s="56"/>
      <c r="D249" s="81"/>
      <c r="E249" s="61"/>
      <c r="F249" s="190"/>
      <c r="G249" s="61"/>
      <c r="H249" s="81"/>
      <c r="I249" s="61"/>
      <c r="J249" s="188"/>
      <c r="K249" s="61"/>
      <c r="L249" s="81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</row>
    <row r="250">
      <c r="A250" s="61"/>
      <c r="B250" s="149"/>
      <c r="C250" s="61"/>
      <c r="D250" s="83"/>
      <c r="E250" s="60"/>
      <c r="F250" s="147"/>
      <c r="G250" s="60"/>
      <c r="H250" s="60"/>
      <c r="I250" s="60"/>
      <c r="J250" s="147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</row>
    <row r="251">
      <c r="A251" s="61" t="s">
        <v>233</v>
      </c>
      <c r="B251" s="149"/>
      <c r="C251" s="61"/>
      <c r="D251" s="83"/>
      <c r="E251" s="60"/>
      <c r="F251" s="147"/>
      <c r="G251" s="60"/>
      <c r="H251" s="60"/>
      <c r="I251" s="60"/>
      <c r="J251" s="147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</row>
    <row r="252">
      <c r="A252" s="60"/>
      <c r="B252" s="149"/>
      <c r="C252" s="60"/>
      <c r="D252" s="60"/>
      <c r="E252" s="60"/>
      <c r="F252" s="147"/>
      <c r="G252" s="60"/>
      <c r="H252" s="60"/>
      <c r="I252" s="60"/>
      <c r="J252" s="147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</row>
    <row r="253">
      <c r="A253" s="153" t="s">
        <v>24</v>
      </c>
      <c r="B253" s="151" t="s">
        <v>308</v>
      </c>
      <c r="C253" s="154" t="s">
        <v>37</v>
      </c>
      <c r="D253" s="81"/>
      <c r="E253" s="153" t="s">
        <v>221</v>
      </c>
      <c r="F253" s="151" t="s">
        <v>308</v>
      </c>
      <c r="G253" s="154" t="s">
        <v>222</v>
      </c>
      <c r="H253" s="81"/>
      <c r="I253" s="150" t="s">
        <v>219</v>
      </c>
      <c r="J253" s="151" t="s">
        <v>331</v>
      </c>
      <c r="K253" s="152" t="s">
        <v>34</v>
      </c>
      <c r="L253" s="81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</row>
    <row r="254">
      <c r="A254" s="159" t="s">
        <v>51</v>
      </c>
      <c r="B254" s="156" t="s">
        <v>310</v>
      </c>
      <c r="C254" s="160" t="s">
        <v>127</v>
      </c>
      <c r="D254" s="158"/>
      <c r="E254" s="159" t="s">
        <v>485</v>
      </c>
      <c r="F254" s="156" t="s">
        <v>47</v>
      </c>
      <c r="G254" s="160" t="s">
        <v>348</v>
      </c>
      <c r="H254" s="158"/>
      <c r="I254" s="155" t="s">
        <v>323</v>
      </c>
      <c r="J254" s="156" t="s">
        <v>42</v>
      </c>
      <c r="K254" s="157" t="s">
        <v>80</v>
      </c>
      <c r="L254" s="81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</row>
    <row r="255">
      <c r="A255" s="159" t="s">
        <v>60</v>
      </c>
      <c r="B255" s="156" t="s">
        <v>310</v>
      </c>
      <c r="C255" s="160" t="s">
        <v>125</v>
      </c>
      <c r="D255" s="158"/>
      <c r="E255" s="155" t="s">
        <v>398</v>
      </c>
      <c r="F255" s="156" t="s">
        <v>42</v>
      </c>
      <c r="G255" s="157" t="s">
        <v>478</v>
      </c>
      <c r="H255" s="158"/>
      <c r="I255" s="155" t="s">
        <v>319</v>
      </c>
      <c r="J255" s="156" t="s">
        <v>314</v>
      </c>
      <c r="K255" s="157" t="s">
        <v>72</v>
      </c>
      <c r="L255" s="81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</row>
    <row r="256">
      <c r="A256" s="155" t="s">
        <v>65</v>
      </c>
      <c r="B256" s="175" t="s">
        <v>314</v>
      </c>
      <c r="C256" s="157" t="s">
        <v>121</v>
      </c>
      <c r="D256" s="158"/>
      <c r="E256" s="155" t="s">
        <v>330</v>
      </c>
      <c r="F256" s="156" t="s">
        <v>314</v>
      </c>
      <c r="G256" s="157" t="s">
        <v>340</v>
      </c>
      <c r="H256" s="161"/>
      <c r="I256" s="155" t="s">
        <v>311</v>
      </c>
      <c r="J256" s="156" t="s">
        <v>97</v>
      </c>
      <c r="K256" s="157" t="s">
        <v>167</v>
      </c>
      <c r="L256" s="81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</row>
    <row r="257">
      <c r="A257" s="155" t="s">
        <v>55</v>
      </c>
      <c r="B257" s="175" t="s">
        <v>42</v>
      </c>
      <c r="C257" s="157" t="s">
        <v>130</v>
      </c>
      <c r="D257" s="158"/>
      <c r="E257" s="159" t="s">
        <v>321</v>
      </c>
      <c r="F257" s="156" t="s">
        <v>310</v>
      </c>
      <c r="G257" s="160" t="s">
        <v>396</v>
      </c>
      <c r="H257" s="158"/>
      <c r="I257" s="155" t="s">
        <v>316</v>
      </c>
      <c r="J257" s="156" t="s">
        <v>314</v>
      </c>
      <c r="K257" s="157" t="s">
        <v>90</v>
      </c>
      <c r="L257" s="81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</row>
    <row r="258">
      <c r="A258" s="162" t="s">
        <v>41</v>
      </c>
      <c r="B258" s="176" t="s">
        <v>47</v>
      </c>
      <c r="C258" s="164" t="s">
        <v>119</v>
      </c>
      <c r="D258" s="158"/>
      <c r="E258" s="162" t="s">
        <v>325</v>
      </c>
      <c r="F258" s="163" t="s">
        <v>310</v>
      </c>
      <c r="G258" s="164" t="s">
        <v>482</v>
      </c>
      <c r="H258" s="158"/>
      <c r="I258" s="162" t="s">
        <v>415</v>
      </c>
      <c r="J258" s="163" t="s">
        <v>310</v>
      </c>
      <c r="K258" s="164" t="s">
        <v>94</v>
      </c>
      <c r="L258" s="81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</row>
    <row r="259">
      <c r="A259" s="80"/>
      <c r="B259" s="147"/>
      <c r="C259" s="60"/>
      <c r="D259" s="81"/>
      <c r="E259" s="80"/>
      <c r="F259" s="147"/>
      <c r="G259" s="60"/>
      <c r="H259" s="81"/>
      <c r="I259" s="80"/>
      <c r="J259" s="147"/>
      <c r="K259" s="60"/>
      <c r="L259" s="81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</row>
    <row r="260">
      <c r="A260" s="150" t="s">
        <v>25</v>
      </c>
      <c r="B260" s="151" t="s">
        <v>331</v>
      </c>
      <c r="C260" s="152" t="s">
        <v>39</v>
      </c>
      <c r="D260" s="81"/>
      <c r="E260" s="150" t="s">
        <v>27</v>
      </c>
      <c r="F260" s="151" t="s">
        <v>307</v>
      </c>
      <c r="G260" s="152" t="s">
        <v>220</v>
      </c>
      <c r="H260" s="81"/>
      <c r="I260" s="153" t="s">
        <v>217</v>
      </c>
      <c r="J260" s="151" t="s">
        <v>308</v>
      </c>
      <c r="K260" s="154" t="s">
        <v>218</v>
      </c>
      <c r="L260" s="81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</row>
    <row r="261">
      <c r="A261" s="155" t="s">
        <v>322</v>
      </c>
      <c r="B261" s="156" t="s">
        <v>42</v>
      </c>
      <c r="C261" s="157" t="s">
        <v>120</v>
      </c>
      <c r="D261" s="158"/>
      <c r="E261" s="155" t="s">
        <v>53</v>
      </c>
      <c r="F261" s="156" t="s">
        <v>314</v>
      </c>
      <c r="G261" s="157" t="s">
        <v>333</v>
      </c>
      <c r="H261" s="158"/>
      <c r="I261" s="159" t="s">
        <v>329</v>
      </c>
      <c r="J261" s="175" t="s">
        <v>47</v>
      </c>
      <c r="K261" s="160" t="s">
        <v>422</v>
      </c>
      <c r="L261" s="81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</row>
    <row r="262">
      <c r="A262" s="159" t="s">
        <v>61</v>
      </c>
      <c r="B262" s="156" t="s">
        <v>310</v>
      </c>
      <c r="C262" s="160" t="s">
        <v>123</v>
      </c>
      <c r="D262" s="158"/>
      <c r="E262" s="155" t="s">
        <v>62</v>
      </c>
      <c r="F262" s="156" t="s">
        <v>314</v>
      </c>
      <c r="G262" s="157" t="s">
        <v>445</v>
      </c>
      <c r="H262" s="158"/>
      <c r="I262" s="159" t="s">
        <v>317</v>
      </c>
      <c r="J262" s="175" t="s">
        <v>47</v>
      </c>
      <c r="K262" s="160" t="s">
        <v>345</v>
      </c>
      <c r="L262" s="81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</row>
    <row r="263">
      <c r="A263" s="155" t="s">
        <v>56</v>
      </c>
      <c r="B263" s="156" t="s">
        <v>42</v>
      </c>
      <c r="C263" s="157" t="s">
        <v>118</v>
      </c>
      <c r="D263" s="158"/>
      <c r="E263" s="159" t="s">
        <v>57</v>
      </c>
      <c r="F263" s="156" t="s">
        <v>310</v>
      </c>
      <c r="G263" s="160" t="s">
        <v>343</v>
      </c>
      <c r="H263" s="158"/>
      <c r="I263" s="155" t="s">
        <v>390</v>
      </c>
      <c r="J263" s="156" t="s">
        <v>42</v>
      </c>
      <c r="K263" s="157" t="s">
        <v>387</v>
      </c>
      <c r="L263" s="81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</row>
    <row r="264">
      <c r="A264" s="155" t="s">
        <v>327</v>
      </c>
      <c r="B264" s="156" t="s">
        <v>42</v>
      </c>
      <c r="C264" s="157" t="s">
        <v>131</v>
      </c>
      <c r="D264" s="158"/>
      <c r="E264" s="155" t="s">
        <v>505</v>
      </c>
      <c r="F264" s="156" t="s">
        <v>314</v>
      </c>
      <c r="G264" s="157" t="s">
        <v>339</v>
      </c>
      <c r="H264" s="158"/>
      <c r="I264" s="159" t="s">
        <v>324</v>
      </c>
      <c r="J264" s="175" t="s">
        <v>310</v>
      </c>
      <c r="K264" s="160" t="s">
        <v>332</v>
      </c>
      <c r="L264" s="81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</row>
    <row r="265">
      <c r="A265" s="165" t="s">
        <v>129</v>
      </c>
      <c r="B265" s="176" t="s">
        <v>42</v>
      </c>
      <c r="C265" s="166" t="s">
        <v>128</v>
      </c>
      <c r="D265" s="158"/>
      <c r="E265" s="162" t="s">
        <v>506</v>
      </c>
      <c r="F265" s="163" t="s">
        <v>310</v>
      </c>
      <c r="G265" s="164" t="s">
        <v>507</v>
      </c>
      <c r="H265" s="158"/>
      <c r="I265" s="165" t="s">
        <v>508</v>
      </c>
      <c r="J265" s="176" t="s">
        <v>314</v>
      </c>
      <c r="K265" s="166" t="s">
        <v>341</v>
      </c>
      <c r="L265" s="81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</row>
    <row r="266">
      <c r="A266" s="80"/>
      <c r="B266" s="167"/>
      <c r="C266" s="60"/>
      <c r="D266" s="60"/>
      <c r="E266" s="80"/>
      <c r="F266" s="167"/>
      <c r="G266" s="60"/>
      <c r="H266" s="60"/>
      <c r="I266" s="80"/>
      <c r="J266" s="147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</row>
    <row r="267">
      <c r="A267" s="153" t="s">
        <v>30</v>
      </c>
      <c r="B267" s="151" t="s">
        <v>308</v>
      </c>
      <c r="C267" s="154" t="s">
        <v>228</v>
      </c>
      <c r="D267" s="81"/>
      <c r="E267" s="153" t="s">
        <v>28</v>
      </c>
      <c r="F267" s="151" t="s">
        <v>309</v>
      </c>
      <c r="G267" s="154" t="s">
        <v>36</v>
      </c>
      <c r="H267" s="168"/>
      <c r="I267" s="150" t="s">
        <v>225</v>
      </c>
      <c r="J267" s="151" t="s">
        <v>331</v>
      </c>
      <c r="K267" s="152" t="s">
        <v>35</v>
      </c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</row>
    <row r="268">
      <c r="A268" s="159" t="s">
        <v>487</v>
      </c>
      <c r="B268" s="156" t="s">
        <v>47</v>
      </c>
      <c r="C268" s="160" t="s">
        <v>379</v>
      </c>
      <c r="D268" s="158"/>
      <c r="E268" s="159" t="s">
        <v>68</v>
      </c>
      <c r="F268" s="156" t="s">
        <v>47</v>
      </c>
      <c r="G268" s="160" t="s">
        <v>108</v>
      </c>
      <c r="H268" s="158"/>
      <c r="I268" s="159" t="s">
        <v>354</v>
      </c>
      <c r="J268" s="175" t="s">
        <v>310</v>
      </c>
      <c r="K268" s="160" t="s">
        <v>107</v>
      </c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</row>
    <row r="269">
      <c r="A269" s="155" t="s">
        <v>463</v>
      </c>
      <c r="B269" s="156" t="s">
        <v>42</v>
      </c>
      <c r="C269" s="157" t="s">
        <v>455</v>
      </c>
      <c r="D269" s="158"/>
      <c r="E269" s="155" t="s">
        <v>140</v>
      </c>
      <c r="F269" s="156" t="s">
        <v>42</v>
      </c>
      <c r="G269" s="157" t="s">
        <v>116</v>
      </c>
      <c r="H269" s="158"/>
      <c r="I269" s="155" t="s">
        <v>492</v>
      </c>
      <c r="J269" s="156" t="s">
        <v>314</v>
      </c>
      <c r="K269" s="157" t="s">
        <v>105</v>
      </c>
      <c r="L269" s="81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</row>
    <row r="270">
      <c r="A270" s="155" t="s">
        <v>101</v>
      </c>
      <c r="B270" s="156" t="s">
        <v>42</v>
      </c>
      <c r="C270" s="157" t="s">
        <v>474</v>
      </c>
      <c r="D270" s="158"/>
      <c r="E270" s="159" t="s">
        <v>63</v>
      </c>
      <c r="F270" s="156" t="s">
        <v>47</v>
      </c>
      <c r="G270" s="160" t="s">
        <v>370</v>
      </c>
      <c r="H270" s="161"/>
      <c r="I270" s="155" t="s">
        <v>367</v>
      </c>
      <c r="J270" s="156" t="s">
        <v>314</v>
      </c>
      <c r="K270" s="157" t="s">
        <v>113</v>
      </c>
      <c r="L270" s="81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</row>
    <row r="271">
      <c r="A271" s="159" t="s">
        <v>77</v>
      </c>
      <c r="B271" s="156" t="s">
        <v>47</v>
      </c>
      <c r="C271" s="160" t="s">
        <v>467</v>
      </c>
      <c r="D271" s="158"/>
      <c r="E271" s="159" t="s">
        <v>45</v>
      </c>
      <c r="F271" s="156" t="s">
        <v>310</v>
      </c>
      <c r="G271" s="160" t="s">
        <v>114</v>
      </c>
      <c r="H271" s="158"/>
      <c r="I271" s="155" t="s">
        <v>475</v>
      </c>
      <c r="J271" s="156" t="s">
        <v>42</v>
      </c>
      <c r="K271" s="157" t="s">
        <v>115</v>
      </c>
      <c r="L271" s="81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</row>
    <row r="272">
      <c r="A272" s="162" t="s">
        <v>180</v>
      </c>
      <c r="B272" s="163" t="s">
        <v>310</v>
      </c>
      <c r="C272" s="164" t="s">
        <v>466</v>
      </c>
      <c r="D272" s="158"/>
      <c r="E272" s="162" t="s">
        <v>54</v>
      </c>
      <c r="F272" s="163" t="s">
        <v>143</v>
      </c>
      <c r="G272" s="164" t="s">
        <v>177</v>
      </c>
      <c r="H272" s="158"/>
      <c r="I272" s="165" t="s">
        <v>437</v>
      </c>
      <c r="J272" s="176" t="s">
        <v>314</v>
      </c>
      <c r="K272" s="166" t="s">
        <v>109</v>
      </c>
      <c r="L272" s="81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</row>
    <row r="273">
      <c r="A273" s="169"/>
      <c r="B273" s="170"/>
      <c r="C273" s="171"/>
      <c r="D273" s="81"/>
      <c r="E273" s="169"/>
      <c r="F273" s="170"/>
      <c r="G273" s="171"/>
      <c r="H273" s="81"/>
      <c r="I273" s="169"/>
      <c r="J273" s="170"/>
      <c r="K273" s="171"/>
      <c r="L273" s="81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</row>
    <row r="274">
      <c r="A274" s="150" t="s">
        <v>223</v>
      </c>
      <c r="B274" s="151" t="s">
        <v>307</v>
      </c>
      <c r="C274" s="152" t="s">
        <v>227</v>
      </c>
      <c r="D274" s="60"/>
      <c r="E274" s="150" t="s">
        <v>224</v>
      </c>
      <c r="F274" s="151" t="s">
        <v>307</v>
      </c>
      <c r="G274" s="152" t="s">
        <v>226</v>
      </c>
      <c r="H274" s="81"/>
      <c r="I274" s="153" t="s">
        <v>33</v>
      </c>
      <c r="J274" s="151" t="s">
        <v>308</v>
      </c>
      <c r="K274" s="154" t="s">
        <v>31</v>
      </c>
      <c r="L274" s="81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</row>
    <row r="275">
      <c r="A275" s="155" t="s">
        <v>356</v>
      </c>
      <c r="B275" s="156" t="s">
        <v>314</v>
      </c>
      <c r="C275" s="157" t="s">
        <v>414</v>
      </c>
      <c r="D275" s="158"/>
      <c r="E275" s="159" t="s">
        <v>509</v>
      </c>
      <c r="F275" s="156" t="s">
        <v>47</v>
      </c>
      <c r="G275" s="160" t="s">
        <v>369</v>
      </c>
      <c r="H275" s="158"/>
      <c r="I275" s="159" t="s">
        <v>510</v>
      </c>
      <c r="J275" s="175" t="s">
        <v>310</v>
      </c>
      <c r="K275" s="160" t="s">
        <v>185</v>
      </c>
      <c r="L275" s="81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</row>
    <row r="276">
      <c r="A276" s="159" t="s">
        <v>349</v>
      </c>
      <c r="B276" s="156" t="s">
        <v>310</v>
      </c>
      <c r="C276" s="160" t="s">
        <v>371</v>
      </c>
      <c r="D276" s="158"/>
      <c r="E276" s="159" t="s">
        <v>511</v>
      </c>
      <c r="F276" s="156" t="s">
        <v>310</v>
      </c>
      <c r="G276" s="160" t="s">
        <v>384</v>
      </c>
      <c r="H276" s="158"/>
      <c r="I276" s="159" t="s">
        <v>75</v>
      </c>
      <c r="J276" s="175" t="s">
        <v>310</v>
      </c>
      <c r="K276" s="160" t="s">
        <v>70</v>
      </c>
      <c r="L276" s="81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</row>
    <row r="277">
      <c r="A277" s="159" t="s">
        <v>406</v>
      </c>
      <c r="B277" s="156" t="s">
        <v>310</v>
      </c>
      <c r="C277" s="160" t="s">
        <v>382</v>
      </c>
      <c r="D277" s="158"/>
      <c r="E277" s="155" t="s">
        <v>512</v>
      </c>
      <c r="F277" s="156" t="s">
        <v>314</v>
      </c>
      <c r="G277" s="157" t="s">
        <v>380</v>
      </c>
      <c r="H277" s="158"/>
      <c r="I277" s="159" t="s">
        <v>513</v>
      </c>
      <c r="J277" s="175" t="s">
        <v>310</v>
      </c>
      <c r="K277" s="160" t="s">
        <v>87</v>
      </c>
      <c r="L277" s="81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</row>
    <row r="278">
      <c r="A278" s="155" t="s">
        <v>514</v>
      </c>
      <c r="B278" s="156" t="s">
        <v>42</v>
      </c>
      <c r="C278" s="157" t="s">
        <v>374</v>
      </c>
      <c r="D278" s="158"/>
      <c r="E278" s="155" t="s">
        <v>357</v>
      </c>
      <c r="F278" s="156" t="s">
        <v>314</v>
      </c>
      <c r="G278" s="157" t="s">
        <v>418</v>
      </c>
      <c r="H278" s="158"/>
      <c r="I278" s="155" t="s">
        <v>79</v>
      </c>
      <c r="J278" s="156" t="s">
        <v>515</v>
      </c>
      <c r="K278" s="157" t="s">
        <v>78</v>
      </c>
      <c r="L278" s="81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</row>
    <row r="279">
      <c r="A279" s="165" t="s">
        <v>403</v>
      </c>
      <c r="B279" s="176" t="s">
        <v>42</v>
      </c>
      <c r="C279" s="166" t="s">
        <v>385</v>
      </c>
      <c r="D279" s="158"/>
      <c r="E279" s="165" t="s">
        <v>465</v>
      </c>
      <c r="F279" s="176" t="s">
        <v>42</v>
      </c>
      <c r="G279" s="166" t="s">
        <v>452</v>
      </c>
      <c r="H279" s="158"/>
      <c r="I279" s="165" t="s">
        <v>93</v>
      </c>
      <c r="J279" s="176" t="s">
        <v>314</v>
      </c>
      <c r="K279" s="166" t="s">
        <v>92</v>
      </c>
      <c r="L279" s="81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</row>
    <row r="280">
      <c r="A280" s="186"/>
      <c r="B280" s="172"/>
      <c r="C280" s="56"/>
      <c r="D280" s="81"/>
      <c r="E280" s="61"/>
      <c r="F280" s="172"/>
      <c r="G280" s="61"/>
      <c r="H280" s="81"/>
      <c r="I280" s="61"/>
      <c r="J280" s="191" t="s">
        <v>516</v>
      </c>
      <c r="K280" s="61"/>
      <c r="L280" s="81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</row>
    <row r="281">
      <c r="A281" s="61"/>
      <c r="B281" s="149"/>
      <c r="C281" s="61"/>
      <c r="D281" s="83"/>
      <c r="E281" s="60"/>
      <c r="F281" s="147"/>
      <c r="G281" s="60"/>
      <c r="H281" s="60"/>
      <c r="I281" s="60"/>
      <c r="J281" s="147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</row>
    <row r="282">
      <c r="A282" s="61" t="s">
        <v>234</v>
      </c>
      <c r="B282" s="149"/>
      <c r="C282" s="61"/>
      <c r="D282" s="83"/>
      <c r="E282" s="60"/>
      <c r="F282" s="147"/>
      <c r="G282" s="60"/>
      <c r="H282" s="60"/>
      <c r="I282" s="60"/>
      <c r="J282" s="147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</row>
    <row r="283">
      <c r="A283" s="60"/>
      <c r="B283" s="149"/>
      <c r="C283" s="60"/>
      <c r="D283" s="60"/>
      <c r="E283" s="60"/>
      <c r="F283" s="147"/>
      <c r="G283" s="60"/>
      <c r="H283" s="60"/>
      <c r="I283" s="60"/>
      <c r="J283" s="147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</row>
    <row r="284">
      <c r="A284" s="153" t="s">
        <v>24</v>
      </c>
      <c r="B284" s="151" t="s">
        <v>309</v>
      </c>
      <c r="C284" s="154" t="s">
        <v>221</v>
      </c>
      <c r="D284" s="81"/>
      <c r="E284" s="150" t="s">
        <v>219</v>
      </c>
      <c r="F284" s="151" t="s">
        <v>411</v>
      </c>
      <c r="G284" s="152" t="s">
        <v>37</v>
      </c>
      <c r="H284" s="81"/>
      <c r="I284" s="153" t="s">
        <v>25</v>
      </c>
      <c r="J284" s="151" t="s">
        <v>308</v>
      </c>
      <c r="K284" s="154" t="s">
        <v>222</v>
      </c>
      <c r="L284" s="81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</row>
    <row r="285">
      <c r="A285" s="159" t="s">
        <v>55</v>
      </c>
      <c r="B285" s="156" t="s">
        <v>310</v>
      </c>
      <c r="C285" s="160" t="s">
        <v>398</v>
      </c>
      <c r="D285" s="158"/>
      <c r="E285" s="155" t="s">
        <v>316</v>
      </c>
      <c r="F285" s="156" t="s">
        <v>314</v>
      </c>
      <c r="G285" s="157" t="s">
        <v>117</v>
      </c>
      <c r="H285" s="158"/>
      <c r="I285" s="159" t="s">
        <v>129</v>
      </c>
      <c r="J285" s="175" t="s">
        <v>310</v>
      </c>
      <c r="K285" s="160" t="s">
        <v>392</v>
      </c>
      <c r="L285" s="81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</row>
    <row r="286">
      <c r="A286" s="159" t="s">
        <v>65</v>
      </c>
      <c r="B286" s="156" t="s">
        <v>47</v>
      </c>
      <c r="C286" s="160" t="s">
        <v>325</v>
      </c>
      <c r="D286" s="158"/>
      <c r="E286" s="155" t="s">
        <v>415</v>
      </c>
      <c r="F286" s="156" t="s">
        <v>314</v>
      </c>
      <c r="G286" s="157" t="s">
        <v>130</v>
      </c>
      <c r="H286" s="158"/>
      <c r="I286" s="155" t="s">
        <v>61</v>
      </c>
      <c r="J286" s="156" t="s">
        <v>42</v>
      </c>
      <c r="K286" s="157" t="s">
        <v>340</v>
      </c>
      <c r="L286" s="81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</row>
    <row r="287">
      <c r="A287" s="159" t="s">
        <v>189</v>
      </c>
      <c r="B287" s="156" t="s">
        <v>310</v>
      </c>
      <c r="C287" s="160" t="s">
        <v>485</v>
      </c>
      <c r="D287" s="158"/>
      <c r="E287" s="155" t="s">
        <v>368</v>
      </c>
      <c r="F287" s="156" t="s">
        <v>42</v>
      </c>
      <c r="G287" s="157" t="s">
        <v>127</v>
      </c>
      <c r="H287" s="161"/>
      <c r="I287" s="159" t="s">
        <v>166</v>
      </c>
      <c r="J287" s="175" t="s">
        <v>310</v>
      </c>
      <c r="K287" s="160" t="s">
        <v>396</v>
      </c>
      <c r="L287" s="81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</row>
    <row r="288">
      <c r="A288" s="159" t="s">
        <v>51</v>
      </c>
      <c r="B288" s="156" t="s">
        <v>310</v>
      </c>
      <c r="C288" s="160" t="s">
        <v>318</v>
      </c>
      <c r="D288" s="158"/>
      <c r="E288" s="155" t="s">
        <v>323</v>
      </c>
      <c r="F288" s="156" t="s">
        <v>42</v>
      </c>
      <c r="G288" s="157" t="s">
        <v>342</v>
      </c>
      <c r="H288" s="158"/>
      <c r="I288" s="155" t="s">
        <v>56</v>
      </c>
      <c r="J288" s="156" t="s">
        <v>314</v>
      </c>
      <c r="K288" s="157" t="s">
        <v>482</v>
      </c>
      <c r="L288" s="81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</row>
    <row r="289">
      <c r="A289" s="165" t="s">
        <v>60</v>
      </c>
      <c r="B289" s="163" t="s">
        <v>314</v>
      </c>
      <c r="C289" s="166" t="s">
        <v>321</v>
      </c>
      <c r="D289" s="158"/>
      <c r="E289" s="165" t="s">
        <v>328</v>
      </c>
      <c r="F289" s="163" t="s">
        <v>314</v>
      </c>
      <c r="G289" s="166" t="s">
        <v>121</v>
      </c>
      <c r="H289" s="158"/>
      <c r="I289" s="162" t="s">
        <v>423</v>
      </c>
      <c r="J289" s="163" t="s">
        <v>47</v>
      </c>
      <c r="K289" s="164" t="s">
        <v>478</v>
      </c>
      <c r="L289" s="81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>
      <c r="A290" s="80"/>
      <c r="B290" s="147"/>
      <c r="C290" s="60"/>
      <c r="D290" s="81"/>
      <c r="E290" s="80"/>
      <c r="F290" s="147"/>
      <c r="G290" s="60"/>
      <c r="H290" s="81"/>
      <c r="I290" s="80"/>
      <c r="J290" s="147"/>
      <c r="K290" s="60"/>
      <c r="L290" s="81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</row>
    <row r="291">
      <c r="A291" s="150" t="s">
        <v>27</v>
      </c>
      <c r="B291" s="151" t="s">
        <v>307</v>
      </c>
      <c r="C291" s="152" t="s">
        <v>34</v>
      </c>
      <c r="D291" s="81"/>
      <c r="E291" s="150" t="s">
        <v>217</v>
      </c>
      <c r="F291" s="151" t="s">
        <v>307</v>
      </c>
      <c r="G291" s="152" t="s">
        <v>39</v>
      </c>
      <c r="H291" s="81"/>
      <c r="I291" s="153" t="s">
        <v>218</v>
      </c>
      <c r="J291" s="151" t="s">
        <v>309</v>
      </c>
      <c r="K291" s="154" t="s">
        <v>220</v>
      </c>
      <c r="L291" s="81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</row>
    <row r="292">
      <c r="A292" s="155" t="s">
        <v>194</v>
      </c>
      <c r="B292" s="156" t="s">
        <v>42</v>
      </c>
      <c r="C292" s="157" t="s">
        <v>85</v>
      </c>
      <c r="D292" s="158"/>
      <c r="E292" s="159" t="s">
        <v>390</v>
      </c>
      <c r="F292" s="175" t="s">
        <v>310</v>
      </c>
      <c r="G292" s="160" t="s">
        <v>128</v>
      </c>
      <c r="H292" s="158"/>
      <c r="I292" s="159" t="s">
        <v>341</v>
      </c>
      <c r="J292" s="175" t="s">
        <v>310</v>
      </c>
      <c r="K292" s="160" t="s">
        <v>393</v>
      </c>
      <c r="L292" s="81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</row>
    <row r="293">
      <c r="A293" s="159" t="s">
        <v>202</v>
      </c>
      <c r="B293" s="175" t="s">
        <v>310</v>
      </c>
      <c r="C293" s="160" t="s">
        <v>179</v>
      </c>
      <c r="D293" s="158"/>
      <c r="E293" s="155" t="s">
        <v>324</v>
      </c>
      <c r="F293" s="156" t="s">
        <v>515</v>
      </c>
      <c r="G293" s="157" t="s">
        <v>120</v>
      </c>
      <c r="H293" s="158"/>
      <c r="I293" s="155" t="s">
        <v>387</v>
      </c>
      <c r="J293" s="156" t="s">
        <v>314</v>
      </c>
      <c r="K293" s="157" t="s">
        <v>333</v>
      </c>
      <c r="L293" s="81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</row>
    <row r="294">
      <c r="A294" s="159" t="s">
        <v>198</v>
      </c>
      <c r="B294" s="175" t="s">
        <v>310</v>
      </c>
      <c r="C294" s="160" t="s">
        <v>90</v>
      </c>
      <c r="D294" s="158"/>
      <c r="E294" s="159" t="s">
        <v>517</v>
      </c>
      <c r="F294" s="175" t="s">
        <v>310</v>
      </c>
      <c r="G294" s="160" t="s">
        <v>131</v>
      </c>
      <c r="H294" s="158"/>
      <c r="I294" s="159" t="s">
        <v>345</v>
      </c>
      <c r="J294" s="175" t="s">
        <v>310</v>
      </c>
      <c r="K294" s="160" t="s">
        <v>442</v>
      </c>
      <c r="L294" s="81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</row>
    <row r="295">
      <c r="A295" s="155" t="s">
        <v>57</v>
      </c>
      <c r="B295" s="156" t="s">
        <v>314</v>
      </c>
      <c r="C295" s="157" t="s">
        <v>76</v>
      </c>
      <c r="D295" s="158"/>
      <c r="E295" s="155" t="s">
        <v>329</v>
      </c>
      <c r="F295" s="156" t="s">
        <v>314</v>
      </c>
      <c r="G295" s="157" t="s">
        <v>123</v>
      </c>
      <c r="H295" s="158"/>
      <c r="I295" s="159" t="s">
        <v>338</v>
      </c>
      <c r="J295" s="175" t="s">
        <v>310</v>
      </c>
      <c r="K295" s="160" t="s">
        <v>445</v>
      </c>
      <c r="L295" s="81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</row>
    <row r="296">
      <c r="A296" s="165" t="s">
        <v>506</v>
      </c>
      <c r="B296" s="163" t="s">
        <v>42</v>
      </c>
      <c r="C296" s="166" t="s">
        <v>80</v>
      </c>
      <c r="D296" s="158"/>
      <c r="E296" s="165" t="s">
        <v>317</v>
      </c>
      <c r="F296" s="163" t="s">
        <v>314</v>
      </c>
      <c r="G296" s="166" t="s">
        <v>118</v>
      </c>
      <c r="H296" s="158"/>
      <c r="I296" s="162" t="s">
        <v>421</v>
      </c>
      <c r="J296" s="163" t="s">
        <v>47</v>
      </c>
      <c r="K296" s="164" t="s">
        <v>339</v>
      </c>
      <c r="L296" s="81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</row>
    <row r="297">
      <c r="A297" s="80"/>
      <c r="B297" s="167"/>
      <c r="C297" s="60"/>
      <c r="D297" s="60"/>
      <c r="E297" s="80"/>
      <c r="F297" s="189" t="s">
        <v>518</v>
      </c>
      <c r="G297" s="60"/>
      <c r="H297" s="60"/>
      <c r="I297" s="80"/>
      <c r="J297" s="147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</row>
    <row r="298">
      <c r="A298" s="150" t="s">
        <v>30</v>
      </c>
      <c r="B298" s="151" t="s">
        <v>307</v>
      </c>
      <c r="C298" s="152" t="s">
        <v>28</v>
      </c>
      <c r="D298" s="60"/>
      <c r="E298" s="153" t="s">
        <v>225</v>
      </c>
      <c r="F298" s="151" t="s">
        <v>308</v>
      </c>
      <c r="G298" s="154" t="s">
        <v>228</v>
      </c>
      <c r="H298" s="81"/>
      <c r="I298" s="150" t="s">
        <v>223</v>
      </c>
      <c r="J298" s="151" t="s">
        <v>331</v>
      </c>
      <c r="K298" s="152" t="s">
        <v>36</v>
      </c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</row>
    <row r="299">
      <c r="A299" s="155" t="s">
        <v>77</v>
      </c>
      <c r="B299" s="156" t="s">
        <v>314</v>
      </c>
      <c r="C299" s="157" t="s">
        <v>58</v>
      </c>
      <c r="D299" s="158"/>
      <c r="E299" s="159" t="s">
        <v>367</v>
      </c>
      <c r="F299" s="175" t="s">
        <v>47</v>
      </c>
      <c r="G299" s="160" t="s">
        <v>466</v>
      </c>
      <c r="H299" s="158"/>
      <c r="I299" s="155" t="s">
        <v>356</v>
      </c>
      <c r="J299" s="156" t="s">
        <v>314</v>
      </c>
      <c r="K299" s="157" t="s">
        <v>106</v>
      </c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</row>
    <row r="300">
      <c r="A300" s="155" t="s">
        <v>487</v>
      </c>
      <c r="B300" s="156" t="s">
        <v>42</v>
      </c>
      <c r="C300" s="157" t="s">
        <v>45</v>
      </c>
      <c r="D300" s="158"/>
      <c r="E300" s="155" t="s">
        <v>492</v>
      </c>
      <c r="F300" s="156" t="s">
        <v>314</v>
      </c>
      <c r="G300" s="157" t="s">
        <v>455</v>
      </c>
      <c r="H300" s="158"/>
      <c r="I300" s="155" t="s">
        <v>519</v>
      </c>
      <c r="J300" s="156" t="s">
        <v>42</v>
      </c>
      <c r="K300" s="157" t="s">
        <v>116</v>
      </c>
      <c r="L300" s="81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</row>
    <row r="301">
      <c r="A301" s="159" t="s">
        <v>101</v>
      </c>
      <c r="B301" s="175" t="s">
        <v>310</v>
      </c>
      <c r="C301" s="160" t="s">
        <v>63</v>
      </c>
      <c r="D301" s="158"/>
      <c r="E301" s="159" t="s">
        <v>410</v>
      </c>
      <c r="F301" s="175" t="s">
        <v>310</v>
      </c>
      <c r="G301" s="160" t="s">
        <v>383</v>
      </c>
      <c r="H301" s="161"/>
      <c r="I301" s="155" t="s">
        <v>520</v>
      </c>
      <c r="J301" s="156" t="s">
        <v>314</v>
      </c>
      <c r="K301" s="157" t="s">
        <v>177</v>
      </c>
      <c r="L301" s="81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</row>
    <row r="302">
      <c r="A302" s="155" t="s">
        <v>69</v>
      </c>
      <c r="B302" s="156" t="s">
        <v>314</v>
      </c>
      <c r="C302" s="157" t="s">
        <v>68</v>
      </c>
      <c r="D302" s="158"/>
      <c r="E302" s="155" t="s">
        <v>354</v>
      </c>
      <c r="F302" s="156" t="s">
        <v>314</v>
      </c>
      <c r="G302" s="157" t="s">
        <v>521</v>
      </c>
      <c r="H302" s="158"/>
      <c r="I302" s="159" t="s">
        <v>514</v>
      </c>
      <c r="J302" s="175" t="s">
        <v>310</v>
      </c>
      <c r="K302" s="160" t="s">
        <v>114</v>
      </c>
      <c r="L302" s="81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</row>
    <row r="303">
      <c r="A303" s="162" t="s">
        <v>180</v>
      </c>
      <c r="B303" s="163" t="s">
        <v>310</v>
      </c>
      <c r="C303" s="164" t="s">
        <v>54</v>
      </c>
      <c r="D303" s="158"/>
      <c r="E303" s="162" t="s">
        <v>404</v>
      </c>
      <c r="F303" s="163" t="s">
        <v>310</v>
      </c>
      <c r="G303" s="164" t="s">
        <v>379</v>
      </c>
      <c r="H303" s="158"/>
      <c r="I303" s="165" t="s">
        <v>476</v>
      </c>
      <c r="J303" s="163" t="s">
        <v>42</v>
      </c>
      <c r="K303" s="166" t="s">
        <v>522</v>
      </c>
      <c r="L303" s="81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</row>
    <row r="304">
      <c r="A304" s="169"/>
      <c r="B304" s="170"/>
      <c r="C304" s="171"/>
      <c r="D304" s="81"/>
      <c r="E304" s="169"/>
      <c r="F304" s="170"/>
      <c r="G304" s="171"/>
      <c r="H304" s="81"/>
      <c r="I304" s="169"/>
      <c r="J304" s="170"/>
      <c r="K304" s="171"/>
      <c r="L304" s="81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</row>
    <row r="305">
      <c r="A305" s="150" t="s">
        <v>224</v>
      </c>
      <c r="B305" s="151" t="s">
        <v>331</v>
      </c>
      <c r="C305" s="152" t="s">
        <v>35</v>
      </c>
      <c r="D305" s="60"/>
      <c r="E305" s="150" t="s">
        <v>33</v>
      </c>
      <c r="F305" s="151" t="s">
        <v>331</v>
      </c>
      <c r="G305" s="152" t="s">
        <v>227</v>
      </c>
      <c r="H305" s="81"/>
      <c r="I305" s="150" t="s">
        <v>31</v>
      </c>
      <c r="J305" s="151" t="s">
        <v>331</v>
      </c>
      <c r="K305" s="152" t="s">
        <v>226</v>
      </c>
      <c r="L305" s="81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</row>
    <row r="306">
      <c r="A306" s="155" t="s">
        <v>353</v>
      </c>
      <c r="B306" s="156" t="s">
        <v>42</v>
      </c>
      <c r="C306" s="157" t="s">
        <v>107</v>
      </c>
      <c r="D306" s="158"/>
      <c r="E306" s="155" t="s">
        <v>462</v>
      </c>
      <c r="F306" s="156" t="s">
        <v>314</v>
      </c>
      <c r="G306" s="157" t="s">
        <v>374</v>
      </c>
      <c r="H306" s="158"/>
      <c r="I306" s="155" t="s">
        <v>203</v>
      </c>
      <c r="J306" s="156" t="s">
        <v>314</v>
      </c>
      <c r="K306" s="157" t="s">
        <v>384</v>
      </c>
      <c r="L306" s="81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</row>
    <row r="307">
      <c r="A307" s="155" t="s">
        <v>405</v>
      </c>
      <c r="B307" s="156" t="s">
        <v>314</v>
      </c>
      <c r="C307" s="157" t="s">
        <v>105</v>
      </c>
      <c r="D307" s="158"/>
      <c r="E307" s="155" t="s">
        <v>75</v>
      </c>
      <c r="F307" s="156" t="s">
        <v>42</v>
      </c>
      <c r="G307" s="157" t="s">
        <v>414</v>
      </c>
      <c r="H307" s="158"/>
      <c r="I307" s="159" t="s">
        <v>200</v>
      </c>
      <c r="J307" s="175" t="s">
        <v>310</v>
      </c>
      <c r="K307" s="160" t="s">
        <v>418</v>
      </c>
      <c r="L307" s="81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</row>
    <row r="308">
      <c r="A308" s="155" t="s">
        <v>465</v>
      </c>
      <c r="B308" s="156" t="s">
        <v>314</v>
      </c>
      <c r="C308" s="157" t="s">
        <v>113</v>
      </c>
      <c r="D308" s="158"/>
      <c r="E308" s="159" t="s">
        <v>79</v>
      </c>
      <c r="F308" s="175" t="s">
        <v>47</v>
      </c>
      <c r="G308" s="160" t="s">
        <v>385</v>
      </c>
      <c r="H308" s="158"/>
      <c r="I308" s="155" t="s">
        <v>70</v>
      </c>
      <c r="J308" s="156" t="s">
        <v>314</v>
      </c>
      <c r="K308" s="157" t="s">
        <v>380</v>
      </c>
      <c r="L308" s="81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</row>
    <row r="309">
      <c r="A309" s="159" t="s">
        <v>361</v>
      </c>
      <c r="B309" s="175" t="s">
        <v>47</v>
      </c>
      <c r="C309" s="160" t="s">
        <v>109</v>
      </c>
      <c r="D309" s="158"/>
      <c r="E309" s="155" t="s">
        <v>83</v>
      </c>
      <c r="F309" s="156" t="s">
        <v>42</v>
      </c>
      <c r="G309" s="157" t="s">
        <v>523</v>
      </c>
      <c r="H309" s="158"/>
      <c r="I309" s="155" t="s">
        <v>92</v>
      </c>
      <c r="J309" s="156" t="s">
        <v>42</v>
      </c>
      <c r="K309" s="157" t="s">
        <v>369</v>
      </c>
      <c r="L309" s="81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</row>
    <row r="310">
      <c r="A310" s="165" t="s">
        <v>357</v>
      </c>
      <c r="B310" s="163" t="s">
        <v>314</v>
      </c>
      <c r="C310" s="166" t="s">
        <v>111</v>
      </c>
      <c r="D310" s="158"/>
      <c r="E310" s="165" t="s">
        <v>88</v>
      </c>
      <c r="F310" s="176" t="s">
        <v>515</v>
      </c>
      <c r="G310" s="166" t="s">
        <v>382</v>
      </c>
      <c r="H310" s="158"/>
      <c r="I310" s="165" t="s">
        <v>78</v>
      </c>
      <c r="J310" s="163" t="s">
        <v>42</v>
      </c>
      <c r="K310" s="166" t="s">
        <v>416</v>
      </c>
      <c r="L310" s="81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</row>
    <row r="311">
      <c r="A311" s="186"/>
      <c r="B311" s="172"/>
      <c r="C311" s="56"/>
      <c r="D311" s="81"/>
      <c r="E311" s="61"/>
      <c r="F311" s="192" t="s">
        <v>518</v>
      </c>
      <c r="G311" s="61"/>
      <c r="H311" s="81"/>
      <c r="I311" s="61"/>
      <c r="J311" s="172"/>
      <c r="K311" s="61"/>
      <c r="L311" s="81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</row>
    <row r="312">
      <c r="A312" s="61"/>
      <c r="B312" s="149"/>
      <c r="C312" s="61"/>
      <c r="D312" s="83"/>
      <c r="E312" s="60"/>
      <c r="F312" s="147"/>
      <c r="G312" s="60"/>
      <c r="H312" s="60"/>
      <c r="I312" s="60"/>
      <c r="J312" s="147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</row>
    <row r="313">
      <c r="A313" s="61" t="s">
        <v>235</v>
      </c>
      <c r="B313" s="149"/>
      <c r="C313" s="61"/>
      <c r="D313" s="83"/>
      <c r="E313" s="60"/>
      <c r="F313" s="147"/>
      <c r="G313" s="60"/>
      <c r="H313" s="60"/>
      <c r="I313" s="60"/>
      <c r="J313" s="147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</row>
    <row r="314">
      <c r="A314" s="60"/>
      <c r="B314" s="149"/>
      <c r="C314" s="60"/>
      <c r="D314" s="60"/>
      <c r="E314" s="60"/>
      <c r="F314" s="147"/>
      <c r="G314" s="60"/>
      <c r="H314" s="60"/>
      <c r="I314" s="60"/>
      <c r="J314" s="147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</row>
    <row r="315">
      <c r="A315" s="150" t="s">
        <v>24</v>
      </c>
      <c r="B315" s="151" t="s">
        <v>307</v>
      </c>
      <c r="C315" s="152" t="s">
        <v>219</v>
      </c>
      <c r="D315" s="81"/>
      <c r="E315" s="153" t="s">
        <v>25</v>
      </c>
      <c r="F315" s="151" t="s">
        <v>309</v>
      </c>
      <c r="G315" s="154" t="s">
        <v>221</v>
      </c>
      <c r="H315" s="81"/>
      <c r="I315" s="150" t="s">
        <v>27</v>
      </c>
      <c r="J315" s="151" t="s">
        <v>331</v>
      </c>
      <c r="K315" s="152" t="s">
        <v>37</v>
      </c>
      <c r="L315" s="81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</row>
    <row r="316">
      <c r="A316" s="159" t="s">
        <v>51</v>
      </c>
      <c r="B316" s="175" t="s">
        <v>47</v>
      </c>
      <c r="C316" s="160" t="s">
        <v>524</v>
      </c>
      <c r="D316" s="158"/>
      <c r="E316" s="159" t="s">
        <v>43</v>
      </c>
      <c r="F316" s="175" t="s">
        <v>310</v>
      </c>
      <c r="G316" s="160" t="s">
        <v>313</v>
      </c>
      <c r="H316" s="158"/>
      <c r="I316" s="155" t="s">
        <v>506</v>
      </c>
      <c r="J316" s="156" t="s">
        <v>314</v>
      </c>
      <c r="K316" s="157" t="s">
        <v>342</v>
      </c>
      <c r="L316" s="81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</row>
    <row r="317">
      <c r="A317" s="155" t="s">
        <v>55</v>
      </c>
      <c r="B317" s="156" t="s">
        <v>42</v>
      </c>
      <c r="C317" s="157" t="s">
        <v>323</v>
      </c>
      <c r="D317" s="158"/>
      <c r="E317" s="159" t="s">
        <v>423</v>
      </c>
      <c r="F317" s="175" t="s">
        <v>310</v>
      </c>
      <c r="G317" s="160" t="s">
        <v>525</v>
      </c>
      <c r="H317" s="158"/>
      <c r="I317" s="155" t="s">
        <v>57</v>
      </c>
      <c r="J317" s="156" t="s">
        <v>314</v>
      </c>
      <c r="K317" s="157" t="s">
        <v>204</v>
      </c>
      <c r="L317" s="81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</row>
    <row r="318">
      <c r="A318" s="155" t="s">
        <v>65</v>
      </c>
      <c r="B318" s="156" t="s">
        <v>42</v>
      </c>
      <c r="C318" s="157" t="s">
        <v>316</v>
      </c>
      <c r="D318" s="158"/>
      <c r="E318" s="155" t="s">
        <v>129</v>
      </c>
      <c r="F318" s="156" t="s">
        <v>42</v>
      </c>
      <c r="G318" s="157" t="s">
        <v>321</v>
      </c>
      <c r="H318" s="161"/>
      <c r="I318" s="155" t="s">
        <v>198</v>
      </c>
      <c r="J318" s="156" t="s">
        <v>42</v>
      </c>
      <c r="K318" s="157" t="s">
        <v>127</v>
      </c>
      <c r="L318" s="81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</row>
    <row r="319">
      <c r="A319" s="159" t="s">
        <v>46</v>
      </c>
      <c r="B319" s="175" t="s">
        <v>47</v>
      </c>
      <c r="C319" s="160" t="s">
        <v>415</v>
      </c>
      <c r="D319" s="158"/>
      <c r="E319" s="159" t="s">
        <v>52</v>
      </c>
      <c r="F319" s="175" t="s">
        <v>310</v>
      </c>
      <c r="G319" s="160" t="s">
        <v>325</v>
      </c>
      <c r="H319" s="158"/>
      <c r="I319" s="155" t="s">
        <v>202</v>
      </c>
      <c r="J319" s="156" t="s">
        <v>314</v>
      </c>
      <c r="K319" s="157" t="s">
        <v>130</v>
      </c>
      <c r="L319" s="81"/>
      <c r="M319" s="60"/>
      <c r="N319" s="60"/>
      <c r="O319" s="183"/>
      <c r="P319" s="60"/>
      <c r="Q319" s="60"/>
      <c r="R319" s="60"/>
      <c r="S319" s="60"/>
      <c r="T319" s="60"/>
      <c r="U319" s="60"/>
      <c r="V319" s="60"/>
      <c r="W319" s="60"/>
    </row>
    <row r="320">
      <c r="A320" s="165" t="s">
        <v>41</v>
      </c>
      <c r="B320" s="163" t="s">
        <v>314</v>
      </c>
      <c r="C320" s="166" t="s">
        <v>526</v>
      </c>
      <c r="D320" s="158"/>
      <c r="E320" s="162" t="s">
        <v>56</v>
      </c>
      <c r="F320" s="163" t="s">
        <v>47</v>
      </c>
      <c r="G320" s="164" t="s">
        <v>485</v>
      </c>
      <c r="H320" s="158"/>
      <c r="I320" s="162" t="s">
        <v>62</v>
      </c>
      <c r="J320" s="163" t="s">
        <v>47</v>
      </c>
      <c r="K320" s="164" t="s">
        <v>117</v>
      </c>
      <c r="L320" s="81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</row>
    <row r="321">
      <c r="A321" s="80"/>
      <c r="B321" s="147"/>
      <c r="C321" s="60"/>
      <c r="D321" s="81"/>
      <c r="E321" s="80"/>
      <c r="F321" s="147"/>
      <c r="G321" s="60"/>
      <c r="H321" s="81"/>
      <c r="I321" s="80"/>
      <c r="J321" s="147"/>
      <c r="K321" s="60"/>
      <c r="L321" s="81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</row>
    <row r="322">
      <c r="A322" s="153" t="s">
        <v>217</v>
      </c>
      <c r="B322" s="151" t="s">
        <v>308</v>
      </c>
      <c r="C322" s="154" t="s">
        <v>222</v>
      </c>
      <c r="D322" s="81"/>
      <c r="E322" s="153" t="s">
        <v>218</v>
      </c>
      <c r="F322" s="151" t="s">
        <v>308</v>
      </c>
      <c r="G322" s="154" t="s">
        <v>34</v>
      </c>
      <c r="H322" s="81"/>
      <c r="I322" s="150" t="s">
        <v>220</v>
      </c>
      <c r="J322" s="151" t="s">
        <v>331</v>
      </c>
      <c r="K322" s="152" t="s">
        <v>39</v>
      </c>
      <c r="L322" s="81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</row>
    <row r="323">
      <c r="A323" s="159" t="s">
        <v>390</v>
      </c>
      <c r="B323" s="175" t="s">
        <v>310</v>
      </c>
      <c r="C323" s="160" t="s">
        <v>344</v>
      </c>
      <c r="D323" s="158"/>
      <c r="E323" s="159" t="s">
        <v>422</v>
      </c>
      <c r="F323" s="175" t="s">
        <v>47</v>
      </c>
      <c r="G323" s="160" t="s">
        <v>72</v>
      </c>
      <c r="H323" s="158"/>
      <c r="I323" s="155" t="s">
        <v>445</v>
      </c>
      <c r="J323" s="156" t="s">
        <v>42</v>
      </c>
      <c r="K323" s="157" t="s">
        <v>120</v>
      </c>
      <c r="L323" s="81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</row>
    <row r="324">
      <c r="A324" s="155" t="s">
        <v>324</v>
      </c>
      <c r="B324" s="156" t="s">
        <v>42</v>
      </c>
      <c r="C324" s="157" t="s">
        <v>483</v>
      </c>
      <c r="D324" s="158"/>
      <c r="E324" s="155" t="s">
        <v>497</v>
      </c>
      <c r="F324" s="156" t="s">
        <v>42</v>
      </c>
      <c r="G324" s="157" t="s">
        <v>122</v>
      </c>
      <c r="H324" s="158"/>
      <c r="I324" s="155" t="s">
        <v>343</v>
      </c>
      <c r="J324" s="156" t="s">
        <v>314</v>
      </c>
      <c r="K324" s="157" t="s">
        <v>191</v>
      </c>
      <c r="L324" s="81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</row>
    <row r="325">
      <c r="A325" s="159" t="s">
        <v>527</v>
      </c>
      <c r="B325" s="175" t="s">
        <v>47</v>
      </c>
      <c r="C325" s="160" t="s">
        <v>484</v>
      </c>
      <c r="D325" s="158"/>
      <c r="E325" s="155" t="s">
        <v>332</v>
      </c>
      <c r="F325" s="156" t="s">
        <v>314</v>
      </c>
      <c r="G325" s="157" t="s">
        <v>76</v>
      </c>
      <c r="H325" s="158"/>
      <c r="I325" s="159" t="s">
        <v>347</v>
      </c>
      <c r="J325" s="175" t="s">
        <v>310</v>
      </c>
      <c r="K325" s="160" t="s">
        <v>128</v>
      </c>
      <c r="L325" s="81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</row>
    <row r="326">
      <c r="A326" s="155" t="s">
        <v>329</v>
      </c>
      <c r="B326" s="173" t="s">
        <v>451</v>
      </c>
      <c r="C326" s="157" t="s">
        <v>478</v>
      </c>
      <c r="D326" s="158"/>
      <c r="E326" s="159" t="s">
        <v>528</v>
      </c>
      <c r="F326" s="175" t="s">
        <v>310</v>
      </c>
      <c r="G326" s="160" t="s">
        <v>94</v>
      </c>
      <c r="H326" s="158"/>
      <c r="I326" s="155" t="s">
        <v>336</v>
      </c>
      <c r="J326" s="156" t="s">
        <v>42</v>
      </c>
      <c r="K326" s="157" t="s">
        <v>131</v>
      </c>
      <c r="L326" s="81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>
      <c r="A327" s="162" t="s">
        <v>317</v>
      </c>
      <c r="B327" s="163" t="s">
        <v>310</v>
      </c>
      <c r="C327" s="164" t="s">
        <v>529</v>
      </c>
      <c r="D327" s="158"/>
      <c r="E327" s="162" t="s">
        <v>426</v>
      </c>
      <c r="F327" s="163" t="s">
        <v>47</v>
      </c>
      <c r="G327" s="164" t="s">
        <v>179</v>
      </c>
      <c r="H327" s="158"/>
      <c r="I327" s="165" t="s">
        <v>530</v>
      </c>
      <c r="J327" s="176" t="s">
        <v>314</v>
      </c>
      <c r="K327" s="166" t="s">
        <v>123</v>
      </c>
      <c r="L327" s="81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</row>
    <row r="328">
      <c r="A328" s="80"/>
      <c r="B328" s="192" t="s">
        <v>531</v>
      </c>
      <c r="C328" s="60"/>
      <c r="D328" s="60"/>
      <c r="E328" s="80"/>
      <c r="F328" s="167"/>
      <c r="G328" s="60"/>
      <c r="H328" s="60"/>
      <c r="I328" s="80"/>
      <c r="J328" s="147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</row>
    <row r="329">
      <c r="A329" s="153" t="s">
        <v>30</v>
      </c>
      <c r="B329" s="151" t="s">
        <v>308</v>
      </c>
      <c r="C329" s="154" t="s">
        <v>225</v>
      </c>
      <c r="D329" s="60"/>
      <c r="E329" s="150" t="s">
        <v>223</v>
      </c>
      <c r="F329" s="151" t="s">
        <v>307</v>
      </c>
      <c r="G329" s="152" t="s">
        <v>28</v>
      </c>
      <c r="H329" s="168"/>
      <c r="I329" s="153" t="s">
        <v>224</v>
      </c>
      <c r="J329" s="151" t="s">
        <v>309</v>
      </c>
      <c r="K329" s="154" t="s">
        <v>228</v>
      </c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</row>
    <row r="330">
      <c r="A330" s="155" t="s">
        <v>77</v>
      </c>
      <c r="B330" s="156" t="s">
        <v>314</v>
      </c>
      <c r="C330" s="157" t="s">
        <v>354</v>
      </c>
      <c r="D330" s="158"/>
      <c r="E330" s="155" t="s">
        <v>406</v>
      </c>
      <c r="F330" s="156" t="s">
        <v>314</v>
      </c>
      <c r="G330" s="157" t="s">
        <v>68</v>
      </c>
      <c r="H330" s="158"/>
      <c r="I330" s="159" t="s">
        <v>361</v>
      </c>
      <c r="J330" s="193" t="s">
        <v>417</v>
      </c>
      <c r="K330" s="160" t="s">
        <v>436</v>
      </c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</row>
    <row r="331">
      <c r="A331" s="159" t="s">
        <v>487</v>
      </c>
      <c r="B331" s="156" t="s">
        <v>47</v>
      </c>
      <c r="C331" s="160" t="s">
        <v>454</v>
      </c>
      <c r="D331" s="158"/>
      <c r="E331" s="159" t="s">
        <v>356</v>
      </c>
      <c r="F331" s="175" t="s">
        <v>47</v>
      </c>
      <c r="G331" s="160" t="s">
        <v>54</v>
      </c>
      <c r="H331" s="158"/>
      <c r="I331" s="159" t="s">
        <v>366</v>
      </c>
      <c r="J331" s="175" t="s">
        <v>310</v>
      </c>
      <c r="K331" s="160" t="s">
        <v>383</v>
      </c>
      <c r="L331" s="81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</row>
    <row r="332">
      <c r="A332" s="159" t="s">
        <v>101</v>
      </c>
      <c r="B332" s="175" t="s">
        <v>310</v>
      </c>
      <c r="C332" s="160" t="s">
        <v>410</v>
      </c>
      <c r="D332" s="158"/>
      <c r="E332" s="159" t="s">
        <v>532</v>
      </c>
      <c r="F332" s="175" t="s">
        <v>47</v>
      </c>
      <c r="G332" s="160" t="s">
        <v>45</v>
      </c>
      <c r="H332" s="161"/>
      <c r="I332" s="159" t="s">
        <v>357</v>
      </c>
      <c r="J332" s="175" t="s">
        <v>310</v>
      </c>
      <c r="K332" s="160" t="s">
        <v>379</v>
      </c>
      <c r="L332" s="81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</row>
    <row r="333">
      <c r="A333" s="159" t="s">
        <v>69</v>
      </c>
      <c r="B333" s="175" t="s">
        <v>310</v>
      </c>
      <c r="C333" s="160" t="s">
        <v>367</v>
      </c>
      <c r="D333" s="158"/>
      <c r="E333" s="155" t="s">
        <v>349</v>
      </c>
      <c r="F333" s="156" t="s">
        <v>314</v>
      </c>
      <c r="G333" s="157" t="s">
        <v>63</v>
      </c>
      <c r="H333" s="158"/>
      <c r="I333" s="159" t="s">
        <v>409</v>
      </c>
      <c r="J333" s="175" t="s">
        <v>47</v>
      </c>
      <c r="K333" s="160" t="s">
        <v>466</v>
      </c>
      <c r="L333" s="81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</row>
    <row r="334">
      <c r="A334" s="165" t="s">
        <v>180</v>
      </c>
      <c r="B334" s="176" t="s">
        <v>42</v>
      </c>
      <c r="C334" s="166" t="s">
        <v>404</v>
      </c>
      <c r="D334" s="158"/>
      <c r="E334" s="165" t="s">
        <v>477</v>
      </c>
      <c r="F334" s="176" t="s">
        <v>42</v>
      </c>
      <c r="G334" s="166" t="s">
        <v>413</v>
      </c>
      <c r="H334" s="158"/>
      <c r="I334" s="165" t="s">
        <v>465</v>
      </c>
      <c r="J334" s="176" t="s">
        <v>42</v>
      </c>
      <c r="K334" s="166" t="s">
        <v>455</v>
      </c>
      <c r="L334" s="81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</row>
    <row r="335">
      <c r="A335" s="169"/>
      <c r="B335" s="170"/>
      <c r="C335" s="171"/>
      <c r="D335" s="81"/>
      <c r="E335" s="169"/>
      <c r="F335" s="170"/>
      <c r="G335" s="171"/>
      <c r="H335" s="81"/>
      <c r="I335" s="169"/>
      <c r="J335" s="192" t="s">
        <v>531</v>
      </c>
      <c r="K335" s="171"/>
      <c r="L335" s="81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</row>
    <row r="336">
      <c r="A336" s="150" t="s">
        <v>33</v>
      </c>
      <c r="B336" s="151" t="s">
        <v>307</v>
      </c>
      <c r="C336" s="152" t="s">
        <v>36</v>
      </c>
      <c r="D336" s="60"/>
      <c r="E336" s="150" t="s">
        <v>31</v>
      </c>
      <c r="F336" s="151" t="s">
        <v>307</v>
      </c>
      <c r="G336" s="152" t="s">
        <v>35</v>
      </c>
      <c r="H336" s="81"/>
      <c r="I336" s="153" t="s">
        <v>226</v>
      </c>
      <c r="J336" s="151" t="s">
        <v>533</v>
      </c>
      <c r="K336" s="154" t="s">
        <v>227</v>
      </c>
      <c r="L336" s="81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</row>
    <row r="337">
      <c r="A337" s="159" t="s">
        <v>513</v>
      </c>
      <c r="B337" s="175" t="s">
        <v>417</v>
      </c>
      <c r="C337" s="160" t="s">
        <v>116</v>
      </c>
      <c r="D337" s="158"/>
      <c r="E337" s="155" t="s">
        <v>200</v>
      </c>
      <c r="F337" s="156" t="s">
        <v>314</v>
      </c>
      <c r="G337" s="157" t="s">
        <v>111</v>
      </c>
      <c r="H337" s="158"/>
      <c r="I337" s="159" t="s">
        <v>384</v>
      </c>
      <c r="J337" s="175" t="s">
        <v>310</v>
      </c>
      <c r="K337" s="160" t="s">
        <v>414</v>
      </c>
      <c r="L337" s="81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</row>
    <row r="338">
      <c r="A338" s="159" t="s">
        <v>93</v>
      </c>
      <c r="B338" s="175" t="s">
        <v>47</v>
      </c>
      <c r="C338" s="160" t="s">
        <v>108</v>
      </c>
      <c r="D338" s="158"/>
      <c r="E338" s="159" t="s">
        <v>92</v>
      </c>
      <c r="F338" s="175" t="s">
        <v>310</v>
      </c>
      <c r="G338" s="160" t="s">
        <v>115</v>
      </c>
      <c r="H338" s="158"/>
      <c r="I338" s="159" t="s">
        <v>369</v>
      </c>
      <c r="J338" s="175" t="s">
        <v>310</v>
      </c>
      <c r="K338" s="160" t="s">
        <v>378</v>
      </c>
      <c r="L338" s="81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</row>
    <row r="339">
      <c r="A339" s="155" t="s">
        <v>75</v>
      </c>
      <c r="B339" s="156" t="s">
        <v>42</v>
      </c>
      <c r="C339" s="157" t="s">
        <v>114</v>
      </c>
      <c r="D339" s="158"/>
      <c r="E339" s="155" t="s">
        <v>70</v>
      </c>
      <c r="F339" s="156" t="s">
        <v>42</v>
      </c>
      <c r="G339" s="157" t="s">
        <v>105</v>
      </c>
      <c r="H339" s="158"/>
      <c r="I339" s="159" t="s">
        <v>418</v>
      </c>
      <c r="J339" s="193" t="s">
        <v>417</v>
      </c>
      <c r="K339" s="160" t="s">
        <v>374</v>
      </c>
      <c r="L339" s="81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</row>
    <row r="340">
      <c r="A340" s="155" t="s">
        <v>83</v>
      </c>
      <c r="B340" s="156" t="s">
        <v>314</v>
      </c>
      <c r="C340" s="157" t="s">
        <v>106</v>
      </c>
      <c r="D340" s="158"/>
      <c r="E340" s="155" t="s">
        <v>185</v>
      </c>
      <c r="F340" s="156" t="s">
        <v>42</v>
      </c>
      <c r="G340" s="157" t="s">
        <v>107</v>
      </c>
      <c r="H340" s="158"/>
      <c r="I340" s="159" t="s">
        <v>452</v>
      </c>
      <c r="J340" s="175" t="s">
        <v>310</v>
      </c>
      <c r="K340" s="160" t="s">
        <v>382</v>
      </c>
      <c r="L340" s="81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</row>
    <row r="341">
      <c r="A341" s="165" t="s">
        <v>79</v>
      </c>
      <c r="B341" s="176" t="s">
        <v>42</v>
      </c>
      <c r="C341" s="166" t="s">
        <v>110</v>
      </c>
      <c r="D341" s="158"/>
      <c r="E341" s="162" t="s">
        <v>78</v>
      </c>
      <c r="F341" s="163" t="s">
        <v>310</v>
      </c>
      <c r="G341" s="164" t="s">
        <v>109</v>
      </c>
      <c r="H341" s="158"/>
      <c r="I341" s="165" t="s">
        <v>380</v>
      </c>
      <c r="J341" s="176" t="s">
        <v>314</v>
      </c>
      <c r="K341" s="166" t="s">
        <v>385</v>
      </c>
      <c r="L341" s="81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</row>
    <row r="342">
      <c r="A342" s="186"/>
      <c r="B342" s="190" t="s">
        <v>534</v>
      </c>
      <c r="C342" s="56"/>
      <c r="D342" s="81"/>
      <c r="E342" s="61"/>
      <c r="F342" s="172"/>
      <c r="G342" s="61"/>
      <c r="H342" s="81"/>
      <c r="I342" s="61"/>
      <c r="J342" s="192" t="s">
        <v>531</v>
      </c>
      <c r="K342" s="190"/>
      <c r="L342" s="81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</row>
    <row r="343">
      <c r="A343" s="61"/>
      <c r="B343" s="149"/>
      <c r="C343" s="61"/>
      <c r="D343" s="83"/>
      <c r="E343" s="60"/>
      <c r="F343" s="147"/>
      <c r="G343" s="60"/>
      <c r="H343" s="60"/>
      <c r="I343" s="60"/>
      <c r="J343" s="147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</row>
    <row r="344">
      <c r="A344" s="60"/>
      <c r="B344" s="149"/>
      <c r="C344" s="60"/>
      <c r="D344" s="60"/>
      <c r="E344" s="60"/>
      <c r="F344" s="147"/>
      <c r="G344" s="60"/>
      <c r="H344" s="60"/>
      <c r="I344" s="60"/>
      <c r="J344" s="147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</row>
    <row r="345">
      <c r="A345" s="61"/>
      <c r="B345" s="185"/>
      <c r="C345" s="61"/>
      <c r="D345" s="81"/>
      <c r="E345" s="61"/>
      <c r="F345" s="185"/>
      <c r="G345" s="61"/>
      <c r="H345" s="81"/>
      <c r="I345" s="61"/>
      <c r="J345" s="185"/>
      <c r="K345" s="61"/>
      <c r="L345" s="81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</row>
    <row r="346">
      <c r="A346" s="186"/>
      <c r="B346" s="188"/>
      <c r="C346" s="56"/>
      <c r="D346" s="81"/>
      <c r="E346" s="186"/>
      <c r="F346" s="188"/>
      <c r="G346" s="56"/>
      <c r="H346" s="81"/>
      <c r="I346" s="56"/>
      <c r="J346" s="188"/>
      <c r="K346" s="56"/>
      <c r="L346" s="81"/>
      <c r="N346" s="60"/>
      <c r="O346" s="60"/>
      <c r="P346" s="60"/>
      <c r="Q346" s="60"/>
      <c r="R346" s="60"/>
      <c r="S346" s="60"/>
      <c r="T346" s="60"/>
      <c r="U346" s="60"/>
      <c r="V346" s="60"/>
      <c r="W346" s="60"/>
    </row>
    <row r="347">
      <c r="A347" s="56"/>
      <c r="B347" s="188"/>
      <c r="C347" s="56"/>
      <c r="D347" s="81"/>
      <c r="E347" s="56"/>
      <c r="F347" s="188"/>
      <c r="G347" s="56"/>
      <c r="H347" s="81"/>
      <c r="I347" s="56"/>
      <c r="J347" s="188"/>
      <c r="K347" s="56"/>
      <c r="L347" s="81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</row>
    <row r="348">
      <c r="A348" s="186"/>
      <c r="B348" s="188"/>
      <c r="C348" s="56"/>
      <c r="D348" s="81"/>
      <c r="E348" s="186"/>
      <c r="F348" s="188"/>
      <c r="G348" s="56"/>
      <c r="H348" s="81"/>
      <c r="I348" s="186"/>
      <c r="J348" s="188"/>
      <c r="K348" s="56"/>
      <c r="L348" s="81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>
      <c r="A349" s="186"/>
      <c r="B349" s="188"/>
      <c r="C349" s="56"/>
      <c r="D349" s="81"/>
      <c r="E349" s="186"/>
      <c r="F349" s="188"/>
      <c r="G349" s="56"/>
      <c r="H349" s="81"/>
      <c r="I349" s="186"/>
      <c r="J349" s="188"/>
      <c r="K349" s="56"/>
      <c r="L349" s="81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</row>
    <row r="350">
      <c r="A350" s="56"/>
      <c r="B350" s="188"/>
      <c r="C350" s="56"/>
      <c r="D350" s="81"/>
      <c r="E350" s="56"/>
      <c r="F350" s="188"/>
      <c r="G350" s="56"/>
      <c r="H350" s="81"/>
      <c r="I350" s="56"/>
      <c r="J350" s="188"/>
      <c r="K350" s="56"/>
      <c r="L350" s="81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</row>
    <row r="351">
      <c r="A351" s="60"/>
      <c r="B351" s="177"/>
      <c r="C351" s="194"/>
      <c r="D351" s="81"/>
      <c r="E351" s="60"/>
      <c r="F351" s="177"/>
      <c r="G351" s="60"/>
      <c r="H351" s="81"/>
      <c r="I351" s="60"/>
      <c r="J351" s="147"/>
      <c r="K351" s="60"/>
      <c r="L351" s="81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</row>
    <row r="352">
      <c r="A352" s="61"/>
      <c r="B352" s="185"/>
      <c r="C352" s="61"/>
      <c r="D352" s="81"/>
      <c r="E352" s="61"/>
      <c r="F352" s="185"/>
      <c r="G352" s="61"/>
      <c r="H352" s="81"/>
      <c r="I352" s="61"/>
      <c r="J352" s="185"/>
      <c r="K352" s="61"/>
      <c r="L352" s="81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</row>
    <row r="353">
      <c r="A353" s="186"/>
      <c r="B353" s="188"/>
      <c r="C353" s="56"/>
      <c r="D353" s="81"/>
      <c r="E353" s="186"/>
      <c r="F353" s="188"/>
      <c r="G353" s="56"/>
      <c r="H353" s="81"/>
      <c r="I353" s="186"/>
      <c r="J353" s="188"/>
      <c r="K353" s="56"/>
      <c r="L353" s="81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</row>
    <row r="354">
      <c r="A354" s="56"/>
      <c r="B354" s="188"/>
      <c r="C354" s="56"/>
      <c r="D354" s="81"/>
      <c r="E354" s="56"/>
      <c r="F354" s="188"/>
      <c r="G354" s="56"/>
      <c r="H354" s="81"/>
      <c r="I354" s="56"/>
      <c r="J354" s="188"/>
      <c r="K354" s="56"/>
      <c r="L354" s="81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</row>
    <row r="355">
      <c r="A355" s="186"/>
      <c r="B355" s="188"/>
      <c r="C355" s="56"/>
      <c r="D355" s="81"/>
      <c r="E355" s="186"/>
      <c r="F355" s="188"/>
      <c r="G355" s="56"/>
      <c r="H355" s="81"/>
      <c r="I355" s="186"/>
      <c r="J355" s="188"/>
      <c r="K355" s="56"/>
      <c r="L355" s="81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</row>
    <row r="356">
      <c r="A356" s="186"/>
      <c r="B356" s="188"/>
      <c r="C356" s="56"/>
      <c r="D356" s="81"/>
      <c r="E356" s="186"/>
      <c r="F356" s="188"/>
      <c r="G356" s="56"/>
      <c r="H356" s="81"/>
      <c r="I356" s="186"/>
      <c r="J356" s="188"/>
      <c r="K356" s="56"/>
      <c r="L356" s="81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</row>
    <row r="357">
      <c r="A357" s="56"/>
      <c r="B357" s="188"/>
      <c r="C357" s="56"/>
      <c r="D357" s="81"/>
      <c r="E357" s="56"/>
      <c r="F357" s="188"/>
      <c r="G357" s="56"/>
      <c r="H357" s="81"/>
      <c r="I357" s="56"/>
      <c r="J357" s="188"/>
      <c r="K357" s="56"/>
      <c r="L357" s="81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</row>
    <row r="358">
      <c r="A358" s="60"/>
      <c r="B358" s="177"/>
      <c r="C358" s="60"/>
      <c r="D358" s="60"/>
      <c r="E358" s="60"/>
      <c r="F358" s="148"/>
      <c r="G358" s="60"/>
      <c r="H358" s="60"/>
      <c r="I358" s="56"/>
      <c r="J358" s="195"/>
      <c r="K358" s="56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</row>
    <row r="359">
      <c r="A359" s="61"/>
      <c r="B359" s="185"/>
      <c r="C359" s="61"/>
      <c r="D359" s="60"/>
      <c r="E359" s="61"/>
      <c r="F359" s="185"/>
      <c r="G359" s="61"/>
      <c r="H359" s="83"/>
      <c r="I359" s="61"/>
      <c r="J359" s="185"/>
      <c r="K359" s="61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</row>
    <row r="360">
      <c r="A360" s="56"/>
      <c r="B360" s="188"/>
      <c r="C360" s="56"/>
      <c r="D360" s="60"/>
      <c r="E360" s="186"/>
      <c r="F360" s="188"/>
      <c r="G360" s="56"/>
      <c r="H360" s="60"/>
      <c r="I360" s="186"/>
      <c r="J360" s="188"/>
      <c r="K360" s="56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</row>
    <row r="361">
      <c r="A361" s="56"/>
      <c r="B361" s="188"/>
      <c r="C361" s="56"/>
      <c r="D361" s="60"/>
      <c r="E361" s="56"/>
      <c r="F361" s="188"/>
      <c r="G361" s="56"/>
      <c r="H361" s="81"/>
      <c r="I361" s="56"/>
      <c r="J361" s="188"/>
      <c r="K361" s="56"/>
      <c r="L361" s="81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</row>
    <row r="362">
      <c r="A362" s="186"/>
      <c r="B362" s="188"/>
      <c r="C362" s="56"/>
      <c r="D362" s="60"/>
      <c r="E362" s="186"/>
      <c r="F362" s="188"/>
      <c r="G362" s="56"/>
      <c r="H362" s="81"/>
      <c r="I362" s="186"/>
      <c r="J362" s="188"/>
      <c r="K362" s="56"/>
      <c r="L362" s="81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</row>
    <row r="363">
      <c r="A363" s="186"/>
      <c r="B363" s="188"/>
      <c r="C363" s="56"/>
      <c r="D363" s="60"/>
      <c r="E363" s="186"/>
      <c r="F363" s="188"/>
      <c r="G363" s="56"/>
      <c r="H363" s="81"/>
      <c r="I363" s="186"/>
      <c r="J363" s="188"/>
      <c r="K363" s="56"/>
      <c r="L363" s="81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</row>
    <row r="364">
      <c r="A364" s="56"/>
      <c r="B364" s="188"/>
      <c r="C364" s="56"/>
      <c r="D364" s="60"/>
      <c r="E364" s="56"/>
      <c r="F364" s="188"/>
      <c r="G364" s="56"/>
      <c r="H364" s="81"/>
      <c r="I364" s="56"/>
      <c r="J364" s="188"/>
      <c r="K364" s="56"/>
      <c r="L364" s="81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</row>
    <row r="365">
      <c r="A365" s="61"/>
      <c r="B365" s="172"/>
      <c r="C365" s="61"/>
      <c r="D365" s="81"/>
      <c r="E365" s="61"/>
      <c r="F365" s="172"/>
      <c r="G365" s="61"/>
      <c r="H365" s="81"/>
      <c r="I365" s="61"/>
      <c r="J365" s="172"/>
      <c r="K365" s="61"/>
      <c r="L365" s="81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</row>
    <row r="366">
      <c r="A366" s="61"/>
      <c r="B366" s="185"/>
      <c r="C366" s="61"/>
      <c r="D366" s="60"/>
      <c r="E366" s="61"/>
      <c r="F366" s="185"/>
      <c r="G366" s="61"/>
      <c r="H366" s="81"/>
      <c r="I366" s="61"/>
      <c r="J366" s="185"/>
      <c r="K366" s="61"/>
      <c r="L366" s="81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</row>
    <row r="367">
      <c r="A367" s="56"/>
      <c r="B367" s="188"/>
      <c r="C367" s="56"/>
      <c r="D367" s="60"/>
      <c r="E367" s="186"/>
      <c r="F367" s="188"/>
      <c r="G367" s="56"/>
      <c r="H367" s="81"/>
      <c r="I367" s="186"/>
      <c r="J367" s="172"/>
      <c r="K367" s="56"/>
      <c r="L367" s="81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</row>
    <row r="368">
      <c r="A368" s="56"/>
      <c r="B368" s="188"/>
      <c r="C368" s="56"/>
      <c r="D368" s="60"/>
      <c r="E368" s="56"/>
      <c r="F368" s="188"/>
      <c r="G368" s="56"/>
      <c r="H368" s="81"/>
      <c r="I368" s="56"/>
      <c r="J368" s="172"/>
      <c r="K368" s="56"/>
      <c r="L368" s="81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</row>
    <row r="369">
      <c r="A369" s="186"/>
      <c r="B369" s="188"/>
      <c r="C369" s="56"/>
      <c r="D369" s="60"/>
      <c r="E369" s="186"/>
      <c r="F369" s="188"/>
      <c r="G369" s="56"/>
      <c r="H369" s="81"/>
      <c r="I369" s="186"/>
      <c r="J369" s="172"/>
      <c r="K369" s="56"/>
      <c r="L369" s="81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</row>
    <row r="370">
      <c r="A370" s="186"/>
      <c r="B370" s="188"/>
      <c r="C370" s="56"/>
      <c r="D370" s="60"/>
      <c r="E370" s="186"/>
      <c r="F370" s="188"/>
      <c r="G370" s="56"/>
      <c r="H370" s="81"/>
      <c r="I370" s="186"/>
      <c r="J370" s="185"/>
      <c r="K370" s="56"/>
      <c r="L370" s="81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</row>
    <row r="371">
      <c r="A371" s="56"/>
      <c r="B371" s="188"/>
      <c r="C371" s="56"/>
      <c r="D371" s="60"/>
      <c r="E371" s="56"/>
      <c r="F371" s="188"/>
      <c r="G371" s="56"/>
      <c r="H371" s="81"/>
      <c r="I371" s="56"/>
      <c r="J371" s="172"/>
      <c r="K371" s="56"/>
      <c r="L371" s="81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</row>
    <row r="372">
      <c r="A372" s="186"/>
      <c r="B372" s="148"/>
      <c r="C372" s="56"/>
      <c r="D372" s="81"/>
      <c r="E372" s="61"/>
      <c r="F372" s="172"/>
      <c r="G372" s="61"/>
      <c r="H372" s="81"/>
      <c r="I372" s="61"/>
      <c r="J372" s="172"/>
      <c r="K372" s="61"/>
      <c r="L372" s="81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</row>
    <row r="373">
      <c r="A373" s="61"/>
      <c r="B373" s="149"/>
      <c r="C373" s="61"/>
      <c r="D373" s="83"/>
      <c r="E373" s="60"/>
      <c r="F373" s="147"/>
      <c r="G373" s="60"/>
      <c r="H373" s="60"/>
      <c r="I373" s="60"/>
      <c r="J373" s="147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</row>
    <row r="374">
      <c r="A374" s="60"/>
      <c r="B374" s="149"/>
      <c r="D374" s="60"/>
      <c r="F374" s="147"/>
      <c r="G374" s="60"/>
      <c r="H374" s="60"/>
      <c r="I374" s="60"/>
      <c r="J374" s="147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</row>
    <row r="375">
      <c r="A375" s="61"/>
      <c r="B375" s="185"/>
      <c r="C375" s="61"/>
      <c r="D375" s="81"/>
      <c r="E375" s="61"/>
      <c r="F375" s="185"/>
      <c r="G375" s="61"/>
      <c r="H375" s="81"/>
      <c r="I375" s="61"/>
      <c r="J375" s="185"/>
      <c r="K375" s="61"/>
      <c r="L375" s="81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</row>
    <row r="376">
      <c r="A376" s="56"/>
      <c r="B376" s="188"/>
      <c r="C376" s="56"/>
      <c r="D376" s="81"/>
      <c r="E376" s="56"/>
      <c r="F376" s="188"/>
      <c r="G376" s="56"/>
      <c r="H376" s="81"/>
      <c r="I376" s="186"/>
      <c r="J376" s="188"/>
      <c r="K376" s="56"/>
      <c r="L376" s="81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</row>
    <row r="377">
      <c r="A377" s="56"/>
      <c r="B377" s="188"/>
      <c r="C377" s="56"/>
      <c r="D377" s="81"/>
      <c r="E377" s="56"/>
      <c r="F377" s="188"/>
      <c r="G377" s="56"/>
      <c r="H377" s="81"/>
      <c r="I377" s="56"/>
      <c r="J377" s="188"/>
      <c r="K377" s="56"/>
      <c r="L377" s="81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</row>
    <row r="378">
      <c r="A378" s="186"/>
      <c r="B378" s="188"/>
      <c r="C378" s="56"/>
      <c r="D378" s="81"/>
      <c r="E378" s="186"/>
      <c r="F378" s="188"/>
      <c r="G378" s="56"/>
      <c r="H378" s="81"/>
      <c r="I378" s="186"/>
      <c r="J378" s="188"/>
      <c r="K378" s="56"/>
      <c r="L378" s="81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</row>
    <row r="379">
      <c r="A379" s="186"/>
      <c r="B379" s="188"/>
      <c r="C379" s="56"/>
      <c r="D379" s="81"/>
      <c r="E379" s="186"/>
      <c r="F379" s="188"/>
      <c r="G379" s="56"/>
      <c r="H379" s="81"/>
      <c r="I379" s="186"/>
      <c r="J379" s="188"/>
      <c r="K379" s="56"/>
      <c r="L379" s="81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</row>
    <row r="380">
      <c r="A380" s="56"/>
      <c r="B380" s="188"/>
      <c r="C380" s="56"/>
      <c r="D380" s="81"/>
      <c r="E380" s="56"/>
      <c r="F380" s="188"/>
      <c r="G380" s="56"/>
      <c r="H380" s="81"/>
      <c r="I380" s="56"/>
      <c r="J380" s="188"/>
      <c r="K380" s="56"/>
      <c r="L380" s="81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</row>
    <row r="381">
      <c r="B381" s="177"/>
      <c r="D381" s="81"/>
      <c r="F381" s="177"/>
      <c r="G381" s="60"/>
      <c r="H381" s="81"/>
      <c r="J381" s="147"/>
      <c r="K381" s="60"/>
      <c r="L381" s="81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</row>
    <row r="382">
      <c r="A382" s="61"/>
      <c r="B382" s="185"/>
      <c r="C382" s="61"/>
      <c r="D382" s="81"/>
      <c r="E382" s="61"/>
      <c r="F382" s="185"/>
      <c r="G382" s="61"/>
      <c r="H382" s="81"/>
      <c r="I382" s="61"/>
      <c r="J382" s="185"/>
      <c r="K382" s="61"/>
      <c r="L382" s="81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</row>
    <row r="383">
      <c r="A383" s="56"/>
      <c r="B383" s="188"/>
      <c r="C383" s="56"/>
      <c r="D383" s="81"/>
      <c r="E383" s="56"/>
      <c r="F383" s="188"/>
      <c r="G383" s="56"/>
      <c r="H383" s="81"/>
      <c r="I383" s="56"/>
      <c r="J383" s="188"/>
      <c r="K383" s="56"/>
      <c r="L383" s="81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</row>
    <row r="384">
      <c r="A384" s="56"/>
      <c r="B384" s="188"/>
      <c r="C384" s="56"/>
      <c r="D384" s="81"/>
      <c r="E384" s="56"/>
      <c r="F384" s="188"/>
      <c r="G384" s="56"/>
      <c r="H384" s="81"/>
      <c r="I384" s="56"/>
      <c r="J384" s="188"/>
      <c r="K384" s="56"/>
      <c r="L384" s="81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</row>
    <row r="385">
      <c r="A385" s="186"/>
      <c r="B385" s="188"/>
      <c r="C385" s="56"/>
      <c r="D385" s="81"/>
      <c r="E385" s="186"/>
      <c r="F385" s="188"/>
      <c r="G385" s="56"/>
      <c r="H385" s="81"/>
      <c r="I385" s="186"/>
      <c r="J385" s="188"/>
      <c r="K385" s="56"/>
      <c r="L385" s="81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</row>
    <row r="386">
      <c r="A386" s="186"/>
      <c r="B386" s="196"/>
      <c r="C386" s="56"/>
      <c r="D386" s="81"/>
      <c r="E386" s="186"/>
      <c r="F386" s="188"/>
      <c r="G386" s="56"/>
      <c r="H386" s="81"/>
      <c r="I386" s="186"/>
      <c r="J386" s="188"/>
      <c r="K386" s="56"/>
      <c r="L386" s="81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</row>
    <row r="387">
      <c r="A387" s="56"/>
      <c r="B387" s="188"/>
      <c r="C387" s="56"/>
      <c r="D387" s="81"/>
      <c r="E387" s="56"/>
      <c r="F387" s="188"/>
      <c r="G387" s="56"/>
      <c r="H387" s="81"/>
      <c r="I387" s="56"/>
      <c r="J387" s="188"/>
      <c r="K387" s="56"/>
      <c r="L387" s="81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</row>
    <row r="388">
      <c r="A388" s="60"/>
      <c r="B388" s="177"/>
      <c r="D388" s="60"/>
      <c r="F388" s="185"/>
      <c r="H388" s="60"/>
      <c r="I388" s="56"/>
      <c r="J388" s="195"/>
      <c r="K388" s="56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</row>
    <row r="389">
      <c r="A389" s="61"/>
      <c r="B389" s="185"/>
      <c r="C389" s="61"/>
      <c r="D389" s="60"/>
      <c r="E389" s="61"/>
      <c r="F389" s="185"/>
      <c r="G389" s="61"/>
      <c r="H389" s="83"/>
      <c r="I389" s="61"/>
      <c r="J389" s="185"/>
      <c r="K389" s="61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</row>
    <row r="390">
      <c r="A390" s="56"/>
      <c r="B390" s="188"/>
      <c r="C390" s="56"/>
      <c r="D390" s="60"/>
      <c r="E390" s="56"/>
      <c r="F390" s="188"/>
      <c r="G390" s="56"/>
      <c r="H390" s="60"/>
      <c r="I390" s="186"/>
      <c r="J390" s="188"/>
      <c r="K390" s="56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</row>
    <row r="391">
      <c r="A391" s="56"/>
      <c r="B391" s="188"/>
      <c r="C391" s="56"/>
      <c r="D391" s="60"/>
      <c r="E391" s="56"/>
      <c r="F391" s="188"/>
      <c r="G391" s="56"/>
      <c r="H391" s="81"/>
      <c r="I391" s="56"/>
      <c r="J391" s="188"/>
      <c r="K391" s="56"/>
      <c r="L391" s="81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</row>
    <row r="392">
      <c r="A392" s="186"/>
      <c r="B392" s="188"/>
      <c r="C392" s="56"/>
      <c r="D392" s="60"/>
      <c r="E392" s="186"/>
      <c r="F392" s="188"/>
      <c r="G392" s="56"/>
      <c r="H392" s="81"/>
      <c r="I392" s="186"/>
      <c r="J392" s="188"/>
      <c r="K392" s="56"/>
      <c r="L392" s="81"/>
      <c r="N392" s="60"/>
      <c r="O392" s="60"/>
      <c r="P392" s="60"/>
      <c r="Q392" s="60"/>
      <c r="R392" s="60"/>
      <c r="S392" s="60"/>
      <c r="T392" s="60"/>
      <c r="U392" s="60"/>
      <c r="V392" s="60"/>
      <c r="W392" s="60"/>
    </row>
    <row r="393">
      <c r="A393" s="186"/>
      <c r="B393" s="188"/>
      <c r="C393" s="56"/>
      <c r="D393" s="60"/>
      <c r="E393" s="186"/>
      <c r="F393" s="188"/>
      <c r="G393" s="56"/>
      <c r="H393" s="81"/>
      <c r="I393" s="186"/>
      <c r="J393" s="188"/>
      <c r="K393" s="56"/>
      <c r="L393" s="81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</row>
    <row r="394">
      <c r="A394" s="56"/>
      <c r="B394" s="188"/>
      <c r="C394" s="56"/>
      <c r="D394" s="60"/>
      <c r="E394" s="56"/>
      <c r="F394" s="188"/>
      <c r="G394" s="56"/>
      <c r="H394" s="81"/>
      <c r="I394" s="56"/>
      <c r="J394" s="188"/>
      <c r="K394" s="56"/>
      <c r="L394" s="81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</row>
    <row r="395">
      <c r="A395" s="61"/>
      <c r="B395" s="172"/>
      <c r="C395" s="61"/>
      <c r="D395" s="81"/>
      <c r="E395" s="61"/>
      <c r="F395" s="172"/>
      <c r="G395" s="61"/>
      <c r="H395" s="81"/>
      <c r="I395" s="61"/>
      <c r="J395" s="188"/>
      <c r="K395" s="61"/>
      <c r="L395" s="81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</row>
    <row r="396">
      <c r="A396" s="61"/>
      <c r="B396" s="185"/>
      <c r="C396" s="61"/>
      <c r="D396" s="60"/>
      <c r="E396" s="61"/>
      <c r="F396" s="185"/>
      <c r="G396" s="61"/>
      <c r="H396" s="81"/>
      <c r="I396" s="61"/>
      <c r="J396" s="185"/>
      <c r="K396" s="61"/>
      <c r="L396" s="81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</row>
    <row r="397">
      <c r="A397" s="56"/>
      <c r="B397" s="188"/>
      <c r="C397" s="56"/>
      <c r="D397" s="60"/>
      <c r="E397" s="56"/>
      <c r="F397" s="196"/>
      <c r="G397" s="56"/>
      <c r="H397" s="81"/>
      <c r="I397" s="186"/>
      <c r="J397" s="172"/>
      <c r="K397" s="56"/>
      <c r="L397" s="81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</row>
    <row r="398">
      <c r="A398" s="56"/>
      <c r="B398" s="188"/>
      <c r="C398" s="56"/>
      <c r="D398" s="60"/>
      <c r="E398" s="56"/>
      <c r="F398" s="188"/>
      <c r="G398" s="56"/>
      <c r="H398" s="81"/>
      <c r="I398" s="56"/>
      <c r="J398" s="172"/>
      <c r="K398" s="56"/>
      <c r="L398" s="81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</row>
    <row r="399">
      <c r="A399" s="186"/>
      <c r="B399" s="188"/>
      <c r="C399" s="56"/>
      <c r="D399" s="60"/>
      <c r="E399" s="186"/>
      <c r="F399" s="188"/>
      <c r="G399" s="56"/>
      <c r="H399" s="81"/>
      <c r="I399" s="186"/>
      <c r="J399" s="172"/>
      <c r="K399" s="56"/>
      <c r="L399" s="81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</row>
    <row r="400">
      <c r="A400" s="186"/>
      <c r="B400" s="188"/>
      <c r="C400" s="56"/>
      <c r="D400" s="60"/>
      <c r="E400" s="186"/>
      <c r="F400" s="188"/>
      <c r="G400" s="56"/>
      <c r="H400" s="81"/>
      <c r="I400" s="186"/>
      <c r="J400" s="185"/>
      <c r="K400" s="56"/>
      <c r="L400" s="81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</row>
    <row r="401">
      <c r="A401" s="56"/>
      <c r="B401" s="188"/>
      <c r="C401" s="56"/>
      <c r="D401" s="60"/>
      <c r="E401" s="56"/>
      <c r="F401" s="188"/>
      <c r="G401" s="56"/>
      <c r="H401" s="81"/>
      <c r="I401" s="56"/>
      <c r="J401" s="172"/>
      <c r="K401" s="56"/>
      <c r="L401" s="81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</row>
    <row r="402">
      <c r="A402" s="60"/>
      <c r="B402" s="149"/>
      <c r="D402" s="60"/>
      <c r="E402" s="60"/>
      <c r="F402" s="147"/>
      <c r="G402" s="60"/>
      <c r="H402" s="60"/>
      <c r="I402" s="60"/>
      <c r="J402" s="147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</row>
    <row r="403">
      <c r="A403" s="60"/>
      <c r="B403" s="149"/>
      <c r="C403" s="60"/>
      <c r="D403" s="60"/>
      <c r="F403" s="147"/>
      <c r="G403" s="60"/>
      <c r="H403" s="60"/>
      <c r="I403" s="60"/>
      <c r="J403" s="147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</row>
    <row r="404">
      <c r="A404" s="60"/>
      <c r="B404" s="149"/>
      <c r="C404" s="60"/>
      <c r="D404" s="60"/>
      <c r="F404" s="147"/>
      <c r="G404" s="60"/>
      <c r="H404" s="60"/>
      <c r="I404" s="60"/>
      <c r="J404" s="147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</row>
    <row r="405">
      <c r="A405" s="60"/>
      <c r="B405" s="149"/>
      <c r="C405" s="60"/>
      <c r="D405" s="60"/>
      <c r="F405" s="147"/>
      <c r="G405" s="60"/>
      <c r="H405" s="60"/>
      <c r="I405" s="60"/>
      <c r="J405" s="147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</row>
    <row r="406">
      <c r="A406" s="60"/>
      <c r="B406" s="149"/>
      <c r="C406" s="60"/>
      <c r="D406" s="60"/>
      <c r="E406" s="60"/>
      <c r="F406" s="147"/>
      <c r="G406" s="60"/>
      <c r="H406" s="60"/>
      <c r="I406" s="60"/>
      <c r="J406" s="147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</row>
    <row r="407">
      <c r="A407" s="60"/>
      <c r="B407" s="149"/>
      <c r="C407" s="60"/>
      <c r="D407" s="60"/>
      <c r="E407" s="60"/>
      <c r="F407" s="147"/>
      <c r="G407" s="60"/>
      <c r="H407" s="60"/>
      <c r="I407" s="60"/>
      <c r="J407" s="147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</row>
    <row r="408">
      <c r="A408" s="60"/>
      <c r="B408" s="149"/>
      <c r="C408" s="60"/>
      <c r="D408" s="60"/>
      <c r="E408" s="60"/>
      <c r="F408" s="147"/>
      <c r="G408" s="60"/>
      <c r="H408" s="60"/>
      <c r="I408" s="60"/>
      <c r="J408" s="147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</row>
    <row r="409">
      <c r="A409" s="60"/>
      <c r="B409" s="149"/>
      <c r="C409" s="60"/>
      <c r="D409" s="60"/>
      <c r="E409" s="60"/>
      <c r="F409" s="147"/>
      <c r="G409" s="60"/>
      <c r="H409" s="60"/>
      <c r="I409" s="60"/>
      <c r="J409" s="147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</row>
    <row r="410">
      <c r="A410" s="60"/>
      <c r="B410" s="149"/>
      <c r="C410" s="60"/>
      <c r="D410" s="60"/>
      <c r="E410" s="60"/>
      <c r="F410" s="147"/>
      <c r="G410" s="60"/>
      <c r="H410" s="60"/>
      <c r="I410" s="60"/>
      <c r="J410" s="147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</row>
    <row r="411">
      <c r="A411" s="60"/>
      <c r="B411" s="149"/>
      <c r="C411" s="60"/>
      <c r="D411" s="60"/>
      <c r="E411" s="60"/>
      <c r="F411" s="147"/>
      <c r="G411" s="60"/>
      <c r="H411" s="60"/>
      <c r="I411" s="60"/>
      <c r="J411" s="147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</row>
    <row r="412">
      <c r="A412" s="60"/>
      <c r="B412" s="149"/>
      <c r="C412" s="60"/>
      <c r="D412" s="60"/>
      <c r="E412" s="60"/>
      <c r="F412" s="147"/>
      <c r="G412" s="60"/>
      <c r="H412" s="60"/>
      <c r="I412" s="60"/>
      <c r="J412" s="147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</row>
    <row r="413">
      <c r="A413" s="60"/>
      <c r="B413" s="149"/>
      <c r="C413" s="60"/>
      <c r="D413" s="60"/>
      <c r="E413" s="60"/>
      <c r="F413" s="147"/>
      <c r="G413" s="60"/>
      <c r="H413" s="60"/>
      <c r="I413" s="60"/>
      <c r="J413" s="147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</row>
    <row r="414">
      <c r="A414" s="60"/>
      <c r="B414" s="149"/>
      <c r="C414" s="60"/>
      <c r="D414" s="60"/>
      <c r="E414" s="60"/>
      <c r="F414" s="147"/>
      <c r="G414" s="60"/>
      <c r="H414" s="60"/>
      <c r="I414" s="60"/>
      <c r="J414" s="147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</row>
    <row r="415">
      <c r="A415" s="60"/>
      <c r="B415" s="149"/>
      <c r="C415" s="60"/>
      <c r="D415" s="60"/>
      <c r="E415" s="60"/>
      <c r="F415" s="147"/>
      <c r="G415" s="60"/>
      <c r="H415" s="60"/>
      <c r="I415" s="60"/>
      <c r="J415" s="147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</row>
    <row r="416">
      <c r="A416" s="60"/>
      <c r="B416" s="149"/>
      <c r="C416" s="60"/>
      <c r="D416" s="60"/>
      <c r="E416" s="60"/>
      <c r="F416" s="147"/>
      <c r="G416" s="60"/>
      <c r="H416" s="60"/>
      <c r="I416" s="60"/>
      <c r="J416" s="147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</row>
    <row r="417">
      <c r="A417" s="60"/>
      <c r="B417" s="149"/>
      <c r="C417" s="60"/>
      <c r="D417" s="60"/>
      <c r="E417" s="60"/>
      <c r="F417" s="147"/>
      <c r="G417" s="60"/>
      <c r="H417" s="60"/>
      <c r="I417" s="60"/>
      <c r="J417" s="147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</row>
    <row r="418">
      <c r="A418" s="60"/>
      <c r="B418" s="149"/>
      <c r="C418" s="60"/>
      <c r="D418" s="60"/>
      <c r="E418" s="60"/>
      <c r="F418" s="147"/>
      <c r="G418" s="60"/>
      <c r="H418" s="60"/>
      <c r="I418" s="60"/>
      <c r="J418" s="147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</row>
    <row r="419">
      <c r="A419" s="60"/>
      <c r="B419" s="149"/>
      <c r="C419" s="60"/>
      <c r="D419" s="60"/>
      <c r="E419" s="60"/>
      <c r="F419" s="147"/>
      <c r="G419" s="60"/>
      <c r="H419" s="60"/>
      <c r="I419" s="60"/>
      <c r="J419" s="147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</row>
    <row r="420">
      <c r="A420" s="60"/>
      <c r="B420" s="149"/>
      <c r="C420" s="60"/>
      <c r="D420" s="60"/>
      <c r="E420" s="60"/>
      <c r="F420" s="147"/>
      <c r="G420" s="60"/>
      <c r="H420" s="60"/>
      <c r="I420" s="60"/>
      <c r="J420" s="147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</row>
    <row r="421">
      <c r="A421" s="60"/>
      <c r="B421" s="149"/>
      <c r="C421" s="60"/>
      <c r="D421" s="60"/>
      <c r="E421" s="60"/>
      <c r="F421" s="147"/>
      <c r="G421" s="60"/>
      <c r="H421" s="60"/>
      <c r="I421" s="60"/>
      <c r="J421" s="147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</row>
    <row r="422">
      <c r="A422" s="60"/>
      <c r="B422" s="149"/>
      <c r="C422" s="60"/>
      <c r="D422" s="60"/>
      <c r="E422" s="60"/>
      <c r="F422" s="147"/>
      <c r="G422" s="60"/>
      <c r="H422" s="60"/>
      <c r="I422" s="60"/>
      <c r="J422" s="147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</row>
    <row r="423">
      <c r="A423" s="60"/>
      <c r="B423" s="149"/>
      <c r="C423" s="60"/>
      <c r="D423" s="60"/>
      <c r="E423" s="60"/>
      <c r="F423" s="147"/>
      <c r="G423" s="60"/>
      <c r="H423" s="60"/>
      <c r="I423" s="60"/>
      <c r="J423" s="147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</row>
    <row r="424">
      <c r="A424" s="60"/>
      <c r="B424" s="149"/>
      <c r="C424" s="60"/>
      <c r="D424" s="60"/>
      <c r="E424" s="60"/>
      <c r="F424" s="147"/>
      <c r="G424" s="60"/>
      <c r="H424" s="60"/>
      <c r="I424" s="60"/>
      <c r="J424" s="147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</row>
    <row r="425">
      <c r="A425" s="60"/>
      <c r="B425" s="149"/>
      <c r="C425" s="60"/>
      <c r="D425" s="60"/>
      <c r="E425" s="60"/>
      <c r="F425" s="147"/>
      <c r="G425" s="60"/>
      <c r="H425" s="60"/>
      <c r="I425" s="60"/>
      <c r="J425" s="147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</row>
    <row r="426">
      <c r="A426" s="60"/>
      <c r="B426" s="149"/>
      <c r="C426" s="60"/>
      <c r="D426" s="60"/>
      <c r="E426" s="60"/>
      <c r="F426" s="147"/>
      <c r="G426" s="60"/>
      <c r="H426" s="60"/>
      <c r="I426" s="60"/>
      <c r="J426" s="147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</row>
    <row r="427">
      <c r="A427" s="60"/>
      <c r="B427" s="149"/>
      <c r="C427" s="60"/>
      <c r="D427" s="60"/>
      <c r="E427" s="60"/>
      <c r="F427" s="147"/>
      <c r="G427" s="60"/>
      <c r="H427" s="60"/>
      <c r="I427" s="60"/>
      <c r="J427" s="147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</row>
    <row r="428">
      <c r="A428" s="60"/>
      <c r="B428" s="149"/>
      <c r="C428" s="60"/>
      <c r="D428" s="60"/>
      <c r="E428" s="60"/>
      <c r="F428" s="147"/>
      <c r="G428" s="60"/>
      <c r="H428" s="60"/>
      <c r="I428" s="60"/>
      <c r="J428" s="147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</row>
    <row r="429">
      <c r="A429" s="60"/>
      <c r="B429" s="149"/>
      <c r="C429" s="60"/>
      <c r="D429" s="60"/>
      <c r="E429" s="60"/>
      <c r="F429" s="147"/>
      <c r="G429" s="60"/>
      <c r="H429" s="60"/>
      <c r="I429" s="60"/>
      <c r="J429" s="147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</row>
    <row r="430">
      <c r="A430" s="60"/>
      <c r="B430" s="149"/>
      <c r="C430" s="60"/>
      <c r="D430" s="60"/>
      <c r="E430" s="60"/>
      <c r="F430" s="147"/>
      <c r="G430" s="60"/>
      <c r="H430" s="60"/>
      <c r="I430" s="60"/>
      <c r="J430" s="147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</row>
    <row r="431">
      <c r="A431" s="60"/>
      <c r="B431" s="149"/>
      <c r="C431" s="60"/>
      <c r="D431" s="60"/>
      <c r="E431" s="60"/>
      <c r="F431" s="147"/>
      <c r="G431" s="60"/>
      <c r="H431" s="60"/>
      <c r="I431" s="60"/>
      <c r="J431" s="147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</row>
    <row r="432">
      <c r="A432" s="60"/>
      <c r="B432" s="149"/>
      <c r="C432" s="60"/>
      <c r="D432" s="60"/>
      <c r="E432" s="60"/>
      <c r="F432" s="147"/>
      <c r="G432" s="60"/>
      <c r="H432" s="60"/>
      <c r="I432" s="60"/>
      <c r="J432" s="147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</row>
    <row r="433">
      <c r="A433" s="60"/>
      <c r="B433" s="149"/>
      <c r="C433" s="60"/>
      <c r="D433" s="60"/>
      <c r="E433" s="60"/>
      <c r="F433" s="147"/>
      <c r="G433" s="60"/>
      <c r="H433" s="60"/>
      <c r="I433" s="60"/>
      <c r="J433" s="147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</row>
    <row r="434">
      <c r="A434" s="60"/>
      <c r="B434" s="149"/>
      <c r="C434" s="60"/>
      <c r="D434" s="60"/>
      <c r="E434" s="60"/>
      <c r="F434" s="147"/>
      <c r="G434" s="60"/>
      <c r="H434" s="60"/>
      <c r="I434" s="60"/>
      <c r="J434" s="147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</row>
    <row r="435">
      <c r="A435" s="60"/>
      <c r="B435" s="149"/>
      <c r="C435" s="60"/>
      <c r="D435" s="60"/>
      <c r="E435" s="60"/>
      <c r="F435" s="147"/>
      <c r="G435" s="60"/>
      <c r="H435" s="60"/>
      <c r="I435" s="60"/>
      <c r="J435" s="147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</row>
    <row r="436">
      <c r="A436" s="60"/>
      <c r="B436" s="149"/>
      <c r="C436" s="60"/>
      <c r="D436" s="60"/>
      <c r="E436" s="60"/>
      <c r="F436" s="147"/>
      <c r="G436" s="60"/>
      <c r="H436" s="60"/>
      <c r="I436" s="60"/>
      <c r="J436" s="147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</row>
    <row r="437">
      <c r="A437" s="60"/>
      <c r="B437" s="149"/>
      <c r="C437" s="60"/>
      <c r="D437" s="60"/>
      <c r="E437" s="60"/>
      <c r="F437" s="147"/>
      <c r="G437" s="60"/>
      <c r="H437" s="60"/>
      <c r="I437" s="60"/>
      <c r="J437" s="147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</row>
    <row r="438">
      <c r="A438" s="60"/>
      <c r="B438" s="149"/>
      <c r="C438" s="60"/>
      <c r="D438" s="60"/>
      <c r="E438" s="60"/>
      <c r="F438" s="147"/>
      <c r="G438" s="60"/>
      <c r="H438" s="60"/>
      <c r="I438" s="60"/>
      <c r="J438" s="147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</row>
    <row r="439">
      <c r="A439" s="60"/>
      <c r="B439" s="149"/>
      <c r="C439" s="60"/>
      <c r="D439" s="60"/>
      <c r="E439" s="60"/>
      <c r="F439" s="147"/>
      <c r="G439" s="60"/>
      <c r="H439" s="60"/>
      <c r="I439" s="60"/>
      <c r="J439" s="147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</row>
    <row r="440">
      <c r="A440" s="60"/>
      <c r="B440" s="149"/>
      <c r="C440" s="60"/>
      <c r="D440" s="60"/>
      <c r="E440" s="60"/>
      <c r="F440" s="147"/>
      <c r="G440" s="60"/>
      <c r="H440" s="60"/>
      <c r="I440" s="60"/>
      <c r="J440" s="147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</row>
    <row r="441">
      <c r="A441" s="60"/>
      <c r="B441" s="149"/>
      <c r="C441" s="60"/>
      <c r="D441" s="60"/>
      <c r="E441" s="60"/>
      <c r="F441" s="147"/>
      <c r="G441" s="60"/>
      <c r="H441" s="60"/>
      <c r="I441" s="60"/>
      <c r="J441" s="147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</row>
    <row r="442">
      <c r="A442" s="60"/>
      <c r="B442" s="149"/>
      <c r="C442" s="60"/>
      <c r="D442" s="60"/>
      <c r="E442" s="60"/>
      <c r="F442" s="147"/>
      <c r="G442" s="60"/>
      <c r="H442" s="60"/>
      <c r="I442" s="60"/>
      <c r="J442" s="147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</row>
    <row r="443">
      <c r="A443" s="60"/>
      <c r="B443" s="149"/>
      <c r="C443" s="60"/>
      <c r="D443" s="60"/>
      <c r="E443" s="60"/>
      <c r="F443" s="147"/>
      <c r="G443" s="60"/>
      <c r="H443" s="60"/>
      <c r="I443" s="60"/>
      <c r="J443" s="147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</row>
    <row r="444">
      <c r="A444" s="60"/>
      <c r="B444" s="149"/>
      <c r="C444" s="60"/>
      <c r="D444" s="60"/>
      <c r="E444" s="60"/>
      <c r="F444" s="147"/>
      <c r="G444" s="60"/>
      <c r="H444" s="60"/>
      <c r="I444" s="60"/>
      <c r="J444" s="147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</row>
    <row r="445">
      <c r="A445" s="60"/>
      <c r="B445" s="149"/>
      <c r="C445" s="60"/>
      <c r="D445" s="60"/>
      <c r="E445" s="60"/>
      <c r="F445" s="147"/>
      <c r="G445" s="60"/>
      <c r="H445" s="60"/>
      <c r="I445" s="60"/>
      <c r="J445" s="147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</row>
    <row r="446">
      <c r="A446" s="60"/>
      <c r="B446" s="149"/>
      <c r="C446" s="60"/>
      <c r="D446" s="60"/>
      <c r="E446" s="60"/>
      <c r="F446" s="147"/>
      <c r="G446" s="60"/>
      <c r="H446" s="60"/>
      <c r="I446" s="60"/>
      <c r="J446" s="147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</row>
    <row r="447">
      <c r="A447" s="60"/>
      <c r="B447" s="149"/>
      <c r="C447" s="60"/>
      <c r="D447" s="60"/>
      <c r="E447" s="60"/>
      <c r="F447" s="147"/>
      <c r="G447" s="60"/>
      <c r="H447" s="60"/>
      <c r="I447" s="60"/>
      <c r="J447" s="147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</row>
    <row r="448">
      <c r="A448" s="60"/>
      <c r="B448" s="149"/>
      <c r="C448" s="60"/>
      <c r="D448" s="60"/>
      <c r="E448" s="60"/>
      <c r="F448" s="147"/>
      <c r="G448" s="60"/>
      <c r="H448" s="60"/>
      <c r="I448" s="60"/>
      <c r="J448" s="147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</row>
    <row r="449">
      <c r="A449" s="60"/>
      <c r="B449" s="149"/>
      <c r="C449" s="60"/>
      <c r="D449" s="60"/>
      <c r="E449" s="60"/>
      <c r="F449" s="147"/>
      <c r="G449" s="60"/>
      <c r="H449" s="60"/>
      <c r="I449" s="60"/>
      <c r="J449" s="147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</row>
    <row r="450">
      <c r="A450" s="60"/>
      <c r="B450" s="149"/>
      <c r="C450" s="60"/>
      <c r="D450" s="60"/>
      <c r="E450" s="60"/>
      <c r="F450" s="147"/>
      <c r="G450" s="60"/>
      <c r="H450" s="60"/>
      <c r="I450" s="60"/>
      <c r="J450" s="147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</row>
    <row r="451">
      <c r="A451" s="60"/>
      <c r="B451" s="149"/>
      <c r="C451" s="60"/>
      <c r="D451" s="60"/>
      <c r="E451" s="60"/>
      <c r="F451" s="147"/>
      <c r="G451" s="60"/>
      <c r="H451" s="60"/>
      <c r="I451" s="60"/>
      <c r="J451" s="147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</row>
    <row r="452">
      <c r="A452" s="60"/>
      <c r="B452" s="149"/>
      <c r="C452" s="60"/>
      <c r="D452" s="60"/>
      <c r="E452" s="60"/>
      <c r="F452" s="147"/>
      <c r="G452" s="60"/>
      <c r="H452" s="60"/>
      <c r="I452" s="60"/>
      <c r="J452" s="147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</row>
    <row r="453">
      <c r="A453" s="60"/>
      <c r="B453" s="149"/>
      <c r="C453" s="60"/>
      <c r="D453" s="60"/>
      <c r="E453" s="60"/>
      <c r="F453" s="147"/>
      <c r="G453" s="60"/>
      <c r="H453" s="60"/>
      <c r="I453" s="60"/>
      <c r="J453" s="147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</row>
    <row r="454">
      <c r="A454" s="60"/>
      <c r="B454" s="149"/>
      <c r="C454" s="60"/>
      <c r="D454" s="60"/>
      <c r="E454" s="60"/>
      <c r="F454" s="147"/>
      <c r="G454" s="60"/>
      <c r="H454" s="60"/>
      <c r="I454" s="60"/>
      <c r="J454" s="147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</row>
    <row r="455">
      <c r="A455" s="60"/>
      <c r="B455" s="149"/>
      <c r="C455" s="60"/>
      <c r="D455" s="60"/>
      <c r="E455" s="60"/>
      <c r="F455" s="147"/>
      <c r="G455" s="60"/>
      <c r="H455" s="60"/>
      <c r="I455" s="60"/>
      <c r="J455" s="147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</row>
    <row r="456">
      <c r="A456" s="60"/>
      <c r="B456" s="149"/>
      <c r="C456" s="60"/>
      <c r="D456" s="60"/>
      <c r="E456" s="60"/>
      <c r="F456" s="147"/>
      <c r="G456" s="60"/>
      <c r="H456" s="60"/>
      <c r="I456" s="60"/>
      <c r="J456" s="147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</row>
    <row r="457">
      <c r="A457" s="60"/>
      <c r="B457" s="149"/>
      <c r="C457" s="60"/>
      <c r="D457" s="60"/>
      <c r="E457" s="60"/>
      <c r="F457" s="147"/>
      <c r="G457" s="60"/>
      <c r="H457" s="60"/>
      <c r="I457" s="60"/>
      <c r="J457" s="147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</row>
    <row r="458">
      <c r="A458" s="60"/>
      <c r="B458" s="149"/>
      <c r="C458" s="60"/>
      <c r="D458" s="60"/>
      <c r="E458" s="60"/>
      <c r="F458" s="147"/>
      <c r="G458" s="60"/>
      <c r="H458" s="60"/>
      <c r="I458" s="60"/>
      <c r="J458" s="147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</row>
    <row r="459">
      <c r="A459" s="60"/>
      <c r="B459" s="149"/>
      <c r="C459" s="60"/>
      <c r="D459" s="60"/>
      <c r="E459" s="60"/>
      <c r="F459" s="147"/>
      <c r="G459" s="60"/>
      <c r="H459" s="60"/>
      <c r="I459" s="60"/>
      <c r="J459" s="147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</row>
    <row r="460">
      <c r="A460" s="60"/>
      <c r="B460" s="149"/>
      <c r="C460" s="60"/>
      <c r="D460" s="60"/>
      <c r="E460" s="60"/>
      <c r="F460" s="147"/>
      <c r="G460" s="60"/>
      <c r="H460" s="60"/>
      <c r="I460" s="60"/>
      <c r="J460" s="147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</row>
    <row r="461">
      <c r="A461" s="60"/>
      <c r="B461" s="149"/>
      <c r="C461" s="60"/>
      <c r="D461" s="60"/>
      <c r="E461" s="60"/>
      <c r="F461" s="147"/>
      <c r="G461" s="60"/>
      <c r="H461" s="60"/>
      <c r="I461" s="60"/>
      <c r="J461" s="147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</row>
    <row r="462">
      <c r="A462" s="60"/>
      <c r="B462" s="149"/>
      <c r="C462" s="60"/>
      <c r="D462" s="60"/>
      <c r="E462" s="60"/>
      <c r="F462" s="147"/>
      <c r="G462" s="60"/>
      <c r="H462" s="60"/>
      <c r="I462" s="60"/>
      <c r="J462" s="147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</row>
    <row r="463">
      <c r="A463" s="60"/>
      <c r="B463" s="149"/>
      <c r="C463" s="60"/>
      <c r="D463" s="60"/>
      <c r="E463" s="60"/>
      <c r="F463" s="147"/>
      <c r="G463" s="60"/>
      <c r="H463" s="60"/>
      <c r="I463" s="60"/>
      <c r="J463" s="147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</row>
    <row r="464">
      <c r="A464" s="60"/>
      <c r="B464" s="149"/>
      <c r="C464" s="60"/>
      <c r="D464" s="60"/>
      <c r="E464" s="60"/>
      <c r="F464" s="147"/>
      <c r="G464" s="60"/>
      <c r="H464" s="60"/>
      <c r="I464" s="60"/>
      <c r="J464" s="147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</row>
    <row r="465">
      <c r="A465" s="60"/>
      <c r="B465" s="149"/>
      <c r="C465" s="60"/>
      <c r="D465" s="60"/>
      <c r="E465" s="60"/>
      <c r="F465" s="147"/>
      <c r="G465" s="60"/>
      <c r="H465" s="60"/>
      <c r="I465" s="60"/>
      <c r="J465" s="147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</row>
    <row r="466">
      <c r="A466" s="60"/>
      <c r="B466" s="149"/>
      <c r="C466" s="60"/>
      <c r="D466" s="60"/>
      <c r="E466" s="60"/>
      <c r="F466" s="147"/>
      <c r="G466" s="60"/>
      <c r="H466" s="60"/>
      <c r="I466" s="60"/>
      <c r="J466" s="147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</row>
    <row r="467">
      <c r="A467" s="60"/>
      <c r="B467" s="149"/>
      <c r="C467" s="60"/>
      <c r="D467" s="60"/>
      <c r="E467" s="60"/>
      <c r="F467" s="147"/>
      <c r="G467" s="60"/>
      <c r="H467" s="60"/>
      <c r="I467" s="60"/>
      <c r="J467" s="147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</row>
    <row r="468">
      <c r="A468" s="60"/>
      <c r="B468" s="149"/>
      <c r="C468" s="60"/>
      <c r="D468" s="60"/>
      <c r="E468" s="60"/>
      <c r="F468" s="147"/>
      <c r="G468" s="60"/>
      <c r="H468" s="60"/>
      <c r="I468" s="60"/>
      <c r="J468" s="147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</row>
    <row r="469">
      <c r="A469" s="60"/>
      <c r="B469" s="149"/>
      <c r="C469" s="60"/>
      <c r="D469" s="60"/>
      <c r="E469" s="60"/>
      <c r="F469" s="147"/>
      <c r="G469" s="60"/>
      <c r="H469" s="60"/>
      <c r="I469" s="60"/>
      <c r="J469" s="147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</row>
    <row r="470">
      <c r="A470" s="60"/>
      <c r="B470" s="149"/>
      <c r="C470" s="60"/>
      <c r="D470" s="60"/>
      <c r="E470" s="60"/>
      <c r="F470" s="147"/>
      <c r="G470" s="60"/>
      <c r="H470" s="60"/>
      <c r="I470" s="60"/>
      <c r="J470" s="147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</row>
    <row r="471">
      <c r="A471" s="60"/>
      <c r="B471" s="149"/>
      <c r="C471" s="60"/>
      <c r="D471" s="60"/>
      <c r="E471" s="60"/>
      <c r="F471" s="147"/>
      <c r="G471" s="60"/>
      <c r="H471" s="60"/>
      <c r="I471" s="60"/>
      <c r="J471" s="147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</row>
    <row r="472">
      <c r="A472" s="60"/>
      <c r="B472" s="149"/>
      <c r="C472" s="60"/>
      <c r="D472" s="60"/>
      <c r="E472" s="60"/>
      <c r="F472" s="147"/>
      <c r="G472" s="60"/>
      <c r="H472" s="60"/>
      <c r="I472" s="60"/>
      <c r="J472" s="147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</row>
    <row r="473">
      <c r="A473" s="60"/>
      <c r="B473" s="149"/>
      <c r="C473" s="60"/>
      <c r="D473" s="60"/>
      <c r="E473" s="60"/>
      <c r="F473" s="147"/>
      <c r="G473" s="60"/>
      <c r="H473" s="60"/>
      <c r="I473" s="60"/>
      <c r="J473" s="147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</row>
    <row r="474">
      <c r="A474" s="60"/>
      <c r="B474" s="149"/>
      <c r="C474" s="60"/>
      <c r="D474" s="60"/>
      <c r="E474" s="60"/>
      <c r="F474" s="147"/>
      <c r="G474" s="60"/>
      <c r="H474" s="60"/>
      <c r="I474" s="60"/>
      <c r="J474" s="147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</row>
    <row r="475">
      <c r="A475" s="60"/>
      <c r="B475" s="149"/>
      <c r="C475" s="60"/>
      <c r="D475" s="60"/>
      <c r="E475" s="60"/>
      <c r="F475" s="147"/>
      <c r="G475" s="60"/>
      <c r="H475" s="60"/>
      <c r="I475" s="60"/>
      <c r="J475" s="147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</row>
    <row r="476">
      <c r="A476" s="60"/>
      <c r="B476" s="149"/>
      <c r="C476" s="60"/>
      <c r="D476" s="60"/>
      <c r="E476" s="60"/>
      <c r="F476" s="147"/>
      <c r="G476" s="60"/>
      <c r="H476" s="60"/>
      <c r="I476" s="60"/>
      <c r="J476" s="147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</row>
    <row r="477">
      <c r="A477" s="60"/>
      <c r="B477" s="149"/>
      <c r="C477" s="60"/>
      <c r="D477" s="60"/>
      <c r="E477" s="60"/>
      <c r="F477" s="147"/>
      <c r="G477" s="60"/>
      <c r="H477" s="60"/>
      <c r="I477" s="60"/>
      <c r="J477" s="147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</row>
    <row r="478">
      <c r="A478" s="60"/>
      <c r="B478" s="149"/>
      <c r="C478" s="60"/>
      <c r="D478" s="60"/>
      <c r="E478" s="60"/>
      <c r="F478" s="147"/>
      <c r="G478" s="60"/>
      <c r="H478" s="60"/>
      <c r="I478" s="60"/>
      <c r="J478" s="147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</row>
    <row r="479">
      <c r="A479" s="60"/>
      <c r="B479" s="149"/>
      <c r="C479" s="60"/>
      <c r="D479" s="60"/>
      <c r="E479" s="60"/>
      <c r="F479" s="147"/>
      <c r="G479" s="60"/>
      <c r="H479" s="60"/>
      <c r="I479" s="60"/>
      <c r="J479" s="147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</row>
    <row r="480">
      <c r="A480" s="60"/>
      <c r="B480" s="149"/>
      <c r="C480" s="60"/>
      <c r="D480" s="60"/>
      <c r="E480" s="60"/>
      <c r="F480" s="147"/>
      <c r="G480" s="60"/>
      <c r="H480" s="60"/>
      <c r="I480" s="60"/>
      <c r="J480" s="147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</row>
    <row r="481">
      <c r="A481" s="60"/>
      <c r="B481" s="149"/>
      <c r="C481" s="60"/>
      <c r="D481" s="60"/>
      <c r="E481" s="60"/>
      <c r="F481" s="147"/>
      <c r="G481" s="60"/>
      <c r="H481" s="60"/>
      <c r="I481" s="60"/>
      <c r="J481" s="147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</row>
    <row r="482">
      <c r="A482" s="60"/>
      <c r="B482" s="149"/>
      <c r="C482" s="60"/>
      <c r="D482" s="60"/>
      <c r="E482" s="60"/>
      <c r="F482" s="147"/>
      <c r="G482" s="60"/>
      <c r="H482" s="60"/>
      <c r="I482" s="60"/>
      <c r="J482" s="147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</row>
    <row r="483">
      <c r="A483" s="60"/>
      <c r="B483" s="149"/>
      <c r="C483" s="60"/>
      <c r="D483" s="60"/>
      <c r="E483" s="60"/>
      <c r="F483" s="147"/>
      <c r="G483" s="60"/>
      <c r="H483" s="60"/>
      <c r="I483" s="60"/>
      <c r="J483" s="147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</row>
    <row r="484">
      <c r="A484" s="60"/>
      <c r="B484" s="149"/>
      <c r="C484" s="60"/>
      <c r="D484" s="60"/>
      <c r="E484" s="60"/>
      <c r="F484" s="147"/>
      <c r="G484" s="60"/>
      <c r="H484" s="60"/>
      <c r="I484" s="60"/>
      <c r="J484" s="147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</row>
    <row r="485">
      <c r="A485" s="60"/>
      <c r="B485" s="149"/>
      <c r="C485" s="60"/>
      <c r="D485" s="60"/>
      <c r="E485" s="60"/>
      <c r="F485" s="147"/>
      <c r="G485" s="60"/>
      <c r="H485" s="60"/>
      <c r="I485" s="60"/>
      <c r="J485" s="147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</row>
    <row r="486">
      <c r="A486" s="60"/>
      <c r="B486" s="149"/>
      <c r="C486" s="60"/>
      <c r="D486" s="60"/>
      <c r="E486" s="60"/>
      <c r="F486" s="147"/>
      <c r="G486" s="60"/>
      <c r="H486" s="60"/>
      <c r="I486" s="60"/>
      <c r="J486" s="147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</row>
    <row r="487">
      <c r="A487" s="60"/>
      <c r="B487" s="149"/>
      <c r="C487" s="60"/>
      <c r="D487" s="60"/>
      <c r="E487" s="60"/>
      <c r="F487" s="147"/>
      <c r="G487" s="60"/>
      <c r="H487" s="60"/>
      <c r="I487" s="60"/>
      <c r="J487" s="147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</row>
    <row r="488">
      <c r="A488" s="60"/>
      <c r="B488" s="149"/>
      <c r="C488" s="60"/>
      <c r="D488" s="60"/>
      <c r="E488" s="60"/>
      <c r="F488" s="147"/>
      <c r="G488" s="60"/>
      <c r="H488" s="60"/>
      <c r="I488" s="60"/>
      <c r="J488" s="147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</row>
    <row r="489">
      <c r="A489" s="60"/>
      <c r="B489" s="149"/>
      <c r="C489" s="60"/>
      <c r="D489" s="60"/>
      <c r="E489" s="60"/>
      <c r="F489" s="147"/>
      <c r="G489" s="60"/>
      <c r="H489" s="60"/>
      <c r="I489" s="60"/>
      <c r="J489" s="147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</row>
    <row r="490">
      <c r="A490" s="60"/>
      <c r="B490" s="149"/>
      <c r="C490" s="60"/>
      <c r="D490" s="60"/>
      <c r="E490" s="60"/>
      <c r="F490" s="147"/>
      <c r="G490" s="60"/>
      <c r="H490" s="60"/>
      <c r="I490" s="60"/>
      <c r="J490" s="147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</row>
    <row r="491">
      <c r="A491" s="60"/>
      <c r="B491" s="149"/>
      <c r="C491" s="60"/>
      <c r="D491" s="60"/>
      <c r="E491" s="60"/>
      <c r="F491" s="147"/>
      <c r="G491" s="60"/>
      <c r="H491" s="60"/>
      <c r="I491" s="60"/>
      <c r="J491" s="147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</row>
    <row r="492">
      <c r="A492" s="60"/>
      <c r="B492" s="149"/>
      <c r="C492" s="60"/>
      <c r="D492" s="60"/>
      <c r="E492" s="60"/>
      <c r="F492" s="147"/>
      <c r="G492" s="60"/>
      <c r="H492" s="60"/>
      <c r="I492" s="60"/>
      <c r="J492" s="147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</row>
    <row r="493">
      <c r="A493" s="60"/>
      <c r="B493" s="149"/>
      <c r="C493" s="60"/>
      <c r="D493" s="60"/>
      <c r="E493" s="60"/>
      <c r="F493" s="147"/>
      <c r="G493" s="60"/>
      <c r="H493" s="60"/>
      <c r="I493" s="60"/>
      <c r="J493" s="147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</row>
    <row r="494">
      <c r="A494" s="60"/>
      <c r="B494" s="149"/>
      <c r="C494" s="60"/>
      <c r="D494" s="60"/>
      <c r="E494" s="60"/>
      <c r="F494" s="147"/>
      <c r="G494" s="60"/>
      <c r="H494" s="60"/>
      <c r="I494" s="60"/>
      <c r="J494" s="147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</row>
    <row r="495">
      <c r="A495" s="60"/>
      <c r="B495" s="149"/>
      <c r="C495" s="60"/>
      <c r="D495" s="60"/>
      <c r="E495" s="60"/>
      <c r="F495" s="147"/>
      <c r="G495" s="60"/>
      <c r="H495" s="60"/>
      <c r="I495" s="60"/>
      <c r="J495" s="147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</row>
    <row r="496">
      <c r="A496" s="60"/>
      <c r="B496" s="149"/>
      <c r="C496" s="60"/>
      <c r="D496" s="60"/>
      <c r="E496" s="60"/>
      <c r="F496" s="147"/>
      <c r="G496" s="60"/>
      <c r="H496" s="60"/>
      <c r="I496" s="60"/>
      <c r="J496" s="147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</row>
    <row r="497">
      <c r="A497" s="60"/>
      <c r="B497" s="149"/>
      <c r="C497" s="60"/>
      <c r="D497" s="60"/>
      <c r="E497" s="60"/>
      <c r="F497" s="147"/>
      <c r="G497" s="60"/>
      <c r="H497" s="60"/>
      <c r="I497" s="60"/>
      <c r="J497" s="147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</row>
    <row r="498">
      <c r="A498" s="60"/>
      <c r="B498" s="149"/>
      <c r="C498" s="60"/>
      <c r="D498" s="60"/>
      <c r="E498" s="60"/>
      <c r="F498" s="147"/>
      <c r="G498" s="60"/>
      <c r="H498" s="60"/>
      <c r="I498" s="60"/>
      <c r="J498" s="147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</row>
    <row r="499">
      <c r="A499" s="60"/>
      <c r="B499" s="149"/>
      <c r="C499" s="60"/>
      <c r="D499" s="60"/>
      <c r="E499" s="60"/>
      <c r="F499" s="147"/>
      <c r="G499" s="60"/>
      <c r="H499" s="60"/>
      <c r="I499" s="60"/>
      <c r="J499" s="147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</row>
    <row r="500">
      <c r="A500" s="60"/>
      <c r="B500" s="149"/>
      <c r="C500" s="60"/>
      <c r="D500" s="60"/>
      <c r="E500" s="60"/>
      <c r="F500" s="147"/>
      <c r="G500" s="60"/>
      <c r="H500" s="60"/>
      <c r="I500" s="60"/>
      <c r="J500" s="147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</row>
    <row r="501">
      <c r="A501" s="60"/>
      <c r="B501" s="149"/>
      <c r="C501" s="60"/>
      <c r="D501" s="60"/>
      <c r="E501" s="60"/>
      <c r="F501" s="147"/>
      <c r="G501" s="60"/>
      <c r="H501" s="60"/>
      <c r="I501" s="60"/>
      <c r="J501" s="147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</row>
    <row r="502">
      <c r="A502" s="60"/>
      <c r="B502" s="149"/>
      <c r="C502" s="60"/>
      <c r="D502" s="60"/>
      <c r="E502" s="60"/>
      <c r="F502" s="147"/>
      <c r="G502" s="60"/>
      <c r="H502" s="60"/>
      <c r="I502" s="60"/>
      <c r="J502" s="147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</row>
    <row r="503">
      <c r="A503" s="60"/>
      <c r="B503" s="149"/>
      <c r="C503" s="60"/>
      <c r="D503" s="60"/>
      <c r="E503" s="60"/>
      <c r="F503" s="147"/>
      <c r="G503" s="60"/>
      <c r="H503" s="60"/>
      <c r="I503" s="60"/>
      <c r="J503" s="147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</row>
    <row r="504">
      <c r="A504" s="60"/>
      <c r="B504" s="149"/>
      <c r="C504" s="60"/>
      <c r="D504" s="60"/>
      <c r="E504" s="60"/>
      <c r="F504" s="147"/>
      <c r="G504" s="60"/>
      <c r="H504" s="60"/>
      <c r="I504" s="60"/>
      <c r="J504" s="147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</row>
    <row r="505">
      <c r="A505" s="60"/>
      <c r="B505" s="149"/>
      <c r="C505" s="60"/>
      <c r="D505" s="60"/>
      <c r="E505" s="60"/>
      <c r="F505" s="147"/>
      <c r="G505" s="60"/>
      <c r="H505" s="60"/>
      <c r="I505" s="60"/>
      <c r="J505" s="147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</row>
    <row r="506">
      <c r="A506" s="60"/>
      <c r="B506" s="149"/>
      <c r="C506" s="60"/>
      <c r="D506" s="60"/>
      <c r="E506" s="60"/>
      <c r="F506" s="147"/>
      <c r="G506" s="60"/>
      <c r="H506" s="60"/>
      <c r="I506" s="60"/>
      <c r="J506" s="147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</row>
    <row r="507">
      <c r="A507" s="60"/>
      <c r="B507" s="149"/>
      <c r="C507" s="60"/>
      <c r="D507" s="60"/>
      <c r="E507" s="60"/>
      <c r="F507" s="147"/>
      <c r="G507" s="60"/>
      <c r="H507" s="60"/>
      <c r="I507" s="60"/>
      <c r="J507" s="147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</row>
    <row r="508">
      <c r="A508" s="60"/>
      <c r="B508" s="149"/>
      <c r="C508" s="60"/>
      <c r="D508" s="60"/>
      <c r="E508" s="60"/>
      <c r="F508" s="147"/>
      <c r="G508" s="60"/>
      <c r="H508" s="60"/>
      <c r="I508" s="60"/>
      <c r="J508" s="147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</row>
    <row r="509">
      <c r="A509" s="60"/>
      <c r="B509" s="149"/>
      <c r="C509" s="60"/>
      <c r="D509" s="60"/>
      <c r="E509" s="60"/>
      <c r="F509" s="147"/>
      <c r="G509" s="60"/>
      <c r="H509" s="60"/>
      <c r="I509" s="60"/>
      <c r="J509" s="147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</row>
    <row r="510">
      <c r="A510" s="60"/>
      <c r="B510" s="149"/>
      <c r="C510" s="60"/>
      <c r="D510" s="60"/>
      <c r="E510" s="60"/>
      <c r="F510" s="147"/>
      <c r="G510" s="60"/>
      <c r="H510" s="60"/>
      <c r="I510" s="60"/>
      <c r="J510" s="147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</row>
    <row r="511">
      <c r="A511" s="60"/>
      <c r="B511" s="149"/>
      <c r="C511" s="60"/>
      <c r="D511" s="60"/>
      <c r="E511" s="60"/>
      <c r="F511" s="147"/>
      <c r="G511" s="60"/>
      <c r="H511" s="60"/>
      <c r="I511" s="60"/>
      <c r="J511" s="147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</row>
    <row r="512">
      <c r="A512" s="60"/>
      <c r="B512" s="149"/>
      <c r="C512" s="60"/>
      <c r="D512" s="60"/>
      <c r="E512" s="60"/>
      <c r="F512" s="147"/>
      <c r="G512" s="60"/>
      <c r="H512" s="60"/>
      <c r="I512" s="60"/>
      <c r="J512" s="147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</row>
    <row r="513">
      <c r="A513" s="60"/>
      <c r="B513" s="149"/>
      <c r="C513" s="60"/>
      <c r="D513" s="60"/>
      <c r="E513" s="60"/>
      <c r="F513" s="147"/>
      <c r="G513" s="60"/>
      <c r="H513" s="60"/>
      <c r="I513" s="60"/>
      <c r="J513" s="147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</row>
    <row r="514">
      <c r="A514" s="60"/>
      <c r="B514" s="149"/>
      <c r="C514" s="60"/>
      <c r="D514" s="60"/>
      <c r="E514" s="60"/>
      <c r="F514" s="147"/>
      <c r="G514" s="60"/>
      <c r="H514" s="60"/>
      <c r="I514" s="60"/>
      <c r="J514" s="147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</row>
    <row r="515">
      <c r="A515" s="60"/>
      <c r="B515" s="149"/>
      <c r="C515" s="60"/>
      <c r="D515" s="60"/>
      <c r="E515" s="60"/>
      <c r="F515" s="147"/>
      <c r="G515" s="60"/>
      <c r="H515" s="60"/>
      <c r="I515" s="60"/>
      <c r="J515" s="147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</row>
    <row r="516">
      <c r="A516" s="60"/>
      <c r="B516" s="149"/>
      <c r="C516" s="60"/>
      <c r="D516" s="60"/>
      <c r="E516" s="60"/>
      <c r="F516" s="147"/>
      <c r="G516" s="60"/>
      <c r="H516" s="60"/>
      <c r="I516" s="60"/>
      <c r="J516" s="147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</row>
    <row r="517">
      <c r="A517" s="60"/>
      <c r="B517" s="149"/>
      <c r="C517" s="60"/>
      <c r="D517" s="60"/>
      <c r="E517" s="60"/>
      <c r="F517" s="147"/>
      <c r="G517" s="60"/>
      <c r="H517" s="60"/>
      <c r="I517" s="60"/>
      <c r="J517" s="147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</row>
    <row r="518">
      <c r="A518" s="60"/>
      <c r="B518" s="149"/>
      <c r="C518" s="60"/>
      <c r="D518" s="60"/>
      <c r="E518" s="60"/>
      <c r="F518" s="147"/>
      <c r="G518" s="60"/>
      <c r="H518" s="60"/>
      <c r="I518" s="60"/>
      <c r="J518" s="147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</row>
    <row r="519">
      <c r="A519" s="60"/>
      <c r="B519" s="149"/>
      <c r="C519" s="60"/>
      <c r="D519" s="60"/>
      <c r="E519" s="60"/>
      <c r="F519" s="147"/>
      <c r="G519" s="60"/>
      <c r="H519" s="60"/>
      <c r="I519" s="60"/>
      <c r="J519" s="147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</row>
    <row r="520">
      <c r="A520" s="60"/>
      <c r="B520" s="149"/>
      <c r="C520" s="60"/>
      <c r="D520" s="60"/>
      <c r="E520" s="60"/>
      <c r="F520" s="147"/>
      <c r="G520" s="60"/>
      <c r="H520" s="60"/>
      <c r="I520" s="60"/>
      <c r="J520" s="147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</row>
    <row r="521">
      <c r="A521" s="60"/>
      <c r="B521" s="149"/>
      <c r="C521" s="60"/>
      <c r="D521" s="60"/>
      <c r="E521" s="60"/>
      <c r="F521" s="147"/>
      <c r="G521" s="60"/>
      <c r="H521" s="60"/>
      <c r="I521" s="60"/>
      <c r="J521" s="147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</row>
    <row r="522">
      <c r="A522" s="60"/>
      <c r="B522" s="149"/>
      <c r="C522" s="60"/>
      <c r="D522" s="60"/>
      <c r="E522" s="60"/>
      <c r="F522" s="147"/>
      <c r="G522" s="60"/>
      <c r="H522" s="60"/>
      <c r="I522" s="60"/>
      <c r="J522" s="147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</row>
    <row r="523">
      <c r="A523" s="60"/>
      <c r="B523" s="149"/>
      <c r="C523" s="60"/>
      <c r="D523" s="60"/>
      <c r="E523" s="60"/>
      <c r="F523" s="147"/>
      <c r="G523" s="60"/>
      <c r="H523" s="60"/>
      <c r="I523" s="60"/>
      <c r="J523" s="147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</row>
    <row r="524">
      <c r="A524" s="60"/>
      <c r="B524" s="149"/>
      <c r="C524" s="60"/>
      <c r="D524" s="60"/>
      <c r="E524" s="60"/>
      <c r="F524" s="147"/>
      <c r="G524" s="60"/>
      <c r="H524" s="60"/>
      <c r="I524" s="60"/>
      <c r="J524" s="147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</row>
    <row r="525">
      <c r="A525" s="60"/>
      <c r="B525" s="149"/>
      <c r="C525" s="60"/>
      <c r="D525" s="60"/>
      <c r="E525" s="60"/>
      <c r="F525" s="147"/>
      <c r="G525" s="60"/>
      <c r="H525" s="60"/>
      <c r="I525" s="60"/>
      <c r="J525" s="147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</row>
    <row r="526">
      <c r="A526" s="60"/>
      <c r="B526" s="149"/>
      <c r="C526" s="60"/>
      <c r="D526" s="60"/>
      <c r="E526" s="60"/>
      <c r="F526" s="147"/>
      <c r="G526" s="60"/>
      <c r="H526" s="60"/>
      <c r="I526" s="60"/>
      <c r="J526" s="147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</row>
    <row r="527">
      <c r="A527" s="60"/>
      <c r="B527" s="149"/>
      <c r="C527" s="60"/>
      <c r="D527" s="60"/>
      <c r="E527" s="60"/>
      <c r="F527" s="147"/>
      <c r="G527" s="60"/>
      <c r="H527" s="60"/>
      <c r="I527" s="60"/>
      <c r="J527" s="147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</row>
    <row r="528">
      <c r="A528" s="60"/>
      <c r="B528" s="149"/>
      <c r="C528" s="60"/>
      <c r="D528" s="60"/>
      <c r="E528" s="60"/>
      <c r="F528" s="147"/>
      <c r="G528" s="60"/>
      <c r="H528" s="60"/>
      <c r="I528" s="60"/>
      <c r="J528" s="147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</row>
    <row r="529">
      <c r="A529" s="60"/>
      <c r="B529" s="149"/>
      <c r="C529" s="60"/>
      <c r="D529" s="60"/>
      <c r="E529" s="60"/>
      <c r="F529" s="147"/>
      <c r="G529" s="60"/>
      <c r="H529" s="60"/>
      <c r="I529" s="60"/>
      <c r="J529" s="147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</row>
    <row r="530">
      <c r="A530" s="60"/>
      <c r="B530" s="149"/>
      <c r="C530" s="60"/>
      <c r="D530" s="60"/>
      <c r="E530" s="60"/>
      <c r="F530" s="147"/>
      <c r="G530" s="60"/>
      <c r="H530" s="60"/>
      <c r="I530" s="60"/>
      <c r="J530" s="147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</row>
    <row r="531">
      <c r="A531" s="60"/>
      <c r="B531" s="149"/>
      <c r="C531" s="60"/>
      <c r="D531" s="60"/>
      <c r="E531" s="60"/>
      <c r="F531" s="147"/>
      <c r="G531" s="60"/>
      <c r="H531" s="60"/>
      <c r="I531" s="60"/>
      <c r="J531" s="147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</row>
    <row r="532">
      <c r="A532" s="60"/>
      <c r="B532" s="149"/>
      <c r="C532" s="60"/>
      <c r="D532" s="60"/>
      <c r="E532" s="60"/>
      <c r="F532" s="147"/>
      <c r="G532" s="60"/>
      <c r="H532" s="60"/>
      <c r="I532" s="60"/>
      <c r="J532" s="147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</row>
    <row r="533">
      <c r="A533" s="60"/>
      <c r="B533" s="149"/>
      <c r="C533" s="60"/>
      <c r="D533" s="60"/>
      <c r="E533" s="60"/>
      <c r="F533" s="147"/>
      <c r="G533" s="60"/>
      <c r="H533" s="60"/>
      <c r="I533" s="60"/>
      <c r="J533" s="147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</row>
    <row r="534">
      <c r="A534" s="60"/>
      <c r="B534" s="149"/>
      <c r="C534" s="60"/>
      <c r="D534" s="60"/>
      <c r="E534" s="60"/>
      <c r="F534" s="147"/>
      <c r="G534" s="60"/>
      <c r="H534" s="60"/>
      <c r="I534" s="60"/>
      <c r="J534" s="147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</row>
    <row r="535">
      <c r="A535" s="60"/>
      <c r="B535" s="149"/>
      <c r="C535" s="60"/>
      <c r="D535" s="60"/>
      <c r="E535" s="60"/>
      <c r="F535" s="147"/>
      <c r="G535" s="60"/>
      <c r="H535" s="60"/>
      <c r="I535" s="60"/>
      <c r="J535" s="147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</row>
    <row r="536">
      <c r="A536" s="60"/>
      <c r="B536" s="149"/>
      <c r="C536" s="60"/>
      <c r="D536" s="60"/>
      <c r="E536" s="60"/>
      <c r="F536" s="147"/>
      <c r="G536" s="60"/>
      <c r="H536" s="60"/>
      <c r="I536" s="60"/>
      <c r="J536" s="147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</row>
    <row r="537">
      <c r="A537" s="60"/>
      <c r="B537" s="149"/>
      <c r="C537" s="60"/>
      <c r="D537" s="60"/>
      <c r="E537" s="60"/>
      <c r="F537" s="147"/>
      <c r="G537" s="60"/>
      <c r="H537" s="60"/>
      <c r="I537" s="60"/>
      <c r="J537" s="147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</row>
    <row r="538">
      <c r="A538" s="60"/>
      <c r="B538" s="149"/>
      <c r="C538" s="60"/>
      <c r="D538" s="60"/>
      <c r="E538" s="60"/>
      <c r="F538" s="147"/>
      <c r="G538" s="60"/>
      <c r="H538" s="60"/>
      <c r="I538" s="60"/>
      <c r="J538" s="147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</row>
    <row r="539">
      <c r="A539" s="60"/>
      <c r="B539" s="149"/>
      <c r="C539" s="60"/>
      <c r="D539" s="60"/>
      <c r="E539" s="60"/>
      <c r="F539" s="147"/>
      <c r="G539" s="60"/>
      <c r="H539" s="60"/>
      <c r="I539" s="60"/>
      <c r="J539" s="147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</row>
    <row r="540">
      <c r="A540" s="60"/>
      <c r="B540" s="149"/>
      <c r="C540" s="60"/>
      <c r="D540" s="60"/>
      <c r="E540" s="60"/>
      <c r="F540" s="147"/>
      <c r="G540" s="60"/>
      <c r="H540" s="60"/>
      <c r="I540" s="60"/>
      <c r="J540" s="147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</row>
    <row r="541">
      <c r="A541" s="60"/>
      <c r="B541" s="149"/>
      <c r="C541" s="60"/>
      <c r="D541" s="60"/>
      <c r="E541" s="60"/>
      <c r="F541" s="147"/>
      <c r="G541" s="60"/>
      <c r="H541" s="60"/>
      <c r="I541" s="60"/>
      <c r="J541" s="147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</row>
    <row r="542">
      <c r="A542" s="60"/>
      <c r="B542" s="149"/>
      <c r="C542" s="60"/>
      <c r="D542" s="60"/>
      <c r="E542" s="60"/>
      <c r="F542" s="147"/>
      <c r="G542" s="60"/>
      <c r="H542" s="60"/>
      <c r="I542" s="60"/>
      <c r="J542" s="147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</row>
    <row r="543">
      <c r="A543" s="60"/>
      <c r="B543" s="149"/>
      <c r="C543" s="60"/>
      <c r="D543" s="60"/>
      <c r="E543" s="60"/>
      <c r="F543" s="147"/>
      <c r="G543" s="60"/>
      <c r="H543" s="60"/>
      <c r="I543" s="60"/>
      <c r="J543" s="147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</row>
    <row r="544">
      <c r="A544" s="60"/>
      <c r="B544" s="149"/>
      <c r="C544" s="60"/>
      <c r="D544" s="60"/>
      <c r="E544" s="60"/>
      <c r="F544" s="147"/>
      <c r="G544" s="60"/>
      <c r="H544" s="60"/>
      <c r="I544" s="60"/>
      <c r="J544" s="147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</row>
    <row r="545">
      <c r="A545" s="60"/>
      <c r="B545" s="149"/>
      <c r="C545" s="60"/>
      <c r="D545" s="60"/>
      <c r="E545" s="60"/>
      <c r="F545" s="147"/>
      <c r="G545" s="60"/>
      <c r="H545" s="60"/>
      <c r="I545" s="60"/>
      <c r="J545" s="147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</row>
    <row r="546">
      <c r="A546" s="60"/>
      <c r="B546" s="149"/>
      <c r="C546" s="60"/>
      <c r="D546" s="60"/>
      <c r="E546" s="60"/>
      <c r="F546" s="147"/>
      <c r="G546" s="60"/>
      <c r="H546" s="60"/>
      <c r="I546" s="60"/>
      <c r="J546" s="147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</row>
    <row r="547">
      <c r="A547" s="60"/>
      <c r="B547" s="149"/>
      <c r="C547" s="60"/>
      <c r="D547" s="60"/>
      <c r="E547" s="60"/>
      <c r="F547" s="147"/>
      <c r="G547" s="60"/>
      <c r="H547" s="60"/>
      <c r="I547" s="60"/>
      <c r="J547" s="147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</row>
    <row r="548">
      <c r="A548" s="60"/>
      <c r="B548" s="149"/>
      <c r="C548" s="60"/>
      <c r="D548" s="60"/>
      <c r="E548" s="60"/>
      <c r="F548" s="147"/>
      <c r="G548" s="60"/>
      <c r="H548" s="60"/>
      <c r="I548" s="60"/>
      <c r="J548" s="147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</row>
    <row r="549">
      <c r="A549" s="60"/>
      <c r="B549" s="149"/>
      <c r="C549" s="60"/>
      <c r="D549" s="60"/>
      <c r="E549" s="60"/>
      <c r="F549" s="147"/>
      <c r="G549" s="60"/>
      <c r="H549" s="60"/>
      <c r="I549" s="60"/>
      <c r="J549" s="147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</row>
    <row r="550">
      <c r="A550" s="60"/>
      <c r="B550" s="149"/>
      <c r="C550" s="60"/>
      <c r="D550" s="60"/>
      <c r="E550" s="60"/>
      <c r="F550" s="147"/>
      <c r="G550" s="60"/>
      <c r="H550" s="60"/>
      <c r="I550" s="60"/>
      <c r="J550" s="147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</row>
    <row r="551">
      <c r="A551" s="60"/>
      <c r="B551" s="149"/>
      <c r="C551" s="60"/>
      <c r="D551" s="60"/>
      <c r="E551" s="60"/>
      <c r="F551" s="147"/>
      <c r="G551" s="60"/>
      <c r="H551" s="60"/>
      <c r="I551" s="60"/>
      <c r="J551" s="147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</row>
    <row r="552">
      <c r="A552" s="60"/>
      <c r="B552" s="149"/>
      <c r="C552" s="60"/>
      <c r="D552" s="60"/>
      <c r="E552" s="60"/>
      <c r="F552" s="147"/>
      <c r="G552" s="60"/>
      <c r="H552" s="60"/>
      <c r="I552" s="60"/>
      <c r="J552" s="147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</row>
    <row r="553">
      <c r="A553" s="60"/>
      <c r="B553" s="149"/>
      <c r="C553" s="60"/>
      <c r="D553" s="60"/>
      <c r="E553" s="60"/>
      <c r="F553" s="147"/>
      <c r="G553" s="60"/>
      <c r="H553" s="60"/>
      <c r="I553" s="60"/>
      <c r="J553" s="147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</row>
    <row r="554">
      <c r="A554" s="60"/>
      <c r="B554" s="149"/>
      <c r="C554" s="60"/>
      <c r="D554" s="60"/>
      <c r="E554" s="60"/>
      <c r="F554" s="147"/>
      <c r="G554" s="60"/>
      <c r="H554" s="60"/>
      <c r="I554" s="60"/>
      <c r="J554" s="147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</row>
    <row r="555">
      <c r="A555" s="60"/>
      <c r="B555" s="149"/>
      <c r="C555" s="60"/>
      <c r="D555" s="60"/>
      <c r="E555" s="60"/>
      <c r="F555" s="147"/>
      <c r="G555" s="60"/>
      <c r="H555" s="60"/>
      <c r="I555" s="60"/>
      <c r="J555" s="147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</row>
    <row r="556">
      <c r="A556" s="60"/>
      <c r="B556" s="149"/>
      <c r="C556" s="60"/>
      <c r="D556" s="60"/>
      <c r="E556" s="60"/>
      <c r="F556" s="147"/>
      <c r="G556" s="60"/>
      <c r="H556" s="60"/>
      <c r="I556" s="60"/>
      <c r="J556" s="147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</row>
    <row r="557">
      <c r="A557" s="60"/>
      <c r="B557" s="149"/>
      <c r="C557" s="60"/>
      <c r="D557" s="60"/>
      <c r="E557" s="60"/>
      <c r="F557" s="147"/>
      <c r="G557" s="60"/>
      <c r="H557" s="60"/>
      <c r="I557" s="60"/>
      <c r="J557" s="147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</row>
    <row r="558">
      <c r="A558" s="60"/>
      <c r="B558" s="149"/>
      <c r="C558" s="60"/>
      <c r="D558" s="60"/>
      <c r="E558" s="60"/>
      <c r="F558" s="147"/>
      <c r="G558" s="60"/>
      <c r="H558" s="60"/>
      <c r="I558" s="60"/>
      <c r="J558" s="147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</row>
    <row r="559">
      <c r="A559" s="60"/>
      <c r="B559" s="149"/>
      <c r="C559" s="60"/>
      <c r="D559" s="60"/>
      <c r="E559" s="60"/>
      <c r="F559" s="147"/>
      <c r="G559" s="60"/>
      <c r="H559" s="60"/>
      <c r="I559" s="60"/>
      <c r="J559" s="147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</row>
    <row r="560">
      <c r="A560" s="60"/>
      <c r="B560" s="149"/>
      <c r="C560" s="60"/>
      <c r="D560" s="60"/>
      <c r="E560" s="60"/>
      <c r="F560" s="147"/>
      <c r="G560" s="60"/>
      <c r="H560" s="60"/>
      <c r="I560" s="60"/>
      <c r="J560" s="147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</row>
    <row r="561">
      <c r="A561" s="60"/>
      <c r="B561" s="149"/>
      <c r="C561" s="60"/>
      <c r="D561" s="60"/>
      <c r="E561" s="60"/>
      <c r="F561" s="147"/>
      <c r="G561" s="60"/>
      <c r="H561" s="60"/>
      <c r="I561" s="60"/>
      <c r="J561" s="147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</row>
    <row r="562">
      <c r="A562" s="60"/>
      <c r="B562" s="149"/>
      <c r="C562" s="60"/>
      <c r="D562" s="60"/>
      <c r="E562" s="60"/>
      <c r="F562" s="147"/>
      <c r="G562" s="60"/>
      <c r="H562" s="60"/>
      <c r="I562" s="60"/>
      <c r="J562" s="147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</row>
    <row r="563">
      <c r="A563" s="60"/>
      <c r="B563" s="149"/>
      <c r="C563" s="60"/>
      <c r="D563" s="60"/>
      <c r="E563" s="60"/>
      <c r="F563" s="147"/>
      <c r="G563" s="60"/>
      <c r="H563" s="60"/>
      <c r="I563" s="60"/>
      <c r="J563" s="147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</row>
    <row r="564">
      <c r="A564" s="60"/>
      <c r="B564" s="149"/>
      <c r="C564" s="60"/>
      <c r="D564" s="60"/>
      <c r="E564" s="60"/>
      <c r="F564" s="147"/>
      <c r="G564" s="60"/>
      <c r="H564" s="60"/>
      <c r="I564" s="60"/>
      <c r="J564" s="147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>
      <c r="A565" s="60"/>
      <c r="B565" s="149"/>
      <c r="C565" s="60"/>
      <c r="D565" s="60"/>
      <c r="E565" s="60"/>
      <c r="F565" s="147"/>
      <c r="G565" s="60"/>
      <c r="H565" s="60"/>
      <c r="I565" s="60"/>
      <c r="J565" s="147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</row>
    <row r="566">
      <c r="A566" s="60"/>
      <c r="B566" s="149"/>
      <c r="C566" s="60"/>
      <c r="D566" s="60"/>
      <c r="E566" s="60"/>
      <c r="F566" s="147"/>
      <c r="G566" s="60"/>
      <c r="H566" s="60"/>
      <c r="I566" s="60"/>
      <c r="J566" s="147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</row>
    <row r="567">
      <c r="A567" s="60"/>
      <c r="B567" s="149"/>
      <c r="C567" s="60"/>
      <c r="D567" s="60"/>
      <c r="E567" s="60"/>
      <c r="F567" s="147"/>
      <c r="G567" s="60"/>
      <c r="H567" s="60"/>
      <c r="I567" s="60"/>
      <c r="J567" s="147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</row>
    <row r="568">
      <c r="A568" s="60"/>
      <c r="B568" s="149"/>
      <c r="C568" s="60"/>
      <c r="D568" s="60"/>
      <c r="E568" s="60"/>
      <c r="F568" s="147"/>
      <c r="G568" s="60"/>
      <c r="H568" s="60"/>
      <c r="I568" s="60"/>
      <c r="J568" s="147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</row>
    <row r="569">
      <c r="A569" s="60"/>
      <c r="B569" s="149"/>
      <c r="C569" s="60"/>
      <c r="D569" s="60"/>
      <c r="E569" s="60"/>
      <c r="F569" s="147"/>
      <c r="G569" s="60"/>
      <c r="H569" s="60"/>
      <c r="I569" s="60"/>
      <c r="J569" s="147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</row>
    <row r="570">
      <c r="A570" s="60"/>
      <c r="B570" s="149"/>
      <c r="C570" s="60"/>
      <c r="D570" s="60"/>
      <c r="E570" s="60"/>
      <c r="F570" s="147"/>
      <c r="G570" s="60"/>
      <c r="H570" s="60"/>
      <c r="I570" s="60"/>
      <c r="J570" s="147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</row>
    <row r="571">
      <c r="A571" s="60"/>
      <c r="B571" s="149"/>
      <c r="C571" s="60"/>
      <c r="D571" s="60"/>
      <c r="E571" s="60"/>
      <c r="F571" s="147"/>
      <c r="G571" s="60"/>
      <c r="H571" s="60"/>
      <c r="I571" s="60"/>
      <c r="J571" s="147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</row>
    <row r="572">
      <c r="A572" s="60"/>
      <c r="B572" s="149"/>
      <c r="C572" s="60"/>
      <c r="D572" s="60"/>
      <c r="E572" s="60"/>
      <c r="F572" s="147"/>
      <c r="G572" s="60"/>
      <c r="H572" s="60"/>
      <c r="I572" s="60"/>
      <c r="J572" s="147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</row>
    <row r="573">
      <c r="A573" s="60"/>
      <c r="B573" s="149"/>
      <c r="C573" s="60"/>
      <c r="D573" s="60"/>
      <c r="E573" s="60"/>
      <c r="F573" s="147"/>
      <c r="G573" s="60"/>
      <c r="H573" s="60"/>
      <c r="I573" s="60"/>
      <c r="J573" s="147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</row>
    <row r="574">
      <c r="A574" s="60"/>
      <c r="B574" s="149"/>
      <c r="C574" s="60"/>
      <c r="D574" s="60"/>
      <c r="E574" s="60"/>
      <c r="F574" s="147"/>
      <c r="G574" s="60"/>
      <c r="H574" s="60"/>
      <c r="I574" s="60"/>
      <c r="J574" s="147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</row>
    <row r="575">
      <c r="A575" s="60"/>
      <c r="B575" s="149"/>
      <c r="C575" s="60"/>
      <c r="D575" s="60"/>
      <c r="E575" s="60"/>
      <c r="F575" s="147"/>
      <c r="G575" s="60"/>
      <c r="H575" s="60"/>
      <c r="I575" s="60"/>
      <c r="J575" s="147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</row>
    <row r="576">
      <c r="A576" s="60"/>
      <c r="B576" s="149"/>
      <c r="C576" s="60"/>
      <c r="D576" s="60"/>
      <c r="E576" s="60"/>
      <c r="F576" s="147"/>
      <c r="G576" s="60"/>
      <c r="H576" s="60"/>
      <c r="I576" s="60"/>
      <c r="J576" s="147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</row>
    <row r="577">
      <c r="A577" s="60"/>
      <c r="B577" s="149"/>
      <c r="C577" s="60"/>
      <c r="D577" s="60"/>
      <c r="E577" s="60"/>
      <c r="F577" s="147"/>
      <c r="G577" s="60"/>
      <c r="H577" s="60"/>
      <c r="I577" s="60"/>
      <c r="J577" s="147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</row>
    <row r="578">
      <c r="A578" s="60"/>
      <c r="B578" s="149"/>
      <c r="C578" s="60"/>
      <c r="D578" s="60"/>
      <c r="E578" s="60"/>
      <c r="F578" s="147"/>
      <c r="G578" s="60"/>
      <c r="H578" s="60"/>
      <c r="I578" s="60"/>
      <c r="J578" s="147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</row>
    <row r="579">
      <c r="A579" s="60"/>
      <c r="B579" s="149"/>
      <c r="C579" s="60"/>
      <c r="D579" s="60"/>
      <c r="E579" s="60"/>
      <c r="F579" s="147"/>
      <c r="G579" s="60"/>
      <c r="H579" s="60"/>
      <c r="I579" s="60"/>
      <c r="J579" s="147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</row>
    <row r="580">
      <c r="A580" s="60"/>
      <c r="B580" s="149"/>
      <c r="C580" s="60"/>
      <c r="D580" s="60"/>
      <c r="E580" s="60"/>
      <c r="F580" s="147"/>
      <c r="G580" s="60"/>
      <c r="H580" s="60"/>
      <c r="I580" s="60"/>
      <c r="J580" s="147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</row>
    <row r="581">
      <c r="A581" s="60"/>
      <c r="B581" s="149"/>
      <c r="C581" s="60"/>
      <c r="D581" s="60"/>
      <c r="E581" s="60"/>
      <c r="F581" s="147"/>
      <c r="G581" s="60"/>
      <c r="H581" s="60"/>
      <c r="I581" s="60"/>
      <c r="J581" s="147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</row>
    <row r="582">
      <c r="A582" s="60"/>
      <c r="B582" s="149"/>
      <c r="C582" s="60"/>
      <c r="D582" s="60"/>
      <c r="E582" s="60"/>
      <c r="F582" s="147"/>
      <c r="G582" s="60"/>
      <c r="H582" s="60"/>
      <c r="I582" s="60"/>
      <c r="J582" s="147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</row>
    <row r="583">
      <c r="A583" s="60"/>
      <c r="B583" s="149"/>
      <c r="C583" s="60"/>
      <c r="D583" s="60"/>
      <c r="E583" s="60"/>
      <c r="F583" s="147"/>
      <c r="G583" s="60"/>
      <c r="H583" s="60"/>
      <c r="I583" s="60"/>
      <c r="J583" s="147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</row>
    <row r="584">
      <c r="A584" s="60"/>
      <c r="B584" s="149"/>
      <c r="C584" s="60"/>
      <c r="D584" s="60"/>
      <c r="E584" s="60"/>
      <c r="F584" s="147"/>
      <c r="G584" s="60"/>
      <c r="H584" s="60"/>
      <c r="I584" s="60"/>
      <c r="J584" s="147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</row>
    <row r="585">
      <c r="A585" s="60"/>
      <c r="B585" s="149"/>
      <c r="C585" s="60"/>
      <c r="D585" s="60"/>
      <c r="E585" s="60"/>
      <c r="F585" s="147"/>
      <c r="G585" s="60"/>
      <c r="H585" s="60"/>
      <c r="I585" s="60"/>
      <c r="J585" s="147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</row>
    <row r="586">
      <c r="A586" s="60"/>
      <c r="B586" s="149"/>
      <c r="C586" s="60"/>
      <c r="D586" s="60"/>
      <c r="E586" s="60"/>
      <c r="F586" s="147"/>
      <c r="G586" s="60"/>
      <c r="H586" s="60"/>
      <c r="I586" s="60"/>
      <c r="J586" s="147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</row>
    <row r="587">
      <c r="A587" s="60"/>
      <c r="B587" s="149"/>
      <c r="C587" s="60"/>
      <c r="D587" s="60"/>
      <c r="E587" s="60"/>
      <c r="F587" s="147"/>
      <c r="G587" s="60"/>
      <c r="H587" s="60"/>
      <c r="I587" s="60"/>
      <c r="J587" s="147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</row>
    <row r="588">
      <c r="A588" s="60"/>
      <c r="B588" s="149"/>
      <c r="C588" s="60"/>
      <c r="D588" s="60"/>
      <c r="E588" s="60"/>
      <c r="F588" s="147"/>
      <c r="G588" s="60"/>
      <c r="H588" s="60"/>
      <c r="I588" s="60"/>
      <c r="J588" s="147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</row>
    <row r="589">
      <c r="A589" s="60"/>
      <c r="B589" s="149"/>
      <c r="C589" s="60"/>
      <c r="D589" s="60"/>
      <c r="E589" s="60"/>
      <c r="F589" s="147"/>
      <c r="G589" s="60"/>
      <c r="H589" s="60"/>
      <c r="I589" s="60"/>
      <c r="J589" s="147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</row>
    <row r="590">
      <c r="A590" s="60"/>
      <c r="B590" s="149"/>
      <c r="C590" s="60"/>
      <c r="D590" s="60"/>
      <c r="E590" s="60"/>
      <c r="F590" s="147"/>
      <c r="G590" s="60"/>
      <c r="H590" s="60"/>
      <c r="I590" s="60"/>
      <c r="J590" s="147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</row>
    <row r="591">
      <c r="A591" s="60"/>
      <c r="B591" s="149"/>
      <c r="C591" s="60"/>
      <c r="D591" s="60"/>
      <c r="E591" s="60"/>
      <c r="F591" s="147"/>
      <c r="G591" s="60"/>
      <c r="H591" s="60"/>
      <c r="I591" s="60"/>
      <c r="J591" s="147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</row>
    <row r="592">
      <c r="A592" s="60"/>
      <c r="B592" s="149"/>
      <c r="C592" s="60"/>
      <c r="D592" s="60"/>
      <c r="E592" s="60"/>
      <c r="F592" s="147"/>
      <c r="G592" s="60"/>
      <c r="H592" s="60"/>
      <c r="I592" s="60"/>
      <c r="J592" s="147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</row>
    <row r="593">
      <c r="A593" s="60"/>
      <c r="B593" s="149"/>
      <c r="C593" s="60"/>
      <c r="D593" s="60"/>
      <c r="E593" s="60"/>
      <c r="F593" s="147"/>
      <c r="G593" s="60"/>
      <c r="H593" s="60"/>
      <c r="I593" s="60"/>
      <c r="J593" s="147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</row>
    <row r="594">
      <c r="A594" s="60"/>
      <c r="B594" s="149"/>
      <c r="C594" s="60"/>
      <c r="D594" s="60"/>
      <c r="E594" s="60"/>
      <c r="F594" s="147"/>
      <c r="G594" s="60"/>
      <c r="H594" s="60"/>
      <c r="I594" s="60"/>
      <c r="J594" s="147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</row>
    <row r="595">
      <c r="A595" s="60"/>
      <c r="B595" s="149"/>
      <c r="C595" s="60"/>
      <c r="D595" s="60"/>
      <c r="E595" s="60"/>
      <c r="F595" s="147"/>
      <c r="G595" s="60"/>
      <c r="H595" s="60"/>
      <c r="I595" s="60"/>
      <c r="J595" s="147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</row>
    <row r="596">
      <c r="A596" s="60"/>
      <c r="B596" s="149"/>
      <c r="C596" s="60"/>
      <c r="D596" s="60"/>
      <c r="E596" s="60"/>
      <c r="F596" s="147"/>
      <c r="G596" s="60"/>
      <c r="H596" s="60"/>
      <c r="I596" s="60"/>
      <c r="J596" s="147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</row>
    <row r="597">
      <c r="A597" s="60"/>
      <c r="B597" s="149"/>
      <c r="C597" s="60"/>
      <c r="D597" s="60"/>
      <c r="E597" s="60"/>
      <c r="F597" s="147"/>
      <c r="G597" s="60"/>
      <c r="H597" s="60"/>
      <c r="I597" s="60"/>
      <c r="J597" s="147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</row>
    <row r="598">
      <c r="A598" s="60"/>
      <c r="B598" s="149"/>
      <c r="C598" s="60"/>
      <c r="D598" s="60"/>
      <c r="E598" s="60"/>
      <c r="F598" s="147"/>
      <c r="G598" s="60"/>
      <c r="H598" s="60"/>
      <c r="I598" s="60"/>
      <c r="J598" s="147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</row>
    <row r="599">
      <c r="A599" s="60"/>
      <c r="B599" s="149"/>
      <c r="C599" s="60"/>
      <c r="D599" s="60"/>
      <c r="E599" s="60"/>
      <c r="F599" s="147"/>
      <c r="G599" s="60"/>
      <c r="H599" s="60"/>
      <c r="I599" s="60"/>
      <c r="J599" s="147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</row>
    <row r="600">
      <c r="A600" s="60"/>
      <c r="B600" s="149"/>
      <c r="C600" s="60"/>
      <c r="D600" s="60"/>
      <c r="E600" s="60"/>
      <c r="F600" s="147"/>
      <c r="G600" s="60"/>
      <c r="H600" s="60"/>
      <c r="I600" s="60"/>
      <c r="J600" s="147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</row>
    <row r="601">
      <c r="A601" s="60"/>
      <c r="B601" s="149"/>
      <c r="C601" s="60"/>
      <c r="D601" s="60"/>
      <c r="E601" s="60"/>
      <c r="F601" s="147"/>
      <c r="G601" s="60"/>
      <c r="H601" s="60"/>
      <c r="I601" s="60"/>
      <c r="J601" s="147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</row>
    <row r="602">
      <c r="A602" s="60"/>
      <c r="B602" s="149"/>
      <c r="C602" s="60"/>
      <c r="D602" s="60"/>
      <c r="E602" s="60"/>
      <c r="F602" s="147"/>
      <c r="G602" s="60"/>
      <c r="H602" s="60"/>
      <c r="I602" s="60"/>
      <c r="J602" s="147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</row>
    <row r="603">
      <c r="A603" s="60"/>
      <c r="B603" s="149"/>
      <c r="C603" s="60"/>
      <c r="D603" s="60"/>
      <c r="E603" s="60"/>
      <c r="F603" s="147"/>
      <c r="G603" s="60"/>
      <c r="H603" s="60"/>
      <c r="I603" s="60"/>
      <c r="J603" s="147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</row>
    <row r="604">
      <c r="A604" s="60"/>
      <c r="B604" s="149"/>
      <c r="C604" s="60"/>
      <c r="D604" s="60"/>
      <c r="E604" s="60"/>
      <c r="F604" s="147"/>
      <c r="G604" s="60"/>
      <c r="H604" s="60"/>
      <c r="I604" s="60"/>
      <c r="J604" s="147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</row>
    <row r="605">
      <c r="A605" s="60"/>
      <c r="B605" s="149"/>
      <c r="C605" s="60"/>
      <c r="D605" s="60"/>
      <c r="E605" s="60"/>
      <c r="F605" s="147"/>
      <c r="G605" s="60"/>
      <c r="H605" s="60"/>
      <c r="I605" s="60"/>
      <c r="J605" s="147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</row>
    <row r="606">
      <c r="A606" s="60"/>
      <c r="B606" s="149"/>
      <c r="C606" s="60"/>
      <c r="D606" s="60"/>
      <c r="E606" s="60"/>
      <c r="F606" s="147"/>
      <c r="G606" s="60"/>
      <c r="H606" s="60"/>
      <c r="I606" s="60"/>
      <c r="J606" s="147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</row>
    <row r="607">
      <c r="A607" s="60"/>
      <c r="B607" s="149"/>
      <c r="C607" s="60"/>
      <c r="D607" s="60"/>
      <c r="E607" s="60"/>
      <c r="F607" s="147"/>
      <c r="G607" s="60"/>
      <c r="H607" s="60"/>
      <c r="I607" s="60"/>
      <c r="J607" s="147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</row>
    <row r="608">
      <c r="A608" s="60"/>
      <c r="B608" s="149"/>
      <c r="C608" s="60"/>
      <c r="D608" s="60"/>
      <c r="E608" s="60"/>
      <c r="F608" s="147"/>
      <c r="G608" s="60"/>
      <c r="H608" s="60"/>
      <c r="I608" s="60"/>
      <c r="J608" s="147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</row>
    <row r="609">
      <c r="A609" s="60"/>
      <c r="B609" s="149"/>
      <c r="C609" s="60"/>
      <c r="D609" s="60"/>
      <c r="E609" s="60"/>
      <c r="F609" s="147"/>
      <c r="G609" s="60"/>
      <c r="H609" s="60"/>
      <c r="I609" s="60"/>
      <c r="J609" s="147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</row>
    <row r="610">
      <c r="A610" s="60"/>
      <c r="B610" s="149"/>
      <c r="C610" s="60"/>
      <c r="D610" s="60"/>
      <c r="E610" s="60"/>
      <c r="F610" s="147"/>
      <c r="G610" s="60"/>
      <c r="H610" s="60"/>
      <c r="I610" s="60"/>
      <c r="J610" s="147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</row>
    <row r="611">
      <c r="A611" s="60"/>
      <c r="B611" s="149"/>
      <c r="C611" s="60"/>
      <c r="D611" s="60"/>
      <c r="E611" s="60"/>
      <c r="F611" s="147"/>
      <c r="G611" s="60"/>
      <c r="H611" s="60"/>
      <c r="I611" s="60"/>
      <c r="J611" s="147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</row>
    <row r="612">
      <c r="A612" s="60"/>
      <c r="B612" s="149"/>
      <c r="C612" s="60"/>
      <c r="D612" s="60"/>
      <c r="E612" s="60"/>
      <c r="F612" s="147"/>
      <c r="G612" s="60"/>
      <c r="H612" s="60"/>
      <c r="I612" s="60"/>
      <c r="J612" s="147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</row>
    <row r="613">
      <c r="A613" s="60"/>
      <c r="B613" s="149"/>
      <c r="C613" s="60"/>
      <c r="D613" s="60"/>
      <c r="E613" s="60"/>
      <c r="F613" s="147"/>
      <c r="G613" s="60"/>
      <c r="H613" s="60"/>
      <c r="I613" s="60"/>
      <c r="J613" s="147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</row>
    <row r="614">
      <c r="A614" s="60"/>
      <c r="B614" s="149"/>
      <c r="C614" s="60"/>
      <c r="D614" s="60"/>
      <c r="E614" s="60"/>
      <c r="F614" s="147"/>
      <c r="G614" s="60"/>
      <c r="H614" s="60"/>
      <c r="I614" s="60"/>
      <c r="J614" s="147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</row>
    <row r="615">
      <c r="A615" s="60"/>
      <c r="B615" s="149"/>
      <c r="C615" s="60"/>
      <c r="D615" s="60"/>
      <c r="E615" s="60"/>
      <c r="F615" s="147"/>
      <c r="G615" s="60"/>
      <c r="H615" s="60"/>
      <c r="I615" s="60"/>
      <c r="J615" s="147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</row>
    <row r="616">
      <c r="A616" s="60"/>
      <c r="B616" s="149"/>
      <c r="C616" s="60"/>
      <c r="D616" s="60"/>
      <c r="E616" s="60"/>
      <c r="F616" s="147"/>
      <c r="G616" s="60"/>
      <c r="H616" s="60"/>
      <c r="I616" s="60"/>
      <c r="J616" s="147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</row>
    <row r="617">
      <c r="A617" s="60"/>
      <c r="B617" s="149"/>
      <c r="C617" s="60"/>
      <c r="D617" s="60"/>
      <c r="E617" s="60"/>
      <c r="F617" s="147"/>
      <c r="G617" s="60"/>
      <c r="H617" s="60"/>
      <c r="I617" s="60"/>
      <c r="J617" s="147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</row>
    <row r="618">
      <c r="A618" s="60"/>
      <c r="B618" s="149"/>
      <c r="C618" s="60"/>
      <c r="D618" s="60"/>
      <c r="E618" s="60"/>
      <c r="F618" s="147"/>
      <c r="G618" s="60"/>
      <c r="H618" s="60"/>
      <c r="I618" s="60"/>
      <c r="J618" s="147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</row>
    <row r="619">
      <c r="A619" s="60"/>
      <c r="B619" s="149"/>
      <c r="C619" s="60"/>
      <c r="D619" s="60"/>
      <c r="E619" s="60"/>
      <c r="F619" s="147"/>
      <c r="G619" s="60"/>
      <c r="H619" s="60"/>
      <c r="I619" s="60"/>
      <c r="J619" s="147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</row>
    <row r="620">
      <c r="A620" s="60"/>
      <c r="B620" s="149"/>
      <c r="C620" s="60"/>
      <c r="D620" s="60"/>
      <c r="E620" s="60"/>
      <c r="F620" s="147"/>
      <c r="G620" s="60"/>
      <c r="H620" s="60"/>
      <c r="I620" s="60"/>
      <c r="J620" s="147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</row>
    <row r="621">
      <c r="A621" s="60"/>
      <c r="B621" s="149"/>
      <c r="C621" s="60"/>
      <c r="D621" s="60"/>
      <c r="E621" s="60"/>
      <c r="F621" s="147"/>
      <c r="G621" s="60"/>
      <c r="H621" s="60"/>
      <c r="I621" s="60"/>
      <c r="J621" s="147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</row>
    <row r="622">
      <c r="A622" s="60"/>
      <c r="B622" s="149"/>
      <c r="C622" s="60"/>
      <c r="D622" s="60"/>
      <c r="E622" s="60"/>
      <c r="F622" s="147"/>
      <c r="G622" s="60"/>
      <c r="H622" s="60"/>
      <c r="I622" s="60"/>
      <c r="J622" s="147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</row>
    <row r="623">
      <c r="A623" s="60"/>
      <c r="B623" s="149"/>
      <c r="C623" s="60"/>
      <c r="D623" s="60"/>
      <c r="E623" s="60"/>
      <c r="F623" s="147"/>
      <c r="G623" s="60"/>
      <c r="H623" s="60"/>
      <c r="I623" s="60"/>
      <c r="J623" s="147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</row>
    <row r="624">
      <c r="A624" s="60"/>
      <c r="B624" s="149"/>
      <c r="C624" s="60"/>
      <c r="D624" s="60"/>
      <c r="E624" s="60"/>
      <c r="F624" s="147"/>
      <c r="G624" s="60"/>
      <c r="H624" s="60"/>
      <c r="I624" s="60"/>
      <c r="J624" s="147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</row>
    <row r="625">
      <c r="A625" s="60"/>
      <c r="B625" s="149"/>
      <c r="C625" s="60"/>
      <c r="D625" s="60"/>
      <c r="E625" s="60"/>
      <c r="F625" s="147"/>
      <c r="G625" s="60"/>
      <c r="H625" s="60"/>
      <c r="I625" s="60"/>
      <c r="J625" s="147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</row>
    <row r="626">
      <c r="A626" s="60"/>
      <c r="B626" s="149"/>
      <c r="C626" s="60"/>
      <c r="D626" s="60"/>
      <c r="E626" s="60"/>
      <c r="F626" s="147"/>
      <c r="G626" s="60"/>
      <c r="H626" s="60"/>
      <c r="I626" s="60"/>
      <c r="J626" s="147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</row>
    <row r="627">
      <c r="A627" s="60"/>
      <c r="B627" s="149"/>
      <c r="C627" s="60"/>
      <c r="D627" s="60"/>
      <c r="E627" s="60"/>
      <c r="F627" s="147"/>
      <c r="G627" s="60"/>
      <c r="H627" s="60"/>
      <c r="I627" s="60"/>
      <c r="J627" s="147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</row>
    <row r="628">
      <c r="A628" s="60"/>
      <c r="B628" s="149"/>
      <c r="C628" s="60"/>
      <c r="D628" s="60"/>
      <c r="E628" s="60"/>
      <c r="F628" s="147"/>
      <c r="G628" s="60"/>
      <c r="H628" s="60"/>
      <c r="I628" s="60"/>
      <c r="J628" s="147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</row>
    <row r="629">
      <c r="A629" s="60"/>
      <c r="B629" s="149"/>
      <c r="C629" s="60"/>
      <c r="D629" s="60"/>
      <c r="E629" s="60"/>
      <c r="F629" s="147"/>
      <c r="G629" s="60"/>
      <c r="H629" s="60"/>
      <c r="I629" s="60"/>
      <c r="J629" s="147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</row>
    <row r="630">
      <c r="A630" s="60"/>
      <c r="B630" s="149"/>
      <c r="C630" s="60"/>
      <c r="D630" s="60"/>
      <c r="E630" s="60"/>
      <c r="F630" s="147"/>
      <c r="G630" s="60"/>
      <c r="H630" s="60"/>
      <c r="I630" s="60"/>
      <c r="J630" s="147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</row>
    <row r="631">
      <c r="A631" s="60"/>
      <c r="B631" s="149"/>
      <c r="C631" s="60"/>
      <c r="D631" s="60"/>
      <c r="E631" s="60"/>
      <c r="F631" s="147"/>
      <c r="G631" s="60"/>
      <c r="H631" s="60"/>
      <c r="I631" s="60"/>
      <c r="J631" s="147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</row>
    <row r="632">
      <c r="A632" s="60"/>
      <c r="B632" s="149"/>
      <c r="C632" s="60"/>
      <c r="D632" s="60"/>
      <c r="E632" s="60"/>
      <c r="F632" s="147"/>
      <c r="G632" s="60"/>
      <c r="H632" s="60"/>
      <c r="I632" s="60"/>
      <c r="J632" s="147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</row>
    <row r="633">
      <c r="A633" s="60"/>
      <c r="B633" s="149"/>
      <c r="C633" s="60"/>
      <c r="D633" s="60"/>
      <c r="E633" s="60"/>
      <c r="F633" s="147"/>
      <c r="G633" s="60"/>
      <c r="H633" s="60"/>
      <c r="I633" s="60"/>
      <c r="J633" s="147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</row>
    <row r="634">
      <c r="A634" s="60"/>
      <c r="B634" s="149"/>
      <c r="C634" s="60"/>
      <c r="D634" s="60"/>
      <c r="E634" s="60"/>
      <c r="F634" s="147"/>
      <c r="G634" s="60"/>
      <c r="H634" s="60"/>
      <c r="I634" s="60"/>
      <c r="J634" s="147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</row>
    <row r="635">
      <c r="A635" s="60"/>
      <c r="B635" s="149"/>
      <c r="C635" s="60"/>
      <c r="D635" s="60"/>
      <c r="E635" s="60"/>
      <c r="F635" s="147"/>
      <c r="G635" s="60"/>
      <c r="H635" s="60"/>
      <c r="I635" s="60"/>
      <c r="J635" s="147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</row>
    <row r="636">
      <c r="A636" s="60"/>
      <c r="B636" s="149"/>
      <c r="C636" s="60"/>
      <c r="D636" s="60"/>
      <c r="E636" s="60"/>
      <c r="F636" s="147"/>
      <c r="G636" s="60"/>
      <c r="H636" s="60"/>
      <c r="I636" s="60"/>
      <c r="J636" s="147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</row>
    <row r="637">
      <c r="A637" s="60"/>
      <c r="B637" s="149"/>
      <c r="C637" s="60"/>
      <c r="D637" s="60"/>
      <c r="E637" s="60"/>
      <c r="F637" s="147"/>
      <c r="G637" s="60"/>
      <c r="H637" s="60"/>
      <c r="I637" s="60"/>
      <c r="J637" s="147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</row>
    <row r="638">
      <c r="A638" s="60"/>
      <c r="B638" s="149"/>
      <c r="C638" s="60"/>
      <c r="D638" s="60"/>
      <c r="E638" s="60"/>
      <c r="F638" s="147"/>
      <c r="G638" s="60"/>
      <c r="H638" s="60"/>
      <c r="I638" s="60"/>
      <c r="J638" s="147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</row>
    <row r="639">
      <c r="A639" s="60"/>
      <c r="B639" s="149"/>
      <c r="C639" s="60"/>
      <c r="D639" s="60"/>
      <c r="E639" s="60"/>
      <c r="F639" s="147"/>
      <c r="G639" s="60"/>
      <c r="H639" s="60"/>
      <c r="I639" s="60"/>
      <c r="J639" s="147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</row>
    <row r="640">
      <c r="A640" s="60"/>
      <c r="B640" s="149"/>
      <c r="C640" s="60"/>
      <c r="D640" s="60"/>
      <c r="E640" s="60"/>
      <c r="F640" s="147"/>
      <c r="G640" s="60"/>
      <c r="H640" s="60"/>
      <c r="I640" s="60"/>
      <c r="J640" s="147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</row>
    <row r="641">
      <c r="A641" s="60"/>
      <c r="B641" s="149"/>
      <c r="C641" s="60"/>
      <c r="D641" s="60"/>
      <c r="E641" s="60"/>
      <c r="F641" s="147"/>
      <c r="G641" s="60"/>
      <c r="H641" s="60"/>
      <c r="I641" s="60"/>
      <c r="J641" s="147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</row>
    <row r="642">
      <c r="A642" s="60"/>
      <c r="B642" s="149"/>
      <c r="C642" s="60"/>
      <c r="D642" s="60"/>
      <c r="E642" s="60"/>
      <c r="F642" s="147"/>
      <c r="G642" s="60"/>
      <c r="H642" s="60"/>
      <c r="I642" s="60"/>
      <c r="J642" s="147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</row>
    <row r="643">
      <c r="A643" s="60"/>
      <c r="B643" s="149"/>
      <c r="C643" s="60"/>
      <c r="D643" s="60"/>
      <c r="E643" s="60"/>
      <c r="F643" s="147"/>
      <c r="G643" s="60"/>
      <c r="H643" s="60"/>
      <c r="I643" s="60"/>
      <c r="J643" s="147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</row>
    <row r="644">
      <c r="A644" s="60"/>
      <c r="B644" s="149"/>
      <c r="C644" s="60"/>
      <c r="D644" s="60"/>
      <c r="E644" s="60"/>
      <c r="F644" s="147"/>
      <c r="G644" s="60"/>
      <c r="H644" s="60"/>
      <c r="I644" s="60"/>
      <c r="J644" s="147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</row>
    <row r="645">
      <c r="A645" s="60"/>
      <c r="B645" s="149"/>
      <c r="C645" s="60"/>
      <c r="D645" s="60"/>
      <c r="E645" s="60"/>
      <c r="F645" s="147"/>
      <c r="G645" s="60"/>
      <c r="H645" s="60"/>
      <c r="I645" s="60"/>
      <c r="J645" s="147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</row>
    <row r="646">
      <c r="A646" s="60"/>
      <c r="B646" s="149"/>
      <c r="C646" s="60"/>
      <c r="D646" s="60"/>
      <c r="E646" s="60"/>
      <c r="F646" s="147"/>
      <c r="G646" s="60"/>
      <c r="H646" s="60"/>
      <c r="I646" s="60"/>
      <c r="J646" s="147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</row>
    <row r="647">
      <c r="A647" s="60"/>
      <c r="B647" s="149"/>
      <c r="C647" s="60"/>
      <c r="D647" s="60"/>
      <c r="E647" s="60"/>
      <c r="F647" s="147"/>
      <c r="G647" s="60"/>
      <c r="H647" s="60"/>
      <c r="I647" s="60"/>
      <c r="J647" s="147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</row>
    <row r="648">
      <c r="A648" s="60"/>
      <c r="B648" s="149"/>
      <c r="C648" s="60"/>
      <c r="D648" s="60"/>
      <c r="E648" s="60"/>
      <c r="F648" s="147"/>
      <c r="G648" s="60"/>
      <c r="H648" s="60"/>
      <c r="I648" s="60"/>
      <c r="J648" s="147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</row>
    <row r="649">
      <c r="A649" s="60"/>
      <c r="B649" s="149"/>
      <c r="C649" s="60"/>
      <c r="D649" s="60"/>
      <c r="E649" s="60"/>
      <c r="F649" s="147"/>
      <c r="G649" s="60"/>
      <c r="H649" s="60"/>
      <c r="I649" s="60"/>
      <c r="J649" s="147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</row>
    <row r="650">
      <c r="A650" s="60"/>
      <c r="B650" s="149"/>
      <c r="C650" s="60"/>
      <c r="D650" s="60"/>
      <c r="E650" s="60"/>
      <c r="F650" s="147"/>
      <c r="G650" s="60"/>
      <c r="H650" s="60"/>
      <c r="I650" s="60"/>
      <c r="J650" s="147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</row>
    <row r="651">
      <c r="A651" s="60"/>
      <c r="B651" s="149"/>
      <c r="C651" s="60"/>
      <c r="D651" s="60"/>
      <c r="E651" s="60"/>
      <c r="F651" s="147"/>
      <c r="G651" s="60"/>
      <c r="H651" s="60"/>
      <c r="I651" s="60"/>
      <c r="J651" s="147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</row>
    <row r="652">
      <c r="A652" s="60"/>
      <c r="B652" s="149"/>
      <c r="C652" s="60"/>
      <c r="D652" s="60"/>
      <c r="E652" s="60"/>
      <c r="F652" s="147"/>
      <c r="G652" s="60"/>
      <c r="H652" s="60"/>
      <c r="I652" s="60"/>
      <c r="J652" s="147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</row>
    <row r="653">
      <c r="A653" s="60"/>
      <c r="B653" s="149"/>
      <c r="C653" s="60"/>
      <c r="D653" s="60"/>
      <c r="E653" s="60"/>
      <c r="F653" s="147"/>
      <c r="G653" s="60"/>
      <c r="H653" s="60"/>
      <c r="I653" s="60"/>
      <c r="J653" s="147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</row>
    <row r="654">
      <c r="A654" s="60"/>
      <c r="B654" s="149"/>
      <c r="C654" s="60"/>
      <c r="D654" s="60"/>
      <c r="E654" s="60"/>
      <c r="F654" s="147"/>
      <c r="G654" s="60"/>
      <c r="H654" s="60"/>
      <c r="I654" s="60"/>
      <c r="J654" s="147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</row>
    <row r="655">
      <c r="A655" s="60"/>
      <c r="B655" s="149"/>
      <c r="C655" s="60"/>
      <c r="D655" s="60"/>
      <c r="E655" s="60"/>
      <c r="F655" s="147"/>
      <c r="G655" s="60"/>
      <c r="H655" s="60"/>
      <c r="I655" s="60"/>
      <c r="J655" s="147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</row>
    <row r="656">
      <c r="A656" s="60"/>
      <c r="B656" s="149"/>
      <c r="C656" s="60"/>
      <c r="D656" s="60"/>
      <c r="E656" s="60"/>
      <c r="F656" s="147"/>
      <c r="G656" s="60"/>
      <c r="H656" s="60"/>
      <c r="I656" s="60"/>
      <c r="J656" s="147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</row>
    <row r="657">
      <c r="A657" s="60"/>
      <c r="B657" s="149"/>
      <c r="C657" s="60"/>
      <c r="D657" s="60"/>
      <c r="E657" s="60"/>
      <c r="F657" s="147"/>
      <c r="G657" s="60"/>
      <c r="H657" s="60"/>
      <c r="I657" s="60"/>
      <c r="J657" s="147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</row>
    <row r="658">
      <c r="A658" s="60"/>
      <c r="B658" s="149"/>
      <c r="C658" s="60"/>
      <c r="D658" s="60"/>
      <c r="E658" s="60"/>
      <c r="F658" s="147"/>
      <c r="G658" s="60"/>
      <c r="H658" s="60"/>
      <c r="I658" s="60"/>
      <c r="J658" s="147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</row>
    <row r="659">
      <c r="A659" s="60"/>
      <c r="B659" s="149"/>
      <c r="C659" s="60"/>
      <c r="D659" s="60"/>
      <c r="E659" s="60"/>
      <c r="F659" s="147"/>
      <c r="G659" s="60"/>
      <c r="H659" s="60"/>
      <c r="I659" s="60"/>
      <c r="J659" s="147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</row>
    <row r="660">
      <c r="A660" s="60"/>
      <c r="B660" s="149"/>
      <c r="C660" s="60"/>
      <c r="D660" s="60"/>
      <c r="E660" s="60"/>
      <c r="F660" s="147"/>
      <c r="G660" s="60"/>
      <c r="H660" s="60"/>
      <c r="I660" s="60"/>
      <c r="J660" s="147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</row>
    <row r="661">
      <c r="A661" s="60"/>
      <c r="B661" s="149"/>
      <c r="C661" s="60"/>
      <c r="D661" s="60"/>
      <c r="E661" s="60"/>
      <c r="F661" s="147"/>
      <c r="G661" s="60"/>
      <c r="H661" s="60"/>
      <c r="I661" s="60"/>
      <c r="J661" s="147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</row>
    <row r="662">
      <c r="A662" s="60"/>
      <c r="B662" s="149"/>
      <c r="C662" s="60"/>
      <c r="D662" s="60"/>
      <c r="E662" s="60"/>
      <c r="F662" s="147"/>
      <c r="G662" s="60"/>
      <c r="H662" s="60"/>
      <c r="I662" s="60"/>
      <c r="J662" s="147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</row>
    <row r="663">
      <c r="A663" s="60"/>
      <c r="B663" s="149"/>
      <c r="C663" s="60"/>
      <c r="D663" s="60"/>
      <c r="E663" s="60"/>
      <c r="F663" s="147"/>
      <c r="G663" s="60"/>
      <c r="H663" s="60"/>
      <c r="I663" s="60"/>
      <c r="J663" s="147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</row>
    <row r="664">
      <c r="A664" s="60"/>
      <c r="B664" s="149"/>
      <c r="C664" s="60"/>
      <c r="D664" s="60"/>
      <c r="E664" s="60"/>
      <c r="F664" s="147"/>
      <c r="G664" s="60"/>
      <c r="H664" s="60"/>
      <c r="I664" s="60"/>
      <c r="J664" s="147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</row>
    <row r="665">
      <c r="A665" s="60"/>
      <c r="B665" s="149"/>
      <c r="C665" s="60"/>
      <c r="D665" s="60"/>
      <c r="E665" s="60"/>
      <c r="F665" s="147"/>
      <c r="G665" s="60"/>
      <c r="H665" s="60"/>
      <c r="I665" s="60"/>
      <c r="J665" s="147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</row>
    <row r="666">
      <c r="A666" s="60"/>
      <c r="B666" s="149"/>
      <c r="C666" s="60"/>
      <c r="D666" s="60"/>
      <c r="E666" s="60"/>
      <c r="F666" s="147"/>
      <c r="G666" s="60"/>
      <c r="H666" s="60"/>
      <c r="I666" s="60"/>
      <c r="J666" s="147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</row>
    <row r="667">
      <c r="A667" s="60"/>
      <c r="B667" s="149"/>
      <c r="C667" s="60"/>
      <c r="D667" s="60"/>
      <c r="E667" s="60"/>
      <c r="F667" s="147"/>
      <c r="G667" s="60"/>
      <c r="H667" s="60"/>
      <c r="I667" s="60"/>
      <c r="J667" s="147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</row>
    <row r="668">
      <c r="A668" s="60"/>
      <c r="B668" s="149"/>
      <c r="C668" s="60"/>
      <c r="D668" s="60"/>
      <c r="E668" s="60"/>
      <c r="F668" s="147"/>
      <c r="G668" s="60"/>
      <c r="H668" s="60"/>
      <c r="I668" s="60"/>
      <c r="J668" s="147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</row>
    <row r="669">
      <c r="A669" s="60"/>
      <c r="B669" s="149"/>
      <c r="C669" s="60"/>
      <c r="D669" s="60"/>
      <c r="E669" s="60"/>
      <c r="F669" s="147"/>
      <c r="G669" s="60"/>
      <c r="H669" s="60"/>
      <c r="I669" s="60"/>
      <c r="J669" s="147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</row>
    <row r="670">
      <c r="A670" s="60"/>
      <c r="B670" s="149"/>
      <c r="C670" s="60"/>
      <c r="D670" s="60"/>
      <c r="E670" s="60"/>
      <c r="F670" s="147"/>
      <c r="G670" s="60"/>
      <c r="H670" s="60"/>
      <c r="I670" s="60"/>
      <c r="J670" s="147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</row>
    <row r="671">
      <c r="A671" s="60"/>
      <c r="B671" s="149"/>
      <c r="C671" s="60"/>
      <c r="D671" s="60"/>
      <c r="E671" s="60"/>
      <c r="F671" s="147"/>
      <c r="G671" s="60"/>
      <c r="H671" s="60"/>
      <c r="I671" s="60"/>
      <c r="J671" s="147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</row>
    <row r="672">
      <c r="A672" s="60"/>
      <c r="B672" s="149"/>
      <c r="C672" s="60"/>
      <c r="D672" s="60"/>
      <c r="E672" s="60"/>
      <c r="F672" s="147"/>
      <c r="G672" s="60"/>
      <c r="H672" s="60"/>
      <c r="I672" s="60"/>
      <c r="J672" s="147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</row>
    <row r="673">
      <c r="A673" s="60"/>
      <c r="B673" s="149"/>
      <c r="C673" s="60"/>
      <c r="D673" s="60"/>
      <c r="E673" s="60"/>
      <c r="F673" s="147"/>
      <c r="G673" s="60"/>
      <c r="H673" s="60"/>
      <c r="I673" s="60"/>
      <c r="J673" s="147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</row>
    <row r="674">
      <c r="A674" s="60"/>
      <c r="B674" s="149"/>
      <c r="C674" s="60"/>
      <c r="D674" s="60"/>
      <c r="E674" s="60"/>
      <c r="F674" s="147"/>
      <c r="G674" s="60"/>
      <c r="H674" s="60"/>
      <c r="I674" s="60"/>
      <c r="J674" s="147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</row>
    <row r="675">
      <c r="A675" s="60"/>
      <c r="B675" s="149"/>
      <c r="C675" s="60"/>
      <c r="D675" s="60"/>
      <c r="E675" s="60"/>
      <c r="F675" s="147"/>
      <c r="G675" s="60"/>
      <c r="H675" s="60"/>
      <c r="I675" s="60"/>
      <c r="J675" s="147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</row>
    <row r="676">
      <c r="A676" s="60"/>
      <c r="B676" s="149"/>
      <c r="C676" s="60"/>
      <c r="D676" s="60"/>
      <c r="E676" s="60"/>
      <c r="F676" s="147"/>
      <c r="G676" s="60"/>
      <c r="H676" s="60"/>
      <c r="I676" s="60"/>
      <c r="J676" s="147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</row>
    <row r="677">
      <c r="A677" s="60"/>
      <c r="B677" s="149"/>
      <c r="C677" s="60"/>
      <c r="D677" s="60"/>
      <c r="E677" s="60"/>
      <c r="F677" s="147"/>
      <c r="G677" s="60"/>
      <c r="H677" s="60"/>
      <c r="I677" s="60"/>
      <c r="J677" s="147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</row>
    <row r="678">
      <c r="A678" s="60"/>
      <c r="B678" s="149"/>
      <c r="C678" s="60"/>
      <c r="D678" s="60"/>
      <c r="E678" s="60"/>
      <c r="F678" s="147"/>
      <c r="G678" s="60"/>
      <c r="H678" s="60"/>
      <c r="I678" s="60"/>
      <c r="J678" s="147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</row>
    <row r="679">
      <c r="A679" s="60"/>
      <c r="B679" s="149"/>
      <c r="C679" s="60"/>
      <c r="D679" s="60"/>
      <c r="E679" s="60"/>
      <c r="F679" s="147"/>
      <c r="G679" s="60"/>
      <c r="H679" s="60"/>
      <c r="I679" s="60"/>
      <c r="J679" s="147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</row>
    <row r="680">
      <c r="A680" s="60"/>
      <c r="B680" s="149"/>
      <c r="C680" s="60"/>
      <c r="D680" s="60"/>
      <c r="E680" s="60"/>
      <c r="F680" s="147"/>
      <c r="G680" s="60"/>
      <c r="H680" s="60"/>
      <c r="I680" s="60"/>
      <c r="J680" s="147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</row>
    <row r="681">
      <c r="A681" s="60"/>
      <c r="B681" s="149"/>
      <c r="C681" s="60"/>
      <c r="D681" s="60"/>
      <c r="E681" s="60"/>
      <c r="F681" s="147"/>
      <c r="G681" s="60"/>
      <c r="H681" s="60"/>
      <c r="I681" s="60"/>
      <c r="J681" s="147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</row>
    <row r="682">
      <c r="A682" s="60"/>
      <c r="B682" s="149"/>
      <c r="C682" s="60"/>
      <c r="D682" s="60"/>
      <c r="E682" s="60"/>
      <c r="F682" s="147"/>
      <c r="G682" s="60"/>
      <c r="H682" s="60"/>
      <c r="I682" s="60"/>
      <c r="J682" s="147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</row>
    <row r="683">
      <c r="A683" s="60"/>
      <c r="B683" s="149"/>
      <c r="C683" s="60"/>
      <c r="D683" s="60"/>
      <c r="E683" s="60"/>
      <c r="F683" s="147"/>
      <c r="G683" s="60"/>
      <c r="H683" s="60"/>
      <c r="I683" s="60"/>
      <c r="J683" s="147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</row>
    <row r="684">
      <c r="A684" s="60"/>
      <c r="B684" s="149"/>
      <c r="C684" s="60"/>
      <c r="D684" s="60"/>
      <c r="E684" s="60"/>
      <c r="F684" s="147"/>
      <c r="G684" s="60"/>
      <c r="H684" s="60"/>
      <c r="I684" s="60"/>
      <c r="J684" s="147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</row>
    <row r="685">
      <c r="A685" s="60"/>
      <c r="B685" s="149"/>
      <c r="C685" s="60"/>
      <c r="D685" s="60"/>
      <c r="E685" s="60"/>
      <c r="F685" s="147"/>
      <c r="G685" s="60"/>
      <c r="H685" s="60"/>
      <c r="I685" s="60"/>
      <c r="J685" s="147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</row>
    <row r="686">
      <c r="A686" s="60"/>
      <c r="B686" s="149"/>
      <c r="C686" s="60"/>
      <c r="D686" s="60"/>
      <c r="E686" s="60"/>
      <c r="F686" s="147"/>
      <c r="G686" s="60"/>
      <c r="H686" s="60"/>
      <c r="I686" s="60"/>
      <c r="J686" s="147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</row>
    <row r="687">
      <c r="A687" s="60"/>
      <c r="B687" s="149"/>
      <c r="C687" s="60"/>
      <c r="D687" s="60"/>
      <c r="E687" s="60"/>
      <c r="F687" s="147"/>
      <c r="G687" s="60"/>
      <c r="H687" s="60"/>
      <c r="I687" s="60"/>
      <c r="J687" s="147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</row>
    <row r="688">
      <c r="A688" s="60"/>
      <c r="B688" s="149"/>
      <c r="C688" s="60"/>
      <c r="D688" s="60"/>
      <c r="E688" s="60"/>
      <c r="F688" s="147"/>
      <c r="G688" s="60"/>
      <c r="H688" s="60"/>
      <c r="I688" s="60"/>
      <c r="J688" s="147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</row>
    <row r="689">
      <c r="A689" s="60"/>
      <c r="B689" s="149"/>
      <c r="C689" s="60"/>
      <c r="D689" s="60"/>
      <c r="E689" s="60"/>
      <c r="F689" s="147"/>
      <c r="G689" s="60"/>
      <c r="H689" s="60"/>
      <c r="I689" s="60"/>
      <c r="J689" s="147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</row>
    <row r="690">
      <c r="A690" s="60"/>
      <c r="B690" s="149"/>
      <c r="C690" s="60"/>
      <c r="D690" s="60"/>
      <c r="E690" s="60"/>
      <c r="F690" s="147"/>
      <c r="G690" s="60"/>
      <c r="H690" s="60"/>
      <c r="I690" s="60"/>
      <c r="J690" s="147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</row>
    <row r="691">
      <c r="A691" s="60"/>
      <c r="B691" s="149"/>
      <c r="C691" s="60"/>
      <c r="D691" s="60"/>
      <c r="E691" s="60"/>
      <c r="F691" s="147"/>
      <c r="G691" s="60"/>
      <c r="H691" s="60"/>
      <c r="I691" s="60"/>
      <c r="J691" s="147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</row>
    <row r="692">
      <c r="A692" s="60"/>
      <c r="B692" s="149"/>
      <c r="C692" s="60"/>
      <c r="D692" s="60"/>
      <c r="E692" s="60"/>
      <c r="F692" s="147"/>
      <c r="G692" s="60"/>
      <c r="H692" s="60"/>
      <c r="I692" s="60"/>
      <c r="J692" s="147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</row>
    <row r="693">
      <c r="A693" s="60"/>
      <c r="B693" s="149"/>
      <c r="C693" s="60"/>
      <c r="D693" s="60"/>
      <c r="E693" s="60"/>
      <c r="F693" s="147"/>
      <c r="G693" s="60"/>
      <c r="H693" s="60"/>
      <c r="I693" s="60"/>
      <c r="J693" s="147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</row>
    <row r="694">
      <c r="A694" s="60"/>
      <c r="B694" s="149"/>
      <c r="C694" s="60"/>
      <c r="D694" s="60"/>
      <c r="E694" s="60"/>
      <c r="F694" s="147"/>
      <c r="G694" s="60"/>
      <c r="H694" s="60"/>
      <c r="I694" s="60"/>
      <c r="J694" s="147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</row>
    <row r="695">
      <c r="A695" s="60"/>
      <c r="B695" s="149"/>
      <c r="C695" s="60"/>
      <c r="D695" s="60"/>
      <c r="E695" s="60"/>
      <c r="F695" s="147"/>
      <c r="G695" s="60"/>
      <c r="H695" s="60"/>
      <c r="I695" s="60"/>
      <c r="J695" s="147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</row>
    <row r="696">
      <c r="A696" s="60"/>
      <c r="B696" s="149"/>
      <c r="C696" s="60"/>
      <c r="D696" s="60"/>
      <c r="E696" s="60"/>
      <c r="F696" s="147"/>
      <c r="G696" s="60"/>
      <c r="H696" s="60"/>
      <c r="I696" s="60"/>
      <c r="J696" s="147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</row>
    <row r="697">
      <c r="A697" s="60"/>
      <c r="B697" s="149"/>
      <c r="C697" s="60"/>
      <c r="D697" s="60"/>
      <c r="E697" s="60"/>
      <c r="F697" s="147"/>
      <c r="G697" s="60"/>
      <c r="H697" s="60"/>
      <c r="I697" s="60"/>
      <c r="J697" s="147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</row>
    <row r="698">
      <c r="A698" s="60"/>
      <c r="B698" s="149"/>
      <c r="C698" s="60"/>
      <c r="D698" s="60"/>
      <c r="E698" s="60"/>
      <c r="F698" s="147"/>
      <c r="G698" s="60"/>
      <c r="H698" s="60"/>
      <c r="I698" s="60"/>
      <c r="J698" s="147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</row>
    <row r="699">
      <c r="A699" s="60"/>
      <c r="B699" s="149"/>
      <c r="C699" s="60"/>
      <c r="D699" s="60"/>
      <c r="E699" s="60"/>
      <c r="F699" s="147"/>
      <c r="G699" s="60"/>
      <c r="H699" s="60"/>
      <c r="I699" s="60"/>
      <c r="J699" s="147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</row>
    <row r="700">
      <c r="A700" s="60"/>
      <c r="B700" s="149"/>
      <c r="C700" s="60"/>
      <c r="D700" s="60"/>
      <c r="E700" s="60"/>
      <c r="F700" s="147"/>
      <c r="G700" s="60"/>
      <c r="H700" s="60"/>
      <c r="I700" s="60"/>
      <c r="J700" s="147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</row>
    <row r="701">
      <c r="A701" s="60"/>
      <c r="B701" s="149"/>
      <c r="C701" s="60"/>
      <c r="D701" s="60"/>
      <c r="E701" s="60"/>
      <c r="F701" s="147"/>
      <c r="G701" s="60"/>
      <c r="H701" s="60"/>
      <c r="I701" s="60"/>
      <c r="J701" s="147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</row>
    <row r="702">
      <c r="A702" s="60"/>
      <c r="B702" s="149"/>
      <c r="C702" s="60"/>
      <c r="D702" s="60"/>
      <c r="E702" s="60"/>
      <c r="F702" s="147"/>
      <c r="G702" s="60"/>
      <c r="H702" s="60"/>
      <c r="I702" s="60"/>
      <c r="J702" s="147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</row>
    <row r="703">
      <c r="A703" s="60"/>
      <c r="B703" s="149"/>
      <c r="C703" s="60"/>
      <c r="D703" s="60"/>
      <c r="E703" s="60"/>
      <c r="F703" s="147"/>
      <c r="G703" s="60"/>
      <c r="H703" s="60"/>
      <c r="I703" s="60"/>
      <c r="J703" s="147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</row>
    <row r="704">
      <c r="A704" s="60"/>
      <c r="B704" s="149"/>
      <c r="C704" s="60"/>
      <c r="D704" s="60"/>
      <c r="E704" s="60"/>
      <c r="F704" s="147"/>
      <c r="G704" s="60"/>
      <c r="H704" s="60"/>
      <c r="I704" s="60"/>
      <c r="J704" s="147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</row>
    <row r="705">
      <c r="A705" s="60"/>
      <c r="B705" s="149"/>
      <c r="C705" s="60"/>
      <c r="D705" s="60"/>
      <c r="E705" s="60"/>
      <c r="F705" s="147"/>
      <c r="G705" s="60"/>
      <c r="H705" s="60"/>
      <c r="I705" s="60"/>
      <c r="J705" s="147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</row>
    <row r="706">
      <c r="A706" s="60"/>
      <c r="B706" s="149"/>
      <c r="C706" s="60"/>
      <c r="D706" s="60"/>
      <c r="E706" s="60"/>
      <c r="F706" s="147"/>
      <c r="G706" s="60"/>
      <c r="H706" s="60"/>
      <c r="I706" s="60"/>
      <c r="J706" s="147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</row>
    <row r="707">
      <c r="A707" s="60"/>
      <c r="B707" s="149"/>
      <c r="C707" s="60"/>
      <c r="D707" s="60"/>
      <c r="E707" s="60"/>
      <c r="F707" s="147"/>
      <c r="G707" s="60"/>
      <c r="H707" s="60"/>
      <c r="I707" s="60"/>
      <c r="J707" s="147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</row>
    <row r="708">
      <c r="A708" s="60"/>
      <c r="B708" s="149"/>
      <c r="C708" s="60"/>
      <c r="D708" s="60"/>
      <c r="E708" s="60"/>
      <c r="F708" s="147"/>
      <c r="G708" s="60"/>
      <c r="H708" s="60"/>
      <c r="I708" s="60"/>
      <c r="J708" s="147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</row>
    <row r="709">
      <c r="A709" s="60"/>
      <c r="B709" s="149"/>
      <c r="C709" s="60"/>
      <c r="D709" s="60"/>
      <c r="E709" s="60"/>
      <c r="F709" s="147"/>
      <c r="G709" s="60"/>
      <c r="H709" s="60"/>
      <c r="I709" s="60"/>
      <c r="J709" s="147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</row>
    <row r="710">
      <c r="A710" s="60"/>
      <c r="B710" s="149"/>
      <c r="C710" s="60"/>
      <c r="D710" s="60"/>
      <c r="E710" s="60"/>
      <c r="F710" s="147"/>
      <c r="G710" s="60"/>
      <c r="H710" s="60"/>
      <c r="I710" s="60"/>
      <c r="J710" s="147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</row>
    <row r="711">
      <c r="A711" s="60"/>
      <c r="B711" s="149"/>
      <c r="C711" s="60"/>
      <c r="D711" s="60"/>
      <c r="E711" s="60"/>
      <c r="F711" s="147"/>
      <c r="G711" s="60"/>
      <c r="H711" s="60"/>
      <c r="I711" s="60"/>
      <c r="J711" s="147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</row>
    <row r="712">
      <c r="A712" s="60"/>
      <c r="B712" s="149"/>
      <c r="C712" s="60"/>
      <c r="D712" s="60"/>
      <c r="E712" s="60"/>
      <c r="F712" s="147"/>
      <c r="G712" s="60"/>
      <c r="H712" s="60"/>
      <c r="I712" s="60"/>
      <c r="J712" s="147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</row>
    <row r="713">
      <c r="A713" s="60"/>
      <c r="B713" s="149"/>
      <c r="C713" s="60"/>
      <c r="D713" s="60"/>
      <c r="E713" s="60"/>
      <c r="F713" s="147"/>
      <c r="G713" s="60"/>
      <c r="H713" s="60"/>
      <c r="I713" s="60"/>
      <c r="J713" s="147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</row>
    <row r="714">
      <c r="A714" s="60"/>
      <c r="B714" s="149"/>
      <c r="C714" s="60"/>
      <c r="D714" s="60"/>
      <c r="E714" s="60"/>
      <c r="F714" s="147"/>
      <c r="G714" s="60"/>
      <c r="H714" s="60"/>
      <c r="I714" s="60"/>
      <c r="J714" s="147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</row>
    <row r="715">
      <c r="A715" s="60"/>
      <c r="B715" s="149"/>
      <c r="C715" s="60"/>
      <c r="D715" s="60"/>
      <c r="E715" s="60"/>
      <c r="F715" s="147"/>
      <c r="G715" s="60"/>
      <c r="H715" s="60"/>
      <c r="I715" s="60"/>
      <c r="J715" s="147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</row>
    <row r="716">
      <c r="A716" s="60"/>
      <c r="B716" s="149"/>
      <c r="C716" s="60"/>
      <c r="D716" s="60"/>
      <c r="E716" s="60"/>
      <c r="F716" s="147"/>
      <c r="G716" s="60"/>
      <c r="H716" s="60"/>
      <c r="I716" s="60"/>
      <c r="J716" s="147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</row>
    <row r="717">
      <c r="A717" s="60"/>
      <c r="B717" s="149"/>
      <c r="C717" s="60"/>
      <c r="D717" s="60"/>
      <c r="E717" s="60"/>
      <c r="F717" s="147"/>
      <c r="G717" s="60"/>
      <c r="H717" s="60"/>
      <c r="I717" s="60"/>
      <c r="J717" s="147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</row>
    <row r="718">
      <c r="A718" s="60"/>
      <c r="B718" s="149"/>
      <c r="C718" s="60"/>
      <c r="D718" s="60"/>
      <c r="E718" s="60"/>
      <c r="F718" s="147"/>
      <c r="G718" s="60"/>
      <c r="H718" s="60"/>
      <c r="I718" s="60"/>
      <c r="J718" s="147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</row>
    <row r="719">
      <c r="A719" s="60"/>
      <c r="B719" s="149"/>
      <c r="C719" s="60"/>
      <c r="D719" s="60"/>
      <c r="E719" s="60"/>
      <c r="F719" s="147"/>
      <c r="G719" s="60"/>
      <c r="H719" s="60"/>
      <c r="I719" s="60"/>
      <c r="J719" s="147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</row>
    <row r="720">
      <c r="A720" s="60"/>
      <c r="B720" s="149"/>
      <c r="C720" s="60"/>
      <c r="D720" s="60"/>
      <c r="E720" s="60"/>
      <c r="F720" s="147"/>
      <c r="G720" s="60"/>
      <c r="H720" s="60"/>
      <c r="I720" s="60"/>
      <c r="J720" s="147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</row>
    <row r="721">
      <c r="A721" s="60"/>
      <c r="B721" s="149"/>
      <c r="C721" s="60"/>
      <c r="D721" s="60"/>
      <c r="E721" s="60"/>
      <c r="F721" s="147"/>
      <c r="G721" s="60"/>
      <c r="H721" s="60"/>
      <c r="I721" s="60"/>
      <c r="J721" s="147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</row>
    <row r="722">
      <c r="A722" s="60"/>
      <c r="B722" s="149"/>
      <c r="C722" s="60"/>
      <c r="D722" s="60"/>
      <c r="E722" s="60"/>
      <c r="F722" s="147"/>
      <c r="G722" s="60"/>
      <c r="H722" s="60"/>
      <c r="I722" s="60"/>
      <c r="J722" s="147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</row>
    <row r="723">
      <c r="A723" s="60"/>
      <c r="B723" s="149"/>
      <c r="C723" s="60"/>
      <c r="D723" s="60"/>
      <c r="E723" s="60"/>
      <c r="F723" s="147"/>
      <c r="G723" s="60"/>
      <c r="H723" s="60"/>
      <c r="I723" s="60"/>
      <c r="J723" s="147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</row>
    <row r="724">
      <c r="A724" s="60"/>
      <c r="B724" s="149"/>
      <c r="C724" s="60"/>
      <c r="D724" s="60"/>
      <c r="E724" s="60"/>
      <c r="F724" s="147"/>
      <c r="G724" s="60"/>
      <c r="H724" s="60"/>
      <c r="I724" s="60"/>
      <c r="J724" s="147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</row>
    <row r="725">
      <c r="A725" s="60"/>
      <c r="B725" s="149"/>
      <c r="C725" s="60"/>
      <c r="D725" s="60"/>
      <c r="E725" s="60"/>
      <c r="F725" s="147"/>
      <c r="G725" s="60"/>
      <c r="H725" s="60"/>
      <c r="I725" s="60"/>
      <c r="J725" s="147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</row>
    <row r="726">
      <c r="A726" s="60"/>
      <c r="B726" s="149"/>
      <c r="C726" s="60"/>
      <c r="D726" s="60"/>
      <c r="E726" s="60"/>
      <c r="F726" s="147"/>
      <c r="G726" s="60"/>
      <c r="H726" s="60"/>
      <c r="I726" s="60"/>
      <c r="J726" s="147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</row>
    <row r="727">
      <c r="A727" s="60"/>
      <c r="B727" s="149"/>
      <c r="C727" s="60"/>
      <c r="D727" s="60"/>
      <c r="E727" s="60"/>
      <c r="F727" s="147"/>
      <c r="G727" s="60"/>
      <c r="H727" s="60"/>
      <c r="I727" s="60"/>
      <c r="J727" s="147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</row>
    <row r="728">
      <c r="A728" s="60"/>
      <c r="B728" s="149"/>
      <c r="C728" s="60"/>
      <c r="D728" s="60"/>
      <c r="E728" s="60"/>
      <c r="F728" s="147"/>
      <c r="G728" s="60"/>
      <c r="H728" s="60"/>
      <c r="I728" s="60"/>
      <c r="J728" s="147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</row>
    <row r="729">
      <c r="A729" s="60"/>
      <c r="B729" s="149"/>
      <c r="C729" s="60"/>
      <c r="D729" s="60"/>
      <c r="E729" s="60"/>
      <c r="F729" s="147"/>
      <c r="G729" s="60"/>
      <c r="H729" s="60"/>
      <c r="I729" s="60"/>
      <c r="J729" s="147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</row>
    <row r="730">
      <c r="A730" s="60"/>
      <c r="B730" s="149"/>
      <c r="C730" s="60"/>
      <c r="D730" s="60"/>
      <c r="E730" s="60"/>
      <c r="F730" s="147"/>
      <c r="G730" s="60"/>
      <c r="H730" s="60"/>
      <c r="I730" s="60"/>
      <c r="J730" s="147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</row>
    <row r="731">
      <c r="A731" s="60"/>
      <c r="B731" s="149"/>
      <c r="C731" s="60"/>
      <c r="D731" s="60"/>
      <c r="E731" s="60"/>
      <c r="F731" s="147"/>
      <c r="G731" s="60"/>
      <c r="H731" s="60"/>
      <c r="I731" s="60"/>
      <c r="J731" s="147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</row>
    <row r="732">
      <c r="A732" s="60"/>
      <c r="B732" s="149"/>
      <c r="C732" s="60"/>
      <c r="D732" s="60"/>
      <c r="E732" s="60"/>
      <c r="F732" s="147"/>
      <c r="G732" s="60"/>
      <c r="H732" s="60"/>
      <c r="I732" s="60"/>
      <c r="J732" s="147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</row>
    <row r="733">
      <c r="A733" s="60"/>
      <c r="B733" s="149"/>
      <c r="C733" s="60"/>
      <c r="D733" s="60"/>
      <c r="E733" s="60"/>
      <c r="F733" s="147"/>
      <c r="G733" s="60"/>
      <c r="H733" s="60"/>
      <c r="I733" s="60"/>
      <c r="J733" s="147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</row>
    <row r="734">
      <c r="A734" s="60"/>
      <c r="B734" s="149"/>
      <c r="C734" s="60"/>
      <c r="D734" s="60"/>
      <c r="E734" s="60"/>
      <c r="F734" s="147"/>
      <c r="G734" s="60"/>
      <c r="H734" s="60"/>
      <c r="I734" s="60"/>
      <c r="J734" s="147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</row>
    <row r="735">
      <c r="A735" s="60"/>
      <c r="B735" s="149"/>
      <c r="C735" s="60"/>
      <c r="D735" s="60"/>
      <c r="E735" s="60"/>
      <c r="F735" s="147"/>
      <c r="G735" s="60"/>
      <c r="H735" s="60"/>
      <c r="I735" s="60"/>
      <c r="J735" s="147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</row>
    <row r="736">
      <c r="A736" s="60"/>
      <c r="B736" s="149"/>
      <c r="C736" s="60"/>
      <c r="D736" s="60"/>
      <c r="E736" s="60"/>
      <c r="F736" s="147"/>
      <c r="G736" s="60"/>
      <c r="H736" s="60"/>
      <c r="I736" s="60"/>
      <c r="J736" s="147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</row>
    <row r="737">
      <c r="A737" s="60"/>
      <c r="B737" s="149"/>
      <c r="C737" s="60"/>
      <c r="D737" s="60"/>
      <c r="E737" s="60"/>
      <c r="F737" s="147"/>
      <c r="G737" s="60"/>
      <c r="H737" s="60"/>
      <c r="I737" s="60"/>
      <c r="J737" s="147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</row>
    <row r="738">
      <c r="A738" s="60"/>
      <c r="B738" s="149"/>
      <c r="C738" s="60"/>
      <c r="D738" s="60"/>
      <c r="E738" s="60"/>
      <c r="F738" s="147"/>
      <c r="G738" s="60"/>
      <c r="H738" s="60"/>
      <c r="I738" s="60"/>
      <c r="J738" s="147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</row>
    <row r="739">
      <c r="A739" s="60"/>
      <c r="B739" s="149"/>
      <c r="C739" s="60"/>
      <c r="D739" s="60"/>
      <c r="E739" s="60"/>
      <c r="F739" s="147"/>
      <c r="G739" s="60"/>
      <c r="H739" s="60"/>
      <c r="I739" s="60"/>
      <c r="J739" s="147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</row>
    <row r="740">
      <c r="A740" s="60"/>
      <c r="B740" s="149"/>
      <c r="C740" s="60"/>
      <c r="D740" s="60"/>
      <c r="E740" s="60"/>
      <c r="F740" s="147"/>
      <c r="G740" s="60"/>
      <c r="H740" s="60"/>
      <c r="I740" s="60"/>
      <c r="J740" s="147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</row>
    <row r="741">
      <c r="A741" s="60"/>
      <c r="B741" s="149"/>
      <c r="C741" s="60"/>
      <c r="D741" s="60"/>
      <c r="E741" s="60"/>
      <c r="F741" s="147"/>
      <c r="G741" s="60"/>
      <c r="H741" s="60"/>
      <c r="I741" s="60"/>
      <c r="J741" s="147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</row>
    <row r="742">
      <c r="A742" s="60"/>
      <c r="B742" s="149"/>
      <c r="C742" s="60"/>
      <c r="D742" s="60"/>
      <c r="E742" s="60"/>
      <c r="F742" s="147"/>
      <c r="G742" s="60"/>
      <c r="H742" s="60"/>
      <c r="I742" s="60"/>
      <c r="J742" s="147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</row>
    <row r="743">
      <c r="A743" s="60"/>
      <c r="B743" s="149"/>
      <c r="C743" s="60"/>
      <c r="D743" s="60"/>
      <c r="E743" s="60"/>
      <c r="F743" s="147"/>
      <c r="G743" s="60"/>
      <c r="H743" s="60"/>
      <c r="I743" s="60"/>
      <c r="J743" s="147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</row>
    <row r="744">
      <c r="A744" s="60"/>
      <c r="B744" s="149"/>
      <c r="C744" s="60"/>
      <c r="D744" s="60"/>
      <c r="E744" s="60"/>
      <c r="F744" s="147"/>
      <c r="G744" s="60"/>
      <c r="H744" s="60"/>
      <c r="I744" s="60"/>
      <c r="J744" s="147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</row>
    <row r="745">
      <c r="A745" s="60"/>
      <c r="B745" s="149"/>
      <c r="C745" s="60"/>
      <c r="D745" s="60"/>
      <c r="E745" s="60"/>
      <c r="F745" s="147"/>
      <c r="G745" s="60"/>
      <c r="H745" s="60"/>
      <c r="I745" s="60"/>
      <c r="J745" s="147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</row>
    <row r="746">
      <c r="A746" s="60"/>
      <c r="B746" s="149"/>
      <c r="C746" s="60"/>
      <c r="D746" s="60"/>
      <c r="E746" s="60"/>
      <c r="F746" s="147"/>
      <c r="G746" s="60"/>
      <c r="H746" s="60"/>
      <c r="I746" s="60"/>
      <c r="J746" s="147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</row>
    <row r="747">
      <c r="A747" s="60"/>
      <c r="B747" s="149"/>
      <c r="C747" s="60"/>
      <c r="D747" s="60"/>
      <c r="E747" s="60"/>
      <c r="F747" s="147"/>
      <c r="G747" s="60"/>
      <c r="H747" s="60"/>
      <c r="I747" s="60"/>
      <c r="J747" s="147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</row>
    <row r="748">
      <c r="A748" s="60"/>
      <c r="B748" s="149"/>
      <c r="C748" s="60"/>
      <c r="D748" s="60"/>
      <c r="E748" s="60"/>
      <c r="F748" s="147"/>
      <c r="G748" s="60"/>
      <c r="H748" s="60"/>
      <c r="I748" s="60"/>
      <c r="J748" s="147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</row>
    <row r="749">
      <c r="A749" s="60"/>
      <c r="B749" s="149"/>
      <c r="C749" s="60"/>
      <c r="D749" s="60"/>
      <c r="E749" s="60"/>
      <c r="F749" s="147"/>
      <c r="G749" s="60"/>
      <c r="H749" s="60"/>
      <c r="I749" s="60"/>
      <c r="J749" s="147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</row>
    <row r="750">
      <c r="A750" s="60"/>
      <c r="B750" s="149"/>
      <c r="C750" s="60"/>
      <c r="D750" s="60"/>
      <c r="E750" s="60"/>
      <c r="F750" s="147"/>
      <c r="G750" s="60"/>
      <c r="H750" s="60"/>
      <c r="I750" s="60"/>
      <c r="J750" s="147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</row>
    <row r="751">
      <c r="A751" s="60"/>
      <c r="B751" s="149"/>
      <c r="C751" s="60"/>
      <c r="D751" s="60"/>
      <c r="E751" s="60"/>
      <c r="F751" s="147"/>
      <c r="G751" s="60"/>
      <c r="H751" s="60"/>
      <c r="I751" s="60"/>
      <c r="J751" s="147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</row>
    <row r="752">
      <c r="A752" s="60"/>
      <c r="B752" s="149"/>
      <c r="C752" s="60"/>
      <c r="D752" s="60"/>
      <c r="E752" s="60"/>
      <c r="F752" s="147"/>
      <c r="G752" s="60"/>
      <c r="H752" s="60"/>
      <c r="I752" s="60"/>
      <c r="J752" s="147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</row>
    <row r="753">
      <c r="A753" s="60"/>
      <c r="B753" s="149"/>
      <c r="C753" s="60"/>
      <c r="D753" s="60"/>
      <c r="E753" s="60"/>
      <c r="F753" s="147"/>
      <c r="G753" s="60"/>
      <c r="H753" s="60"/>
      <c r="I753" s="60"/>
      <c r="J753" s="147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</row>
    <row r="754">
      <c r="A754" s="60"/>
      <c r="B754" s="149"/>
      <c r="C754" s="60"/>
      <c r="D754" s="60"/>
      <c r="E754" s="60"/>
      <c r="F754" s="147"/>
      <c r="G754" s="60"/>
      <c r="H754" s="60"/>
      <c r="I754" s="60"/>
      <c r="J754" s="147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</row>
    <row r="755">
      <c r="A755" s="60"/>
      <c r="B755" s="149"/>
      <c r="C755" s="60"/>
      <c r="D755" s="60"/>
      <c r="E755" s="60"/>
      <c r="F755" s="147"/>
      <c r="G755" s="60"/>
      <c r="H755" s="60"/>
      <c r="I755" s="60"/>
      <c r="J755" s="147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</row>
    <row r="756">
      <c r="A756" s="60"/>
      <c r="B756" s="149"/>
      <c r="C756" s="60"/>
      <c r="D756" s="60"/>
      <c r="E756" s="60"/>
      <c r="F756" s="147"/>
      <c r="G756" s="60"/>
      <c r="H756" s="60"/>
      <c r="I756" s="60"/>
      <c r="J756" s="147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</row>
    <row r="757">
      <c r="A757" s="60"/>
      <c r="B757" s="149"/>
      <c r="C757" s="60"/>
      <c r="D757" s="60"/>
      <c r="E757" s="60"/>
      <c r="F757" s="147"/>
      <c r="G757" s="60"/>
      <c r="H757" s="60"/>
      <c r="I757" s="60"/>
      <c r="J757" s="147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</row>
    <row r="758">
      <c r="A758" s="60"/>
      <c r="B758" s="149"/>
      <c r="C758" s="60"/>
      <c r="D758" s="60"/>
      <c r="E758" s="60"/>
      <c r="F758" s="147"/>
      <c r="G758" s="60"/>
      <c r="H758" s="60"/>
      <c r="I758" s="60"/>
      <c r="J758" s="147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</row>
    <row r="759">
      <c r="A759" s="60"/>
      <c r="B759" s="149"/>
      <c r="C759" s="60"/>
      <c r="D759" s="60"/>
      <c r="E759" s="60"/>
      <c r="F759" s="147"/>
      <c r="G759" s="60"/>
      <c r="H759" s="60"/>
      <c r="I759" s="60"/>
      <c r="J759" s="147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</row>
    <row r="760">
      <c r="A760" s="60"/>
      <c r="B760" s="149"/>
      <c r="C760" s="60"/>
      <c r="D760" s="60"/>
      <c r="E760" s="60"/>
      <c r="F760" s="147"/>
      <c r="G760" s="60"/>
      <c r="H760" s="60"/>
      <c r="I760" s="60"/>
      <c r="J760" s="147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</row>
    <row r="761">
      <c r="A761" s="60"/>
      <c r="B761" s="149"/>
      <c r="C761" s="60"/>
      <c r="D761" s="60"/>
      <c r="E761" s="60"/>
      <c r="F761" s="147"/>
      <c r="G761" s="60"/>
      <c r="H761" s="60"/>
      <c r="I761" s="60"/>
      <c r="J761" s="147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</row>
    <row r="762">
      <c r="A762" s="60"/>
      <c r="B762" s="149"/>
      <c r="C762" s="60"/>
      <c r="D762" s="60"/>
      <c r="E762" s="60"/>
      <c r="F762" s="147"/>
      <c r="G762" s="60"/>
      <c r="H762" s="60"/>
      <c r="I762" s="60"/>
      <c r="J762" s="147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</row>
    <row r="763">
      <c r="A763" s="60"/>
      <c r="B763" s="149"/>
      <c r="C763" s="60"/>
      <c r="D763" s="60"/>
      <c r="E763" s="60"/>
      <c r="F763" s="147"/>
      <c r="G763" s="60"/>
      <c r="H763" s="60"/>
      <c r="I763" s="60"/>
      <c r="J763" s="147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</row>
    <row r="764">
      <c r="A764" s="60"/>
      <c r="B764" s="149"/>
      <c r="C764" s="60"/>
      <c r="D764" s="60"/>
      <c r="E764" s="60"/>
      <c r="F764" s="147"/>
      <c r="G764" s="60"/>
      <c r="H764" s="60"/>
      <c r="I764" s="60"/>
      <c r="J764" s="147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</row>
    <row r="765">
      <c r="A765" s="60"/>
      <c r="B765" s="149"/>
      <c r="C765" s="60"/>
      <c r="D765" s="60"/>
      <c r="E765" s="60"/>
      <c r="F765" s="147"/>
      <c r="G765" s="60"/>
      <c r="H765" s="60"/>
      <c r="I765" s="60"/>
      <c r="J765" s="147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</row>
    <row r="766">
      <c r="A766" s="60"/>
      <c r="B766" s="149"/>
      <c r="C766" s="60"/>
      <c r="D766" s="60"/>
      <c r="E766" s="60"/>
      <c r="F766" s="147"/>
      <c r="G766" s="60"/>
      <c r="H766" s="60"/>
      <c r="I766" s="60"/>
      <c r="J766" s="147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</row>
    <row r="767">
      <c r="A767" s="60"/>
      <c r="B767" s="149"/>
      <c r="C767" s="60"/>
      <c r="D767" s="60"/>
      <c r="E767" s="60"/>
      <c r="F767" s="147"/>
      <c r="G767" s="60"/>
      <c r="H767" s="60"/>
      <c r="I767" s="60"/>
      <c r="J767" s="147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</row>
    <row r="768">
      <c r="A768" s="60"/>
      <c r="B768" s="149"/>
      <c r="C768" s="60"/>
      <c r="D768" s="60"/>
      <c r="E768" s="60"/>
      <c r="F768" s="147"/>
      <c r="G768" s="60"/>
      <c r="H768" s="60"/>
      <c r="I768" s="60"/>
      <c r="J768" s="147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</row>
    <row r="769">
      <c r="A769" s="60"/>
      <c r="B769" s="149"/>
      <c r="C769" s="60"/>
      <c r="D769" s="60"/>
      <c r="E769" s="60"/>
      <c r="F769" s="147"/>
      <c r="G769" s="60"/>
      <c r="H769" s="60"/>
      <c r="I769" s="60"/>
      <c r="J769" s="147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</row>
    <row r="770">
      <c r="A770" s="60"/>
      <c r="B770" s="149"/>
      <c r="C770" s="60"/>
      <c r="D770" s="60"/>
      <c r="E770" s="60"/>
      <c r="F770" s="147"/>
      <c r="G770" s="60"/>
      <c r="H770" s="60"/>
      <c r="I770" s="60"/>
      <c r="J770" s="147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</row>
    <row r="771">
      <c r="A771" s="60"/>
      <c r="B771" s="149"/>
      <c r="C771" s="60"/>
      <c r="D771" s="60"/>
      <c r="E771" s="60"/>
      <c r="F771" s="147"/>
      <c r="G771" s="60"/>
      <c r="H771" s="60"/>
      <c r="I771" s="60"/>
      <c r="J771" s="147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</row>
    <row r="772">
      <c r="A772" s="60"/>
      <c r="B772" s="149"/>
      <c r="C772" s="60"/>
      <c r="D772" s="60"/>
      <c r="E772" s="60"/>
      <c r="F772" s="147"/>
      <c r="G772" s="60"/>
      <c r="H772" s="60"/>
      <c r="I772" s="60"/>
      <c r="J772" s="147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</row>
    <row r="773">
      <c r="A773" s="60"/>
      <c r="B773" s="149"/>
      <c r="C773" s="60"/>
      <c r="D773" s="60"/>
      <c r="E773" s="60"/>
      <c r="F773" s="147"/>
      <c r="G773" s="60"/>
      <c r="H773" s="60"/>
      <c r="I773" s="60"/>
      <c r="J773" s="147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</row>
    <row r="774">
      <c r="A774" s="60"/>
      <c r="B774" s="149"/>
      <c r="C774" s="60"/>
      <c r="D774" s="60"/>
      <c r="E774" s="60"/>
      <c r="F774" s="147"/>
      <c r="G774" s="60"/>
      <c r="H774" s="60"/>
      <c r="I774" s="60"/>
      <c r="J774" s="147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</row>
    <row r="775">
      <c r="A775" s="60"/>
      <c r="B775" s="149"/>
      <c r="C775" s="60"/>
      <c r="D775" s="60"/>
      <c r="E775" s="60"/>
      <c r="F775" s="147"/>
      <c r="G775" s="60"/>
      <c r="H775" s="60"/>
      <c r="I775" s="60"/>
      <c r="J775" s="147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</row>
    <row r="776">
      <c r="A776" s="60"/>
      <c r="B776" s="149"/>
      <c r="C776" s="60"/>
      <c r="D776" s="60"/>
      <c r="E776" s="60"/>
      <c r="F776" s="147"/>
      <c r="G776" s="60"/>
      <c r="H776" s="60"/>
      <c r="I776" s="60"/>
      <c r="J776" s="147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</row>
    <row r="777">
      <c r="A777" s="60"/>
      <c r="B777" s="149"/>
      <c r="C777" s="60"/>
      <c r="D777" s="60"/>
      <c r="E777" s="60"/>
      <c r="F777" s="147"/>
      <c r="G777" s="60"/>
      <c r="H777" s="60"/>
      <c r="I777" s="60"/>
      <c r="J777" s="147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</row>
    <row r="778">
      <c r="A778" s="60"/>
      <c r="B778" s="149"/>
      <c r="C778" s="60"/>
      <c r="D778" s="60"/>
      <c r="E778" s="60"/>
      <c r="F778" s="147"/>
      <c r="G778" s="60"/>
      <c r="H778" s="60"/>
      <c r="I778" s="60"/>
      <c r="J778" s="147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</row>
    <row r="779">
      <c r="A779" s="60"/>
      <c r="B779" s="149"/>
      <c r="C779" s="60"/>
      <c r="D779" s="60"/>
      <c r="E779" s="60"/>
      <c r="F779" s="147"/>
      <c r="G779" s="60"/>
      <c r="H779" s="60"/>
      <c r="I779" s="60"/>
      <c r="J779" s="147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</row>
    <row r="780">
      <c r="A780" s="60"/>
      <c r="B780" s="149"/>
      <c r="C780" s="60"/>
      <c r="D780" s="60"/>
      <c r="E780" s="60"/>
      <c r="F780" s="147"/>
      <c r="G780" s="60"/>
      <c r="H780" s="60"/>
      <c r="I780" s="60"/>
      <c r="J780" s="147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</row>
    <row r="781">
      <c r="A781" s="60"/>
      <c r="B781" s="149"/>
      <c r="C781" s="60"/>
      <c r="D781" s="60"/>
      <c r="E781" s="60"/>
      <c r="F781" s="147"/>
      <c r="G781" s="60"/>
      <c r="H781" s="60"/>
      <c r="I781" s="60"/>
      <c r="J781" s="147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</row>
    <row r="782">
      <c r="A782" s="60"/>
      <c r="B782" s="149"/>
      <c r="C782" s="60"/>
      <c r="D782" s="60"/>
      <c r="E782" s="60"/>
      <c r="F782" s="147"/>
      <c r="G782" s="60"/>
      <c r="H782" s="60"/>
      <c r="I782" s="60"/>
      <c r="J782" s="147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</row>
    <row r="783">
      <c r="A783" s="60"/>
      <c r="B783" s="149"/>
      <c r="C783" s="60"/>
      <c r="D783" s="60"/>
      <c r="E783" s="60"/>
      <c r="F783" s="147"/>
      <c r="G783" s="60"/>
      <c r="H783" s="60"/>
      <c r="I783" s="60"/>
      <c r="J783" s="147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</row>
    <row r="784">
      <c r="A784" s="60"/>
      <c r="B784" s="149"/>
      <c r="C784" s="60"/>
      <c r="D784" s="60"/>
      <c r="E784" s="60"/>
      <c r="F784" s="147"/>
      <c r="G784" s="60"/>
      <c r="H784" s="60"/>
      <c r="I784" s="60"/>
      <c r="J784" s="147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</row>
    <row r="785">
      <c r="A785" s="60"/>
      <c r="B785" s="149"/>
      <c r="C785" s="60"/>
      <c r="D785" s="60"/>
      <c r="E785" s="60"/>
      <c r="F785" s="147"/>
      <c r="G785" s="60"/>
      <c r="H785" s="60"/>
      <c r="I785" s="60"/>
      <c r="J785" s="147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</row>
    <row r="786">
      <c r="A786" s="60"/>
      <c r="B786" s="149"/>
      <c r="C786" s="60"/>
      <c r="D786" s="60"/>
      <c r="E786" s="60"/>
      <c r="F786" s="147"/>
      <c r="G786" s="60"/>
      <c r="H786" s="60"/>
      <c r="I786" s="60"/>
      <c r="J786" s="147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</row>
    <row r="787">
      <c r="A787" s="60"/>
      <c r="B787" s="149"/>
      <c r="C787" s="60"/>
      <c r="D787" s="60"/>
      <c r="E787" s="60"/>
      <c r="F787" s="147"/>
      <c r="G787" s="60"/>
      <c r="H787" s="60"/>
      <c r="I787" s="60"/>
      <c r="J787" s="147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</row>
    <row r="788">
      <c r="A788" s="60"/>
      <c r="B788" s="149"/>
      <c r="C788" s="60"/>
      <c r="D788" s="60"/>
      <c r="E788" s="60"/>
      <c r="F788" s="147"/>
      <c r="G788" s="60"/>
      <c r="H788" s="60"/>
      <c r="I788" s="60"/>
      <c r="J788" s="147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</row>
    <row r="789">
      <c r="A789" s="60"/>
      <c r="B789" s="149"/>
      <c r="C789" s="60"/>
      <c r="D789" s="60"/>
      <c r="E789" s="60"/>
      <c r="F789" s="147"/>
      <c r="G789" s="60"/>
      <c r="H789" s="60"/>
      <c r="I789" s="60"/>
      <c r="J789" s="147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</row>
    <row r="790">
      <c r="A790" s="60"/>
      <c r="B790" s="149"/>
      <c r="C790" s="60"/>
      <c r="D790" s="60"/>
      <c r="E790" s="60"/>
      <c r="F790" s="147"/>
      <c r="G790" s="60"/>
      <c r="H790" s="60"/>
      <c r="I790" s="60"/>
      <c r="J790" s="147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</row>
    <row r="791">
      <c r="A791" s="60"/>
      <c r="B791" s="149"/>
      <c r="C791" s="60"/>
      <c r="D791" s="60"/>
      <c r="E791" s="60"/>
      <c r="F791" s="147"/>
      <c r="G791" s="60"/>
      <c r="H791" s="60"/>
      <c r="I791" s="60"/>
      <c r="J791" s="147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</row>
    <row r="792">
      <c r="A792" s="60"/>
      <c r="B792" s="149"/>
      <c r="C792" s="60"/>
      <c r="D792" s="60"/>
      <c r="E792" s="60"/>
      <c r="F792" s="147"/>
      <c r="G792" s="60"/>
      <c r="H792" s="60"/>
      <c r="I792" s="60"/>
      <c r="J792" s="147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</row>
    <row r="793">
      <c r="A793" s="60"/>
      <c r="B793" s="149"/>
      <c r="C793" s="60"/>
      <c r="D793" s="60"/>
      <c r="E793" s="60"/>
      <c r="F793" s="147"/>
      <c r="G793" s="60"/>
      <c r="H793" s="60"/>
      <c r="I793" s="60"/>
      <c r="J793" s="147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</row>
    <row r="794">
      <c r="A794" s="60"/>
      <c r="B794" s="149"/>
      <c r="C794" s="60"/>
      <c r="D794" s="60"/>
      <c r="E794" s="60"/>
      <c r="F794" s="147"/>
      <c r="G794" s="60"/>
      <c r="H794" s="60"/>
      <c r="I794" s="60"/>
      <c r="J794" s="147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</row>
    <row r="795">
      <c r="A795" s="60"/>
      <c r="B795" s="149"/>
      <c r="C795" s="60"/>
      <c r="D795" s="60"/>
      <c r="E795" s="60"/>
      <c r="F795" s="147"/>
      <c r="G795" s="60"/>
      <c r="H795" s="60"/>
      <c r="I795" s="60"/>
      <c r="J795" s="147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</row>
    <row r="796">
      <c r="A796" s="60"/>
      <c r="B796" s="149"/>
      <c r="C796" s="60"/>
      <c r="D796" s="60"/>
      <c r="E796" s="60"/>
      <c r="F796" s="147"/>
      <c r="G796" s="60"/>
      <c r="H796" s="60"/>
      <c r="I796" s="60"/>
      <c r="J796" s="147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</row>
    <row r="797">
      <c r="A797" s="60"/>
      <c r="B797" s="149"/>
      <c r="C797" s="60"/>
      <c r="D797" s="60"/>
      <c r="E797" s="60"/>
      <c r="F797" s="147"/>
      <c r="G797" s="60"/>
      <c r="H797" s="60"/>
      <c r="I797" s="60"/>
      <c r="J797" s="147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</row>
    <row r="798">
      <c r="A798" s="60"/>
      <c r="B798" s="149"/>
      <c r="C798" s="60"/>
      <c r="D798" s="60"/>
      <c r="E798" s="60"/>
      <c r="F798" s="147"/>
      <c r="G798" s="60"/>
      <c r="H798" s="60"/>
      <c r="I798" s="60"/>
      <c r="J798" s="147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</row>
    <row r="799">
      <c r="A799" s="60"/>
      <c r="B799" s="149"/>
      <c r="C799" s="60"/>
      <c r="D799" s="60"/>
      <c r="E799" s="60"/>
      <c r="F799" s="147"/>
      <c r="G799" s="60"/>
      <c r="H799" s="60"/>
      <c r="I799" s="60"/>
      <c r="J799" s="147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</row>
    <row r="800">
      <c r="A800" s="60"/>
      <c r="B800" s="149"/>
      <c r="C800" s="60"/>
      <c r="D800" s="60"/>
      <c r="E800" s="60"/>
      <c r="F800" s="147"/>
      <c r="G800" s="60"/>
      <c r="H800" s="60"/>
      <c r="I800" s="60"/>
      <c r="J800" s="147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</row>
    <row r="801">
      <c r="A801" s="60"/>
      <c r="B801" s="149"/>
      <c r="C801" s="60"/>
      <c r="D801" s="60"/>
      <c r="E801" s="60"/>
      <c r="F801" s="147"/>
      <c r="G801" s="60"/>
      <c r="H801" s="60"/>
      <c r="I801" s="60"/>
      <c r="J801" s="147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</row>
    <row r="802">
      <c r="A802" s="60"/>
      <c r="B802" s="149"/>
      <c r="C802" s="60"/>
      <c r="D802" s="60"/>
      <c r="E802" s="60"/>
      <c r="F802" s="147"/>
      <c r="G802" s="60"/>
      <c r="H802" s="60"/>
      <c r="I802" s="60"/>
      <c r="J802" s="147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</row>
    <row r="803">
      <c r="A803" s="60"/>
      <c r="B803" s="149"/>
      <c r="C803" s="60"/>
      <c r="D803" s="60"/>
      <c r="E803" s="60"/>
      <c r="F803" s="147"/>
      <c r="G803" s="60"/>
      <c r="H803" s="60"/>
      <c r="I803" s="60"/>
      <c r="J803" s="147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</row>
    <row r="804">
      <c r="A804" s="60"/>
      <c r="B804" s="149"/>
      <c r="C804" s="60"/>
      <c r="D804" s="60"/>
      <c r="E804" s="60"/>
      <c r="F804" s="147"/>
      <c r="G804" s="60"/>
      <c r="H804" s="60"/>
      <c r="I804" s="60"/>
      <c r="J804" s="147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</row>
    <row r="805">
      <c r="A805" s="60"/>
      <c r="B805" s="149"/>
      <c r="C805" s="60"/>
      <c r="D805" s="60"/>
      <c r="E805" s="60"/>
      <c r="F805" s="147"/>
      <c r="G805" s="60"/>
      <c r="H805" s="60"/>
      <c r="I805" s="60"/>
      <c r="J805" s="147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</row>
    <row r="806">
      <c r="A806" s="60"/>
      <c r="B806" s="149"/>
      <c r="C806" s="60"/>
      <c r="D806" s="60"/>
      <c r="E806" s="60"/>
      <c r="F806" s="147"/>
      <c r="G806" s="60"/>
      <c r="H806" s="60"/>
      <c r="I806" s="60"/>
      <c r="J806" s="147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</row>
    <row r="807">
      <c r="A807" s="60"/>
      <c r="B807" s="149"/>
      <c r="C807" s="60"/>
      <c r="D807" s="60"/>
      <c r="E807" s="60"/>
      <c r="F807" s="147"/>
      <c r="G807" s="60"/>
      <c r="H807" s="60"/>
      <c r="I807" s="60"/>
      <c r="J807" s="147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</row>
    <row r="808">
      <c r="A808" s="60"/>
      <c r="B808" s="149"/>
      <c r="C808" s="60"/>
      <c r="D808" s="60"/>
      <c r="E808" s="60"/>
      <c r="F808" s="147"/>
      <c r="G808" s="60"/>
      <c r="H808" s="60"/>
      <c r="I808" s="60"/>
      <c r="J808" s="147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</row>
    <row r="809">
      <c r="A809" s="60"/>
      <c r="B809" s="149"/>
      <c r="C809" s="60"/>
      <c r="D809" s="60"/>
      <c r="E809" s="60"/>
      <c r="F809" s="147"/>
      <c r="G809" s="60"/>
      <c r="H809" s="60"/>
      <c r="I809" s="60"/>
      <c r="J809" s="147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</row>
    <row r="810">
      <c r="A810" s="60"/>
      <c r="B810" s="149"/>
      <c r="C810" s="60"/>
      <c r="D810" s="60"/>
      <c r="E810" s="60"/>
      <c r="F810" s="147"/>
      <c r="G810" s="60"/>
      <c r="H810" s="60"/>
      <c r="I810" s="60"/>
      <c r="J810" s="147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</row>
    <row r="811">
      <c r="A811" s="60"/>
      <c r="B811" s="149"/>
      <c r="C811" s="60"/>
      <c r="D811" s="60"/>
      <c r="E811" s="60"/>
      <c r="F811" s="147"/>
      <c r="G811" s="60"/>
      <c r="H811" s="60"/>
      <c r="I811" s="60"/>
      <c r="J811" s="147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</row>
    <row r="812">
      <c r="A812" s="60"/>
      <c r="B812" s="149"/>
      <c r="C812" s="60"/>
      <c r="D812" s="60"/>
      <c r="E812" s="60"/>
      <c r="F812" s="147"/>
      <c r="G812" s="60"/>
      <c r="H812" s="60"/>
      <c r="I812" s="60"/>
      <c r="J812" s="147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</row>
    <row r="813">
      <c r="A813" s="60"/>
      <c r="B813" s="149"/>
      <c r="C813" s="60"/>
      <c r="D813" s="60"/>
      <c r="E813" s="60"/>
      <c r="F813" s="147"/>
      <c r="G813" s="60"/>
      <c r="H813" s="60"/>
      <c r="I813" s="60"/>
      <c r="J813" s="147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</row>
    <row r="814">
      <c r="A814" s="60"/>
      <c r="B814" s="149"/>
      <c r="C814" s="60"/>
      <c r="D814" s="60"/>
      <c r="E814" s="60"/>
      <c r="F814" s="147"/>
      <c r="G814" s="60"/>
      <c r="H814" s="60"/>
      <c r="I814" s="60"/>
      <c r="J814" s="147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</row>
    <row r="815">
      <c r="A815" s="60"/>
      <c r="B815" s="149"/>
      <c r="C815" s="60"/>
      <c r="D815" s="60"/>
      <c r="E815" s="60"/>
      <c r="F815" s="147"/>
      <c r="G815" s="60"/>
      <c r="H815" s="60"/>
      <c r="I815" s="60"/>
      <c r="J815" s="147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</row>
    <row r="816">
      <c r="A816" s="60"/>
      <c r="B816" s="149"/>
      <c r="C816" s="60"/>
      <c r="D816" s="60"/>
      <c r="E816" s="60"/>
      <c r="F816" s="147"/>
      <c r="G816" s="60"/>
      <c r="H816" s="60"/>
      <c r="I816" s="60"/>
      <c r="J816" s="147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</row>
    <row r="817">
      <c r="A817" s="60"/>
      <c r="B817" s="149"/>
      <c r="C817" s="60"/>
      <c r="D817" s="60"/>
      <c r="E817" s="60"/>
      <c r="F817" s="147"/>
      <c r="G817" s="60"/>
      <c r="H817" s="60"/>
      <c r="I817" s="60"/>
      <c r="J817" s="147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</row>
    <row r="818">
      <c r="A818" s="60"/>
      <c r="B818" s="149"/>
      <c r="C818" s="60"/>
      <c r="D818" s="60"/>
      <c r="E818" s="60"/>
      <c r="F818" s="147"/>
      <c r="G818" s="60"/>
      <c r="H818" s="60"/>
      <c r="I818" s="60"/>
      <c r="J818" s="147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</row>
    <row r="819">
      <c r="A819" s="60"/>
      <c r="B819" s="149"/>
      <c r="C819" s="60"/>
      <c r="D819" s="60"/>
      <c r="E819" s="60"/>
      <c r="F819" s="147"/>
      <c r="G819" s="60"/>
      <c r="H819" s="60"/>
      <c r="I819" s="60"/>
      <c r="J819" s="147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</row>
    <row r="820">
      <c r="A820" s="60"/>
      <c r="B820" s="149"/>
      <c r="C820" s="60"/>
      <c r="D820" s="60"/>
      <c r="E820" s="60"/>
      <c r="F820" s="147"/>
      <c r="G820" s="60"/>
      <c r="H820" s="60"/>
      <c r="I820" s="60"/>
      <c r="J820" s="147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</row>
    <row r="821">
      <c r="A821" s="60"/>
      <c r="B821" s="149"/>
      <c r="C821" s="60"/>
      <c r="D821" s="60"/>
      <c r="E821" s="60"/>
      <c r="F821" s="147"/>
      <c r="G821" s="60"/>
      <c r="H821" s="60"/>
      <c r="I821" s="60"/>
      <c r="J821" s="147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</row>
    <row r="822">
      <c r="A822" s="60"/>
      <c r="B822" s="149"/>
      <c r="C822" s="60"/>
      <c r="D822" s="60"/>
      <c r="E822" s="60"/>
      <c r="F822" s="147"/>
      <c r="G822" s="60"/>
      <c r="H822" s="60"/>
      <c r="I822" s="60"/>
      <c r="J822" s="147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</row>
    <row r="823">
      <c r="A823" s="60"/>
      <c r="B823" s="149"/>
      <c r="C823" s="60"/>
      <c r="D823" s="60"/>
      <c r="E823" s="60"/>
      <c r="F823" s="147"/>
      <c r="G823" s="60"/>
      <c r="H823" s="60"/>
      <c r="I823" s="60"/>
      <c r="J823" s="147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</row>
    <row r="824">
      <c r="A824" s="60"/>
      <c r="B824" s="149"/>
      <c r="C824" s="60"/>
      <c r="D824" s="60"/>
      <c r="E824" s="60"/>
      <c r="F824" s="147"/>
      <c r="G824" s="60"/>
      <c r="H824" s="60"/>
      <c r="I824" s="60"/>
      <c r="J824" s="147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</row>
    <row r="825">
      <c r="A825" s="60"/>
      <c r="B825" s="149"/>
      <c r="C825" s="60"/>
      <c r="D825" s="60"/>
      <c r="E825" s="60"/>
      <c r="F825" s="147"/>
      <c r="G825" s="60"/>
      <c r="H825" s="60"/>
      <c r="I825" s="60"/>
      <c r="J825" s="147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</row>
    <row r="826">
      <c r="A826" s="60"/>
      <c r="B826" s="149"/>
      <c r="C826" s="60"/>
      <c r="D826" s="60"/>
      <c r="E826" s="60"/>
      <c r="F826" s="147"/>
      <c r="G826" s="60"/>
      <c r="H826" s="60"/>
      <c r="I826" s="60"/>
      <c r="J826" s="147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</row>
    <row r="827">
      <c r="A827" s="60"/>
      <c r="B827" s="149"/>
      <c r="C827" s="60"/>
      <c r="D827" s="60"/>
      <c r="E827" s="60"/>
      <c r="F827" s="147"/>
      <c r="G827" s="60"/>
      <c r="H827" s="60"/>
      <c r="I827" s="60"/>
      <c r="J827" s="147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</row>
    <row r="828">
      <c r="A828" s="60"/>
      <c r="B828" s="149"/>
      <c r="C828" s="60"/>
      <c r="D828" s="60"/>
      <c r="E828" s="60"/>
      <c r="F828" s="147"/>
      <c r="G828" s="60"/>
      <c r="H828" s="60"/>
      <c r="I828" s="60"/>
      <c r="J828" s="147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</row>
    <row r="829">
      <c r="A829" s="60"/>
      <c r="B829" s="149"/>
      <c r="C829" s="60"/>
      <c r="D829" s="60"/>
      <c r="E829" s="60"/>
      <c r="F829" s="147"/>
      <c r="G829" s="60"/>
      <c r="H829" s="60"/>
      <c r="I829" s="60"/>
      <c r="J829" s="147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</row>
    <row r="830">
      <c r="A830" s="60"/>
      <c r="B830" s="149"/>
      <c r="C830" s="60"/>
      <c r="D830" s="60"/>
      <c r="E830" s="60"/>
      <c r="F830" s="147"/>
      <c r="G830" s="60"/>
      <c r="H830" s="60"/>
      <c r="I830" s="60"/>
      <c r="J830" s="147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</row>
    <row r="831">
      <c r="A831" s="60"/>
      <c r="B831" s="149"/>
      <c r="C831" s="60"/>
      <c r="D831" s="60"/>
      <c r="E831" s="60"/>
      <c r="F831" s="147"/>
      <c r="G831" s="60"/>
      <c r="H831" s="60"/>
      <c r="I831" s="60"/>
      <c r="J831" s="147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</row>
    <row r="832">
      <c r="A832" s="60"/>
      <c r="B832" s="149"/>
      <c r="C832" s="60"/>
      <c r="D832" s="60"/>
      <c r="E832" s="60"/>
      <c r="F832" s="147"/>
      <c r="G832" s="60"/>
      <c r="H832" s="60"/>
      <c r="I832" s="60"/>
      <c r="J832" s="147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</row>
    <row r="833">
      <c r="A833" s="60"/>
      <c r="B833" s="149"/>
      <c r="C833" s="60"/>
      <c r="D833" s="60"/>
      <c r="E833" s="60"/>
      <c r="F833" s="147"/>
      <c r="G833" s="60"/>
      <c r="H833" s="60"/>
      <c r="I833" s="60"/>
      <c r="J833" s="147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</row>
    <row r="834">
      <c r="A834" s="60"/>
      <c r="B834" s="149"/>
      <c r="C834" s="60"/>
      <c r="D834" s="60"/>
      <c r="E834" s="60"/>
      <c r="F834" s="147"/>
      <c r="G834" s="60"/>
      <c r="H834" s="60"/>
      <c r="I834" s="60"/>
      <c r="J834" s="147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</row>
    <row r="835">
      <c r="A835" s="60"/>
      <c r="B835" s="149"/>
      <c r="C835" s="60"/>
      <c r="D835" s="60"/>
      <c r="E835" s="60"/>
      <c r="F835" s="147"/>
      <c r="G835" s="60"/>
      <c r="H835" s="60"/>
      <c r="I835" s="60"/>
      <c r="J835" s="147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</row>
    <row r="836">
      <c r="A836" s="60"/>
      <c r="B836" s="149"/>
      <c r="C836" s="60"/>
      <c r="D836" s="60"/>
      <c r="E836" s="60"/>
      <c r="F836" s="147"/>
      <c r="G836" s="60"/>
      <c r="H836" s="60"/>
      <c r="I836" s="60"/>
      <c r="J836" s="147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</row>
    <row r="837">
      <c r="A837" s="60"/>
      <c r="B837" s="149"/>
      <c r="C837" s="60"/>
      <c r="D837" s="60"/>
      <c r="E837" s="60"/>
      <c r="F837" s="147"/>
      <c r="G837" s="60"/>
      <c r="H837" s="60"/>
      <c r="I837" s="60"/>
      <c r="J837" s="147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</row>
    <row r="838">
      <c r="A838" s="60"/>
      <c r="B838" s="149"/>
      <c r="C838" s="60"/>
      <c r="D838" s="60"/>
      <c r="E838" s="60"/>
      <c r="F838" s="147"/>
      <c r="G838" s="60"/>
      <c r="H838" s="60"/>
      <c r="I838" s="60"/>
      <c r="J838" s="147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</row>
    <row r="839">
      <c r="A839" s="60"/>
      <c r="B839" s="149"/>
      <c r="C839" s="60"/>
      <c r="D839" s="60"/>
      <c r="E839" s="60"/>
      <c r="F839" s="147"/>
      <c r="G839" s="60"/>
      <c r="H839" s="60"/>
      <c r="I839" s="60"/>
      <c r="J839" s="147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</row>
    <row r="840">
      <c r="A840" s="60"/>
      <c r="B840" s="149"/>
      <c r="C840" s="60"/>
      <c r="D840" s="60"/>
      <c r="E840" s="60"/>
      <c r="F840" s="147"/>
      <c r="G840" s="60"/>
      <c r="H840" s="60"/>
      <c r="I840" s="60"/>
      <c r="J840" s="147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</row>
    <row r="841">
      <c r="A841" s="60"/>
      <c r="B841" s="149"/>
      <c r="C841" s="60"/>
      <c r="D841" s="60"/>
      <c r="E841" s="60"/>
      <c r="F841" s="147"/>
      <c r="G841" s="60"/>
      <c r="H841" s="60"/>
      <c r="I841" s="60"/>
      <c r="J841" s="147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</row>
    <row r="842">
      <c r="A842" s="60"/>
      <c r="B842" s="149"/>
      <c r="C842" s="60"/>
      <c r="D842" s="60"/>
      <c r="E842" s="60"/>
      <c r="F842" s="147"/>
      <c r="G842" s="60"/>
      <c r="H842" s="60"/>
      <c r="I842" s="60"/>
      <c r="J842" s="147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</row>
    <row r="843">
      <c r="A843" s="60"/>
      <c r="B843" s="149"/>
      <c r="C843" s="60"/>
      <c r="D843" s="60"/>
      <c r="E843" s="60"/>
      <c r="F843" s="147"/>
      <c r="G843" s="60"/>
      <c r="H843" s="60"/>
      <c r="I843" s="60"/>
      <c r="J843" s="147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</row>
    <row r="844">
      <c r="A844" s="60"/>
      <c r="B844" s="149"/>
      <c r="C844" s="60"/>
      <c r="D844" s="60"/>
      <c r="E844" s="60"/>
      <c r="F844" s="147"/>
      <c r="G844" s="60"/>
      <c r="H844" s="60"/>
      <c r="I844" s="60"/>
      <c r="J844" s="147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</row>
    <row r="845">
      <c r="A845" s="60"/>
      <c r="B845" s="149"/>
      <c r="C845" s="60"/>
      <c r="D845" s="60"/>
      <c r="E845" s="60"/>
      <c r="F845" s="147"/>
      <c r="G845" s="60"/>
      <c r="H845" s="60"/>
      <c r="I845" s="60"/>
      <c r="J845" s="147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</row>
    <row r="846">
      <c r="A846" s="60"/>
      <c r="B846" s="149"/>
      <c r="C846" s="60"/>
      <c r="D846" s="60"/>
      <c r="E846" s="60"/>
      <c r="F846" s="147"/>
      <c r="G846" s="60"/>
      <c r="H846" s="60"/>
      <c r="I846" s="60"/>
      <c r="J846" s="147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</row>
    <row r="847">
      <c r="A847" s="60"/>
      <c r="B847" s="149"/>
      <c r="C847" s="60"/>
      <c r="D847" s="60"/>
      <c r="E847" s="60"/>
      <c r="F847" s="147"/>
      <c r="G847" s="60"/>
      <c r="H847" s="60"/>
      <c r="I847" s="60"/>
      <c r="J847" s="147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</row>
    <row r="848">
      <c r="A848" s="60"/>
      <c r="B848" s="149"/>
      <c r="C848" s="60"/>
      <c r="D848" s="60"/>
      <c r="E848" s="60"/>
      <c r="F848" s="147"/>
      <c r="G848" s="60"/>
      <c r="H848" s="60"/>
      <c r="I848" s="60"/>
      <c r="J848" s="147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</row>
    <row r="849">
      <c r="A849" s="60"/>
      <c r="B849" s="149"/>
      <c r="C849" s="60"/>
      <c r="D849" s="60"/>
      <c r="E849" s="60"/>
      <c r="F849" s="147"/>
      <c r="G849" s="60"/>
      <c r="H849" s="60"/>
      <c r="I849" s="60"/>
      <c r="J849" s="147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</row>
    <row r="850">
      <c r="A850" s="60"/>
      <c r="B850" s="149"/>
      <c r="C850" s="60"/>
      <c r="D850" s="60"/>
      <c r="E850" s="60"/>
      <c r="F850" s="147"/>
      <c r="G850" s="60"/>
      <c r="H850" s="60"/>
      <c r="I850" s="60"/>
      <c r="J850" s="147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</row>
    <row r="851">
      <c r="A851" s="60"/>
      <c r="B851" s="149"/>
      <c r="C851" s="60"/>
      <c r="D851" s="60"/>
      <c r="E851" s="60"/>
      <c r="F851" s="147"/>
      <c r="G851" s="60"/>
      <c r="H851" s="60"/>
      <c r="I851" s="60"/>
      <c r="J851" s="147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</row>
    <row r="852">
      <c r="A852" s="60"/>
      <c r="B852" s="149"/>
      <c r="C852" s="60"/>
      <c r="D852" s="60"/>
      <c r="E852" s="60"/>
      <c r="F852" s="147"/>
      <c r="G852" s="60"/>
      <c r="H852" s="60"/>
      <c r="I852" s="60"/>
      <c r="J852" s="147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</row>
    <row r="853">
      <c r="A853" s="60"/>
      <c r="B853" s="149"/>
      <c r="C853" s="60"/>
      <c r="D853" s="60"/>
      <c r="E853" s="60"/>
      <c r="F853" s="147"/>
      <c r="G853" s="60"/>
      <c r="H853" s="60"/>
      <c r="I853" s="60"/>
      <c r="J853" s="147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</row>
    <row r="854">
      <c r="A854" s="60"/>
      <c r="B854" s="149"/>
      <c r="C854" s="60"/>
      <c r="D854" s="60"/>
      <c r="E854" s="60"/>
      <c r="F854" s="147"/>
      <c r="G854" s="60"/>
      <c r="H854" s="60"/>
      <c r="I854" s="60"/>
      <c r="J854" s="147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</row>
    <row r="855">
      <c r="A855" s="60"/>
      <c r="B855" s="149"/>
      <c r="C855" s="60"/>
      <c r="D855" s="60"/>
      <c r="E855" s="60"/>
      <c r="F855" s="147"/>
      <c r="G855" s="60"/>
      <c r="H855" s="60"/>
      <c r="I855" s="60"/>
      <c r="J855" s="147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</row>
    <row r="856">
      <c r="A856" s="60"/>
      <c r="B856" s="149"/>
      <c r="C856" s="60"/>
      <c r="D856" s="60"/>
      <c r="E856" s="60"/>
      <c r="F856" s="147"/>
      <c r="G856" s="60"/>
      <c r="H856" s="60"/>
      <c r="I856" s="60"/>
      <c r="J856" s="147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</row>
    <row r="857">
      <c r="A857" s="60"/>
      <c r="B857" s="149"/>
      <c r="C857" s="60"/>
      <c r="D857" s="60"/>
      <c r="E857" s="60"/>
      <c r="F857" s="147"/>
      <c r="G857" s="60"/>
      <c r="H857" s="60"/>
      <c r="I857" s="60"/>
      <c r="J857" s="147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</row>
    <row r="858">
      <c r="A858" s="60"/>
      <c r="B858" s="149"/>
      <c r="C858" s="60"/>
      <c r="D858" s="60"/>
      <c r="E858" s="60"/>
      <c r="F858" s="147"/>
      <c r="G858" s="60"/>
      <c r="H858" s="60"/>
      <c r="I858" s="60"/>
      <c r="J858" s="147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</row>
    <row r="859">
      <c r="A859" s="60"/>
      <c r="B859" s="149"/>
      <c r="C859" s="60"/>
      <c r="D859" s="60"/>
      <c r="E859" s="60"/>
      <c r="F859" s="147"/>
      <c r="G859" s="60"/>
      <c r="H859" s="60"/>
      <c r="I859" s="60"/>
      <c r="J859" s="147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</row>
    <row r="860">
      <c r="A860" s="60"/>
      <c r="B860" s="149"/>
      <c r="C860" s="60"/>
      <c r="D860" s="60"/>
      <c r="E860" s="60"/>
      <c r="F860" s="147"/>
      <c r="G860" s="60"/>
      <c r="H860" s="60"/>
      <c r="I860" s="60"/>
      <c r="J860" s="147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</row>
    <row r="861">
      <c r="A861" s="60"/>
      <c r="B861" s="149"/>
      <c r="C861" s="60"/>
      <c r="D861" s="60"/>
      <c r="E861" s="60"/>
      <c r="F861" s="147"/>
      <c r="G861" s="60"/>
      <c r="H861" s="60"/>
      <c r="I861" s="60"/>
      <c r="J861" s="147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</row>
    <row r="862">
      <c r="A862" s="60"/>
      <c r="B862" s="149"/>
      <c r="C862" s="60"/>
      <c r="D862" s="60"/>
      <c r="E862" s="60"/>
      <c r="F862" s="147"/>
      <c r="G862" s="60"/>
      <c r="H862" s="60"/>
      <c r="I862" s="60"/>
      <c r="J862" s="147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</row>
    <row r="863">
      <c r="A863" s="60"/>
      <c r="B863" s="149"/>
      <c r="C863" s="60"/>
      <c r="D863" s="60"/>
      <c r="E863" s="60"/>
      <c r="F863" s="147"/>
      <c r="G863" s="60"/>
      <c r="H863" s="60"/>
      <c r="I863" s="60"/>
      <c r="J863" s="147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</row>
    <row r="864">
      <c r="A864" s="60"/>
      <c r="B864" s="149"/>
      <c r="C864" s="60"/>
      <c r="D864" s="60"/>
      <c r="E864" s="60"/>
      <c r="F864" s="147"/>
      <c r="G864" s="60"/>
      <c r="H864" s="60"/>
      <c r="I864" s="60"/>
      <c r="J864" s="147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</row>
    <row r="865">
      <c r="A865" s="60"/>
      <c r="B865" s="149"/>
      <c r="C865" s="60"/>
      <c r="D865" s="60"/>
      <c r="E865" s="60"/>
      <c r="F865" s="147"/>
      <c r="G865" s="60"/>
      <c r="H865" s="60"/>
      <c r="I865" s="60"/>
      <c r="J865" s="147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</row>
    <row r="866">
      <c r="A866" s="60"/>
      <c r="B866" s="149"/>
      <c r="C866" s="60"/>
      <c r="D866" s="60"/>
      <c r="E866" s="60"/>
      <c r="F866" s="147"/>
      <c r="G866" s="60"/>
      <c r="H866" s="60"/>
      <c r="I866" s="60"/>
      <c r="J866" s="147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</row>
    <row r="867">
      <c r="A867" s="60"/>
      <c r="B867" s="149"/>
      <c r="C867" s="60"/>
      <c r="D867" s="60"/>
      <c r="E867" s="60"/>
      <c r="F867" s="147"/>
      <c r="G867" s="60"/>
      <c r="H867" s="60"/>
      <c r="I867" s="60"/>
      <c r="J867" s="147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</row>
    <row r="868">
      <c r="A868" s="60"/>
      <c r="B868" s="149"/>
      <c r="C868" s="60"/>
      <c r="D868" s="60"/>
      <c r="E868" s="60"/>
      <c r="F868" s="147"/>
      <c r="G868" s="60"/>
      <c r="H868" s="60"/>
      <c r="I868" s="60"/>
      <c r="J868" s="147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</row>
    <row r="869">
      <c r="A869" s="60"/>
      <c r="B869" s="149"/>
      <c r="C869" s="60"/>
      <c r="D869" s="60"/>
      <c r="E869" s="60"/>
      <c r="F869" s="147"/>
      <c r="G869" s="60"/>
      <c r="H869" s="60"/>
      <c r="I869" s="60"/>
      <c r="J869" s="147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</row>
    <row r="870">
      <c r="A870" s="60"/>
      <c r="B870" s="149"/>
      <c r="C870" s="60"/>
      <c r="D870" s="60"/>
      <c r="E870" s="60"/>
      <c r="F870" s="147"/>
      <c r="G870" s="60"/>
      <c r="H870" s="60"/>
      <c r="I870" s="60"/>
      <c r="J870" s="147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</row>
    <row r="871">
      <c r="A871" s="60"/>
      <c r="B871" s="149"/>
      <c r="C871" s="60"/>
      <c r="D871" s="60"/>
      <c r="E871" s="60"/>
      <c r="F871" s="147"/>
      <c r="G871" s="60"/>
      <c r="H871" s="60"/>
      <c r="I871" s="60"/>
      <c r="J871" s="147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</row>
    <row r="872">
      <c r="A872" s="60"/>
      <c r="B872" s="149"/>
      <c r="C872" s="60"/>
      <c r="D872" s="60"/>
      <c r="E872" s="60"/>
      <c r="F872" s="147"/>
      <c r="G872" s="60"/>
      <c r="H872" s="60"/>
      <c r="I872" s="60"/>
      <c r="J872" s="147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</row>
    <row r="873">
      <c r="A873" s="60"/>
      <c r="B873" s="149"/>
      <c r="C873" s="60"/>
      <c r="D873" s="60"/>
      <c r="E873" s="60"/>
      <c r="F873" s="147"/>
      <c r="G873" s="60"/>
      <c r="H873" s="60"/>
      <c r="I873" s="60"/>
      <c r="J873" s="147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</row>
    <row r="874">
      <c r="A874" s="60"/>
      <c r="B874" s="149"/>
      <c r="C874" s="60"/>
      <c r="D874" s="60"/>
      <c r="E874" s="60"/>
      <c r="F874" s="147"/>
      <c r="G874" s="60"/>
      <c r="H874" s="60"/>
      <c r="I874" s="60"/>
      <c r="J874" s="147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</row>
    <row r="875">
      <c r="A875" s="60"/>
      <c r="B875" s="149"/>
      <c r="C875" s="60"/>
      <c r="D875" s="60"/>
      <c r="E875" s="60"/>
      <c r="F875" s="147"/>
      <c r="G875" s="60"/>
      <c r="H875" s="60"/>
      <c r="I875" s="60"/>
      <c r="J875" s="147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</row>
    <row r="876">
      <c r="A876" s="60"/>
      <c r="B876" s="149"/>
      <c r="C876" s="60"/>
      <c r="D876" s="60"/>
      <c r="E876" s="60"/>
      <c r="F876" s="147"/>
      <c r="G876" s="60"/>
      <c r="H876" s="60"/>
      <c r="I876" s="60"/>
      <c r="J876" s="147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</row>
    <row r="877">
      <c r="A877" s="60"/>
      <c r="B877" s="149"/>
      <c r="C877" s="60"/>
      <c r="D877" s="60"/>
      <c r="E877" s="60"/>
      <c r="F877" s="147"/>
      <c r="G877" s="60"/>
      <c r="H877" s="60"/>
      <c r="I877" s="60"/>
      <c r="J877" s="147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</row>
    <row r="878">
      <c r="A878" s="60"/>
      <c r="B878" s="149"/>
      <c r="C878" s="60"/>
      <c r="D878" s="60"/>
      <c r="E878" s="60"/>
      <c r="F878" s="147"/>
      <c r="G878" s="60"/>
      <c r="H878" s="60"/>
      <c r="I878" s="60"/>
      <c r="J878" s="147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</row>
    <row r="879">
      <c r="A879" s="60"/>
      <c r="B879" s="149"/>
      <c r="C879" s="60"/>
      <c r="D879" s="60"/>
      <c r="E879" s="60"/>
      <c r="F879" s="147"/>
      <c r="G879" s="60"/>
      <c r="H879" s="60"/>
      <c r="I879" s="60"/>
      <c r="J879" s="147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</row>
    <row r="880">
      <c r="A880" s="60"/>
      <c r="B880" s="149"/>
      <c r="C880" s="60"/>
      <c r="D880" s="60"/>
      <c r="E880" s="60"/>
      <c r="F880" s="147"/>
      <c r="G880" s="60"/>
      <c r="H880" s="60"/>
      <c r="I880" s="60"/>
      <c r="J880" s="147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</row>
    <row r="881">
      <c r="A881" s="60"/>
      <c r="B881" s="149"/>
      <c r="C881" s="60"/>
      <c r="D881" s="60"/>
      <c r="E881" s="60"/>
      <c r="F881" s="147"/>
      <c r="G881" s="60"/>
      <c r="H881" s="60"/>
      <c r="I881" s="60"/>
      <c r="J881" s="147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</row>
    <row r="882">
      <c r="A882" s="60"/>
      <c r="B882" s="149"/>
      <c r="C882" s="60"/>
      <c r="D882" s="60"/>
      <c r="E882" s="60"/>
      <c r="F882" s="147"/>
      <c r="G882" s="60"/>
      <c r="H882" s="60"/>
      <c r="I882" s="60"/>
      <c r="J882" s="147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</row>
    <row r="883">
      <c r="A883" s="60"/>
      <c r="B883" s="149"/>
      <c r="C883" s="60"/>
      <c r="D883" s="60"/>
      <c r="E883" s="60"/>
      <c r="F883" s="147"/>
      <c r="G883" s="60"/>
      <c r="H883" s="60"/>
      <c r="I883" s="60"/>
      <c r="J883" s="147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</row>
    <row r="884">
      <c r="A884" s="60"/>
      <c r="B884" s="149"/>
      <c r="C884" s="60"/>
      <c r="D884" s="60"/>
      <c r="E884" s="60"/>
      <c r="F884" s="147"/>
      <c r="G884" s="60"/>
      <c r="H884" s="60"/>
      <c r="I884" s="60"/>
      <c r="J884" s="147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</row>
    <row r="885">
      <c r="A885" s="60"/>
      <c r="B885" s="149"/>
      <c r="C885" s="60"/>
      <c r="D885" s="60"/>
      <c r="E885" s="60"/>
      <c r="F885" s="147"/>
      <c r="G885" s="60"/>
      <c r="H885" s="60"/>
      <c r="I885" s="60"/>
      <c r="J885" s="147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</row>
    <row r="886">
      <c r="A886" s="60"/>
      <c r="B886" s="149"/>
      <c r="C886" s="60"/>
      <c r="D886" s="60"/>
      <c r="E886" s="60"/>
      <c r="F886" s="147"/>
      <c r="G886" s="60"/>
      <c r="H886" s="60"/>
      <c r="I886" s="60"/>
      <c r="J886" s="147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</row>
    <row r="887">
      <c r="A887" s="60"/>
      <c r="B887" s="149"/>
      <c r="C887" s="60"/>
      <c r="D887" s="60"/>
      <c r="E887" s="60"/>
      <c r="F887" s="147"/>
      <c r="G887" s="60"/>
      <c r="H887" s="60"/>
      <c r="I887" s="60"/>
      <c r="J887" s="147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</row>
    <row r="888">
      <c r="A888" s="60"/>
      <c r="B888" s="149"/>
      <c r="C888" s="60"/>
      <c r="D888" s="60"/>
      <c r="E888" s="60"/>
      <c r="F888" s="147"/>
      <c r="G888" s="60"/>
      <c r="H888" s="60"/>
      <c r="I888" s="60"/>
      <c r="J888" s="147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</row>
    <row r="889">
      <c r="A889" s="60"/>
      <c r="B889" s="149"/>
      <c r="C889" s="60"/>
      <c r="D889" s="60"/>
      <c r="E889" s="60"/>
      <c r="F889" s="147"/>
      <c r="G889" s="60"/>
      <c r="H889" s="60"/>
      <c r="I889" s="60"/>
      <c r="J889" s="147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</row>
    <row r="890">
      <c r="A890" s="60"/>
      <c r="B890" s="149"/>
      <c r="C890" s="60"/>
      <c r="D890" s="60"/>
      <c r="E890" s="60"/>
      <c r="F890" s="147"/>
      <c r="G890" s="60"/>
      <c r="H890" s="60"/>
      <c r="I890" s="60"/>
      <c r="J890" s="147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</row>
    <row r="891">
      <c r="A891" s="60"/>
      <c r="B891" s="149"/>
      <c r="C891" s="60"/>
      <c r="D891" s="60"/>
      <c r="E891" s="60"/>
      <c r="F891" s="147"/>
      <c r="G891" s="60"/>
      <c r="H891" s="60"/>
      <c r="I891" s="60"/>
      <c r="J891" s="147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</row>
    <row r="892">
      <c r="A892" s="60"/>
      <c r="B892" s="149"/>
      <c r="C892" s="60"/>
      <c r="D892" s="60"/>
      <c r="E892" s="60"/>
      <c r="F892" s="147"/>
      <c r="G892" s="60"/>
      <c r="H892" s="60"/>
      <c r="I892" s="60"/>
      <c r="J892" s="147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</row>
    <row r="893">
      <c r="A893" s="60"/>
      <c r="B893" s="149"/>
      <c r="C893" s="60"/>
      <c r="D893" s="60"/>
      <c r="E893" s="60"/>
      <c r="F893" s="147"/>
      <c r="G893" s="60"/>
      <c r="H893" s="60"/>
      <c r="I893" s="60"/>
      <c r="J893" s="147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</row>
    <row r="894">
      <c r="A894" s="60"/>
      <c r="B894" s="149"/>
      <c r="C894" s="60"/>
      <c r="D894" s="60"/>
      <c r="E894" s="60"/>
      <c r="F894" s="147"/>
      <c r="G894" s="60"/>
      <c r="H894" s="60"/>
      <c r="I894" s="60"/>
      <c r="J894" s="147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</row>
    <row r="895">
      <c r="A895" s="60"/>
      <c r="B895" s="149"/>
      <c r="C895" s="60"/>
      <c r="D895" s="60"/>
      <c r="E895" s="60"/>
      <c r="F895" s="147"/>
      <c r="G895" s="60"/>
      <c r="H895" s="60"/>
      <c r="I895" s="60"/>
      <c r="J895" s="147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</row>
    <row r="896">
      <c r="A896" s="60"/>
      <c r="B896" s="149"/>
      <c r="C896" s="60"/>
      <c r="D896" s="60"/>
      <c r="E896" s="60"/>
      <c r="F896" s="147"/>
      <c r="G896" s="60"/>
      <c r="H896" s="60"/>
      <c r="I896" s="60"/>
      <c r="J896" s="147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</row>
    <row r="897">
      <c r="A897" s="60"/>
      <c r="B897" s="149"/>
      <c r="C897" s="60"/>
      <c r="D897" s="60"/>
      <c r="E897" s="60"/>
      <c r="F897" s="147"/>
      <c r="G897" s="60"/>
      <c r="H897" s="60"/>
      <c r="I897" s="60"/>
      <c r="J897" s="147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</row>
    <row r="898">
      <c r="A898" s="60"/>
      <c r="B898" s="149"/>
      <c r="C898" s="60"/>
      <c r="D898" s="60"/>
      <c r="E898" s="60"/>
      <c r="F898" s="147"/>
      <c r="G898" s="60"/>
      <c r="H898" s="60"/>
      <c r="I898" s="60"/>
      <c r="J898" s="147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</row>
    <row r="899">
      <c r="A899" s="60"/>
      <c r="B899" s="149"/>
      <c r="C899" s="60"/>
      <c r="D899" s="60"/>
      <c r="E899" s="60"/>
      <c r="F899" s="147"/>
      <c r="G899" s="60"/>
      <c r="H899" s="60"/>
      <c r="I899" s="60"/>
      <c r="J899" s="147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</row>
    <row r="900">
      <c r="A900" s="60"/>
      <c r="B900" s="149"/>
      <c r="C900" s="60"/>
      <c r="D900" s="60"/>
      <c r="E900" s="60"/>
      <c r="F900" s="147"/>
      <c r="G900" s="60"/>
      <c r="H900" s="60"/>
      <c r="I900" s="60"/>
      <c r="J900" s="147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</row>
    <row r="901">
      <c r="A901" s="60"/>
      <c r="B901" s="149"/>
      <c r="C901" s="60"/>
      <c r="D901" s="60"/>
      <c r="E901" s="60"/>
      <c r="F901" s="147"/>
      <c r="G901" s="60"/>
      <c r="H901" s="60"/>
      <c r="I901" s="60"/>
      <c r="J901" s="147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</row>
    <row r="902">
      <c r="A902" s="60"/>
      <c r="B902" s="149"/>
      <c r="C902" s="60"/>
      <c r="D902" s="60"/>
      <c r="E902" s="60"/>
      <c r="F902" s="147"/>
      <c r="G902" s="60"/>
      <c r="H902" s="60"/>
      <c r="I902" s="60"/>
      <c r="J902" s="147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</row>
    <row r="903">
      <c r="A903" s="60"/>
      <c r="B903" s="149"/>
      <c r="C903" s="60"/>
      <c r="D903" s="60"/>
      <c r="E903" s="60"/>
      <c r="F903" s="147"/>
      <c r="G903" s="60"/>
      <c r="H903" s="60"/>
      <c r="I903" s="60"/>
      <c r="J903" s="147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</row>
    <row r="904">
      <c r="A904" s="60"/>
      <c r="B904" s="149"/>
      <c r="C904" s="60"/>
      <c r="D904" s="60"/>
      <c r="E904" s="60"/>
      <c r="F904" s="147"/>
      <c r="G904" s="60"/>
      <c r="H904" s="60"/>
      <c r="I904" s="60"/>
      <c r="J904" s="147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</row>
    <row r="905">
      <c r="A905" s="60"/>
      <c r="B905" s="149"/>
      <c r="C905" s="60"/>
      <c r="D905" s="60"/>
      <c r="E905" s="60"/>
      <c r="F905" s="147"/>
      <c r="G905" s="60"/>
      <c r="H905" s="60"/>
      <c r="I905" s="60"/>
      <c r="J905" s="147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</row>
    <row r="906">
      <c r="A906" s="60"/>
      <c r="B906" s="149"/>
      <c r="C906" s="60"/>
      <c r="D906" s="60"/>
      <c r="E906" s="60"/>
      <c r="F906" s="147"/>
      <c r="G906" s="60"/>
      <c r="H906" s="60"/>
      <c r="I906" s="60"/>
      <c r="J906" s="147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</row>
    <row r="907">
      <c r="A907" s="60"/>
      <c r="B907" s="149"/>
      <c r="C907" s="60"/>
      <c r="D907" s="60"/>
      <c r="E907" s="60"/>
      <c r="F907" s="147"/>
      <c r="G907" s="60"/>
      <c r="H907" s="60"/>
      <c r="I907" s="60"/>
      <c r="J907" s="147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</row>
    <row r="908">
      <c r="A908" s="60"/>
      <c r="B908" s="149"/>
      <c r="C908" s="60"/>
      <c r="D908" s="60"/>
      <c r="E908" s="60"/>
      <c r="F908" s="147"/>
      <c r="G908" s="60"/>
      <c r="H908" s="60"/>
      <c r="I908" s="60"/>
      <c r="J908" s="147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</row>
    <row r="909">
      <c r="A909" s="60"/>
      <c r="B909" s="149"/>
      <c r="C909" s="60"/>
      <c r="D909" s="60"/>
      <c r="E909" s="60"/>
      <c r="F909" s="147"/>
      <c r="G909" s="60"/>
      <c r="H909" s="60"/>
      <c r="I909" s="60"/>
      <c r="J909" s="147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</row>
    <row r="910">
      <c r="A910" s="60"/>
      <c r="B910" s="149"/>
      <c r="C910" s="60"/>
      <c r="D910" s="60"/>
      <c r="E910" s="60"/>
      <c r="F910" s="147"/>
      <c r="G910" s="60"/>
      <c r="H910" s="60"/>
      <c r="I910" s="60"/>
      <c r="J910" s="147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</row>
    <row r="911">
      <c r="A911" s="60"/>
      <c r="B911" s="149"/>
      <c r="C911" s="60"/>
      <c r="D911" s="60"/>
      <c r="E911" s="60"/>
      <c r="F911" s="147"/>
      <c r="G911" s="60"/>
      <c r="H911" s="60"/>
      <c r="I911" s="60"/>
      <c r="J911" s="147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</row>
    <row r="912">
      <c r="A912" s="60"/>
      <c r="B912" s="149"/>
      <c r="C912" s="60"/>
      <c r="D912" s="60"/>
      <c r="E912" s="60"/>
      <c r="F912" s="147"/>
      <c r="G912" s="60"/>
      <c r="H912" s="60"/>
      <c r="I912" s="60"/>
      <c r="J912" s="147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</row>
    <row r="913">
      <c r="A913" s="60"/>
      <c r="B913" s="149"/>
      <c r="C913" s="60"/>
      <c r="D913" s="60"/>
      <c r="E913" s="60"/>
      <c r="F913" s="147"/>
      <c r="G913" s="60"/>
      <c r="H913" s="60"/>
      <c r="I913" s="60"/>
      <c r="J913" s="147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</row>
    <row r="914">
      <c r="A914" s="60"/>
      <c r="B914" s="149"/>
      <c r="C914" s="60"/>
      <c r="D914" s="60"/>
      <c r="E914" s="60"/>
      <c r="F914" s="147"/>
      <c r="G914" s="60"/>
      <c r="H914" s="60"/>
      <c r="I914" s="60"/>
      <c r="J914" s="147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</row>
    <row r="915">
      <c r="A915" s="60"/>
      <c r="B915" s="149"/>
      <c r="C915" s="60"/>
      <c r="D915" s="60"/>
      <c r="E915" s="60"/>
      <c r="F915" s="147"/>
      <c r="G915" s="60"/>
      <c r="H915" s="60"/>
      <c r="I915" s="60"/>
      <c r="J915" s="147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</row>
    <row r="916">
      <c r="A916" s="60"/>
      <c r="B916" s="149"/>
      <c r="C916" s="60"/>
      <c r="D916" s="60"/>
      <c r="E916" s="60"/>
      <c r="F916" s="147"/>
      <c r="G916" s="60"/>
      <c r="H916" s="60"/>
      <c r="I916" s="60"/>
      <c r="J916" s="147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</row>
    <row r="917">
      <c r="A917" s="60"/>
      <c r="B917" s="149"/>
      <c r="C917" s="60"/>
      <c r="D917" s="60"/>
      <c r="E917" s="60"/>
      <c r="F917" s="147"/>
      <c r="G917" s="60"/>
      <c r="H917" s="60"/>
      <c r="I917" s="60"/>
      <c r="J917" s="147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</row>
    <row r="918">
      <c r="A918" s="60"/>
      <c r="B918" s="149"/>
      <c r="C918" s="60"/>
      <c r="D918" s="60"/>
      <c r="E918" s="60"/>
      <c r="F918" s="147"/>
      <c r="G918" s="60"/>
      <c r="H918" s="60"/>
      <c r="I918" s="60"/>
      <c r="J918" s="147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</row>
    <row r="919">
      <c r="A919" s="60"/>
      <c r="B919" s="149"/>
      <c r="C919" s="60"/>
      <c r="D919" s="60"/>
      <c r="E919" s="60"/>
      <c r="F919" s="147"/>
      <c r="G919" s="60"/>
      <c r="H919" s="60"/>
      <c r="I919" s="60"/>
      <c r="J919" s="147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</row>
    <row r="920">
      <c r="A920" s="60"/>
      <c r="B920" s="149"/>
      <c r="C920" s="60"/>
      <c r="D920" s="60"/>
      <c r="E920" s="60"/>
      <c r="F920" s="147"/>
      <c r="G920" s="60"/>
      <c r="H920" s="60"/>
      <c r="I920" s="60"/>
      <c r="J920" s="147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</row>
    <row r="921">
      <c r="A921" s="60"/>
      <c r="B921" s="149"/>
      <c r="C921" s="60"/>
      <c r="D921" s="60"/>
      <c r="E921" s="60"/>
      <c r="F921" s="147"/>
      <c r="G921" s="60"/>
      <c r="H921" s="60"/>
      <c r="I921" s="60"/>
      <c r="J921" s="147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</row>
    <row r="922">
      <c r="A922" s="60"/>
      <c r="B922" s="149"/>
      <c r="C922" s="60"/>
      <c r="D922" s="60"/>
      <c r="E922" s="60"/>
      <c r="F922" s="147"/>
      <c r="G922" s="60"/>
      <c r="H922" s="60"/>
      <c r="I922" s="60"/>
      <c r="J922" s="147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</row>
    <row r="923">
      <c r="A923" s="60"/>
      <c r="B923" s="149"/>
      <c r="C923" s="60"/>
      <c r="D923" s="60"/>
      <c r="E923" s="60"/>
      <c r="F923" s="147"/>
      <c r="G923" s="60"/>
      <c r="H923" s="60"/>
      <c r="I923" s="60"/>
      <c r="J923" s="147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</row>
    <row r="924">
      <c r="A924" s="60"/>
      <c r="B924" s="149"/>
      <c r="C924" s="60"/>
      <c r="D924" s="60"/>
      <c r="E924" s="60"/>
      <c r="F924" s="147"/>
      <c r="G924" s="60"/>
      <c r="H924" s="60"/>
      <c r="I924" s="60"/>
      <c r="J924" s="147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</row>
    <row r="925">
      <c r="A925" s="60"/>
      <c r="B925" s="149"/>
      <c r="C925" s="60"/>
      <c r="D925" s="60"/>
      <c r="E925" s="60"/>
      <c r="F925" s="147"/>
      <c r="G925" s="60"/>
      <c r="H925" s="60"/>
      <c r="I925" s="60"/>
      <c r="J925" s="147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</row>
    <row r="926">
      <c r="A926" s="60"/>
      <c r="B926" s="149"/>
      <c r="C926" s="60"/>
      <c r="D926" s="60"/>
      <c r="E926" s="60"/>
      <c r="F926" s="147"/>
      <c r="G926" s="60"/>
      <c r="H926" s="60"/>
      <c r="I926" s="60"/>
      <c r="J926" s="147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</row>
    <row r="927">
      <c r="A927" s="60"/>
      <c r="B927" s="149"/>
      <c r="C927" s="60"/>
      <c r="D927" s="60"/>
      <c r="E927" s="60"/>
      <c r="F927" s="147"/>
      <c r="G927" s="60"/>
      <c r="H927" s="60"/>
      <c r="I927" s="60"/>
      <c r="J927" s="147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</row>
    <row r="928">
      <c r="A928" s="60"/>
      <c r="B928" s="149"/>
      <c r="C928" s="60"/>
      <c r="D928" s="60"/>
      <c r="E928" s="60"/>
      <c r="F928" s="147"/>
      <c r="G928" s="60"/>
      <c r="H928" s="60"/>
      <c r="I928" s="60"/>
      <c r="J928" s="147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</row>
    <row r="929">
      <c r="A929" s="60"/>
      <c r="B929" s="149"/>
      <c r="C929" s="60"/>
      <c r="D929" s="60"/>
      <c r="E929" s="60"/>
      <c r="F929" s="147"/>
      <c r="G929" s="60"/>
      <c r="H929" s="60"/>
      <c r="I929" s="60"/>
      <c r="J929" s="147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</row>
    <row r="930">
      <c r="A930" s="60"/>
      <c r="B930" s="149"/>
      <c r="C930" s="60"/>
      <c r="D930" s="60"/>
      <c r="E930" s="60"/>
      <c r="F930" s="147"/>
      <c r="G930" s="60"/>
      <c r="H930" s="60"/>
      <c r="I930" s="60"/>
      <c r="J930" s="147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</row>
    <row r="931">
      <c r="A931" s="60"/>
      <c r="B931" s="149"/>
      <c r="C931" s="60"/>
      <c r="D931" s="60"/>
      <c r="E931" s="60"/>
      <c r="F931" s="147"/>
      <c r="G931" s="60"/>
      <c r="H931" s="60"/>
      <c r="I931" s="60"/>
      <c r="J931" s="147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</row>
    <row r="932">
      <c r="A932" s="60"/>
      <c r="B932" s="149"/>
      <c r="C932" s="60"/>
      <c r="D932" s="60"/>
      <c r="E932" s="60"/>
      <c r="F932" s="147"/>
      <c r="G932" s="60"/>
      <c r="H932" s="60"/>
      <c r="I932" s="60"/>
      <c r="J932" s="147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</row>
    <row r="933">
      <c r="A933" s="60"/>
      <c r="B933" s="149"/>
      <c r="C933" s="60"/>
      <c r="D933" s="60"/>
      <c r="E933" s="60"/>
      <c r="F933" s="147"/>
      <c r="G933" s="60"/>
      <c r="H933" s="60"/>
      <c r="I933" s="60"/>
      <c r="J933" s="147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</row>
    <row r="934">
      <c r="A934" s="60"/>
      <c r="B934" s="149"/>
      <c r="C934" s="60"/>
      <c r="D934" s="60"/>
      <c r="E934" s="60"/>
      <c r="F934" s="147"/>
      <c r="G934" s="60"/>
      <c r="H934" s="60"/>
      <c r="I934" s="60"/>
      <c r="J934" s="147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</row>
    <row r="935">
      <c r="A935" s="60"/>
      <c r="B935" s="149"/>
      <c r="C935" s="60"/>
      <c r="D935" s="60"/>
      <c r="E935" s="60"/>
      <c r="F935" s="147"/>
      <c r="G935" s="60"/>
      <c r="H935" s="60"/>
      <c r="I935" s="60"/>
      <c r="J935" s="147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</row>
    <row r="936">
      <c r="A936" s="60"/>
      <c r="B936" s="149"/>
      <c r="C936" s="60"/>
      <c r="D936" s="60"/>
      <c r="E936" s="60"/>
      <c r="F936" s="147"/>
      <c r="G936" s="60"/>
      <c r="H936" s="60"/>
      <c r="I936" s="60"/>
      <c r="J936" s="147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</row>
    <row r="937">
      <c r="A937" s="60"/>
      <c r="B937" s="149"/>
      <c r="C937" s="60"/>
      <c r="D937" s="60"/>
      <c r="E937" s="60"/>
      <c r="F937" s="147"/>
      <c r="G937" s="60"/>
      <c r="H937" s="60"/>
      <c r="I937" s="60"/>
      <c r="J937" s="147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</row>
    <row r="938">
      <c r="A938" s="60"/>
      <c r="B938" s="149"/>
      <c r="C938" s="60"/>
      <c r="D938" s="60"/>
      <c r="E938" s="60"/>
      <c r="F938" s="147"/>
      <c r="G938" s="60"/>
      <c r="H938" s="60"/>
      <c r="I938" s="60"/>
      <c r="J938" s="147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</row>
    <row r="939">
      <c r="A939" s="60"/>
      <c r="B939" s="149"/>
      <c r="C939" s="60"/>
      <c r="D939" s="60"/>
      <c r="E939" s="60"/>
      <c r="F939" s="147"/>
      <c r="G939" s="60"/>
      <c r="H939" s="60"/>
      <c r="I939" s="60"/>
      <c r="J939" s="147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</row>
    <row r="940">
      <c r="A940" s="60"/>
      <c r="B940" s="149"/>
      <c r="C940" s="60"/>
      <c r="D940" s="60"/>
      <c r="E940" s="60"/>
      <c r="F940" s="147"/>
      <c r="G940" s="60"/>
      <c r="H940" s="60"/>
      <c r="I940" s="60"/>
      <c r="J940" s="147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</row>
    <row r="941">
      <c r="A941" s="60"/>
      <c r="B941" s="149"/>
      <c r="C941" s="60"/>
      <c r="D941" s="60"/>
      <c r="E941" s="60"/>
      <c r="F941" s="147"/>
      <c r="G941" s="60"/>
      <c r="H941" s="60"/>
      <c r="I941" s="60"/>
      <c r="J941" s="147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</row>
    <row r="942">
      <c r="A942" s="60"/>
      <c r="B942" s="149"/>
      <c r="C942" s="60"/>
      <c r="D942" s="60"/>
      <c r="E942" s="60"/>
      <c r="F942" s="147"/>
      <c r="G942" s="60"/>
      <c r="H942" s="60"/>
      <c r="I942" s="60"/>
      <c r="J942" s="147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</row>
    <row r="943">
      <c r="A943" s="60"/>
      <c r="B943" s="149"/>
      <c r="C943" s="60"/>
      <c r="D943" s="60"/>
      <c r="E943" s="60"/>
      <c r="F943" s="147"/>
      <c r="G943" s="60"/>
      <c r="H943" s="60"/>
      <c r="I943" s="60"/>
      <c r="J943" s="147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</row>
    <row r="944">
      <c r="A944" s="60"/>
      <c r="B944" s="149"/>
      <c r="C944" s="60"/>
      <c r="D944" s="60"/>
      <c r="E944" s="60"/>
      <c r="F944" s="147"/>
      <c r="G944" s="60"/>
      <c r="H944" s="60"/>
      <c r="I944" s="60"/>
      <c r="J944" s="147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</row>
    <row r="945">
      <c r="A945" s="60"/>
      <c r="B945" s="149"/>
      <c r="C945" s="60"/>
      <c r="D945" s="60"/>
      <c r="E945" s="60"/>
      <c r="F945" s="147"/>
      <c r="G945" s="60"/>
      <c r="H945" s="60"/>
      <c r="I945" s="60"/>
      <c r="J945" s="147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</row>
    <row r="946">
      <c r="A946" s="60"/>
      <c r="B946" s="149"/>
      <c r="C946" s="60"/>
      <c r="D946" s="60"/>
      <c r="E946" s="60"/>
      <c r="F946" s="147"/>
      <c r="G946" s="60"/>
      <c r="H946" s="60"/>
      <c r="I946" s="60"/>
      <c r="J946" s="147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</row>
    <row r="947">
      <c r="A947" s="60"/>
      <c r="B947" s="149"/>
      <c r="C947" s="60"/>
      <c r="D947" s="60"/>
      <c r="E947" s="60"/>
      <c r="F947" s="147"/>
      <c r="G947" s="60"/>
      <c r="H947" s="60"/>
      <c r="I947" s="60"/>
      <c r="J947" s="147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</row>
    <row r="948">
      <c r="A948" s="60"/>
      <c r="B948" s="149"/>
      <c r="C948" s="60"/>
      <c r="D948" s="60"/>
      <c r="E948" s="60"/>
      <c r="F948" s="147"/>
      <c r="G948" s="60"/>
      <c r="H948" s="60"/>
      <c r="I948" s="60"/>
      <c r="J948" s="147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</row>
    <row r="949">
      <c r="A949" s="60"/>
      <c r="B949" s="149"/>
      <c r="C949" s="60"/>
      <c r="D949" s="60"/>
      <c r="E949" s="60"/>
      <c r="F949" s="147"/>
      <c r="G949" s="60"/>
      <c r="H949" s="60"/>
      <c r="I949" s="60"/>
      <c r="J949" s="147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</row>
    <row r="950">
      <c r="A950" s="60"/>
      <c r="B950" s="149"/>
      <c r="C950" s="60"/>
      <c r="D950" s="60"/>
      <c r="E950" s="60"/>
      <c r="F950" s="147"/>
      <c r="G950" s="60"/>
      <c r="H950" s="60"/>
      <c r="I950" s="60"/>
      <c r="J950" s="147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</row>
    <row r="951">
      <c r="A951" s="60"/>
      <c r="B951" s="149"/>
      <c r="C951" s="60"/>
      <c r="D951" s="60"/>
      <c r="E951" s="60"/>
      <c r="F951" s="147"/>
      <c r="G951" s="60"/>
      <c r="H951" s="60"/>
      <c r="I951" s="60"/>
      <c r="J951" s="147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</row>
    <row r="952">
      <c r="A952" s="60"/>
      <c r="B952" s="149"/>
      <c r="C952" s="60"/>
      <c r="D952" s="60"/>
      <c r="E952" s="60"/>
      <c r="F952" s="147"/>
      <c r="G952" s="60"/>
      <c r="H952" s="60"/>
      <c r="I952" s="60"/>
      <c r="J952" s="147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</row>
    <row r="953">
      <c r="A953" s="60"/>
      <c r="B953" s="149"/>
      <c r="C953" s="60"/>
      <c r="D953" s="60"/>
      <c r="E953" s="60"/>
      <c r="F953" s="147"/>
      <c r="G953" s="60"/>
      <c r="H953" s="60"/>
      <c r="I953" s="60"/>
      <c r="J953" s="147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</row>
    <row r="954">
      <c r="A954" s="60"/>
      <c r="B954" s="149"/>
      <c r="C954" s="60"/>
      <c r="D954" s="60"/>
      <c r="E954" s="60"/>
      <c r="F954" s="147"/>
      <c r="G954" s="60"/>
      <c r="H954" s="60"/>
      <c r="I954" s="60"/>
      <c r="J954" s="147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</row>
    <row r="955">
      <c r="A955" s="60"/>
      <c r="B955" s="149"/>
      <c r="C955" s="60"/>
      <c r="D955" s="60"/>
      <c r="E955" s="60"/>
      <c r="F955" s="147"/>
      <c r="G955" s="60"/>
      <c r="H955" s="60"/>
      <c r="I955" s="60"/>
      <c r="J955" s="147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</row>
    <row r="956">
      <c r="A956" s="60"/>
      <c r="B956" s="149"/>
      <c r="C956" s="60"/>
      <c r="D956" s="60"/>
      <c r="E956" s="60"/>
      <c r="F956" s="147"/>
      <c r="G956" s="60"/>
      <c r="H956" s="60"/>
      <c r="I956" s="60"/>
      <c r="J956" s="147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</row>
    <row r="957">
      <c r="A957" s="60"/>
      <c r="B957" s="149"/>
      <c r="C957" s="60"/>
      <c r="D957" s="60"/>
      <c r="E957" s="60"/>
      <c r="F957" s="147"/>
      <c r="G957" s="60"/>
      <c r="H957" s="60"/>
      <c r="I957" s="60"/>
      <c r="J957" s="147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</row>
    <row r="958">
      <c r="A958" s="60"/>
      <c r="B958" s="149"/>
      <c r="C958" s="60"/>
      <c r="D958" s="60"/>
      <c r="E958" s="60"/>
      <c r="F958" s="147"/>
      <c r="G958" s="60"/>
      <c r="H958" s="60"/>
      <c r="I958" s="60"/>
      <c r="J958" s="147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</row>
    <row r="959">
      <c r="A959" s="60"/>
      <c r="B959" s="149"/>
      <c r="C959" s="60"/>
      <c r="D959" s="60"/>
      <c r="E959" s="60"/>
      <c r="F959" s="147"/>
      <c r="G959" s="60"/>
      <c r="H959" s="60"/>
      <c r="I959" s="60"/>
      <c r="J959" s="147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</row>
    <row r="960">
      <c r="A960" s="60"/>
      <c r="B960" s="149"/>
      <c r="C960" s="60"/>
      <c r="D960" s="60"/>
      <c r="E960" s="60"/>
      <c r="F960" s="147"/>
      <c r="G960" s="60"/>
      <c r="H960" s="60"/>
      <c r="I960" s="60"/>
      <c r="J960" s="147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</row>
    <row r="961">
      <c r="A961" s="60"/>
      <c r="B961" s="149"/>
      <c r="C961" s="60"/>
      <c r="D961" s="60"/>
      <c r="E961" s="60"/>
      <c r="F961" s="147"/>
      <c r="G961" s="60"/>
      <c r="H961" s="60"/>
      <c r="I961" s="60"/>
      <c r="J961" s="147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</row>
    <row r="962">
      <c r="A962" s="60"/>
      <c r="B962" s="149"/>
      <c r="C962" s="60"/>
      <c r="D962" s="60"/>
      <c r="E962" s="60"/>
      <c r="F962" s="147"/>
      <c r="G962" s="60"/>
      <c r="H962" s="60"/>
      <c r="I962" s="60"/>
      <c r="J962" s="147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</row>
    <row r="963">
      <c r="A963" s="60"/>
      <c r="B963" s="149"/>
      <c r="C963" s="60"/>
      <c r="D963" s="60"/>
      <c r="E963" s="60"/>
      <c r="F963" s="147"/>
      <c r="G963" s="60"/>
      <c r="H963" s="60"/>
      <c r="I963" s="60"/>
      <c r="J963" s="147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</row>
    <row r="964">
      <c r="A964" s="60"/>
      <c r="B964" s="149"/>
      <c r="C964" s="60"/>
      <c r="D964" s="60"/>
      <c r="E964" s="60"/>
      <c r="F964" s="147"/>
      <c r="G964" s="60"/>
      <c r="H964" s="60"/>
      <c r="I964" s="60"/>
      <c r="J964" s="147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</row>
    <row r="965">
      <c r="A965" s="60"/>
      <c r="B965" s="149"/>
      <c r="C965" s="60"/>
      <c r="D965" s="60"/>
      <c r="E965" s="60"/>
      <c r="F965" s="147"/>
      <c r="G965" s="60"/>
      <c r="H965" s="60"/>
      <c r="I965" s="60"/>
      <c r="J965" s="147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</row>
    <row r="966">
      <c r="A966" s="60"/>
      <c r="B966" s="149"/>
      <c r="C966" s="60"/>
      <c r="D966" s="60"/>
      <c r="E966" s="60"/>
      <c r="F966" s="147"/>
      <c r="G966" s="60"/>
      <c r="H966" s="60"/>
      <c r="I966" s="60"/>
      <c r="J966" s="147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</row>
    <row r="967">
      <c r="A967" s="60"/>
      <c r="B967" s="149"/>
      <c r="C967" s="60"/>
      <c r="D967" s="60"/>
      <c r="E967" s="60"/>
      <c r="F967" s="147"/>
      <c r="G967" s="60"/>
      <c r="H967" s="60"/>
      <c r="I967" s="60"/>
      <c r="J967" s="147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</row>
    <row r="968">
      <c r="A968" s="60"/>
      <c r="B968" s="149"/>
      <c r="C968" s="60"/>
      <c r="D968" s="60"/>
      <c r="E968" s="60"/>
      <c r="F968" s="147"/>
      <c r="G968" s="60"/>
      <c r="H968" s="60"/>
      <c r="I968" s="60"/>
      <c r="J968" s="147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</row>
    <row r="969">
      <c r="A969" s="60"/>
      <c r="B969" s="149"/>
      <c r="C969" s="60"/>
      <c r="D969" s="60"/>
      <c r="E969" s="60"/>
      <c r="F969" s="147"/>
      <c r="G969" s="60"/>
      <c r="H969" s="60"/>
      <c r="I969" s="60"/>
      <c r="J969" s="147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</row>
    <row r="970">
      <c r="A970" s="60"/>
      <c r="B970" s="149"/>
      <c r="C970" s="60"/>
      <c r="D970" s="60"/>
      <c r="E970" s="60"/>
      <c r="F970" s="147"/>
      <c r="G970" s="60"/>
      <c r="H970" s="60"/>
      <c r="I970" s="60"/>
      <c r="J970" s="147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</row>
    <row r="971">
      <c r="A971" s="60"/>
      <c r="B971" s="149"/>
      <c r="C971" s="60"/>
      <c r="D971" s="60"/>
      <c r="E971" s="60"/>
      <c r="F971" s="147"/>
      <c r="G971" s="60"/>
      <c r="H971" s="60"/>
      <c r="I971" s="60"/>
      <c r="J971" s="147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</row>
    <row r="972">
      <c r="A972" s="60"/>
      <c r="B972" s="149"/>
      <c r="C972" s="60"/>
      <c r="D972" s="60"/>
      <c r="E972" s="60"/>
      <c r="F972" s="147"/>
      <c r="G972" s="60"/>
      <c r="H972" s="60"/>
      <c r="I972" s="60"/>
      <c r="J972" s="147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</row>
    <row r="973">
      <c r="A973" s="60"/>
      <c r="B973" s="149"/>
      <c r="C973" s="60"/>
      <c r="D973" s="60"/>
      <c r="E973" s="60"/>
      <c r="F973" s="147"/>
      <c r="G973" s="60"/>
      <c r="H973" s="60"/>
      <c r="I973" s="60"/>
      <c r="J973" s="147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</row>
    <row r="974">
      <c r="A974" s="60"/>
      <c r="B974" s="149"/>
      <c r="C974" s="60"/>
      <c r="D974" s="60"/>
      <c r="E974" s="60"/>
      <c r="F974" s="147"/>
      <c r="G974" s="60"/>
      <c r="H974" s="60"/>
      <c r="I974" s="60"/>
      <c r="J974" s="147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</row>
    <row r="975">
      <c r="A975" s="60"/>
      <c r="B975" s="149"/>
      <c r="C975" s="60"/>
      <c r="D975" s="60"/>
      <c r="E975" s="60"/>
      <c r="F975" s="147"/>
      <c r="G975" s="60"/>
      <c r="H975" s="60"/>
      <c r="I975" s="60"/>
      <c r="J975" s="147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</row>
    <row r="976">
      <c r="A976" s="60"/>
      <c r="B976" s="149"/>
      <c r="C976" s="60"/>
      <c r="D976" s="60"/>
      <c r="E976" s="60"/>
      <c r="F976" s="147"/>
      <c r="G976" s="60"/>
      <c r="H976" s="60"/>
      <c r="I976" s="60"/>
      <c r="J976" s="147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</row>
    <row r="977">
      <c r="A977" s="60"/>
      <c r="B977" s="149"/>
      <c r="C977" s="60"/>
      <c r="D977" s="60"/>
      <c r="E977" s="60"/>
      <c r="F977" s="147"/>
      <c r="G977" s="60"/>
      <c r="H977" s="60"/>
      <c r="I977" s="60"/>
      <c r="J977" s="147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</row>
    <row r="978">
      <c r="A978" s="60"/>
      <c r="B978" s="149"/>
      <c r="C978" s="60"/>
      <c r="D978" s="60"/>
      <c r="E978" s="60"/>
      <c r="F978" s="147"/>
      <c r="G978" s="60"/>
      <c r="H978" s="60"/>
      <c r="I978" s="60"/>
      <c r="J978" s="147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</row>
    <row r="979">
      <c r="A979" s="60"/>
      <c r="B979" s="149"/>
      <c r="C979" s="60"/>
      <c r="D979" s="60"/>
      <c r="E979" s="60"/>
      <c r="F979" s="147"/>
      <c r="G979" s="60"/>
      <c r="H979" s="60"/>
      <c r="I979" s="60"/>
      <c r="J979" s="147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</row>
    <row r="980">
      <c r="A980" s="60"/>
      <c r="B980" s="149"/>
      <c r="C980" s="60"/>
      <c r="D980" s="60"/>
      <c r="E980" s="60"/>
      <c r="F980" s="147"/>
      <c r="G980" s="60"/>
      <c r="H980" s="60"/>
      <c r="I980" s="60"/>
      <c r="J980" s="147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</row>
    <row r="981">
      <c r="A981" s="60"/>
      <c r="B981" s="149"/>
      <c r="C981" s="60"/>
      <c r="D981" s="60"/>
      <c r="E981" s="60"/>
      <c r="F981" s="147"/>
      <c r="G981" s="60"/>
      <c r="H981" s="60"/>
      <c r="I981" s="60"/>
      <c r="J981" s="147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</row>
    <row r="982">
      <c r="A982" s="60"/>
      <c r="B982" s="149"/>
      <c r="C982" s="60"/>
      <c r="D982" s="60"/>
      <c r="E982" s="60"/>
      <c r="F982" s="147"/>
      <c r="G982" s="60"/>
      <c r="H982" s="60"/>
      <c r="I982" s="60"/>
      <c r="J982" s="147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</row>
    <row r="983">
      <c r="A983" s="60"/>
      <c r="B983" s="149"/>
      <c r="C983" s="60"/>
      <c r="D983" s="60"/>
      <c r="E983" s="60"/>
      <c r="F983" s="147"/>
      <c r="G983" s="60"/>
      <c r="H983" s="60"/>
      <c r="I983" s="60"/>
      <c r="J983" s="147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</row>
    <row r="984">
      <c r="A984" s="60"/>
      <c r="B984" s="149"/>
      <c r="C984" s="60"/>
      <c r="D984" s="60"/>
      <c r="E984" s="60"/>
      <c r="F984" s="147"/>
      <c r="G984" s="60"/>
      <c r="H984" s="60"/>
      <c r="I984" s="60"/>
      <c r="J984" s="147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</row>
    <row r="985">
      <c r="A985" s="60"/>
      <c r="B985" s="149"/>
      <c r="C985" s="60"/>
      <c r="D985" s="60"/>
      <c r="E985" s="60"/>
      <c r="F985" s="147"/>
      <c r="G985" s="60"/>
      <c r="H985" s="60"/>
      <c r="I985" s="60"/>
      <c r="J985" s="147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</row>
    <row r="986">
      <c r="A986" s="60"/>
      <c r="B986" s="149"/>
      <c r="C986" s="60"/>
      <c r="D986" s="60"/>
      <c r="E986" s="60"/>
      <c r="F986" s="147"/>
      <c r="G986" s="60"/>
      <c r="H986" s="60"/>
      <c r="I986" s="60"/>
      <c r="J986" s="147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</row>
    <row r="987">
      <c r="A987" s="60"/>
      <c r="B987" s="149"/>
      <c r="C987" s="60"/>
      <c r="D987" s="60"/>
      <c r="E987" s="60"/>
      <c r="F987" s="147"/>
      <c r="G987" s="60"/>
      <c r="H987" s="60"/>
      <c r="I987" s="60"/>
      <c r="J987" s="147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</row>
    <row r="988">
      <c r="A988" s="60"/>
      <c r="B988" s="149"/>
      <c r="C988" s="60"/>
      <c r="D988" s="60"/>
      <c r="E988" s="60"/>
      <c r="F988" s="147"/>
      <c r="G988" s="60"/>
      <c r="H988" s="60"/>
      <c r="I988" s="60"/>
      <c r="J988" s="147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</row>
    <row r="989">
      <c r="A989" s="60"/>
      <c r="B989" s="149"/>
      <c r="C989" s="60"/>
      <c r="D989" s="60"/>
      <c r="E989" s="60"/>
      <c r="F989" s="147"/>
      <c r="G989" s="60"/>
      <c r="H989" s="60"/>
      <c r="I989" s="60"/>
      <c r="J989" s="147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</row>
    <row r="990">
      <c r="A990" s="60"/>
      <c r="B990" s="149"/>
      <c r="C990" s="60"/>
      <c r="D990" s="60"/>
      <c r="E990" s="60"/>
      <c r="F990" s="147"/>
      <c r="G990" s="60"/>
      <c r="H990" s="60"/>
      <c r="I990" s="60"/>
      <c r="J990" s="147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</row>
    <row r="991">
      <c r="A991" s="60"/>
      <c r="B991" s="149"/>
      <c r="C991" s="60"/>
      <c r="D991" s="60"/>
      <c r="E991" s="60"/>
      <c r="F991" s="147"/>
      <c r="G991" s="60"/>
      <c r="H991" s="60"/>
      <c r="I991" s="60"/>
      <c r="J991" s="147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</row>
    <row r="992">
      <c r="A992" s="60"/>
      <c r="B992" s="149"/>
      <c r="C992" s="60"/>
      <c r="D992" s="60"/>
      <c r="E992" s="60"/>
      <c r="F992" s="147"/>
      <c r="G992" s="60"/>
      <c r="H992" s="60"/>
      <c r="I992" s="60"/>
      <c r="J992" s="147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</row>
    <row r="993">
      <c r="A993" s="60"/>
      <c r="B993" s="149"/>
      <c r="C993" s="60"/>
      <c r="D993" s="60"/>
      <c r="E993" s="60"/>
      <c r="F993" s="147"/>
      <c r="G993" s="60"/>
      <c r="H993" s="60"/>
      <c r="I993" s="60"/>
      <c r="J993" s="147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</row>
    <row r="994">
      <c r="A994" s="60"/>
      <c r="B994" s="149"/>
      <c r="C994" s="60"/>
      <c r="D994" s="60"/>
      <c r="E994" s="60"/>
      <c r="F994" s="147"/>
      <c r="G994" s="60"/>
      <c r="H994" s="60"/>
      <c r="I994" s="60"/>
      <c r="J994" s="147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</row>
    <row r="995">
      <c r="A995" s="60"/>
      <c r="B995" s="149"/>
      <c r="C995" s="60"/>
      <c r="D995" s="60"/>
      <c r="E995" s="60"/>
      <c r="F995" s="147"/>
      <c r="G995" s="60"/>
      <c r="H995" s="60"/>
      <c r="I995" s="60"/>
      <c r="J995" s="147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</row>
    <row r="996">
      <c r="A996" s="60"/>
      <c r="B996" s="149"/>
      <c r="C996" s="60"/>
      <c r="D996" s="60"/>
      <c r="E996" s="60"/>
      <c r="F996" s="147"/>
      <c r="G996" s="60"/>
      <c r="H996" s="60"/>
      <c r="I996" s="60"/>
      <c r="J996" s="147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</row>
    <row r="997">
      <c r="A997" s="60"/>
      <c r="B997" s="149"/>
      <c r="C997" s="60"/>
      <c r="D997" s="60"/>
      <c r="E997" s="60"/>
      <c r="F997" s="147"/>
      <c r="G997" s="60"/>
      <c r="H997" s="60"/>
      <c r="I997" s="60"/>
      <c r="J997" s="147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</row>
    <row r="998">
      <c r="A998" s="60"/>
      <c r="B998" s="149"/>
      <c r="C998" s="60"/>
      <c r="D998" s="60"/>
      <c r="E998" s="60"/>
      <c r="F998" s="147"/>
      <c r="G998" s="60"/>
      <c r="H998" s="60"/>
      <c r="I998" s="60"/>
      <c r="J998" s="147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</row>
    <row r="999">
      <c r="A999" s="60"/>
      <c r="B999" s="149"/>
      <c r="C999" s="60"/>
      <c r="D999" s="60"/>
      <c r="E999" s="60"/>
      <c r="F999" s="147"/>
      <c r="G999" s="60"/>
      <c r="H999" s="60"/>
      <c r="I999" s="60"/>
      <c r="J999" s="147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</row>
    <row r="1000">
      <c r="A1000" s="60"/>
      <c r="B1000" s="149"/>
      <c r="C1000" s="60"/>
      <c r="D1000" s="60"/>
      <c r="E1000" s="60"/>
      <c r="F1000" s="147"/>
      <c r="G1000" s="60"/>
      <c r="H1000" s="60"/>
      <c r="I1000" s="60"/>
      <c r="J1000" s="147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</row>
    <row r="1001">
      <c r="A1001" s="60"/>
      <c r="B1001" s="149"/>
      <c r="C1001" s="60"/>
      <c r="D1001" s="60"/>
      <c r="E1001" s="60"/>
      <c r="F1001" s="147"/>
      <c r="G1001" s="60"/>
      <c r="H1001" s="60"/>
      <c r="I1001" s="60"/>
      <c r="J1001" s="147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</row>
    <row r="1002">
      <c r="A1002" s="60"/>
      <c r="B1002" s="149"/>
      <c r="C1002" s="60"/>
      <c r="D1002" s="60"/>
      <c r="E1002" s="60"/>
      <c r="F1002" s="147"/>
      <c r="G1002" s="60"/>
      <c r="H1002" s="60"/>
      <c r="I1002" s="60"/>
      <c r="J1002" s="147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</row>
    <row r="1003">
      <c r="A1003" s="60"/>
      <c r="B1003" s="149"/>
      <c r="C1003" s="60"/>
      <c r="D1003" s="60"/>
      <c r="E1003" s="60"/>
      <c r="F1003" s="147"/>
      <c r="G1003" s="60"/>
      <c r="H1003" s="60"/>
      <c r="I1003" s="60"/>
      <c r="J1003" s="147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</row>
    <row r="1004">
      <c r="A1004" s="60"/>
      <c r="B1004" s="149"/>
      <c r="C1004" s="60"/>
      <c r="D1004" s="60"/>
      <c r="E1004" s="60"/>
      <c r="F1004" s="147"/>
      <c r="G1004" s="60"/>
      <c r="H1004" s="60"/>
      <c r="I1004" s="60"/>
      <c r="J1004" s="147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</row>
    <row r="1005">
      <c r="A1005" s="60"/>
      <c r="B1005" s="149"/>
      <c r="C1005" s="60"/>
      <c r="D1005" s="60"/>
      <c r="E1005" s="60"/>
      <c r="F1005" s="147"/>
      <c r="G1005" s="60"/>
      <c r="H1005" s="60"/>
      <c r="I1005" s="60"/>
      <c r="J1005" s="147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</row>
    <row r="1006">
      <c r="A1006" s="60"/>
      <c r="B1006" s="149"/>
      <c r="C1006" s="60"/>
      <c r="D1006" s="60"/>
      <c r="E1006" s="60"/>
      <c r="F1006" s="147"/>
      <c r="G1006" s="60"/>
      <c r="H1006" s="60"/>
      <c r="I1006" s="60"/>
      <c r="J1006" s="147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</row>
  </sheetData>
  <hyperlinks>
    <hyperlink r:id="rId1" ref="B6"/>
    <hyperlink r:id="rId2" ref="F6"/>
    <hyperlink r:id="rId3" ref="J6"/>
    <hyperlink r:id="rId4" ref="B7"/>
    <hyperlink r:id="rId5" ref="F7"/>
    <hyperlink r:id="rId6" ref="J7"/>
    <hyperlink r:id="rId7" ref="B8"/>
    <hyperlink r:id="rId8" ref="F8"/>
    <hyperlink r:id="rId9" ref="J8"/>
    <hyperlink r:id="rId10" ref="B9"/>
    <hyperlink r:id="rId11" ref="F9"/>
    <hyperlink r:id="rId12" ref="J9"/>
    <hyperlink r:id="rId13" ref="B10"/>
    <hyperlink r:id="rId14" ref="F10"/>
    <hyperlink r:id="rId15" ref="J10"/>
    <hyperlink r:id="rId16" ref="B13"/>
    <hyperlink r:id="rId17" ref="F13"/>
    <hyperlink r:id="rId18" ref="J13"/>
    <hyperlink r:id="rId19" ref="B14"/>
    <hyperlink r:id="rId20" ref="F14"/>
    <hyperlink r:id="rId21" ref="J14"/>
    <hyperlink r:id="rId22" ref="B15"/>
    <hyperlink r:id="rId23" ref="F15"/>
    <hyperlink r:id="rId24" ref="J15"/>
    <hyperlink r:id="rId25" ref="B16"/>
    <hyperlink r:id="rId26" ref="F16"/>
    <hyperlink r:id="rId27" ref="J16"/>
    <hyperlink r:id="rId28" ref="B17"/>
    <hyperlink r:id="rId29" ref="F17"/>
    <hyperlink r:id="rId30" ref="J17"/>
    <hyperlink r:id="rId31" ref="B20"/>
    <hyperlink r:id="rId32" ref="F20"/>
    <hyperlink r:id="rId33" ref="J20"/>
    <hyperlink r:id="rId34" ref="B21"/>
    <hyperlink r:id="rId35" ref="F21"/>
    <hyperlink r:id="rId36" ref="J21"/>
    <hyperlink r:id="rId37" ref="B22"/>
    <hyperlink r:id="rId38" ref="F22"/>
    <hyperlink r:id="rId39" ref="J22"/>
    <hyperlink r:id="rId40" ref="B23"/>
    <hyperlink r:id="rId41" ref="F23"/>
    <hyperlink r:id="rId42" ref="J23"/>
    <hyperlink r:id="rId43" ref="B24"/>
    <hyperlink r:id="rId44" ref="F24"/>
    <hyperlink r:id="rId45" ref="J24"/>
    <hyperlink r:id="rId46" ref="B27"/>
    <hyperlink r:id="rId47" ref="F27"/>
    <hyperlink r:id="rId48" ref="J27"/>
    <hyperlink r:id="rId49" ref="B28"/>
    <hyperlink r:id="rId50" ref="F28"/>
    <hyperlink r:id="rId51" ref="J28"/>
    <hyperlink r:id="rId52" ref="B29"/>
    <hyperlink r:id="rId53" ref="F29"/>
    <hyperlink r:id="rId54" ref="J29"/>
    <hyperlink r:id="rId55" ref="B30"/>
    <hyperlink r:id="rId56" ref="F30"/>
    <hyperlink r:id="rId57" ref="J30"/>
    <hyperlink r:id="rId58" ref="B31"/>
    <hyperlink r:id="rId59" ref="F31"/>
    <hyperlink r:id="rId60" ref="J31"/>
    <hyperlink r:id="rId61" ref="B37"/>
    <hyperlink r:id="rId62" ref="F37"/>
    <hyperlink r:id="rId63" ref="J37"/>
    <hyperlink r:id="rId64" ref="B38"/>
    <hyperlink r:id="rId65" ref="F38"/>
    <hyperlink r:id="rId66" ref="J38"/>
    <hyperlink r:id="rId67" ref="B39"/>
    <hyperlink r:id="rId68" ref="F39"/>
    <hyperlink r:id="rId69" ref="J39"/>
    <hyperlink r:id="rId70" ref="B40"/>
    <hyperlink r:id="rId71" ref="F40"/>
    <hyperlink r:id="rId72" ref="J40"/>
    <hyperlink r:id="rId73" ref="B41"/>
    <hyperlink r:id="rId74" ref="F41"/>
    <hyperlink r:id="rId75" ref="J41"/>
    <hyperlink r:id="rId76" ref="B44"/>
    <hyperlink r:id="rId77" ref="F44"/>
    <hyperlink r:id="rId78" ref="J44"/>
    <hyperlink r:id="rId79" ref="B45"/>
    <hyperlink r:id="rId80" ref="F45"/>
    <hyperlink r:id="rId81" ref="J45"/>
    <hyperlink r:id="rId82" ref="B46"/>
    <hyperlink r:id="rId83" ref="F46"/>
    <hyperlink r:id="rId84" ref="J46"/>
    <hyperlink r:id="rId85" ref="B47"/>
    <hyperlink r:id="rId86" ref="F47"/>
    <hyperlink r:id="rId87" ref="J47"/>
    <hyperlink r:id="rId88" ref="B48"/>
    <hyperlink r:id="rId89" ref="F48"/>
    <hyperlink r:id="rId90" ref="J48"/>
    <hyperlink r:id="rId91" ref="B51"/>
    <hyperlink r:id="rId92" ref="F51"/>
    <hyperlink r:id="rId93" ref="J51"/>
    <hyperlink r:id="rId94" ref="B52"/>
    <hyperlink r:id="rId95" ref="F52"/>
    <hyperlink r:id="rId96" ref="J52"/>
    <hyperlink r:id="rId97" ref="B53"/>
    <hyperlink r:id="rId98" ref="F53"/>
    <hyperlink r:id="rId99" ref="J53"/>
    <hyperlink r:id="rId100" ref="B54"/>
    <hyperlink r:id="rId101" ref="F54"/>
    <hyperlink r:id="rId102" ref="J54"/>
    <hyperlink r:id="rId103" ref="B55"/>
    <hyperlink r:id="rId104" ref="F55"/>
    <hyperlink r:id="rId105" ref="J55"/>
    <hyperlink r:id="rId106" ref="B58"/>
    <hyperlink r:id="rId107" ref="F58"/>
    <hyperlink r:id="rId108" ref="J58"/>
    <hyperlink r:id="rId109" ref="B59"/>
    <hyperlink r:id="rId110" ref="F59"/>
    <hyperlink r:id="rId111" ref="J59"/>
    <hyperlink r:id="rId112" ref="B60"/>
    <hyperlink r:id="rId113" ref="F60"/>
    <hyperlink r:id="rId114" ref="J60"/>
    <hyperlink r:id="rId115" ref="B61"/>
    <hyperlink r:id="rId116" ref="F61"/>
    <hyperlink r:id="rId117" ref="J61"/>
    <hyperlink r:id="rId118" ref="B62"/>
    <hyperlink r:id="rId119" ref="F62"/>
    <hyperlink r:id="rId120" ref="J62"/>
    <hyperlink r:id="rId121" ref="B68"/>
    <hyperlink r:id="rId122" ref="F68"/>
    <hyperlink r:id="rId123" ref="J68"/>
    <hyperlink r:id="rId124" ref="B69"/>
    <hyperlink r:id="rId125" ref="F69"/>
    <hyperlink r:id="rId126" ref="J69"/>
    <hyperlink r:id="rId127" ref="B70"/>
    <hyperlink r:id="rId128" ref="F70"/>
    <hyperlink r:id="rId129" ref="J70"/>
    <hyperlink r:id="rId130" ref="B71"/>
    <hyperlink r:id="rId131" ref="F71"/>
    <hyperlink r:id="rId132" ref="J71"/>
    <hyperlink r:id="rId133" ref="B72"/>
    <hyperlink r:id="rId134" ref="F72"/>
    <hyperlink r:id="rId135" ref="J72"/>
    <hyperlink r:id="rId136" ref="B75"/>
    <hyperlink r:id="rId137" ref="F75"/>
    <hyperlink r:id="rId138" ref="J75"/>
    <hyperlink r:id="rId139" ref="B76"/>
    <hyperlink r:id="rId140" ref="F76"/>
    <hyperlink r:id="rId141" ref="J76"/>
    <hyperlink r:id="rId142" ref="B77"/>
    <hyperlink r:id="rId143" ref="F77"/>
    <hyperlink r:id="rId144" ref="J77"/>
    <hyperlink r:id="rId145" ref="B78"/>
    <hyperlink r:id="rId146" ref="F78"/>
    <hyperlink r:id="rId147" ref="J78"/>
    <hyperlink r:id="rId148" ref="B79"/>
    <hyperlink r:id="rId149" ref="F79"/>
    <hyperlink r:id="rId150" ref="J79"/>
    <hyperlink r:id="rId151" ref="B82"/>
    <hyperlink r:id="rId152" ref="F82"/>
    <hyperlink r:id="rId153" ref="J82"/>
    <hyperlink r:id="rId154" ref="B83"/>
    <hyperlink r:id="rId155" ref="F83"/>
    <hyperlink r:id="rId156" ref="J83"/>
    <hyperlink r:id="rId157" ref="B84"/>
    <hyperlink r:id="rId158" ref="F84"/>
    <hyperlink r:id="rId159" ref="J84"/>
    <hyperlink r:id="rId160" ref="B85"/>
    <hyperlink r:id="rId161" ref="F85"/>
    <hyperlink r:id="rId162" ref="J85"/>
    <hyperlink r:id="rId163" ref="B86"/>
    <hyperlink r:id="rId164" ref="F86"/>
    <hyperlink r:id="rId165" ref="J86"/>
    <hyperlink r:id="rId166" ref="B89"/>
    <hyperlink r:id="rId167" ref="F89"/>
    <hyperlink r:id="rId168" ref="J89"/>
    <hyperlink r:id="rId169" ref="B90"/>
    <hyperlink r:id="rId170" ref="F90"/>
    <hyperlink r:id="rId171" ref="J90"/>
    <hyperlink r:id="rId172" ref="B91"/>
    <hyperlink r:id="rId173" ref="F91"/>
    <hyperlink r:id="rId174" ref="J91"/>
    <hyperlink r:id="rId175" ref="B92"/>
    <hyperlink r:id="rId176" ref="F92"/>
    <hyperlink r:id="rId177" ref="J92"/>
    <hyperlink r:id="rId178" ref="B93"/>
    <hyperlink r:id="rId179" ref="F93"/>
    <hyperlink r:id="rId180" ref="J93"/>
    <hyperlink r:id="rId181" ref="B99"/>
    <hyperlink r:id="rId182" ref="F99"/>
    <hyperlink r:id="rId183" ref="J99"/>
    <hyperlink r:id="rId184" ref="B100"/>
    <hyperlink r:id="rId185" ref="F100"/>
    <hyperlink r:id="rId186" ref="J100"/>
    <hyperlink r:id="rId187" ref="B101"/>
    <hyperlink r:id="rId188" ref="F101"/>
    <hyperlink r:id="rId189" ref="J101"/>
    <hyperlink r:id="rId190" ref="B102"/>
    <hyperlink r:id="rId191" ref="F102"/>
    <hyperlink r:id="rId192" ref="J102"/>
    <hyperlink r:id="rId193" ref="B103"/>
    <hyperlink r:id="rId194" ref="F103"/>
    <hyperlink r:id="rId195" ref="J103"/>
    <hyperlink r:id="rId196" ref="B106"/>
    <hyperlink r:id="rId197" ref="F106"/>
    <hyperlink r:id="rId198" ref="J106"/>
    <hyperlink r:id="rId199" ref="B107"/>
    <hyperlink r:id="rId200" ref="F107"/>
    <hyperlink r:id="rId201" ref="J107"/>
    <hyperlink r:id="rId202" ref="B108"/>
    <hyperlink r:id="rId203" ref="F108"/>
    <hyperlink r:id="rId204" ref="J108"/>
    <hyperlink r:id="rId205" ref="B109"/>
    <hyperlink r:id="rId206" ref="F109"/>
    <hyperlink r:id="rId207" ref="J109"/>
    <hyperlink r:id="rId208" ref="B110"/>
    <hyperlink r:id="rId209" ref="F110"/>
    <hyperlink r:id="rId210" ref="J110"/>
    <hyperlink r:id="rId211" ref="F113"/>
    <hyperlink r:id="rId212" ref="J113"/>
    <hyperlink r:id="rId213" ref="B114"/>
    <hyperlink r:id="rId214" ref="F114"/>
    <hyperlink r:id="rId215" ref="J114"/>
    <hyperlink r:id="rId216" ref="B115"/>
    <hyperlink r:id="rId217" ref="F115"/>
    <hyperlink r:id="rId218" ref="J115"/>
    <hyperlink r:id="rId219" ref="B116"/>
    <hyperlink r:id="rId220" ref="F116"/>
    <hyperlink r:id="rId221" ref="J116"/>
    <hyperlink r:id="rId222" ref="B117"/>
    <hyperlink r:id="rId223" ref="F117"/>
    <hyperlink r:id="rId224" ref="J117"/>
    <hyperlink r:id="rId225" ref="B120"/>
    <hyperlink r:id="rId226" ref="F120"/>
    <hyperlink r:id="rId227" ref="J120"/>
    <hyperlink r:id="rId228" ref="B121"/>
    <hyperlink r:id="rId229" ref="F121"/>
    <hyperlink r:id="rId230" ref="J121"/>
    <hyperlink r:id="rId231" ref="B122"/>
    <hyperlink r:id="rId232" ref="F122"/>
    <hyperlink r:id="rId233" ref="J122"/>
    <hyperlink r:id="rId234" ref="B123"/>
    <hyperlink r:id="rId235" ref="F123"/>
    <hyperlink r:id="rId236" ref="J123"/>
    <hyperlink r:id="rId237" ref="B124"/>
    <hyperlink r:id="rId238" ref="F124"/>
    <hyperlink r:id="rId239" ref="J124"/>
    <hyperlink r:id="rId240" ref="B130"/>
    <hyperlink r:id="rId241" ref="F130"/>
    <hyperlink r:id="rId242" ref="J130"/>
    <hyperlink r:id="rId243" ref="B131"/>
    <hyperlink r:id="rId244" ref="F131"/>
    <hyperlink r:id="rId245" ref="J131"/>
    <hyperlink r:id="rId246" ref="B132"/>
    <hyperlink r:id="rId247" ref="F132"/>
    <hyperlink r:id="rId248" ref="J132"/>
    <hyperlink r:id="rId249" ref="B133"/>
    <hyperlink r:id="rId250" ref="F133"/>
    <hyperlink r:id="rId251" ref="J133"/>
    <hyperlink r:id="rId252" ref="B134"/>
    <hyperlink r:id="rId253" ref="F134"/>
    <hyperlink r:id="rId254" ref="J134"/>
    <hyperlink r:id="rId255" ref="B137"/>
    <hyperlink r:id="rId256" ref="F137"/>
    <hyperlink r:id="rId257" ref="J137"/>
    <hyperlink r:id="rId258" ref="B138"/>
    <hyperlink r:id="rId259" ref="F138"/>
    <hyperlink r:id="rId260" ref="J138"/>
    <hyperlink r:id="rId261" ref="B139"/>
    <hyperlink r:id="rId262" ref="F139"/>
    <hyperlink r:id="rId263" ref="J139"/>
    <hyperlink r:id="rId264" ref="B140"/>
    <hyperlink r:id="rId265" ref="F140"/>
    <hyperlink r:id="rId266" ref="J140"/>
    <hyperlink r:id="rId267" ref="B141"/>
    <hyperlink r:id="rId268" ref="F141"/>
    <hyperlink r:id="rId269" ref="J141"/>
    <hyperlink r:id="rId270" ref="J142"/>
    <hyperlink r:id="rId271" ref="B144"/>
    <hyperlink r:id="rId272" ref="F144"/>
    <hyperlink r:id="rId273" ref="J144"/>
    <hyperlink r:id="rId274" ref="B145"/>
    <hyperlink r:id="rId275" ref="F145"/>
    <hyperlink r:id="rId276" ref="J145"/>
    <hyperlink r:id="rId277" ref="B146"/>
    <hyperlink r:id="rId278" ref="F146"/>
    <hyperlink r:id="rId279" ref="J146"/>
    <hyperlink r:id="rId280" ref="B147"/>
    <hyperlink r:id="rId281" ref="F147"/>
    <hyperlink r:id="rId282" ref="J147"/>
    <hyperlink r:id="rId283" ref="B148"/>
    <hyperlink r:id="rId284" ref="F148"/>
    <hyperlink r:id="rId285" ref="J148"/>
    <hyperlink r:id="rId286" ref="B151"/>
    <hyperlink r:id="rId287" ref="F151"/>
    <hyperlink r:id="rId288" ref="J151"/>
    <hyperlink r:id="rId289" ref="B152"/>
    <hyperlink r:id="rId290" ref="F152"/>
    <hyperlink r:id="rId291" ref="J152"/>
    <hyperlink r:id="rId292" ref="B153"/>
    <hyperlink r:id="rId293" ref="F153"/>
    <hyperlink r:id="rId294" ref="J153"/>
    <hyperlink r:id="rId295" ref="B154"/>
    <hyperlink r:id="rId296" ref="F154"/>
    <hyperlink r:id="rId297" ref="J154"/>
    <hyperlink r:id="rId298" ref="B155"/>
    <hyperlink r:id="rId299" ref="F155"/>
    <hyperlink r:id="rId300" ref="J155"/>
    <hyperlink r:id="rId301" ref="B161"/>
    <hyperlink r:id="rId302" ref="F161"/>
    <hyperlink r:id="rId303" ref="J161"/>
    <hyperlink r:id="rId304" ref="B162"/>
    <hyperlink r:id="rId305" ref="F162"/>
    <hyperlink r:id="rId306" ref="J162"/>
    <hyperlink r:id="rId307" ref="B163"/>
    <hyperlink r:id="rId308" ref="F163"/>
    <hyperlink r:id="rId309" ref="J163"/>
    <hyperlink r:id="rId310" ref="B164"/>
    <hyperlink r:id="rId311" ref="F164"/>
    <hyperlink r:id="rId312" ref="J164"/>
    <hyperlink r:id="rId313" ref="B165"/>
    <hyperlink r:id="rId314" ref="F165"/>
    <hyperlink r:id="rId315" ref="J165"/>
    <hyperlink r:id="rId316" ref="B168"/>
    <hyperlink r:id="rId317" ref="F168"/>
    <hyperlink r:id="rId318" ref="J168"/>
    <hyperlink r:id="rId319" ref="B169"/>
    <hyperlink r:id="rId320" ref="F169"/>
    <hyperlink r:id="rId321" ref="J169"/>
    <hyperlink r:id="rId322" ref="B170"/>
    <hyperlink r:id="rId323" ref="F170"/>
    <hyperlink r:id="rId324" ref="J170"/>
    <hyperlink r:id="rId325" ref="B171"/>
    <hyperlink r:id="rId326" ref="F171"/>
    <hyperlink r:id="rId327" ref="J171"/>
    <hyperlink r:id="rId328" ref="B172"/>
    <hyperlink r:id="rId329" ref="F172"/>
    <hyperlink r:id="rId330" ref="J172"/>
    <hyperlink r:id="rId331" ref="B175"/>
    <hyperlink r:id="rId332" ref="F175"/>
    <hyperlink r:id="rId333" ref="J175"/>
    <hyperlink r:id="rId334" ref="B176"/>
    <hyperlink r:id="rId335" ref="F176"/>
    <hyperlink r:id="rId336" ref="J176"/>
    <hyperlink r:id="rId337" ref="B177"/>
    <hyperlink r:id="rId338" ref="F177"/>
    <hyperlink r:id="rId339" ref="J177"/>
    <hyperlink r:id="rId340" ref="B178"/>
    <hyperlink r:id="rId341" ref="F178"/>
    <hyperlink r:id="rId342" ref="J178"/>
    <hyperlink r:id="rId343" ref="B179"/>
    <hyperlink r:id="rId344" ref="F179"/>
    <hyperlink r:id="rId345" ref="J179"/>
    <hyperlink r:id="rId346" ref="B182"/>
    <hyperlink r:id="rId347" ref="F182"/>
    <hyperlink r:id="rId348" ref="J182"/>
    <hyperlink r:id="rId349" ref="B183"/>
    <hyperlink r:id="rId350" ref="F183"/>
    <hyperlink r:id="rId351" ref="J183"/>
    <hyperlink display="2-1" location="'Matchups + Film'!A1" ref="B184"/>
    <hyperlink r:id="rId352" ref="F184"/>
    <hyperlink r:id="rId353" ref="J184"/>
    <hyperlink r:id="rId354" ref="B185"/>
    <hyperlink r:id="rId355" ref="F185"/>
    <hyperlink r:id="rId356" ref="J185"/>
    <hyperlink r:id="rId357" ref="B186"/>
    <hyperlink r:id="rId358" ref="F186"/>
    <hyperlink r:id="rId359" ref="J186"/>
    <hyperlink r:id="rId360" ref="B192"/>
    <hyperlink r:id="rId361" ref="F192"/>
    <hyperlink r:id="rId362" ref="J192"/>
    <hyperlink r:id="rId363" ref="B193"/>
    <hyperlink r:id="rId364" ref="F193"/>
    <hyperlink r:id="rId365" ref="J193"/>
    <hyperlink r:id="rId366" ref="B194"/>
    <hyperlink r:id="rId367" ref="F194"/>
    <hyperlink r:id="rId368" ref="J194"/>
    <hyperlink r:id="rId369" ref="B195"/>
    <hyperlink r:id="rId370" ref="F195"/>
    <hyperlink r:id="rId371" ref="J195"/>
    <hyperlink r:id="rId372" ref="B196"/>
    <hyperlink r:id="rId373" ref="F196"/>
    <hyperlink r:id="rId374" ref="J196"/>
    <hyperlink r:id="rId375" ref="B199"/>
    <hyperlink r:id="rId376" ref="F199"/>
    <hyperlink r:id="rId377" ref="J199"/>
    <hyperlink r:id="rId378" ref="B200"/>
    <hyperlink r:id="rId379" ref="F200"/>
    <hyperlink r:id="rId380" ref="J200"/>
    <hyperlink r:id="rId381" ref="B201"/>
    <hyperlink r:id="rId382" ref="F201"/>
    <hyperlink r:id="rId383" ref="J201"/>
    <hyperlink r:id="rId384" ref="B202"/>
    <hyperlink r:id="rId385" ref="F202"/>
    <hyperlink r:id="rId386" ref="J202"/>
    <hyperlink r:id="rId387" ref="B203"/>
    <hyperlink r:id="rId388" ref="F203"/>
    <hyperlink r:id="rId389" ref="J203"/>
    <hyperlink r:id="rId390" ref="B206"/>
    <hyperlink r:id="rId391" ref="F206"/>
    <hyperlink r:id="rId392" ref="J206"/>
    <hyperlink r:id="rId393" ref="B207"/>
    <hyperlink r:id="rId394" ref="F207"/>
    <hyperlink r:id="rId395" ref="J207"/>
    <hyperlink r:id="rId396" ref="B208"/>
    <hyperlink r:id="rId397" ref="F208"/>
    <hyperlink r:id="rId398" ref="J208"/>
    <hyperlink r:id="rId399" ref="B209"/>
    <hyperlink r:id="rId400" ref="F209"/>
    <hyperlink r:id="rId401" ref="J209"/>
    <hyperlink r:id="rId402" ref="B210"/>
    <hyperlink r:id="rId403" ref="F210"/>
    <hyperlink r:id="rId404" ref="J210"/>
    <hyperlink r:id="rId405" ref="B213"/>
    <hyperlink r:id="rId406" ref="F213"/>
    <hyperlink r:id="rId407" ref="J213"/>
    <hyperlink r:id="rId408" ref="B214"/>
    <hyperlink r:id="rId409" ref="F214"/>
    <hyperlink r:id="rId410" ref="J214"/>
    <hyperlink r:id="rId411" ref="B215"/>
    <hyperlink r:id="rId412" ref="F215"/>
    <hyperlink r:id="rId413" ref="J215"/>
    <hyperlink r:id="rId414" ref="B216"/>
    <hyperlink r:id="rId415" ref="F216"/>
    <hyperlink r:id="rId416" ref="J216"/>
    <hyperlink r:id="rId417" ref="B217"/>
    <hyperlink r:id="rId418" ref="F217"/>
    <hyperlink r:id="rId419" ref="J217"/>
    <hyperlink r:id="rId420" ref="B223"/>
    <hyperlink r:id="rId421" ref="F223"/>
    <hyperlink r:id="rId422" ref="J223"/>
    <hyperlink r:id="rId423" ref="B224"/>
    <hyperlink r:id="rId424" ref="F224"/>
    <hyperlink r:id="rId425" ref="J224"/>
    <hyperlink r:id="rId426" ref="B225"/>
    <hyperlink r:id="rId427" ref="F225"/>
    <hyperlink r:id="rId428" ref="J225"/>
    <hyperlink r:id="rId429" ref="B226"/>
    <hyperlink r:id="rId430" ref="F226"/>
    <hyperlink r:id="rId431" ref="J226"/>
    <hyperlink r:id="rId432" ref="B227"/>
    <hyperlink r:id="rId433" ref="F227"/>
    <hyperlink r:id="rId434" ref="J227"/>
    <hyperlink r:id="rId435" ref="B230"/>
    <hyperlink r:id="rId436" ref="F230"/>
    <hyperlink r:id="rId437" ref="J230"/>
    <hyperlink r:id="rId438" ref="B231"/>
    <hyperlink r:id="rId439" ref="F231"/>
    <hyperlink r:id="rId440" ref="J231"/>
    <hyperlink r:id="rId441" ref="B232"/>
    <hyperlink r:id="rId442" ref="F232"/>
    <hyperlink r:id="rId443" ref="J232"/>
    <hyperlink r:id="rId444" ref="B233"/>
    <hyperlink r:id="rId445" ref="F233"/>
    <hyperlink r:id="rId446" ref="J233"/>
    <hyperlink r:id="rId447" ref="B234"/>
    <hyperlink r:id="rId448" ref="F234"/>
    <hyperlink r:id="rId449" ref="J234"/>
    <hyperlink r:id="rId450" ref="B237"/>
    <hyperlink r:id="rId451" ref="F237"/>
    <hyperlink r:id="rId452" ref="J237"/>
    <hyperlink r:id="rId453" ref="B238"/>
    <hyperlink r:id="rId454" ref="F238"/>
    <hyperlink r:id="rId455" ref="J238"/>
    <hyperlink r:id="rId456" ref="B239"/>
    <hyperlink r:id="rId457" ref="F239"/>
    <hyperlink r:id="rId458" ref="J239"/>
    <hyperlink r:id="rId459" ref="B240"/>
    <hyperlink r:id="rId460" ref="F240"/>
    <hyperlink r:id="rId461" ref="J240"/>
    <hyperlink r:id="rId462" ref="B241"/>
    <hyperlink r:id="rId463" ref="F241"/>
    <hyperlink r:id="rId464" ref="J241"/>
    <hyperlink r:id="rId465" ref="F242"/>
    <hyperlink r:id="rId466" ref="B244"/>
    <hyperlink r:id="rId467" ref="F244"/>
    <hyperlink r:id="rId468" ref="J244"/>
    <hyperlink r:id="rId469" ref="B245"/>
    <hyperlink r:id="rId470" ref="F245"/>
    <hyperlink r:id="rId471" ref="J245"/>
    <hyperlink r:id="rId472" ref="B246"/>
    <hyperlink r:id="rId473" ref="F246"/>
    <hyperlink r:id="rId474" ref="J246"/>
    <hyperlink r:id="rId475" ref="B247"/>
    <hyperlink r:id="rId476" ref="F247"/>
    <hyperlink r:id="rId477" ref="J247"/>
    <hyperlink r:id="rId478" ref="B248"/>
    <hyperlink r:id="rId479" ref="F248"/>
    <hyperlink r:id="rId480" ref="J248"/>
    <hyperlink r:id="rId481" ref="B254"/>
    <hyperlink r:id="rId482" ref="F254"/>
    <hyperlink r:id="rId483" ref="J254"/>
    <hyperlink r:id="rId484" ref="B255"/>
    <hyperlink r:id="rId485" ref="F255"/>
    <hyperlink r:id="rId486" ref="J255"/>
    <hyperlink r:id="rId487" ref="B256"/>
    <hyperlink r:id="rId488" ref="F256"/>
    <hyperlink r:id="rId489" ref="J256"/>
    <hyperlink r:id="rId490" ref="B257"/>
    <hyperlink r:id="rId491" ref="F257"/>
    <hyperlink r:id="rId492" ref="J257"/>
    <hyperlink r:id="rId493" ref="B258"/>
    <hyperlink r:id="rId494" ref="F258"/>
    <hyperlink r:id="rId495" ref="J258"/>
    <hyperlink r:id="rId496" ref="B261"/>
    <hyperlink r:id="rId497" ref="F261"/>
    <hyperlink r:id="rId498" ref="J261"/>
    <hyperlink r:id="rId499" ref="B262"/>
    <hyperlink r:id="rId500" ref="F262"/>
    <hyperlink r:id="rId501" ref="J262"/>
    <hyperlink r:id="rId502" ref="B263"/>
    <hyperlink r:id="rId503" ref="F263"/>
    <hyperlink r:id="rId504" ref="J263"/>
    <hyperlink r:id="rId505" ref="B264"/>
    <hyperlink r:id="rId506" ref="F264"/>
    <hyperlink r:id="rId507" ref="J264"/>
    <hyperlink r:id="rId508" ref="B265"/>
    <hyperlink r:id="rId509" ref="F265"/>
    <hyperlink r:id="rId510" ref="J265"/>
    <hyperlink r:id="rId511" ref="B268"/>
    <hyperlink r:id="rId512" ref="F268"/>
    <hyperlink r:id="rId513" ref="J268"/>
    <hyperlink r:id="rId514" ref="B269"/>
    <hyperlink r:id="rId515" ref="F269"/>
    <hyperlink r:id="rId516" ref="J269"/>
    <hyperlink r:id="rId517" ref="B270"/>
    <hyperlink r:id="rId518" ref="F270"/>
    <hyperlink r:id="rId519" ref="J270"/>
    <hyperlink r:id="rId520" ref="B271"/>
    <hyperlink r:id="rId521" ref="F271"/>
    <hyperlink r:id="rId522" ref="J271"/>
    <hyperlink r:id="rId523" ref="B272"/>
    <hyperlink r:id="rId524" ref="F272"/>
    <hyperlink r:id="rId525" ref="J272"/>
    <hyperlink r:id="rId526" ref="B275"/>
    <hyperlink r:id="rId527" ref="F275"/>
    <hyperlink r:id="rId528" ref="J275"/>
    <hyperlink r:id="rId529" ref="B276"/>
    <hyperlink r:id="rId530" ref="F276"/>
    <hyperlink r:id="rId531" ref="J276"/>
    <hyperlink r:id="rId532" ref="B277"/>
    <hyperlink r:id="rId533" ref="F277"/>
    <hyperlink r:id="rId534" ref="J277"/>
    <hyperlink r:id="rId535" ref="B278"/>
    <hyperlink r:id="rId536" ref="F278"/>
    <hyperlink r:id="rId537" ref="J278"/>
    <hyperlink r:id="rId538" ref="B279"/>
    <hyperlink r:id="rId539" ref="F279"/>
    <hyperlink r:id="rId540" ref="J279"/>
    <hyperlink r:id="rId541" ref="B285"/>
    <hyperlink r:id="rId542" ref="F285"/>
    <hyperlink r:id="rId543" ref="J285"/>
    <hyperlink r:id="rId544" ref="B286"/>
    <hyperlink r:id="rId545" ref="F286"/>
    <hyperlink r:id="rId546" ref="J286"/>
    <hyperlink r:id="rId547" ref="B287"/>
    <hyperlink r:id="rId548" ref="F287"/>
    <hyperlink r:id="rId549" ref="J287"/>
    <hyperlink r:id="rId550" ref="B288"/>
    <hyperlink r:id="rId551" ref="F288"/>
    <hyperlink r:id="rId552" ref="J288"/>
    <hyperlink r:id="rId553" ref="B289"/>
    <hyperlink r:id="rId554" ref="F289"/>
    <hyperlink r:id="rId555" ref="J289"/>
    <hyperlink r:id="rId556" ref="B292"/>
    <hyperlink r:id="rId557" ref="F292"/>
    <hyperlink r:id="rId558" ref="J292"/>
    <hyperlink r:id="rId559" ref="B293"/>
    <hyperlink r:id="rId560" ref="F293"/>
    <hyperlink r:id="rId561" ref="J293"/>
    <hyperlink r:id="rId562" ref="B294"/>
    <hyperlink r:id="rId563" ref="F294"/>
    <hyperlink r:id="rId564" ref="J294"/>
    <hyperlink r:id="rId565" ref="B295"/>
    <hyperlink r:id="rId566" ref="F295"/>
    <hyperlink r:id="rId567" ref="J295"/>
    <hyperlink r:id="rId568" ref="B296"/>
    <hyperlink r:id="rId569" ref="F296"/>
    <hyperlink r:id="rId570" ref="J296"/>
    <hyperlink r:id="rId571" ref="F297"/>
    <hyperlink r:id="rId572" ref="B299"/>
    <hyperlink r:id="rId573" ref="F299"/>
    <hyperlink r:id="rId574" ref="J299"/>
    <hyperlink r:id="rId575" ref="B300"/>
    <hyperlink r:id="rId576" ref="F300"/>
    <hyperlink r:id="rId577" ref="J300"/>
    <hyperlink r:id="rId578" ref="B301"/>
    <hyperlink r:id="rId579" ref="F301"/>
    <hyperlink r:id="rId580" ref="J301"/>
    <hyperlink r:id="rId581" ref="B302"/>
    <hyperlink r:id="rId582" ref="F302"/>
    <hyperlink r:id="rId583" ref="J302"/>
    <hyperlink r:id="rId584" ref="B303"/>
    <hyperlink r:id="rId585" ref="F303"/>
    <hyperlink r:id="rId586" ref="J303"/>
    <hyperlink r:id="rId587" ref="B306"/>
    <hyperlink r:id="rId588" ref="F306"/>
    <hyperlink r:id="rId589" ref="J306"/>
    <hyperlink r:id="rId590" ref="B307"/>
    <hyperlink r:id="rId591" ref="F307"/>
    <hyperlink r:id="rId592" ref="J307"/>
    <hyperlink r:id="rId593" ref="B308"/>
    <hyperlink r:id="rId594" ref="F308"/>
    <hyperlink r:id="rId595" ref="J308"/>
    <hyperlink r:id="rId596" ref="B309"/>
    <hyperlink r:id="rId597" ref="F309"/>
    <hyperlink r:id="rId598" ref="J309"/>
    <hyperlink r:id="rId599" ref="B310"/>
    <hyperlink r:id="rId600" ref="F310"/>
    <hyperlink r:id="rId601" ref="J310"/>
    <hyperlink r:id="rId602" ref="F316"/>
    <hyperlink r:id="rId603" ref="J316"/>
    <hyperlink r:id="rId604" ref="B317"/>
    <hyperlink r:id="rId605" ref="F317"/>
    <hyperlink r:id="rId606" ref="J317"/>
    <hyperlink r:id="rId607" ref="B318"/>
    <hyperlink r:id="rId608" ref="F318"/>
    <hyperlink r:id="rId609" ref="J318"/>
    <hyperlink r:id="rId610" ref="B319"/>
    <hyperlink r:id="rId611" ref="F319"/>
    <hyperlink r:id="rId612" ref="J319"/>
    <hyperlink r:id="rId613" ref="B320"/>
    <hyperlink r:id="rId614" ref="F320"/>
    <hyperlink r:id="rId615" ref="J320"/>
    <hyperlink r:id="rId616" ref="B323"/>
    <hyperlink r:id="rId617" ref="F323"/>
    <hyperlink r:id="rId618" ref="J323"/>
    <hyperlink r:id="rId619" ref="B324"/>
    <hyperlink r:id="rId620" ref="F324"/>
    <hyperlink r:id="rId621" ref="J324"/>
    <hyperlink r:id="rId622" ref="B325"/>
    <hyperlink r:id="rId623" ref="F325"/>
    <hyperlink r:id="rId624" ref="J325"/>
    <hyperlink r:id="rId625" ref="F326"/>
    <hyperlink r:id="rId626" ref="J326"/>
    <hyperlink r:id="rId627" ref="B327"/>
    <hyperlink r:id="rId628" ref="F327"/>
    <hyperlink r:id="rId629" ref="J327"/>
    <hyperlink r:id="rId630" ref="B330"/>
    <hyperlink r:id="rId631" ref="F330"/>
    <hyperlink r:id="rId632" ref="B331"/>
    <hyperlink r:id="rId633" ref="F331"/>
    <hyperlink r:id="rId634" ref="J331"/>
    <hyperlink r:id="rId635" ref="B332"/>
    <hyperlink r:id="rId636" ref="F332"/>
    <hyperlink r:id="rId637" ref="J332"/>
    <hyperlink r:id="rId638" ref="B333"/>
    <hyperlink r:id="rId639" ref="F333"/>
    <hyperlink r:id="rId640" ref="J333"/>
    <hyperlink r:id="rId641" ref="B334"/>
    <hyperlink r:id="rId642" ref="F334"/>
    <hyperlink r:id="rId643" ref="J334"/>
    <hyperlink r:id="rId644" ref="B337"/>
    <hyperlink r:id="rId645" ref="F337"/>
    <hyperlink r:id="rId646" ref="J337"/>
    <hyperlink r:id="rId647" ref="B338"/>
    <hyperlink r:id="rId648" ref="F338"/>
    <hyperlink r:id="rId649" ref="J338"/>
    <hyperlink r:id="rId650" ref="B339"/>
    <hyperlink r:id="rId651" ref="F339"/>
    <hyperlink r:id="rId652" ref="B340"/>
    <hyperlink r:id="rId653" ref="F340"/>
    <hyperlink r:id="rId654" ref="J340"/>
    <hyperlink r:id="rId655" ref="B341"/>
    <hyperlink r:id="rId656" ref="F341"/>
    <hyperlink r:id="rId657" ref="J341"/>
  </hyperlinks>
  <drawing r:id="rId65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71"/>
    <col customWidth="1" min="3" max="3" width="23.14"/>
    <col customWidth="1" hidden="1" min="4" max="4" width="14.57"/>
    <col customWidth="1" min="5" max="5" width="8.57"/>
    <col customWidth="1" min="6" max="6" width="10.57"/>
    <col customWidth="1" min="7" max="8" width="18.14"/>
    <col customWidth="1" min="9" max="9" width="29.14"/>
  </cols>
  <sheetData>
    <row r="1">
      <c r="A1" s="197" t="s">
        <v>154</v>
      </c>
      <c r="B1" s="198" t="s">
        <v>155</v>
      </c>
      <c r="C1" s="198" t="s">
        <v>156</v>
      </c>
      <c r="D1" s="199" t="s">
        <v>157</v>
      </c>
      <c r="E1" s="200" t="s">
        <v>158</v>
      </c>
      <c r="F1" s="200" t="s">
        <v>159</v>
      </c>
      <c r="G1" s="200" t="s">
        <v>160</v>
      </c>
      <c r="H1" s="200" t="s">
        <v>161</v>
      </c>
      <c r="I1" s="200" t="s">
        <v>162</v>
      </c>
    </row>
    <row r="2">
      <c r="A2" s="50">
        <f t="shared" ref="A2:A201" si="1">_xlfn.rank.eq(D2,$D$2:$D$201)</f>
        <v>1</v>
      </c>
      <c r="B2" s="50" t="s">
        <v>173</v>
      </c>
      <c r="C2" s="50" t="s">
        <v>31</v>
      </c>
      <c r="D2" s="50">
        <f t="shared" ref="D2:D201" si="2">iferror((G2*100)+E2+(H2*0.1)+(I2*0.0001),0)</f>
        <v>910.0909584</v>
      </c>
      <c r="E2" s="50">
        <v>10.0</v>
      </c>
      <c r="F2" s="50">
        <v>1.0</v>
      </c>
      <c r="G2" s="50">
        <f t="shared" ref="G2:G201" si="3">E2-F2</f>
        <v>9</v>
      </c>
      <c r="H2" s="51">
        <f t="shared" ref="H2:H201" si="4">E2/(E2+F2)</f>
        <v>0.9090909091</v>
      </c>
      <c r="I2" s="51">
        <f>('List of Players'!B24+'List of Players'!B142+'List of Players'!B40+'List of Players'!B79+'List of Players'!B80+'List of Players'!B184+'List of Players'!B5+'List of Players'!B194+'List of Players'!B173+'List of Players'!B77+'List of Players'!B144)/('List of Players'!E24+'List of Players'!E142+'List of Players'!E40+'List of Players'!E79+'List of Players'!E80+'List of Players'!E184+'List of Players'!E5+'List of Players'!E194+'List of Players'!E173+'List of Players'!E77+'List of Players'!E144)</f>
        <v>0.4933333333</v>
      </c>
    </row>
    <row r="3">
      <c r="A3" s="48">
        <f t="shared" si="1"/>
        <v>2</v>
      </c>
      <c r="B3" s="48" t="s">
        <v>483</v>
      </c>
      <c r="C3" s="48" t="s">
        <v>222</v>
      </c>
      <c r="D3" s="48">
        <f t="shared" si="2"/>
        <v>910.0909508</v>
      </c>
      <c r="E3" s="48">
        <v>10.0</v>
      </c>
      <c r="F3" s="48">
        <v>1.0</v>
      </c>
      <c r="G3" s="48">
        <f t="shared" si="3"/>
        <v>9</v>
      </c>
      <c r="H3" s="49">
        <f t="shared" si="4"/>
        <v>0.9090909091</v>
      </c>
      <c r="I3" s="49">
        <f>('List of Players'!B76+'List of Players'!B30+'List of Players'!B51+'List of Players'!B37+'List of Players'!B118+'List of Players'!B45+'List of Players'!B65+'List of Players'!B32+'List of Players'!B169+'List of Players'!B108+'List of Players'!B81)/('List of Players'!E76+'List of Players'!E30+'List of Players'!E51+'List of Players'!E37+'List of Players'!E118+'List of Players'!E45+'List of Players'!E65+'List of Players'!E32+'List of Players'!E169+'List of Players'!E108+'List of Players'!E81)</f>
        <v>0.4166666667</v>
      </c>
    </row>
    <row r="4">
      <c r="A4" s="50">
        <f t="shared" si="1"/>
        <v>3</v>
      </c>
      <c r="B4" s="50" t="s">
        <v>92</v>
      </c>
      <c r="C4" s="50" t="s">
        <v>31</v>
      </c>
      <c r="D4" s="50">
        <f t="shared" si="2"/>
        <v>809.0900444</v>
      </c>
      <c r="E4" s="50">
        <v>9.0</v>
      </c>
      <c r="F4" s="50">
        <v>1.0</v>
      </c>
      <c r="G4" s="50">
        <f t="shared" si="3"/>
        <v>8</v>
      </c>
      <c r="H4" s="201">
        <f t="shared" si="4"/>
        <v>0.9</v>
      </c>
      <c r="I4" s="201">
        <f>('List of Players'!B166+'List of Players'!B121+'List of Players'!B115+'List of Players'!B100+'List of Players'!B58+'List of Players'!B70+'List of Players'!B130+'List of Players'!B83+'List of Players'!B154+'List of Players'!B126)/('List of Players'!E166+'List of Players'!E121+'List of Players'!E115+'List of Players'!E100+'List of Players'!E58+'List of Players'!E70+'List of Players'!E130+'List of Players'!E83+'List of Players'!E154+'List of Players'!E126)</f>
        <v>0.4444444444</v>
      </c>
    </row>
    <row r="5">
      <c r="A5" s="48">
        <f t="shared" si="1"/>
        <v>4</v>
      </c>
      <c r="B5" s="48" t="s">
        <v>341</v>
      </c>
      <c r="C5" s="48" t="s">
        <v>218</v>
      </c>
      <c r="D5" s="48">
        <f t="shared" si="2"/>
        <v>708.0889348</v>
      </c>
      <c r="E5" s="48">
        <v>8.0</v>
      </c>
      <c r="F5" s="48">
        <v>1.0</v>
      </c>
      <c r="G5" s="48">
        <f t="shared" si="3"/>
        <v>7</v>
      </c>
      <c r="H5" s="49">
        <f t="shared" si="4"/>
        <v>0.8888888889</v>
      </c>
      <c r="I5" s="49">
        <f>('List of Players'!B34+'List of Players'!B157+'List of Players'!B174+'List of Players'!B7+'List of Players'!B13+'List of Players'!B131+'List of Players'!B29+'List of Players'!B204+'List of Players'!B163)/('List of Players'!E34+'List of Players'!E157+'List of Players'!E174+'List of Players'!E7+'List of Players'!E13+'List of Players'!E131+'List of Players'!E29+'List of Players'!E204+'List of Players'!E163)</f>
        <v>0.4590163934</v>
      </c>
    </row>
    <row r="6">
      <c r="A6" s="48">
        <f t="shared" si="1"/>
        <v>5</v>
      </c>
      <c r="B6" s="48" t="s">
        <v>120</v>
      </c>
      <c r="C6" s="48" t="s">
        <v>39</v>
      </c>
      <c r="D6" s="48">
        <f t="shared" si="2"/>
        <v>608.0800481</v>
      </c>
      <c r="E6" s="48">
        <v>8.0</v>
      </c>
      <c r="F6" s="48">
        <v>2.0</v>
      </c>
      <c r="G6" s="48">
        <f t="shared" si="3"/>
        <v>6</v>
      </c>
      <c r="H6" s="49">
        <f t="shared" si="4"/>
        <v>0.8</v>
      </c>
      <c r="I6" s="49">
        <f>('List of Players'!B143+'List of Players'!B156+'List of Players'!B75+'List of Players'!B189+'List of Players'!B32+'List of Players'!B13+'List of Players'!B169+'List of Players'!B12+'List of Players'!B81+'List of Players'!B139)/('List of Players'!E143+'List of Players'!E156+'List of Players'!E75+'List of Players'!E189+'List of Players'!E32+'List of Players'!E13+'List of Players'!E169+'List of Players'!E12+'List of Players'!E81+'List of Players'!E139)</f>
        <v>0.4814814815</v>
      </c>
    </row>
    <row r="7">
      <c r="A7" s="50">
        <f t="shared" si="1"/>
        <v>6</v>
      </c>
      <c r="B7" s="50" t="s">
        <v>455</v>
      </c>
      <c r="C7" s="50" t="s">
        <v>228</v>
      </c>
      <c r="D7" s="50">
        <f t="shared" si="2"/>
        <v>607.08755</v>
      </c>
      <c r="E7" s="50">
        <v>7.0</v>
      </c>
      <c r="F7" s="50">
        <v>1.0</v>
      </c>
      <c r="G7" s="50">
        <f t="shared" si="3"/>
        <v>6</v>
      </c>
      <c r="H7" s="51">
        <f t="shared" si="4"/>
        <v>0.875</v>
      </c>
      <c r="I7" s="51">
        <f>('List of Players'!B4+'List of Players'!B55+'List of Players'!B155+'List of Players'!B134+'List of Players'!B144+'List of Players'!B79+'List of Players'!B46+'List of Players'!B193)/('List of Players'!E4+'List of Players'!E55+'List of Players'!E155+'List of Players'!E134+'List of Players'!E144+'List of Players'!E79+'List of Players'!E46+'List of Players'!E193)</f>
        <v>0.5</v>
      </c>
    </row>
    <row r="8">
      <c r="A8" s="48">
        <f t="shared" si="1"/>
        <v>7</v>
      </c>
      <c r="B8" s="48" t="s">
        <v>195</v>
      </c>
      <c r="C8" s="48" t="s">
        <v>25</v>
      </c>
      <c r="D8" s="48">
        <f t="shared" si="2"/>
        <v>508.0727875</v>
      </c>
      <c r="E8" s="48">
        <v>8.0</v>
      </c>
      <c r="F8" s="48">
        <v>3.0</v>
      </c>
      <c r="G8" s="48">
        <f t="shared" si="3"/>
        <v>5</v>
      </c>
      <c r="H8" s="49">
        <f t="shared" si="4"/>
        <v>0.7272727273</v>
      </c>
      <c r="I8" s="49">
        <f>('List of Players'!B10+'List of Players'!B149+'List of Players'!B163+'List of Players'!B30+'List of Players'!B137+'List of Players'!B157+'List of Players'!B118+'List of Players'!B53+'List of Players'!B7+'List of Players'!B196+'List of Players'!B74)/('List of Players'!E10+'List of Players'!E149+'List of Players'!E163+'List of Players'!E30+'List of Players'!E137+'List of Players'!E157+'List of Players'!E118+'List of Players'!E53+'List of Players'!E7+'List of Players'!E196+'List of Players'!E74)</f>
        <v>0.6022727273</v>
      </c>
    </row>
    <row r="9">
      <c r="A9" s="50">
        <f t="shared" si="1"/>
        <v>8</v>
      </c>
      <c r="B9" s="50" t="s">
        <v>45</v>
      </c>
      <c r="C9" s="50" t="s">
        <v>28</v>
      </c>
      <c r="D9" s="50">
        <f t="shared" si="2"/>
        <v>508.0727844</v>
      </c>
      <c r="E9" s="50">
        <v>8.0</v>
      </c>
      <c r="F9" s="50">
        <v>3.0</v>
      </c>
      <c r="G9" s="50">
        <f t="shared" si="3"/>
        <v>5</v>
      </c>
      <c r="H9" s="51">
        <f t="shared" si="4"/>
        <v>0.7272727273</v>
      </c>
      <c r="I9" s="51">
        <f>('List of Players'!B72+'List of Players'!B153+'List of Players'!B144+'List of Players'!B158+'List of Players'!B191+'List of Players'!B136+'List of Players'!B73+'List of Players'!B100+'List of Players'!B58+'List of Players'!B18+'List of Players'!B203)/('List of Players'!E72+'List of Players'!E153+'List of Players'!E144+'List of Players'!E158+'List of Players'!E191+'List of Players'!E136+'List of Players'!E73+'List of Players'!E100+'List of Players'!E58+'List of Players'!E18+'List of Players'!E203)</f>
        <v>0.5714285714</v>
      </c>
    </row>
    <row r="10">
      <c r="A10" s="48">
        <f t="shared" si="1"/>
        <v>9</v>
      </c>
      <c r="B10" s="48" t="s">
        <v>127</v>
      </c>
      <c r="C10" s="48" t="s">
        <v>37</v>
      </c>
      <c r="D10" s="48">
        <f t="shared" si="2"/>
        <v>508.0727773</v>
      </c>
      <c r="E10" s="48">
        <v>8.0</v>
      </c>
      <c r="F10" s="48">
        <v>3.0</v>
      </c>
      <c r="G10" s="48">
        <f t="shared" si="3"/>
        <v>5</v>
      </c>
      <c r="H10" s="49">
        <f t="shared" si="4"/>
        <v>0.7272727273</v>
      </c>
      <c r="I10" s="49">
        <f>('List of Players'!B161+'List of Players'!B31+'List of Players'!B150+'List of Players'!B124+'List of Players'!B168+'List of Players'!B141+'List of Players'!B185+'List of Players'!B64+'List of Players'!B10+'List of Players'!B24+'List of Players'!B50)/('List of Players'!E161+'List of Players'!E31+'List of Players'!E150+'List of Players'!E124+'List of Players'!E168+'List of Players'!E141+'List of Players'!E185+'List of Players'!E64+'List of Players'!E10+'List of Players'!E24+'List of Players'!E50)</f>
        <v>0.5</v>
      </c>
    </row>
    <row r="11">
      <c r="A11" s="48">
        <f t="shared" si="1"/>
        <v>10</v>
      </c>
      <c r="B11" s="48" t="s">
        <v>51</v>
      </c>
      <c r="C11" s="48" t="s">
        <v>24</v>
      </c>
      <c r="D11" s="48">
        <f t="shared" si="2"/>
        <v>507.0778285</v>
      </c>
      <c r="E11" s="48">
        <v>7.0</v>
      </c>
      <c r="F11" s="48">
        <v>2.0</v>
      </c>
      <c r="G11" s="48">
        <f t="shared" si="3"/>
        <v>5</v>
      </c>
      <c r="H11" s="202">
        <f t="shared" si="4"/>
        <v>0.7777777778</v>
      </c>
      <c r="I11" s="202">
        <f>('List of Players'!B12+'List of Players'!B61+'List of Players'!B177+'List of Players'!B78+'List of Players'!B65+'List of Players'!B82+'List of Players'!B105+'List of Players'!B74+'List of Players'!B75)/('List of Players'!E12+'List of Players'!E61+'List of Players'!E177+'List of Players'!E78+'List of Players'!E65+'List of Players'!E82+'List of Players'!E105+'List of Players'!E74+'List of Players'!E75)</f>
        <v>0.5072463768</v>
      </c>
    </row>
    <row r="12">
      <c r="A12" s="48">
        <f t="shared" si="1"/>
        <v>11</v>
      </c>
      <c r="B12" s="48" t="s">
        <v>176</v>
      </c>
      <c r="C12" s="48" t="s">
        <v>27</v>
      </c>
      <c r="D12" s="48">
        <f t="shared" si="2"/>
        <v>507.0778278</v>
      </c>
      <c r="E12" s="48">
        <v>7.0</v>
      </c>
      <c r="F12" s="48">
        <v>2.0</v>
      </c>
      <c r="G12" s="48">
        <f t="shared" si="3"/>
        <v>5</v>
      </c>
      <c r="H12" s="202">
        <f t="shared" si="4"/>
        <v>0.7777777778</v>
      </c>
      <c r="I12" s="202">
        <f>('List of Players'!B117+'List of Players'!B43+'List of Players'!B161+'List of Players'!B160+'List of Players'!B93+'List of Players'!B187+'List of Players'!B145+'List of Players'!B139+'List of Players'!B183)/('List of Players'!E117+'List of Players'!E43+'List of Players'!E161+'List of Players'!E160+'List of Players'!E93+'List of Players'!E187+'List of Players'!E145+'List of Players'!E139+'List of Players'!E183)</f>
        <v>0.5</v>
      </c>
    </row>
    <row r="13">
      <c r="A13" s="50">
        <f t="shared" si="1"/>
        <v>12</v>
      </c>
      <c r="B13" s="50" t="s">
        <v>208</v>
      </c>
      <c r="C13" s="50" t="s">
        <v>35</v>
      </c>
      <c r="D13" s="50">
        <f t="shared" si="2"/>
        <v>507.0778235</v>
      </c>
      <c r="E13" s="50">
        <v>7.0</v>
      </c>
      <c r="F13" s="50">
        <v>2.0</v>
      </c>
      <c r="G13" s="50">
        <f t="shared" si="3"/>
        <v>5</v>
      </c>
      <c r="H13" s="201">
        <f t="shared" si="4"/>
        <v>0.7777777778</v>
      </c>
      <c r="I13" s="201">
        <f>('List of Players'!B5+'List of Players'!B130+'List of Players'!B173+'List of Players'!B77+'List of Players'!B15+'List of Players'!B192+'List of Players'!B166+'List of Players'!B40+'List of Players'!B20)/('List of Players'!E5+'List of Players'!E130+'List of Players'!E173+'List of Players'!E77+'List of Players'!E15+'List of Players'!E192+'List of Players'!E166+'List of Players'!E40+'List of Players'!E20)</f>
        <v>0.4571428571</v>
      </c>
    </row>
    <row r="14">
      <c r="A14" s="48">
        <f t="shared" si="1"/>
        <v>13</v>
      </c>
      <c r="B14" s="48" t="s">
        <v>169</v>
      </c>
      <c r="C14" s="48" t="s">
        <v>37</v>
      </c>
      <c r="D14" s="48">
        <f t="shared" si="2"/>
        <v>506.0857659</v>
      </c>
      <c r="E14" s="48">
        <v>6.0</v>
      </c>
      <c r="F14" s="48">
        <v>1.0</v>
      </c>
      <c r="G14" s="48">
        <f t="shared" si="3"/>
        <v>5</v>
      </c>
      <c r="H14" s="202">
        <f t="shared" si="4"/>
        <v>0.8571428571</v>
      </c>
      <c r="I14" s="202">
        <f>('List of Players'!B12+'List of Players'!B19+'List of Players'!B36+'List of Players'!B143+'List of Players'!B174+'List of Players'!B67+'List of Players'!B61)/('List of Players'!E12+'List of Players'!E19+'List of Players'!E36+'List of Players'!E143+'List of Players'!E174+'List of Players'!E67+'List of Players'!E61)</f>
        <v>0.5161290323</v>
      </c>
    </row>
    <row r="15">
      <c r="A15" s="48">
        <f t="shared" si="1"/>
        <v>14</v>
      </c>
      <c r="B15" s="48" t="s">
        <v>167</v>
      </c>
      <c r="C15" s="48" t="s">
        <v>34</v>
      </c>
      <c r="D15" s="48">
        <f t="shared" si="2"/>
        <v>506.0857611</v>
      </c>
      <c r="E15" s="48">
        <v>6.0</v>
      </c>
      <c r="F15" s="48">
        <v>1.0</v>
      </c>
      <c r="G15" s="48">
        <f t="shared" si="3"/>
        <v>5</v>
      </c>
      <c r="H15" s="49">
        <f t="shared" si="4"/>
        <v>0.8571428571</v>
      </c>
      <c r="I15" s="49">
        <f>('List of Players'!B63+'List of Players'!B141+'List of Players'!B76+'List of Players'!B105+'List of Players'!B37+'List of Players'!B118+'List of Players'!B45)/('List of Players'!E63+'List of Players'!E141+'List of Players'!E76+'List of Players'!E105+'List of Players'!E37+'List of Players'!E118+'List of Players'!E45)</f>
        <v>0.4677419355</v>
      </c>
    </row>
    <row r="16">
      <c r="A16" s="50">
        <f t="shared" si="1"/>
        <v>15</v>
      </c>
      <c r="B16" s="50" t="s">
        <v>68</v>
      </c>
      <c r="C16" s="50" t="s">
        <v>28</v>
      </c>
      <c r="D16" s="50">
        <f t="shared" si="2"/>
        <v>505.1000432</v>
      </c>
      <c r="E16" s="50">
        <v>5.0</v>
      </c>
      <c r="F16" s="50">
        <v>0.0</v>
      </c>
      <c r="G16" s="50">
        <f t="shared" si="3"/>
        <v>5</v>
      </c>
      <c r="H16" s="201">
        <f t="shared" si="4"/>
        <v>1</v>
      </c>
      <c r="I16" s="201">
        <f>('List of Players'!B52+'List of Players'!B202+'List of Players'!B186+'List of Players'!B79+'List of Players'!B130)/('List of Players'!E52+'List of Players'!E202+'List of Players'!E186+'List of Players'!E79+'List of Players'!E130)</f>
        <v>0.4324324324</v>
      </c>
    </row>
    <row r="17">
      <c r="A17" s="50">
        <f t="shared" si="1"/>
        <v>16</v>
      </c>
      <c r="B17" s="50" t="s">
        <v>177</v>
      </c>
      <c r="C17" s="50" t="s">
        <v>36</v>
      </c>
      <c r="D17" s="50">
        <f t="shared" si="2"/>
        <v>407.0700505</v>
      </c>
      <c r="E17" s="50">
        <v>7.0</v>
      </c>
      <c r="F17" s="50">
        <v>3.0</v>
      </c>
      <c r="G17" s="50">
        <f t="shared" si="3"/>
        <v>4</v>
      </c>
      <c r="H17" s="51">
        <f t="shared" si="4"/>
        <v>0.7</v>
      </c>
      <c r="I17" s="51">
        <f>('List of Players'!B134+'List of Players'!B97+'List of Players'!B158+'List of Players'!B166+'List of Players'!B120+'List of Players'!B66+'List of Players'!B115+'List of Players'!B5+'List of Players'!B130+'List of Players'!B173)/('List of Players'!E134+'List of Players'!E97+'List of Players'!E158+'List of Players'!E166+'List of Players'!E120+'List of Players'!E66+'List of Players'!E115+'List of Players'!E5+'List of Players'!E130+'List of Players'!E173)</f>
        <v>0.5053763441</v>
      </c>
    </row>
    <row r="18">
      <c r="A18" s="48">
        <f t="shared" si="1"/>
        <v>17</v>
      </c>
      <c r="B18" s="48" t="s">
        <v>125</v>
      </c>
      <c r="C18" s="48" t="s">
        <v>37</v>
      </c>
      <c r="D18" s="48">
        <f t="shared" si="2"/>
        <v>407.0700476</v>
      </c>
      <c r="E18" s="48">
        <v>7.0</v>
      </c>
      <c r="F18" s="48">
        <v>3.0</v>
      </c>
      <c r="G18" s="48">
        <f t="shared" si="3"/>
        <v>4</v>
      </c>
      <c r="H18" s="49">
        <f t="shared" si="4"/>
        <v>0.7</v>
      </c>
      <c r="I18" s="49">
        <f>('List of Players'!B189+'List of Players'!B160+'List of Players'!B171+'List of Players'!B169+'List of Players'!B108+'List of Players'!B149+'List of Players'!B42+'List of Players'!B11+'List of Players'!B117+'List of Players'!B23)/('List of Players'!E189+'List of Players'!E160+'List of Players'!E171+'List of Players'!E169+'List of Players'!E108+'List of Players'!E149+'List of Players'!E42+'List of Players'!E11+'List of Players'!E117+'List of Players'!E23)</f>
        <v>0.4761904762</v>
      </c>
    </row>
    <row r="19">
      <c r="A19" s="48">
        <f t="shared" si="1"/>
        <v>18</v>
      </c>
      <c r="B19" s="48" t="s">
        <v>174</v>
      </c>
      <c r="C19" s="48" t="s">
        <v>39</v>
      </c>
      <c r="D19" s="48">
        <f t="shared" si="2"/>
        <v>407.0700442</v>
      </c>
      <c r="E19" s="48">
        <v>7.0</v>
      </c>
      <c r="F19" s="48">
        <v>3.0</v>
      </c>
      <c r="G19" s="48">
        <f t="shared" si="3"/>
        <v>4</v>
      </c>
      <c r="H19" s="202">
        <f t="shared" si="4"/>
        <v>0.7</v>
      </c>
      <c r="I19" s="202">
        <f>('List of Players'!B62+'List of Players'!B51+'List of Players'!B157+'List of Players'!B61+'List of Players'!B161+'List of Players'!B196+'List of Players'!B124+'List of Players'!B108+'List of Players'!B19+'List of Players'!B76)/('List of Players'!E62+'List of Players'!E51+'List of Players'!E157+'List of Players'!E61+'List of Players'!E161+'List of Players'!E196+'List of Players'!E124+'List of Players'!E108+'List of Players'!E19+'List of Players'!E76)</f>
        <v>0.4415584416</v>
      </c>
    </row>
    <row r="20">
      <c r="A20" s="48">
        <f t="shared" si="1"/>
        <v>19</v>
      </c>
      <c r="B20" s="48" t="s">
        <v>316</v>
      </c>
      <c r="C20" s="48" t="s">
        <v>219</v>
      </c>
      <c r="D20" s="48">
        <f t="shared" si="2"/>
        <v>407.0700415</v>
      </c>
      <c r="E20" s="48">
        <v>7.0</v>
      </c>
      <c r="F20" s="48">
        <v>3.0</v>
      </c>
      <c r="G20" s="48">
        <f t="shared" si="3"/>
        <v>4</v>
      </c>
      <c r="H20" s="202">
        <f t="shared" si="4"/>
        <v>0.7</v>
      </c>
      <c r="I20" s="202">
        <f>('List of Players'!B23+'List of Players'!B161+'List of Players'!B65+'List of Players'!B151+'List of Players'!B168+'List of Players'!B111+'List of Players'!B76+'List of Players'!B172+'List of Players'!B183+'List of Players'!B39)/('List of Players'!E23+'List of Players'!E161+'List of Players'!E65+'List of Players'!E151+'List of Players'!E168+'List of Players'!E111+'List of Players'!E76+'List of Players'!E172+'List of Players'!E183+'List of Players'!E39)</f>
        <v>0.4153846154</v>
      </c>
    </row>
    <row r="21">
      <c r="A21" s="50">
        <f t="shared" si="1"/>
        <v>20</v>
      </c>
      <c r="B21" s="50" t="s">
        <v>105</v>
      </c>
      <c r="C21" s="50" t="s">
        <v>35</v>
      </c>
      <c r="D21" s="50">
        <f t="shared" si="2"/>
        <v>407.0700403</v>
      </c>
      <c r="E21" s="50">
        <v>7.0</v>
      </c>
      <c r="F21" s="50">
        <v>3.0</v>
      </c>
      <c r="G21" s="50">
        <f t="shared" si="3"/>
        <v>4</v>
      </c>
      <c r="H21" s="51">
        <f t="shared" si="4"/>
        <v>0.7</v>
      </c>
      <c r="I21" s="51">
        <f>('List of Players'!B80+'List of Players'!B35+'List of Players'!B110+'List of Players'!B155+'List of Players'!B67+'List of Players'!B115+'List of Players'!B95+'List of Players'!B46+'List of Players'!B113+'List of Players'!B127)/('List of Players'!E80+'List of Players'!E35+'List of Players'!E110+'List of Players'!E155+'List of Players'!E67+'List of Players'!E115+'List of Players'!E95+'List of Players'!E46+'List of Players'!E113+'List of Players'!E127)</f>
        <v>0.4025974026</v>
      </c>
    </row>
    <row r="22">
      <c r="A22" s="48">
        <f t="shared" si="1"/>
        <v>21</v>
      </c>
      <c r="B22" s="48" t="s">
        <v>121</v>
      </c>
      <c r="C22" s="48" t="s">
        <v>37</v>
      </c>
      <c r="D22" s="48">
        <f t="shared" si="2"/>
        <v>406.0750473</v>
      </c>
      <c r="E22" s="48">
        <v>6.0</v>
      </c>
      <c r="F22" s="48">
        <v>2.0</v>
      </c>
      <c r="G22" s="48">
        <f t="shared" si="3"/>
        <v>4</v>
      </c>
      <c r="H22" s="49">
        <f t="shared" si="4"/>
        <v>0.75</v>
      </c>
      <c r="I22" s="49">
        <f>('List of Players'!B165+'List of Players'!B63+'List of Players'!B13+'List of Players'!B93+'List of Players'!B163+'List of Players'!B30+'List of Players'!B39+'List of Players'!B157)/('List of Players'!E165+'List of Players'!E63+'List of Players'!E13+'List of Players'!E93+'List of Players'!E163+'List of Players'!E30+'List of Players'!E39+'List of Players'!E157)</f>
        <v>0.4727272727</v>
      </c>
    </row>
    <row r="23">
      <c r="A23" s="48">
        <f t="shared" si="1"/>
        <v>22</v>
      </c>
      <c r="B23" s="48" t="s">
        <v>122</v>
      </c>
      <c r="C23" s="48" t="s">
        <v>34</v>
      </c>
      <c r="D23" s="48">
        <f t="shared" si="2"/>
        <v>405.0833952</v>
      </c>
      <c r="E23" s="48">
        <v>5.0</v>
      </c>
      <c r="F23" s="48">
        <v>1.0</v>
      </c>
      <c r="G23" s="48">
        <f t="shared" si="3"/>
        <v>4</v>
      </c>
      <c r="H23" s="202">
        <f t="shared" si="4"/>
        <v>0.8333333333</v>
      </c>
      <c r="I23" s="202">
        <f>('List of Players'!B102+'List of Players'!B12+'List of Players'!B139+'List of Players'!B11+'List of Players'!B28+'List of Players'!B165)/('List of Players'!E102+'List of Players'!E12+'List of Players'!E139+'List of Players'!E11+'List of Players'!E28+'List of Players'!E165)</f>
        <v>0.6181818182</v>
      </c>
    </row>
    <row r="24">
      <c r="A24" s="50">
        <f t="shared" si="1"/>
        <v>23</v>
      </c>
      <c r="B24" s="50" t="s">
        <v>71</v>
      </c>
      <c r="C24" s="50" t="s">
        <v>33</v>
      </c>
      <c r="D24" s="50">
        <f t="shared" si="2"/>
        <v>405.0833876</v>
      </c>
      <c r="E24" s="50">
        <v>5.0</v>
      </c>
      <c r="F24" s="50">
        <v>1.0</v>
      </c>
      <c r="G24" s="50">
        <f t="shared" si="3"/>
        <v>4</v>
      </c>
      <c r="H24" s="51">
        <f t="shared" si="4"/>
        <v>0.8333333333</v>
      </c>
      <c r="I24" s="51">
        <f>('List of Players'!B4+'List of Players'!B119+'List of Players'!B21+'List of Players'!B114+'List of Players'!B92+'List of Players'!B112)/('List of Players'!E4+'List of Players'!E119+'List of Players'!E21+'List of Players'!E114+'List of Players'!E92+'List of Players'!E112)</f>
        <v>0.5428571429</v>
      </c>
    </row>
    <row r="25">
      <c r="A25" s="50">
        <f t="shared" si="1"/>
        <v>24</v>
      </c>
      <c r="B25" s="50" t="s">
        <v>474</v>
      </c>
      <c r="C25" s="50"/>
      <c r="D25" s="50">
        <f t="shared" si="2"/>
        <v>404.1000417</v>
      </c>
      <c r="E25" s="50">
        <v>4.0</v>
      </c>
      <c r="F25" s="50">
        <v>0.0</v>
      </c>
      <c r="G25" s="50">
        <f t="shared" si="3"/>
        <v>4</v>
      </c>
      <c r="H25" s="51">
        <f t="shared" si="4"/>
        <v>1</v>
      </c>
      <c r="I25" s="51">
        <f>('List of Players'!B99+'List of Players'!B170+'List of Players'!B182+'List of Players'!B201)/('List of Players'!E99+'List of Players'!E170+'List of Players'!E182+'List of Players'!E201)</f>
        <v>0.4166666667</v>
      </c>
    </row>
    <row r="26">
      <c r="A26" s="50">
        <f t="shared" si="1"/>
        <v>25</v>
      </c>
      <c r="B26" s="50" t="s">
        <v>168</v>
      </c>
      <c r="C26" s="50" t="s">
        <v>35</v>
      </c>
      <c r="D26" s="50">
        <f t="shared" si="2"/>
        <v>307.0636966</v>
      </c>
      <c r="E26" s="50">
        <v>7.0</v>
      </c>
      <c r="F26" s="50">
        <v>4.0</v>
      </c>
      <c r="G26" s="50">
        <f t="shared" si="3"/>
        <v>3</v>
      </c>
      <c r="H26" s="201">
        <f t="shared" si="4"/>
        <v>0.6363636364</v>
      </c>
      <c r="I26" s="201">
        <f>('List of Players'!B66+'List of Players'!B103+'List of Players'!B70+'List of Players'!B104+'List of Players'!B3+'List of Players'!B134+'List of Players'!B116+'List of Players'!B106+'List of Players'!B114+'List of Players'!B120+'List of Players'!B59)/('List of Players'!E66+'List of Players'!E103+'List of Players'!E70+'List of Players'!E104+'List of Players'!E3+'List of Players'!E134+'List of Players'!E116+'List of Players'!E106+'List of Players'!E114+'List of Players'!E120+'List of Players'!E59)</f>
        <v>0.6021505376</v>
      </c>
    </row>
    <row r="27">
      <c r="A27" s="48">
        <f t="shared" si="1"/>
        <v>26</v>
      </c>
      <c r="B27" s="48" t="s">
        <v>390</v>
      </c>
      <c r="C27" s="48" t="s">
        <v>217</v>
      </c>
      <c r="D27" s="48">
        <f t="shared" si="2"/>
        <v>307.0636846</v>
      </c>
      <c r="E27" s="48">
        <v>7.0</v>
      </c>
      <c r="F27" s="48">
        <v>4.0</v>
      </c>
      <c r="G27" s="48">
        <f t="shared" si="3"/>
        <v>3</v>
      </c>
      <c r="H27" s="49">
        <f t="shared" si="4"/>
        <v>0.6363636364</v>
      </c>
      <c r="I27" s="49">
        <f>('List of Players'!B93+'List of Players'!B187+'List of Players'!B32+'List of Players'!B76+'List of Players'!B82+'List of Players'!B156+'List of Players'!B21+'List of Players'!B61+'List of Players'!B85+'List of Players'!B198+'List of Players'!B13)/('List of Players'!E93+'List of Players'!E187+'List of Players'!E32+'List of Players'!E76+'List of Players'!E82+'List of Players'!E156+'List of Players'!E21+'List of Players'!E61+'List of Players'!E85+'List of Players'!E198+'List of Players'!E13)</f>
        <v>0.4819277108</v>
      </c>
    </row>
    <row r="28">
      <c r="A28" s="48">
        <f t="shared" si="1"/>
        <v>27</v>
      </c>
      <c r="B28" s="48" t="s">
        <v>321</v>
      </c>
      <c r="C28" s="48" t="s">
        <v>221</v>
      </c>
      <c r="D28" s="48">
        <f t="shared" si="2"/>
        <v>307.0636823</v>
      </c>
      <c r="E28" s="48">
        <v>7.0</v>
      </c>
      <c r="F28" s="48">
        <v>4.0</v>
      </c>
      <c r="G28" s="48">
        <f t="shared" si="3"/>
        <v>3</v>
      </c>
      <c r="H28" s="49">
        <f t="shared" si="4"/>
        <v>0.6363636364</v>
      </c>
      <c r="I28" s="49">
        <f>('List of Players'!B177+'List of Players'!B139+'List of Players'!B152+'List of Players'!B51+'List of Players'!B157+'List of Players'!B50+'List of Players'!B161+'List of Players'!B63+'List of Players'!B84+'List of Players'!B11+'List of Players'!B168)/('List of Players'!E177+'List of Players'!E139+'List of Players'!E152+'List of Players'!E51+'List of Players'!E157+'List of Players'!E50+'List of Players'!E161+'List of Players'!E63+'List of Players'!E84+'List of Players'!E11+'List of Players'!E168)</f>
        <v>0.4597701149</v>
      </c>
    </row>
    <row r="29">
      <c r="A29" s="50">
        <f t="shared" si="1"/>
        <v>28</v>
      </c>
      <c r="B29" s="50" t="s">
        <v>385</v>
      </c>
      <c r="C29" s="50" t="s">
        <v>227</v>
      </c>
      <c r="D29" s="50">
        <f t="shared" si="2"/>
        <v>306.0667199</v>
      </c>
      <c r="E29" s="50">
        <v>6.0</v>
      </c>
      <c r="F29" s="50">
        <v>3.0</v>
      </c>
      <c r="G29" s="50">
        <f t="shared" si="3"/>
        <v>3</v>
      </c>
      <c r="H29" s="201">
        <f t="shared" si="4"/>
        <v>0.6666666667</v>
      </c>
      <c r="I29" s="201">
        <f>('List of Players'!B144+'List of Players'!B40+'List of Players'!B92+'List of Players'!B18+'List of Players'!B35+'List of Players'!B5+'List of Players'!B104+'List of Players'!B173+'List of Players'!B98)/('List of Players'!E144+'List of Players'!E40+'List of Players'!E92+'List of Players'!E18+'List of Players'!E35+'List of Players'!E5+'List of Players'!E104+'List of Players'!E173+'List of Players'!E98)</f>
        <v>0.5324675325</v>
      </c>
    </row>
    <row r="30">
      <c r="A30" s="50">
        <f t="shared" si="1"/>
        <v>29</v>
      </c>
      <c r="B30" s="50" t="s">
        <v>418</v>
      </c>
      <c r="C30" s="50" t="s">
        <v>226</v>
      </c>
      <c r="D30" s="50">
        <f t="shared" si="2"/>
        <v>306.0667179</v>
      </c>
      <c r="E30" s="50">
        <v>6.0</v>
      </c>
      <c r="F30" s="50">
        <v>3.0</v>
      </c>
      <c r="G30" s="50">
        <f t="shared" si="3"/>
        <v>3</v>
      </c>
      <c r="H30" s="201">
        <f t="shared" si="4"/>
        <v>0.6666666667</v>
      </c>
      <c r="I30" s="201">
        <f>('List of Players'!B70+'List of Players'!B72+'List of Players'!B115+'List of Players'!B60+'List of Players'!B133+'List of Players'!B191+'List of Players'!B136+'List of Players'!B92+'List of Players'!B132)/('List of Players'!E70+'List of Players'!E72+'List of Players'!E115+'List of Players'!E60+'List of Players'!E133+'List of Players'!E191+'List of Players'!E136+'List of Players'!E92+'List of Players'!E132)</f>
        <v>0.5128205128</v>
      </c>
    </row>
    <row r="31">
      <c r="A31" s="50">
        <f t="shared" si="1"/>
        <v>30</v>
      </c>
      <c r="B31" s="50" t="s">
        <v>106</v>
      </c>
      <c r="C31" s="50" t="s">
        <v>36</v>
      </c>
      <c r="D31" s="50">
        <f t="shared" si="2"/>
        <v>305.0714845</v>
      </c>
      <c r="E31" s="50">
        <v>5.0</v>
      </c>
      <c r="F31" s="50">
        <v>2.0</v>
      </c>
      <c r="G31" s="50">
        <f t="shared" si="3"/>
        <v>3</v>
      </c>
      <c r="H31" s="51">
        <f t="shared" si="4"/>
        <v>0.7142857143</v>
      </c>
      <c r="I31" s="51">
        <f>('List of Players'!B98+'List of Players'!B191+'List of Players'!B136+'List of Players'!B59+'List of Players'!B132+'List of Players'!B55+'List of Players'!B135)/('List of Players'!E98+'List of Players'!E191+'List of Players'!E136+'List of Players'!E59+'List of Players'!E132+'List of Players'!E55+'List of Players'!E135)</f>
        <v>0.5593220339</v>
      </c>
    </row>
    <row r="32">
      <c r="A32" s="48">
        <f t="shared" si="1"/>
        <v>31</v>
      </c>
      <c r="B32" s="48" t="s">
        <v>72</v>
      </c>
      <c r="C32" s="48" t="s">
        <v>34</v>
      </c>
      <c r="D32" s="48">
        <f t="shared" si="2"/>
        <v>305.0714682</v>
      </c>
      <c r="E32" s="48">
        <v>5.0</v>
      </c>
      <c r="F32" s="48">
        <v>2.0</v>
      </c>
      <c r="G32" s="48">
        <f t="shared" si="3"/>
        <v>3</v>
      </c>
      <c r="H32" s="202">
        <f t="shared" si="4"/>
        <v>0.7142857143</v>
      </c>
      <c r="I32" s="202">
        <f>('List of Players'!B48+'List of Players'!B169+'List of Players'!B56+'List of Players'!B78+'List of Players'!B10+'List of Players'!B75+'List of Players'!B161)/('List of Players'!E48+'List of Players'!E169+'List of Players'!E56+'List of Players'!E78+'List of Players'!E10+'List of Players'!E75+'List of Players'!E161)</f>
        <v>0.3962264151</v>
      </c>
    </row>
    <row r="33">
      <c r="A33" s="50">
        <f t="shared" si="1"/>
        <v>32</v>
      </c>
      <c r="B33" s="50" t="s">
        <v>175</v>
      </c>
      <c r="C33" s="50" t="s">
        <v>35</v>
      </c>
      <c r="D33" s="50">
        <f t="shared" si="2"/>
        <v>304.080051</v>
      </c>
      <c r="E33" s="50">
        <v>4.0</v>
      </c>
      <c r="F33" s="50">
        <v>1.0</v>
      </c>
      <c r="G33" s="50">
        <f t="shared" si="3"/>
        <v>3</v>
      </c>
      <c r="H33" s="201">
        <f t="shared" si="4"/>
        <v>0.8</v>
      </c>
      <c r="I33" s="201">
        <f>('List of Players'!B100+'List of Players'!B83+'List of Players'!B79+'List of Players'!B136+'List of Players'!B92)/('List of Players'!E100+'List of Players'!E83+'List of Players'!E79+'List of Players'!E136+'List of Players'!E92)</f>
        <v>0.5102040816</v>
      </c>
    </row>
    <row r="34">
      <c r="A34" s="50">
        <f t="shared" si="1"/>
        <v>33</v>
      </c>
      <c r="B34" s="50" t="s">
        <v>165</v>
      </c>
      <c r="C34" s="50" t="s">
        <v>30</v>
      </c>
      <c r="D34" s="50">
        <f t="shared" si="2"/>
        <v>206.0600561</v>
      </c>
      <c r="E34" s="50">
        <v>6.0</v>
      </c>
      <c r="F34" s="50">
        <v>4.0</v>
      </c>
      <c r="G34" s="50">
        <f t="shared" si="3"/>
        <v>2</v>
      </c>
      <c r="H34" s="51">
        <f t="shared" si="4"/>
        <v>0.6</v>
      </c>
      <c r="I34" s="51">
        <f>('List of Players'!B89+'List of Players'!B96+'List of Players'!B173+'List of Players'!B68+'List of Players'!B134+'List of Players'!B66+'List of Players'!B182+'List of Players'!B158+'List of Players'!B70+'List of Players'!B190)/('List of Players'!E89+'List of Players'!E96+'List of Players'!E173+'List of Players'!E68+'List of Players'!E134+'List of Players'!E66+'List of Players'!E182+'List of Players'!E158+'List of Players'!E70+'List of Players'!E190)</f>
        <v>0.5606060606</v>
      </c>
    </row>
    <row r="35">
      <c r="A35" s="48">
        <f t="shared" si="1"/>
        <v>34</v>
      </c>
      <c r="B35" s="48" t="s">
        <v>131</v>
      </c>
      <c r="C35" s="48" t="s">
        <v>39</v>
      </c>
      <c r="D35" s="48">
        <f t="shared" si="2"/>
        <v>206.0600556</v>
      </c>
      <c r="E35" s="48">
        <v>6.0</v>
      </c>
      <c r="F35" s="48">
        <v>4.0</v>
      </c>
      <c r="G35" s="48">
        <f t="shared" si="3"/>
        <v>2</v>
      </c>
      <c r="H35" s="202">
        <f t="shared" si="4"/>
        <v>0.6</v>
      </c>
      <c r="I35" s="202">
        <f>('List of Players'!B64+'List of Players'!B28+'List of Players'!B117+'List of Players'!B109+'List of Players'!B53+'List of Players'!B43+'List of Players'!B128+'List of Players'!B27+'List of Players'!B177+'List of Players'!B36)/('List of Players'!E64+'List of Players'!E28+'List of Players'!E117+'List of Players'!E109+'List of Players'!E53+'List of Players'!E43+'List of Players'!E128+'List of Players'!E27+'List of Players'!E177+'List of Players'!E36)</f>
        <v>0.5555555556</v>
      </c>
    </row>
    <row r="36">
      <c r="A36" s="48">
        <f t="shared" si="1"/>
        <v>35</v>
      </c>
      <c r="B36" s="48" t="s">
        <v>323</v>
      </c>
      <c r="C36" s="48" t="s">
        <v>219</v>
      </c>
      <c r="D36" s="48">
        <f t="shared" si="2"/>
        <v>206.0600527</v>
      </c>
      <c r="E36" s="48">
        <v>6.0</v>
      </c>
      <c r="F36" s="48">
        <v>4.0</v>
      </c>
      <c r="G36" s="48">
        <f t="shared" si="3"/>
        <v>2</v>
      </c>
      <c r="H36" s="202">
        <f t="shared" si="4"/>
        <v>0.6</v>
      </c>
      <c r="I36" s="202">
        <f>('List of Players'!B179+'List of Players'!B63+'List of Players'!B48+'List of Players'!B175+'List of Players'!B147+'List of Players'!B141+'List of Players'!B162+'List of Players'!B143+'List of Players'!B34+'List of Players'!B174)/('List of Players'!E179+'List of Players'!E63+'List of Players'!E48+'List of Players'!E175+'List of Players'!E147+'List of Players'!E141+'List of Players'!E162+'List of Players'!E143+'List of Players'!E34+'List of Players'!E174)</f>
        <v>0.527027027</v>
      </c>
    </row>
    <row r="37">
      <c r="A37" s="50">
        <f t="shared" si="1"/>
        <v>36</v>
      </c>
      <c r="B37" s="50" t="s">
        <v>374</v>
      </c>
      <c r="C37" s="50" t="s">
        <v>227</v>
      </c>
      <c r="D37" s="50">
        <f t="shared" si="2"/>
        <v>206.0600525</v>
      </c>
      <c r="E37" s="50">
        <v>6.0</v>
      </c>
      <c r="F37" s="50">
        <v>4.0</v>
      </c>
      <c r="G37" s="50">
        <f t="shared" si="3"/>
        <v>2</v>
      </c>
      <c r="H37" s="201">
        <f t="shared" si="4"/>
        <v>0.6</v>
      </c>
      <c r="I37" s="201">
        <f>('List of Players'!B182+'List of Players'!B95+'List of Players'!B136+'List of Players'!B68+'List of Players'!B116+'List of Players'!B184+'List of Players'!B101+'List of Players'!B203+'List of Players'!B3+'List of Players'!B153)/('List of Players'!E182+'List of Players'!E95+'List of Players'!E136+'List of Players'!E68+'List of Players'!E116+'List of Players'!E184+'List of Players'!E101+'List of Players'!E203+'List of Players'!E3+'List of Players'!E153)</f>
        <v>0.5245901639</v>
      </c>
    </row>
    <row r="38">
      <c r="A38" s="50">
        <f t="shared" si="1"/>
        <v>37</v>
      </c>
      <c r="B38" s="50" t="s">
        <v>200</v>
      </c>
      <c r="C38" s="50" t="s">
        <v>31</v>
      </c>
      <c r="D38" s="50">
        <f t="shared" si="2"/>
        <v>206.0600507</v>
      </c>
      <c r="E38" s="50">
        <v>6.0</v>
      </c>
      <c r="F38" s="50">
        <v>4.0</v>
      </c>
      <c r="G38" s="50">
        <f t="shared" si="3"/>
        <v>2</v>
      </c>
      <c r="H38" s="51">
        <f t="shared" si="4"/>
        <v>0.6</v>
      </c>
      <c r="I38" s="51">
        <f>('List of Players'!B133+'List of Players'!B8+'List of Players'!B120+'List of Players'!B22+'List of Players'!B66+'List of Players'!B57+'List of Players'!B101+'List of Players'!B6+'List of Players'!B153+'List of Players'!B176)/('List of Players'!E133+'List of Players'!E8+'List of Players'!E120+'List of Players'!E22+'List of Players'!E66+'List of Players'!E57+'List of Players'!E101+'List of Players'!E6+'List of Players'!E153+'List of Players'!E176)</f>
        <v>0.5074626866</v>
      </c>
    </row>
    <row r="39">
      <c r="A39" s="50">
        <f t="shared" si="1"/>
        <v>38</v>
      </c>
      <c r="B39" s="50" t="s">
        <v>63</v>
      </c>
      <c r="C39" s="50" t="s">
        <v>28</v>
      </c>
      <c r="D39" s="50">
        <f t="shared" si="2"/>
        <v>206.0600506</v>
      </c>
      <c r="E39" s="50">
        <v>6.0</v>
      </c>
      <c r="F39" s="50">
        <v>4.0</v>
      </c>
      <c r="G39" s="50">
        <f t="shared" si="3"/>
        <v>2</v>
      </c>
      <c r="H39" s="201">
        <f t="shared" si="4"/>
        <v>0.6</v>
      </c>
      <c r="I39" s="201">
        <f>('List of Players'!B83+'List of Players'!B97+'List of Players'!B24+'List of Players'!B8+'List of Players'!B120+'List of Players'!B127+'List of Players'!B38+'List of Players'!B103+'List of Players'!B201+'List of Players'!B146)/('List of Players'!E83+'List of Players'!E97+'List of Players'!E24+'List of Players'!E8+'List of Players'!E120+'List of Players'!E127+'List of Players'!E38+'List of Players'!E103+'List of Players'!E201+'List of Players'!E146)</f>
        <v>0.5061728395</v>
      </c>
    </row>
    <row r="40">
      <c r="A40" s="48">
        <f t="shared" si="1"/>
        <v>39</v>
      </c>
      <c r="B40" s="48" t="s">
        <v>317</v>
      </c>
      <c r="C40" s="48" t="s">
        <v>217</v>
      </c>
      <c r="D40" s="48">
        <f t="shared" si="2"/>
        <v>206.06005</v>
      </c>
      <c r="E40" s="48">
        <v>6.0</v>
      </c>
      <c r="F40" s="48">
        <v>4.0</v>
      </c>
      <c r="G40" s="48">
        <f t="shared" si="3"/>
        <v>2</v>
      </c>
      <c r="H40" s="49">
        <f t="shared" si="4"/>
        <v>0.6</v>
      </c>
      <c r="I40" s="49">
        <f>('List of Players'!B74+'List of Players'!B12+'List of Players'!B174+'List of Players'!B162+'List of Players'!B34+'List of Players'!B49+'List of Players'!B138+'List of Players'!B53+'List of Players'!B160+'List of Players'!B171)/('List of Players'!E74+'List of Players'!E12+'List of Players'!E174+'List of Players'!E162+'List of Players'!E34+'List of Players'!E49+'List of Players'!E138+'List of Players'!E53+'List of Players'!E160+'List of Players'!E171)</f>
        <v>0.5</v>
      </c>
    </row>
    <row r="41">
      <c r="A41" s="48">
        <f t="shared" si="1"/>
        <v>40</v>
      </c>
      <c r="B41" s="48" t="s">
        <v>202</v>
      </c>
      <c r="C41" s="48" t="s">
        <v>27</v>
      </c>
      <c r="D41" s="48">
        <f t="shared" si="2"/>
        <v>206.0600488</v>
      </c>
      <c r="E41" s="48">
        <v>6.0</v>
      </c>
      <c r="F41" s="48">
        <v>4.0</v>
      </c>
      <c r="G41" s="48">
        <f t="shared" si="3"/>
        <v>2</v>
      </c>
      <c r="H41" s="202">
        <f t="shared" si="4"/>
        <v>0.6</v>
      </c>
      <c r="I41" s="202">
        <f>('List of Players'!B37+'List of Players'!B10+'List of Players'!B2+'List of Players'!B150+'List of Players'!B74+'List of Players'!B108+'List of Players'!B56+'List of Players'!B76+'List of Players'!B62+'List of Players'!B137)/('List of Players'!E37+'List of Players'!E10+'List of Players'!E2+'List of Players'!E150+'List of Players'!E74+'List of Players'!E108+'List of Players'!E56+'List of Players'!E76+'List of Players'!E62+'List of Players'!E137)</f>
        <v>0.487804878</v>
      </c>
    </row>
    <row r="42">
      <c r="A42" s="50">
        <f t="shared" si="1"/>
        <v>41</v>
      </c>
      <c r="B42" s="50" t="s">
        <v>180</v>
      </c>
      <c r="C42" s="50" t="s">
        <v>30</v>
      </c>
      <c r="D42" s="50">
        <f t="shared" si="2"/>
        <v>206.0600469</v>
      </c>
      <c r="E42" s="50">
        <v>6.0</v>
      </c>
      <c r="F42" s="50">
        <v>4.0</v>
      </c>
      <c r="G42" s="50">
        <f t="shared" si="3"/>
        <v>2</v>
      </c>
      <c r="H42" s="51">
        <f t="shared" si="4"/>
        <v>0.6</v>
      </c>
      <c r="I42" s="51">
        <f>('List of Players'!B104+'List of Players'!B121+'List of Players'!B72+'List of Players'!B127+'List of Players'!B77+'List of Players'!B26+'List of Players'!B186+'List of Players'!B192+'List of Players'!B5+'List of Players'!B47)/('List of Players'!E104+'List of Players'!E121+'List of Players'!E72+'List of Players'!E127+'List of Players'!E77+'List of Players'!E26+'List of Players'!E186+'List of Players'!E192+'List of Players'!E5+'List of Players'!E47)</f>
        <v>0.4691358025</v>
      </c>
    </row>
    <row r="43">
      <c r="A43" s="48">
        <f t="shared" si="1"/>
        <v>42</v>
      </c>
      <c r="B43" s="48" t="s">
        <v>426</v>
      </c>
      <c r="C43" s="48" t="s">
        <v>218</v>
      </c>
      <c r="D43" s="48">
        <f t="shared" si="2"/>
        <v>206.0600449</v>
      </c>
      <c r="E43" s="48">
        <v>6.0</v>
      </c>
      <c r="F43" s="48">
        <v>4.0</v>
      </c>
      <c r="G43" s="48">
        <f t="shared" si="3"/>
        <v>2</v>
      </c>
      <c r="H43" s="49">
        <f t="shared" si="4"/>
        <v>0.6</v>
      </c>
      <c r="I43" s="49">
        <f>('List of Players'!B156+'List of Players'!B37+'List of Players'!B25+'List of Players'!B11+'List of Players'!B63+'List of Players'!B169+'List of Players'!B12+'List of Players'!B149+'List of Players'!B162+'List of Players'!B62)/('List of Players'!E156+'List of Players'!E37+'List of Players'!E25+'List of Players'!E11+'List of Players'!E63+'List of Players'!E169+'List of Players'!E12+'List of Players'!E149+'List of Players'!E162+'List of Players'!E62)</f>
        <v>0.4487179487</v>
      </c>
    </row>
    <row r="44">
      <c r="A44" s="50">
        <f t="shared" si="1"/>
        <v>43</v>
      </c>
      <c r="B44" s="50" t="s">
        <v>79</v>
      </c>
      <c r="C44" s="50" t="s">
        <v>33</v>
      </c>
      <c r="D44" s="50">
        <f t="shared" si="2"/>
        <v>205.0625635</v>
      </c>
      <c r="E44" s="50">
        <v>5.0</v>
      </c>
      <c r="F44" s="50">
        <v>3.0</v>
      </c>
      <c r="G44" s="50">
        <f t="shared" si="3"/>
        <v>2</v>
      </c>
      <c r="H44" s="201">
        <f t="shared" si="4"/>
        <v>0.625</v>
      </c>
      <c r="I44" s="201">
        <f>('List of Players'!B18+'List of Players'!B67+'List of Players'!B26+'List of Players'!B166+'List of Players'!B188+'List of Players'!B59+'List of Players'!B66+'List of Players'!B35)/('List of Players'!E18+'List of Players'!E67+'List of Players'!E26+'List of Players'!E166+'List of Players'!E188+'List of Players'!E59+'List of Players'!E66+'List of Players'!E35)</f>
        <v>0.6351351351</v>
      </c>
    </row>
    <row r="45">
      <c r="A45" s="48">
        <f t="shared" si="1"/>
        <v>44</v>
      </c>
      <c r="B45" s="48" t="s">
        <v>198</v>
      </c>
      <c r="C45" s="48" t="s">
        <v>27</v>
      </c>
      <c r="D45" s="48">
        <f t="shared" si="2"/>
        <v>205.0625508</v>
      </c>
      <c r="E45" s="48">
        <v>5.0</v>
      </c>
      <c r="F45" s="48">
        <v>3.0</v>
      </c>
      <c r="G45" s="48">
        <f t="shared" si="3"/>
        <v>2</v>
      </c>
      <c r="H45" s="202">
        <f t="shared" si="4"/>
        <v>0.625</v>
      </c>
      <c r="I45" s="202">
        <f>('List of Players'!B75+'List of Players'!B39+'List of Players'!B178+'List of Players'!B13+'List of Players'!B128+'List of Players'!B168+'List of Players'!B172+'List of Players'!B105)/('List of Players'!E75+'List of Players'!E39+'List of Players'!E178+'List of Players'!E13+'List of Players'!E128+'List of Players'!E168+'List of Players'!E172+'List of Players'!E105)</f>
        <v>0.5076923077</v>
      </c>
    </row>
    <row r="46">
      <c r="A46" s="48">
        <f t="shared" si="1"/>
        <v>45</v>
      </c>
      <c r="B46" s="48" t="s">
        <v>118</v>
      </c>
      <c r="C46" s="48" t="s">
        <v>39</v>
      </c>
      <c r="D46" s="48">
        <f t="shared" si="2"/>
        <v>205.0625507</v>
      </c>
      <c r="E46" s="48">
        <v>5.0</v>
      </c>
      <c r="F46" s="48">
        <v>3.0</v>
      </c>
      <c r="G46" s="48">
        <f t="shared" si="3"/>
        <v>2</v>
      </c>
      <c r="H46" s="202">
        <f t="shared" si="4"/>
        <v>0.625</v>
      </c>
      <c r="I46" s="202">
        <f>('List of Players'!B172+'List of Players'!B34+'List of Players'!B179+'List of Players'!B45+'List of Players'!B174+'List of Players'!B74+'List of Players'!B187+'List of Players'!B149)/('List of Players'!E172+'List of Players'!E34+'List of Players'!E179+'List of Players'!E45+'List of Players'!E174+'List of Players'!E74+'List of Players'!E187+'List of Players'!E149)</f>
        <v>0.5070422535</v>
      </c>
    </row>
    <row r="47">
      <c r="A47" s="48">
        <f t="shared" si="1"/>
        <v>46</v>
      </c>
      <c r="B47" s="48" t="s">
        <v>189</v>
      </c>
      <c r="C47" s="48" t="s">
        <v>24</v>
      </c>
      <c r="D47" s="48">
        <f t="shared" si="2"/>
        <v>205.0625492</v>
      </c>
      <c r="E47" s="48">
        <v>5.0</v>
      </c>
      <c r="F47" s="48">
        <v>3.0</v>
      </c>
      <c r="G47" s="48">
        <f t="shared" si="3"/>
        <v>2</v>
      </c>
      <c r="H47" s="49">
        <f t="shared" si="4"/>
        <v>0.625</v>
      </c>
      <c r="I47" s="49">
        <f>('List of Players'!B179+'List of Players'!B141+'List of Players'!B45+'List of Players'!B36+'List of Players'!B63+'List of Players'!B143+'List of Players'!B84+'List of Players'!B175)/('List of Players'!E179+'List of Players'!E141+'List of Players'!E45+'List of Players'!E36+'List of Players'!E63+'List of Players'!E143+'List of Players'!E84+'List of Players'!E175)</f>
        <v>0.4920634921</v>
      </c>
    </row>
    <row r="48">
      <c r="A48" s="50">
        <f t="shared" si="1"/>
        <v>47</v>
      </c>
      <c r="B48" s="50" t="s">
        <v>370</v>
      </c>
      <c r="C48" s="50"/>
      <c r="D48" s="50">
        <f t="shared" si="2"/>
        <v>205.0625466</v>
      </c>
      <c r="E48" s="50">
        <v>5.0</v>
      </c>
      <c r="F48" s="50">
        <v>3.0</v>
      </c>
      <c r="G48" s="50">
        <f t="shared" si="3"/>
        <v>2</v>
      </c>
      <c r="H48" s="51">
        <f t="shared" si="4"/>
        <v>0.625</v>
      </c>
      <c r="I48" s="51">
        <f>('List of Players'!B154+'List of Players'!B144+'List of Players'!B24+'List of Players'!B8+'List of Players'!B127+'List of Players'!B38+'List of Players'!B116+'List of Players'!B110)/('List of Players'!E154+'List of Players'!E144+'List of Players'!E24+'List of Players'!E8+'List of Players'!E127+'List of Players'!E38+'List of Players'!E116+'List of Players'!E110)</f>
        <v>0.4657534247</v>
      </c>
    </row>
    <row r="49">
      <c r="A49" s="48">
        <f t="shared" si="1"/>
        <v>48</v>
      </c>
      <c r="B49" s="48" t="s">
        <v>468</v>
      </c>
      <c r="C49" s="48" t="s">
        <v>222</v>
      </c>
      <c r="D49" s="48">
        <f t="shared" si="2"/>
        <v>204.0667196</v>
      </c>
      <c r="E49" s="48">
        <v>4.0</v>
      </c>
      <c r="F49" s="48">
        <v>2.0</v>
      </c>
      <c r="G49" s="48">
        <f t="shared" si="3"/>
        <v>2</v>
      </c>
      <c r="H49" s="202">
        <f t="shared" si="4"/>
        <v>0.6666666667</v>
      </c>
      <c r="I49" s="202">
        <f>('List of Players'!B161+'List of Players'!B2+'List of Players'!B148+'List of Players'!B124+'List of Players'!B12+'List of Players'!B19)/('List of Players'!E161+'List of Players'!E2+'List of Players'!E148+'List of Players'!E124+'List of Players'!E12+'List of Players'!E19)</f>
        <v>0.5294117647</v>
      </c>
    </row>
    <row r="50">
      <c r="A50" s="48">
        <f t="shared" si="1"/>
        <v>49</v>
      </c>
      <c r="B50" s="48" t="s">
        <v>377</v>
      </c>
      <c r="C50" s="48" t="s">
        <v>219</v>
      </c>
      <c r="D50" s="48">
        <f t="shared" si="2"/>
        <v>204.0667145</v>
      </c>
      <c r="E50" s="48">
        <v>4.0</v>
      </c>
      <c r="F50" s="48">
        <v>2.0</v>
      </c>
      <c r="G50" s="48">
        <f t="shared" si="3"/>
        <v>2</v>
      </c>
      <c r="H50" s="49">
        <f t="shared" si="4"/>
        <v>0.6666666667</v>
      </c>
      <c r="I50" s="49">
        <f>('List of Players'!B57+'List of Players'!B54+'List of Players'!B129+'List of Players'!B6+'List of Players'!B56+'List of Players'!B185)/('List of Players'!E57+'List of Players'!E54+'List of Players'!E129+'List of Players'!E6+'List of Players'!E56+'List of Players'!E185)</f>
        <v>0.4782608696</v>
      </c>
    </row>
    <row r="51">
      <c r="A51" s="50">
        <f t="shared" si="1"/>
        <v>50</v>
      </c>
      <c r="B51" s="50" t="s">
        <v>206</v>
      </c>
      <c r="C51" s="50" t="s">
        <v>35</v>
      </c>
      <c r="D51" s="50">
        <f t="shared" si="2"/>
        <v>204.0667137</v>
      </c>
      <c r="E51" s="50">
        <v>4.0</v>
      </c>
      <c r="F51" s="50">
        <v>2.0</v>
      </c>
      <c r="G51" s="50">
        <f t="shared" si="3"/>
        <v>2</v>
      </c>
      <c r="H51" s="51">
        <f t="shared" si="4"/>
        <v>0.6666666667</v>
      </c>
      <c r="I51" s="51">
        <f>('List of Players'!B87+'List of Players'!B186+'List of Players'!B55+'List of Players'!B153+'List of Players'!B8+'List of Players'!B193)/('List of Players'!E87+'List of Players'!E186+'List of Players'!E55+'List of Players'!E153+'List of Players'!E8+'List of Players'!E193)</f>
        <v>0.4705882353</v>
      </c>
    </row>
    <row r="52">
      <c r="A52" s="48">
        <f t="shared" si="1"/>
        <v>51</v>
      </c>
      <c r="B52" s="48" t="s">
        <v>85</v>
      </c>
      <c r="C52" s="48" t="s">
        <v>34</v>
      </c>
      <c r="D52" s="48">
        <f t="shared" si="2"/>
        <v>204.0667123</v>
      </c>
      <c r="E52" s="48">
        <v>4.0</v>
      </c>
      <c r="F52" s="48">
        <v>2.0</v>
      </c>
      <c r="G52" s="48">
        <f t="shared" si="3"/>
        <v>2</v>
      </c>
      <c r="H52" s="202">
        <f t="shared" si="4"/>
        <v>0.6666666667</v>
      </c>
      <c r="I52" s="202">
        <f>('List of Players'!B13+'List of Players'!B128+'List of Players'!B168+'List of Players'!B19+'List of Players'!B148+'List of Players'!B138)/('List of Players'!E13+'List of Players'!E128+'List of Players'!E168+'List of Players'!E19+'List of Players'!E148+'List of Players'!E138)</f>
        <v>0.4565217391</v>
      </c>
    </row>
    <row r="53">
      <c r="A53" s="48">
        <f t="shared" si="1"/>
        <v>52</v>
      </c>
      <c r="B53" s="48" t="s">
        <v>43</v>
      </c>
      <c r="C53" s="48" t="s">
        <v>25</v>
      </c>
      <c r="D53" s="48">
        <f t="shared" si="2"/>
        <v>204.0667089</v>
      </c>
      <c r="E53" s="48">
        <v>4.0</v>
      </c>
      <c r="F53" s="48">
        <v>2.0</v>
      </c>
      <c r="G53" s="48">
        <f t="shared" si="3"/>
        <v>2</v>
      </c>
      <c r="H53" s="49">
        <f t="shared" si="4"/>
        <v>0.6666666667</v>
      </c>
      <c r="I53" s="49">
        <f>('List of Players'!B81+'List of Players'!B156+'List of Players'!B37+'List of Players'!B23+'List of Players'!B165+'List of Players'!B93)/('List of Players'!E81+'List of Players'!E156+'List of Players'!E37+'List of Players'!E23+'List of Players'!E165+'List of Players'!E93)</f>
        <v>0.4222222222</v>
      </c>
    </row>
    <row r="54">
      <c r="A54" s="48">
        <f t="shared" si="1"/>
        <v>53</v>
      </c>
      <c r="B54" s="48" t="s">
        <v>528</v>
      </c>
      <c r="C54" s="48" t="s">
        <v>218</v>
      </c>
      <c r="D54" s="48">
        <f t="shared" si="2"/>
        <v>204.0667087</v>
      </c>
      <c r="E54" s="48">
        <v>4.0</v>
      </c>
      <c r="F54" s="48">
        <v>2.0</v>
      </c>
      <c r="G54" s="48">
        <f t="shared" si="3"/>
        <v>2</v>
      </c>
      <c r="H54" s="49">
        <f t="shared" si="4"/>
        <v>0.6666666667</v>
      </c>
      <c r="I54" s="49">
        <f>('List of Players'!B50+'List of Players'!B32+'List of Players'!B150+'List of Players'!B168+'List of Players'!B76+'List of Players'!B42)/('List of Players'!E50+'List of Players'!E32+'List of Players'!E150+'List of Players'!E168+'List of Players'!E76+'List of Players'!E42)</f>
        <v>0.42</v>
      </c>
    </row>
    <row r="55">
      <c r="A55" s="48">
        <f t="shared" si="1"/>
        <v>54</v>
      </c>
      <c r="B55" s="48" t="s">
        <v>117</v>
      </c>
      <c r="C55" s="48" t="s">
        <v>37</v>
      </c>
      <c r="D55" s="48">
        <f t="shared" si="2"/>
        <v>203.0750576</v>
      </c>
      <c r="E55" s="48">
        <v>3.0</v>
      </c>
      <c r="F55" s="48">
        <v>1.0</v>
      </c>
      <c r="G55" s="48">
        <f t="shared" si="3"/>
        <v>2</v>
      </c>
      <c r="H55" s="202">
        <f t="shared" si="4"/>
        <v>0.75</v>
      </c>
      <c r="I55" s="202">
        <f>('List of Players'!B81+'List of Players'!B162+'List of Players'!B69+'List of Players'!B179)/('List of Players'!E81+'List of Players'!E162+'List of Players'!E69+'List of Players'!E179)</f>
        <v>0.5757575758</v>
      </c>
    </row>
    <row r="56">
      <c r="A56" s="50">
        <f t="shared" si="1"/>
        <v>55</v>
      </c>
      <c r="B56" s="50" t="s">
        <v>101</v>
      </c>
      <c r="C56" s="50" t="s">
        <v>30</v>
      </c>
      <c r="D56" s="50">
        <f t="shared" si="2"/>
        <v>203.0750567</v>
      </c>
      <c r="E56" s="50">
        <v>3.0</v>
      </c>
      <c r="F56" s="50">
        <v>1.0</v>
      </c>
      <c r="G56" s="50">
        <f t="shared" si="3"/>
        <v>2</v>
      </c>
      <c r="H56" s="201">
        <f t="shared" si="4"/>
        <v>0.75</v>
      </c>
      <c r="I56" s="201">
        <f>('List of Players'!B57+'List of Players'!B197+'List of Players'!B110+'List of Players'!B114)/('List of Players'!E57+'List of Players'!E197+'List of Players'!E110+'List of Players'!E114)</f>
        <v>0.5666666667</v>
      </c>
    </row>
    <row r="57">
      <c r="A57" s="50">
        <f t="shared" si="1"/>
        <v>56</v>
      </c>
      <c r="B57" s="50" t="s">
        <v>197</v>
      </c>
      <c r="C57" s="50" t="s">
        <v>30</v>
      </c>
      <c r="D57" s="50">
        <f t="shared" si="2"/>
        <v>106.054604</v>
      </c>
      <c r="E57" s="50">
        <v>6.0</v>
      </c>
      <c r="F57" s="50">
        <v>5.0</v>
      </c>
      <c r="G57" s="50">
        <f t="shared" si="3"/>
        <v>1</v>
      </c>
      <c r="H57" s="201">
        <f t="shared" si="4"/>
        <v>0.5454545455</v>
      </c>
      <c r="I57" s="201">
        <f>('List of Players'!B55+'List of Players'!B113+'List of Players'!B99+'List of Players'!B59+'List of Players'!B98+'List of Players'!B80+'List of Players'!B176+'List of Players'!B58+'List of Players'!B106+'List of Players'!B200+'List of Players'!B8)/('List of Players'!E55+'List of Players'!E113+'List of Players'!E99+'List of Players'!E59+'List of Players'!E98+'List of Players'!E80+'List of Players'!E176+'List of Players'!E58+'List of Players'!E106+'List of Players'!E200+'List of Players'!E8)</f>
        <v>0.5853658537</v>
      </c>
    </row>
    <row r="58">
      <c r="A58" s="50">
        <f t="shared" si="1"/>
        <v>57</v>
      </c>
      <c r="B58" s="50" t="s">
        <v>357</v>
      </c>
      <c r="C58" s="50" t="s">
        <v>224</v>
      </c>
      <c r="D58" s="50">
        <f t="shared" si="2"/>
        <v>106.0546017</v>
      </c>
      <c r="E58" s="50">
        <v>6.0</v>
      </c>
      <c r="F58" s="50">
        <v>5.0</v>
      </c>
      <c r="G58" s="50">
        <f t="shared" si="3"/>
        <v>1</v>
      </c>
      <c r="H58" s="201">
        <f t="shared" si="4"/>
        <v>0.5454545455</v>
      </c>
      <c r="I58" s="201">
        <f>('List of Players'!B46+'List of Players'!B116+'List of Players'!B52+'List of Players'!B132+'List of Players'!B184+'List of Players'!B70+'List of Players'!B195+'List of Players'!B3+'List of Players'!B153+'List of Players'!B176+'List of Players'!B158)/('List of Players'!E46+'List of Players'!E116+'List of Players'!E52+'List of Players'!E132+'List of Players'!E184+'List of Players'!E70+'List of Players'!E195+'List of Players'!E3+'List of Players'!E153+'List of Players'!E176+'List of Players'!E158)</f>
        <v>0.5625</v>
      </c>
    </row>
    <row r="59">
      <c r="A59" s="50">
        <f t="shared" si="1"/>
        <v>58</v>
      </c>
      <c r="B59" s="50" t="s">
        <v>199</v>
      </c>
      <c r="C59" s="50" t="s">
        <v>36</v>
      </c>
      <c r="D59" s="50">
        <f t="shared" si="2"/>
        <v>106.0545894</v>
      </c>
      <c r="E59" s="50">
        <v>6.0</v>
      </c>
      <c r="F59" s="50">
        <v>5.0</v>
      </c>
      <c r="G59" s="50">
        <f t="shared" si="3"/>
        <v>1</v>
      </c>
      <c r="H59" s="51">
        <f t="shared" si="4"/>
        <v>0.5454545455</v>
      </c>
      <c r="I59" s="51">
        <f>('List of Players'!B170+'List of Players'!B60+'List of Players'!B159+'List of Players'!B190+'List of Players'!B121+'List of Players'!B52+'List of Players'!B87+'List of Players'!B15+'List of Players'!B200+'List of Players'!B194+'List of Players'!B83)/('List of Players'!E170+'List of Players'!E60+'List of Players'!E159+'List of Players'!E190+'List of Players'!E121+'List of Players'!E52+'List of Players'!E87+'List of Players'!E15+'List of Players'!E200+'List of Players'!E194+'List of Players'!E83)</f>
        <v>0.4393939394</v>
      </c>
    </row>
    <row r="60">
      <c r="A60" s="48">
        <f t="shared" si="1"/>
        <v>59</v>
      </c>
      <c r="B60" s="48" t="s">
        <v>333</v>
      </c>
      <c r="C60" s="48" t="s">
        <v>220</v>
      </c>
      <c r="D60" s="48">
        <f t="shared" si="2"/>
        <v>105.0556027</v>
      </c>
      <c r="E60" s="48">
        <v>5.0</v>
      </c>
      <c r="F60" s="48">
        <v>4.0</v>
      </c>
      <c r="G60" s="48">
        <f t="shared" si="3"/>
        <v>1</v>
      </c>
      <c r="H60" s="49">
        <f t="shared" si="4"/>
        <v>0.5555555556</v>
      </c>
      <c r="I60" s="49">
        <f>('List of Players'!B151+'List of Players'!B108+'List of Players'!B145+'List of Players'!B32+'List of Players'!B172+'List of Players'!B105+'List of Players'!B21+'List of Players'!B109+'List of Players'!B85)/('List of Players'!E151+'List of Players'!E108+'List of Players'!E145+'List of Players'!E32+'List of Players'!E172+'List of Players'!E105+'List of Players'!E21+'List of Players'!E109+'List of Players'!E85)</f>
        <v>0.4716981132</v>
      </c>
    </row>
    <row r="61">
      <c r="A61" s="48">
        <f t="shared" si="1"/>
        <v>60</v>
      </c>
      <c r="B61" s="48" t="s">
        <v>171</v>
      </c>
      <c r="C61" s="48" t="s">
        <v>34</v>
      </c>
      <c r="D61" s="48">
        <f t="shared" si="2"/>
        <v>105.0556015</v>
      </c>
      <c r="E61" s="48">
        <v>5.0</v>
      </c>
      <c r="F61" s="48">
        <v>4.0</v>
      </c>
      <c r="G61" s="48">
        <f t="shared" si="3"/>
        <v>1</v>
      </c>
      <c r="H61" s="202">
        <f t="shared" si="4"/>
        <v>0.5555555556</v>
      </c>
      <c r="I61" s="202">
        <f>('List of Players'!B7+'List of Players'!B150+'List of Players'!B131+'List of Players'!B177+'List of Players'!B162+'List of Players'!B43+'List of Players'!B137+'List of Players'!B117+'List of Players'!B23)/('List of Players'!E7+'List of Players'!E150+'List of Players'!E131+'List of Players'!E177+'List of Players'!E162+'List of Players'!E43+'List of Players'!E137+'List of Players'!E117+'List of Players'!E23)</f>
        <v>0.4594594595</v>
      </c>
    </row>
    <row r="62">
      <c r="A62" s="50">
        <f t="shared" si="1"/>
        <v>61</v>
      </c>
      <c r="B62" s="50" t="s">
        <v>349</v>
      </c>
      <c r="C62" s="50" t="s">
        <v>223</v>
      </c>
      <c r="D62" s="50">
        <f t="shared" si="2"/>
        <v>105.0555962</v>
      </c>
      <c r="E62" s="50">
        <v>5.0</v>
      </c>
      <c r="F62" s="50">
        <v>4.0</v>
      </c>
      <c r="G62" s="50">
        <f t="shared" si="3"/>
        <v>1</v>
      </c>
      <c r="H62" s="51">
        <f t="shared" si="4"/>
        <v>0.5555555556</v>
      </c>
      <c r="I62" s="51">
        <f>('List of Players'!B115+'List of Players'!B77+'List of Players'!B86+'List of Players'!B158+'List of Players'!B8+'List of Players'!B121+'List of Players'!B52+'List of Players'!B87+'List of Players'!B110)/('List of Players'!E115+'List of Players'!E77+'List of Players'!E86+'List of Players'!E158+'List of Players'!E8+'List of Players'!E121+'List of Players'!E52+'List of Players'!E87+'List of Players'!E110)</f>
        <v>0.40625</v>
      </c>
    </row>
    <row r="63">
      <c r="A63" s="48">
        <f t="shared" si="1"/>
        <v>62</v>
      </c>
      <c r="B63" s="48" t="s">
        <v>446</v>
      </c>
      <c r="C63" s="48" t="s">
        <v>217</v>
      </c>
      <c r="D63" s="48">
        <f t="shared" si="2"/>
        <v>104.0571979</v>
      </c>
      <c r="E63" s="48">
        <v>4.0</v>
      </c>
      <c r="F63" s="48">
        <v>3.0</v>
      </c>
      <c r="G63" s="48">
        <f t="shared" si="3"/>
        <v>1</v>
      </c>
      <c r="H63" s="49">
        <f t="shared" si="4"/>
        <v>0.5714285714</v>
      </c>
      <c r="I63" s="49">
        <f>('List of Players'!B108+'List of Players'!B43+'List of Players'!B139+'List of Players'!B64+'List of Players'!B105+'List of Players'!B117+'List of Players'!B23)/('List of Players'!E108+'List of Players'!E43+'List of Players'!E139+'List of Players'!E64+'List of Players'!E105+'List of Players'!E117+'List of Players'!E23)</f>
        <v>0.55</v>
      </c>
    </row>
    <row r="64">
      <c r="A64" s="48">
        <f t="shared" si="1"/>
        <v>63</v>
      </c>
      <c r="B64" s="48" t="s">
        <v>535</v>
      </c>
      <c r="C64" s="48" t="s">
        <v>217</v>
      </c>
      <c r="D64" s="48">
        <f t="shared" si="2"/>
        <v>104.0571955</v>
      </c>
      <c r="E64" s="48">
        <v>4.0</v>
      </c>
      <c r="F64" s="48">
        <v>3.0</v>
      </c>
      <c r="G64" s="48">
        <f t="shared" si="3"/>
        <v>1</v>
      </c>
      <c r="H64" s="202">
        <f t="shared" si="4"/>
        <v>0.5714285714</v>
      </c>
      <c r="I64" s="202">
        <f>('List of Players'!B169+'List of Players'!B11+'List of Players'!B152+'List of Players'!B137+'List of Players'!B161+'List of Players'!B2+'List of Players'!B196)/('List of Players'!E169+'List of Players'!E11+'List of Players'!E152+'List of Players'!E137+'List of Players'!E161+'List of Players'!E2+'List of Players'!E196)</f>
        <v>0.5263157895</v>
      </c>
    </row>
    <row r="65">
      <c r="A65" s="48">
        <f t="shared" si="1"/>
        <v>64</v>
      </c>
      <c r="B65" s="48" t="s">
        <v>183</v>
      </c>
      <c r="C65" s="48" t="s">
        <v>37</v>
      </c>
      <c r="D65" s="48">
        <f t="shared" si="2"/>
        <v>104.0571953</v>
      </c>
      <c r="E65" s="48">
        <v>4.0</v>
      </c>
      <c r="F65" s="48">
        <v>3.0</v>
      </c>
      <c r="G65" s="48">
        <f t="shared" si="3"/>
        <v>1</v>
      </c>
      <c r="H65" s="202">
        <f t="shared" si="4"/>
        <v>0.5714285714</v>
      </c>
      <c r="I65" s="202">
        <f>('List of Players'!B53+'List of Players'!B7+'List of Players'!B84+'List of Players'!B131+'List of Players'!B16+'List of Players'!B56+'List of Players'!B76)/('List of Players'!E53+'List of Players'!E7+'List of Players'!E84+'List of Players'!E131+'List of Players'!E16+'List of Players'!E56+'List of Players'!E76)</f>
        <v>0.5245901639</v>
      </c>
    </row>
    <row r="66">
      <c r="A66" s="50">
        <f t="shared" si="1"/>
        <v>65</v>
      </c>
      <c r="B66" s="50" t="s">
        <v>465</v>
      </c>
      <c r="C66" s="50" t="s">
        <v>224</v>
      </c>
      <c r="D66" s="50">
        <f t="shared" si="2"/>
        <v>104.0571949</v>
      </c>
      <c r="E66" s="50">
        <v>4.0</v>
      </c>
      <c r="F66" s="50">
        <v>3.0</v>
      </c>
      <c r="G66" s="50">
        <f t="shared" si="3"/>
        <v>1</v>
      </c>
      <c r="H66" s="51">
        <f t="shared" si="4"/>
        <v>0.5714285714</v>
      </c>
      <c r="I66" s="51">
        <f>('List of Players'!B58+'List of Players'!B101+'List of Players'!B194+'List of Players'!B135+'List of Players'!B134+'List of Players'!B60+'List of Players'!B106)/('List of Players'!E58+'List of Players'!E101+'List of Players'!E194+'List of Players'!E135+'List of Players'!E134+'List of Players'!E60+'List of Players'!E106)</f>
        <v>0.5208333333</v>
      </c>
    </row>
    <row r="67">
      <c r="A67" s="50">
        <f t="shared" si="1"/>
        <v>66</v>
      </c>
      <c r="B67" s="50" t="s">
        <v>380</v>
      </c>
      <c r="C67" s="50" t="s">
        <v>226</v>
      </c>
      <c r="D67" s="50">
        <f t="shared" si="2"/>
        <v>104.057192</v>
      </c>
      <c r="E67" s="50">
        <v>4.0</v>
      </c>
      <c r="F67" s="50">
        <v>3.0</v>
      </c>
      <c r="G67" s="50">
        <f t="shared" si="3"/>
        <v>1</v>
      </c>
      <c r="H67" s="201">
        <f t="shared" si="4"/>
        <v>0.5714285714</v>
      </c>
      <c r="I67" s="201">
        <f>('List of Players'!B184+'List of Players'!B79+'List of Players'!B159+'List of Players'!B166+'List of Players'!B121+'List of Players'!B127+'List of Players'!B66)/('List of Players'!E184+'List of Players'!E79+'List of Players'!E159+'List of Players'!E166+'List of Players'!E121+'List of Players'!E127+'List of Players'!E66)</f>
        <v>0.4912280702</v>
      </c>
    </row>
    <row r="68">
      <c r="A68" s="50">
        <f t="shared" si="1"/>
        <v>67</v>
      </c>
      <c r="B68" s="50" t="s">
        <v>88</v>
      </c>
      <c r="C68" s="50" t="s">
        <v>33</v>
      </c>
      <c r="D68" s="50">
        <f t="shared" si="2"/>
        <v>104.0571919</v>
      </c>
      <c r="E68" s="50">
        <v>4.0</v>
      </c>
      <c r="F68" s="50">
        <v>3.0</v>
      </c>
      <c r="G68" s="50">
        <f t="shared" si="3"/>
        <v>1</v>
      </c>
      <c r="H68" s="51">
        <f t="shared" si="4"/>
        <v>0.5714285714</v>
      </c>
      <c r="I68" s="51">
        <f>('List of Players'!B22+'List of Players'!B154+'List of Players'!B97+'List of Players'!B106+'List of Players'!B47+'List of Players'!B121+'List of Players'!B100)/('List of Players'!E22+'List of Players'!E154+'List of Players'!E97+'List of Players'!E106+'List of Players'!E47+'List of Players'!E121+'List of Players'!E100)</f>
        <v>0.4909090909</v>
      </c>
    </row>
    <row r="69">
      <c r="A69" s="50">
        <f t="shared" si="1"/>
        <v>68</v>
      </c>
      <c r="B69" s="50" t="s">
        <v>73</v>
      </c>
      <c r="C69" s="50" t="s">
        <v>30</v>
      </c>
      <c r="D69" s="50">
        <f t="shared" si="2"/>
        <v>104.0571897</v>
      </c>
      <c r="E69" s="50">
        <v>4.0</v>
      </c>
      <c r="F69" s="50">
        <v>3.0</v>
      </c>
      <c r="G69" s="50">
        <f t="shared" si="3"/>
        <v>1</v>
      </c>
      <c r="H69" s="201">
        <f t="shared" si="4"/>
        <v>0.5714285714</v>
      </c>
      <c r="I69" s="201">
        <f>('List of Players'!B129+'List of Players'!B136+'List of Players'!B135+'List of Players'!B170+'List of Players'!B132+'List of Players'!B144+'List of Players'!B103)/('List of Players'!E129+'List of Players'!E136+'List of Players'!E135+'List of Players'!E170+'List of Players'!E132+'List of Players'!E144+'List of Players'!E103)</f>
        <v>0.46875</v>
      </c>
    </row>
    <row r="70">
      <c r="A70" s="50">
        <f t="shared" si="1"/>
        <v>69</v>
      </c>
      <c r="B70" s="50" t="s">
        <v>366</v>
      </c>
      <c r="C70" s="50" t="s">
        <v>224</v>
      </c>
      <c r="D70" s="50">
        <f t="shared" si="2"/>
        <v>104.0571783</v>
      </c>
      <c r="E70" s="50">
        <v>4.0</v>
      </c>
      <c r="F70" s="50">
        <v>3.0</v>
      </c>
      <c r="G70" s="50">
        <f t="shared" si="3"/>
        <v>1</v>
      </c>
      <c r="H70" s="51">
        <f t="shared" si="4"/>
        <v>0.5714285714</v>
      </c>
      <c r="I70" s="51">
        <f>('List of Players'!B8+'List of Players'!B115+'List of Players'!B127+'List of Players'!B5+'List of Players'!B129+'List of Players'!B173+'List of Players'!B133)/('List of Players'!E8+'List of Players'!E115+'List of Players'!E127+'List of Players'!E5+'List of Players'!E129+'List of Players'!E173+'List of Players'!E133)</f>
        <v>0.3548387097</v>
      </c>
    </row>
    <row r="71">
      <c r="A71" s="48">
        <f t="shared" si="1"/>
        <v>70</v>
      </c>
      <c r="B71" s="48" t="s">
        <v>126</v>
      </c>
      <c r="C71" s="48" t="s">
        <v>39</v>
      </c>
      <c r="D71" s="48">
        <f t="shared" si="2"/>
        <v>103.060069</v>
      </c>
      <c r="E71" s="48">
        <v>3.0</v>
      </c>
      <c r="F71" s="48">
        <v>2.0</v>
      </c>
      <c r="G71" s="48">
        <f t="shared" si="3"/>
        <v>1</v>
      </c>
      <c r="H71" s="49">
        <f t="shared" si="4"/>
        <v>0.6</v>
      </c>
      <c r="I71" s="49">
        <f>('List of Players'!B69+'List of Players'!B138+'List of Players'!B165+'List of Players'!B10+'List of Players'!B102)/('List of Players'!E69+'List of Players'!E138+'List of Players'!E165+'List of Players'!E10+'List of Players'!E102)</f>
        <v>0.6904761905</v>
      </c>
    </row>
    <row r="72">
      <c r="A72" s="50">
        <f t="shared" si="1"/>
        <v>71</v>
      </c>
      <c r="B72" s="50" t="s">
        <v>536</v>
      </c>
      <c r="C72" s="50" t="s">
        <v>226</v>
      </c>
      <c r="D72" s="50">
        <f t="shared" si="2"/>
        <v>103.0600673</v>
      </c>
      <c r="E72" s="50">
        <v>3.0</v>
      </c>
      <c r="F72" s="50">
        <v>2.0</v>
      </c>
      <c r="G72" s="50">
        <f t="shared" si="3"/>
        <v>1</v>
      </c>
      <c r="H72" s="51">
        <f t="shared" si="4"/>
        <v>0.6</v>
      </c>
      <c r="I72" s="51">
        <f>('List of Players'!B5+'List of Players'!B146+'List of Players'!B15+'List of Players'!B26+'List of Players'!B59)/('List of Players'!E5+'List of Players'!E146+'List of Players'!E15+'List of Players'!E26+'List of Players'!E59)</f>
        <v>0.6734693878</v>
      </c>
    </row>
    <row r="73">
      <c r="A73" s="48">
        <f t="shared" si="1"/>
        <v>72</v>
      </c>
      <c r="B73" s="48" t="s">
        <v>128</v>
      </c>
      <c r="C73" s="48" t="s">
        <v>39</v>
      </c>
      <c r="D73" s="48">
        <f t="shared" si="2"/>
        <v>103.0600472</v>
      </c>
      <c r="E73" s="48">
        <v>3.0</v>
      </c>
      <c r="F73" s="48">
        <v>2.0</v>
      </c>
      <c r="G73" s="48">
        <f t="shared" si="3"/>
        <v>1</v>
      </c>
      <c r="H73" s="202">
        <f t="shared" si="4"/>
        <v>0.6</v>
      </c>
      <c r="I73" s="202">
        <f>('List of Players'!B199+'List of Players'!B131+'List of Players'!B168+'List of Players'!B56+'List of Players'!B91)/('List of Players'!E199+'List of Players'!E131+'List of Players'!E168+'List of Players'!E56+'List of Players'!E91)</f>
        <v>0.4722222222</v>
      </c>
    </row>
    <row r="74">
      <c r="A74" s="50">
        <f t="shared" si="1"/>
        <v>73</v>
      </c>
      <c r="B74" s="50" t="s">
        <v>514</v>
      </c>
      <c r="C74" s="50" t="s">
        <v>223</v>
      </c>
      <c r="D74" s="50">
        <f t="shared" si="2"/>
        <v>102.066728</v>
      </c>
      <c r="E74" s="50">
        <v>2.0</v>
      </c>
      <c r="F74" s="50">
        <v>1.0</v>
      </c>
      <c r="G74" s="50">
        <f t="shared" si="3"/>
        <v>1</v>
      </c>
      <c r="H74" s="201">
        <f t="shared" si="4"/>
        <v>0.6666666667</v>
      </c>
      <c r="I74" s="201">
        <f>('List of Players'!B132+'List of Players'!B58+'List of Players'!B70)/('List of Players'!E132+'List of Players'!E58+'List of Players'!E70)</f>
        <v>0.6129032258</v>
      </c>
    </row>
    <row r="75">
      <c r="A75" s="50">
        <f t="shared" si="1"/>
        <v>74</v>
      </c>
      <c r="B75" s="50" t="s">
        <v>412</v>
      </c>
      <c r="C75" s="50" t="s">
        <v>227</v>
      </c>
      <c r="D75" s="50">
        <f t="shared" si="2"/>
        <v>102.0667076</v>
      </c>
      <c r="E75" s="50">
        <v>2.0</v>
      </c>
      <c r="F75" s="50">
        <v>1.0</v>
      </c>
      <c r="G75" s="50">
        <f t="shared" si="3"/>
        <v>1</v>
      </c>
      <c r="H75" s="201">
        <f t="shared" si="4"/>
        <v>0.6666666667</v>
      </c>
      <c r="I75" s="201">
        <f>('List of Players'!B49+'List of Players'!B120+'List of Players'!B135)/('List of Players'!E49+'List of Players'!E120+'List of Players'!E135)</f>
        <v>0.4090909091</v>
      </c>
    </row>
    <row r="76">
      <c r="A76" s="50">
        <f t="shared" si="1"/>
        <v>75</v>
      </c>
      <c r="B76" s="50" t="s">
        <v>116</v>
      </c>
      <c r="C76" s="50" t="s">
        <v>36</v>
      </c>
      <c r="D76" s="50">
        <f t="shared" si="2"/>
        <v>102.0667067</v>
      </c>
      <c r="E76" s="50">
        <v>2.0</v>
      </c>
      <c r="F76" s="50">
        <v>1.0</v>
      </c>
      <c r="G76" s="50">
        <f t="shared" si="3"/>
        <v>1</v>
      </c>
      <c r="H76" s="201">
        <f t="shared" si="4"/>
        <v>0.6666666667</v>
      </c>
      <c r="I76" s="201">
        <f>('List of Players'!B54+'List of Players'!B129+'List of Players'!B6)/('List of Players'!E54+'List of Players'!E129+'List of Players'!E6)</f>
        <v>0.4</v>
      </c>
    </row>
    <row r="77">
      <c r="A77" s="48">
        <f t="shared" si="1"/>
        <v>76</v>
      </c>
      <c r="B77" s="48" t="s">
        <v>391</v>
      </c>
      <c r="C77" s="48" t="s">
        <v>220</v>
      </c>
      <c r="D77" s="48">
        <f t="shared" si="2"/>
        <v>102.0666982</v>
      </c>
      <c r="E77" s="48">
        <v>2.0</v>
      </c>
      <c r="F77" s="48">
        <v>1.0</v>
      </c>
      <c r="G77" s="48">
        <f t="shared" si="3"/>
        <v>1</v>
      </c>
      <c r="H77" s="49">
        <f t="shared" si="4"/>
        <v>0.6666666667</v>
      </c>
      <c r="I77" s="49">
        <f>('List of Players'!B171+'List of Players'!B169+'List of Players'!B198)/('List of Players'!E171+'List of Players'!E169+'List of Players'!E198)</f>
        <v>0.3157894737</v>
      </c>
    </row>
    <row r="78">
      <c r="A78" s="48">
        <f t="shared" si="1"/>
        <v>77</v>
      </c>
      <c r="B78" s="48" t="s">
        <v>537</v>
      </c>
      <c r="C78" s="48"/>
      <c r="D78" s="48">
        <f t="shared" si="2"/>
        <v>101.1000167</v>
      </c>
      <c r="E78" s="48">
        <v>1.0</v>
      </c>
      <c r="F78" s="48">
        <v>0.0</v>
      </c>
      <c r="G78" s="48">
        <f t="shared" si="3"/>
        <v>1</v>
      </c>
      <c r="H78" s="202">
        <f t="shared" si="4"/>
        <v>1</v>
      </c>
      <c r="I78" s="202">
        <f>('List of Players'!B85)/('List of Players'!E85)</f>
        <v>0.1666666667</v>
      </c>
    </row>
    <row r="79">
      <c r="A79" s="50">
        <f t="shared" si="1"/>
        <v>78</v>
      </c>
      <c r="B79" s="50" t="s">
        <v>54</v>
      </c>
      <c r="C79" s="50" t="s">
        <v>28</v>
      </c>
      <c r="D79" s="50">
        <f t="shared" si="2"/>
        <v>5.050062195</v>
      </c>
      <c r="E79" s="50">
        <v>5.0</v>
      </c>
      <c r="F79" s="50">
        <v>5.0</v>
      </c>
      <c r="G79" s="50">
        <f t="shared" si="3"/>
        <v>0</v>
      </c>
      <c r="H79" s="201">
        <f t="shared" si="4"/>
        <v>0.5</v>
      </c>
      <c r="I79" s="201">
        <f>('List of Players'!B99+'List of Players'!B77+'List of Players'!B26+'List of Players'!B47+'List of Players'!B188+'List of Players'!B59+'List of Players'!B66+'List of Players'!B35+'List of Players'!B15+'List of Players'!B55)/('List of Players'!E99+'List of Players'!E77+'List of Players'!E26+'List of Players'!E47+'List of Players'!E188+'List of Players'!E59+'List of Players'!E66+'List of Players'!E35+'List of Players'!E15+'List of Players'!E55)</f>
        <v>0.6219512195</v>
      </c>
    </row>
    <row r="80">
      <c r="A80" s="50">
        <f t="shared" si="1"/>
        <v>79</v>
      </c>
      <c r="B80" s="50" t="s">
        <v>354</v>
      </c>
      <c r="C80" s="50" t="s">
        <v>225</v>
      </c>
      <c r="D80" s="50">
        <f t="shared" si="2"/>
        <v>5.050055556</v>
      </c>
      <c r="E80" s="50">
        <v>5.0</v>
      </c>
      <c r="F80" s="50">
        <v>5.0</v>
      </c>
      <c r="G80" s="50">
        <f t="shared" si="3"/>
        <v>0</v>
      </c>
      <c r="H80" s="201">
        <f t="shared" si="4"/>
        <v>0.5</v>
      </c>
      <c r="I80" s="201">
        <f>('List of Players'!B40+'List of Players'!B73+'List of Players'!B80+'List of Players'!B35+'List of Players'!B195+'List of Players'!B173+'List of Players'!B98+'List of Players'!B26+'List of Players'!B181+'List of Players'!B115)/('List of Players'!E40+'List of Players'!E73+'List of Players'!E80+'List of Players'!E35+'List of Players'!E195+'List of Players'!E173+'List of Players'!E98+'List of Players'!E26+'List of Players'!E181+'List of Players'!E115)</f>
        <v>0.5555555556</v>
      </c>
    </row>
    <row r="81">
      <c r="A81" s="48">
        <f t="shared" si="1"/>
        <v>80</v>
      </c>
      <c r="B81" s="48" t="s">
        <v>196</v>
      </c>
      <c r="C81" s="48" t="s">
        <v>25</v>
      </c>
      <c r="D81" s="48">
        <f t="shared" si="2"/>
        <v>5.050055263</v>
      </c>
      <c r="E81" s="48">
        <v>5.0</v>
      </c>
      <c r="F81" s="48">
        <v>5.0</v>
      </c>
      <c r="G81" s="48">
        <f t="shared" si="3"/>
        <v>0</v>
      </c>
      <c r="H81" s="49">
        <f t="shared" si="4"/>
        <v>0.5</v>
      </c>
      <c r="I81" s="202">
        <f>('List of Players'!B111+'List of Players'!B78+'List of Players'!B152+'List of Players'!B105+'List of Players'!B69+'List of Players'!B50+'List of Players'!B178+'List of Players'!B198+'List of Players'!B150+'List of Players'!B128)/('List of Players'!E111+'List of Players'!E78+'List of Players'!E152+'List of Players'!E105+'List of Players'!E69+'List of Players'!E50+'List of Players'!E178+'List of Players'!E198+'List of Players'!E150+'List of Players'!E128)</f>
        <v>0.5526315789</v>
      </c>
    </row>
    <row r="82">
      <c r="A82" s="50">
        <f t="shared" si="1"/>
        <v>81</v>
      </c>
      <c r="B82" s="50" t="s">
        <v>114</v>
      </c>
      <c r="C82" s="50" t="s">
        <v>36</v>
      </c>
      <c r="D82" s="50">
        <f t="shared" si="2"/>
        <v>5.050054651</v>
      </c>
      <c r="E82" s="50">
        <v>5.0</v>
      </c>
      <c r="F82" s="50">
        <v>5.0</v>
      </c>
      <c r="G82" s="50">
        <f t="shared" si="3"/>
        <v>0</v>
      </c>
      <c r="H82" s="201">
        <f t="shared" si="4"/>
        <v>0.5</v>
      </c>
      <c r="I82" s="201">
        <f>('List of Players'!B126+'List of Players'!B133+'List of Players'!B114+'List of Players'!B193+'List of Players'!B73+'List of Players'!B100+'List of Players'!B79+'List of Players'!B70+'List of Players'!B203+'List of Players'!B72)/('List of Players'!E126+'List of Players'!E133+'List of Players'!E114+'List of Players'!E193+'List of Players'!E73+'List of Players'!E100+'List of Players'!E79+'List of Players'!E70+'List of Players'!E203+'List of Players'!E72)</f>
        <v>0.5465116279</v>
      </c>
    </row>
    <row r="83">
      <c r="A83" s="50">
        <f t="shared" si="1"/>
        <v>82</v>
      </c>
      <c r="B83" s="50" t="s">
        <v>379</v>
      </c>
      <c r="C83" s="50" t="s">
        <v>228</v>
      </c>
      <c r="D83" s="50">
        <f t="shared" si="2"/>
        <v>5.050053933</v>
      </c>
      <c r="E83" s="50">
        <v>5.0</v>
      </c>
      <c r="F83" s="50">
        <v>5.0</v>
      </c>
      <c r="G83" s="50">
        <f t="shared" si="3"/>
        <v>0</v>
      </c>
      <c r="H83" s="51">
        <f t="shared" si="4"/>
        <v>0.5</v>
      </c>
      <c r="I83" s="51">
        <f>('List of Players'!B127+'List of Players'!B100+'List of Players'!B35+'List of Players'!B70+'List of Players'!B146+'List of Players'!B3+'List of Players'!B126+'List of Players'!B18+'List of Players'!B47+'List of Players'!B136)/('List of Players'!E127+'List of Players'!E100+'List of Players'!E35+'List of Players'!E70+'List of Players'!E146+'List of Players'!E3+'List of Players'!E126+'List of Players'!E18+'List of Players'!E47+'List of Players'!E136)</f>
        <v>0.5393258427</v>
      </c>
    </row>
    <row r="84">
      <c r="A84" s="50">
        <f t="shared" si="1"/>
        <v>83</v>
      </c>
      <c r="B84" s="50" t="s">
        <v>75</v>
      </c>
      <c r="C84" s="50" t="s">
        <v>33</v>
      </c>
      <c r="D84" s="50">
        <f t="shared" si="2"/>
        <v>5.05005</v>
      </c>
      <c r="E84" s="50">
        <v>5.0</v>
      </c>
      <c r="F84" s="50">
        <v>5.0</v>
      </c>
      <c r="G84" s="50">
        <f t="shared" si="3"/>
        <v>0</v>
      </c>
      <c r="H84" s="201">
        <f t="shared" si="4"/>
        <v>0.5</v>
      </c>
      <c r="I84" s="201">
        <f>('List of Players'!B70+'List of Players'!B129+'List of Players'!B15+'List of Players'!B153+'List of Players'!B126+'List of Players'!B192+'List of Players'!B96+'List of Players'!B127+'List of Players'!B38+'List of Players'!B58)/('List of Players'!E70+'List of Players'!E129+'List of Players'!E15+'List of Players'!E153+'List of Players'!E126+'List of Players'!E192+'List of Players'!E96+'List of Players'!E127+'List of Players'!E38+'List of Players'!E58)</f>
        <v>0.5</v>
      </c>
    </row>
    <row r="85">
      <c r="A85" s="50">
        <f t="shared" si="1"/>
        <v>84</v>
      </c>
      <c r="B85" s="50" t="s">
        <v>410</v>
      </c>
      <c r="C85" s="50" t="s">
        <v>225</v>
      </c>
      <c r="D85" s="50">
        <f t="shared" si="2"/>
        <v>5.050041558</v>
      </c>
      <c r="E85" s="50">
        <v>5.0</v>
      </c>
      <c r="F85" s="50">
        <v>5.0</v>
      </c>
      <c r="G85" s="50">
        <f t="shared" si="3"/>
        <v>0</v>
      </c>
      <c r="H85" s="201">
        <f t="shared" si="4"/>
        <v>0.5</v>
      </c>
      <c r="I85" s="201">
        <f>('List of Players'!B20+'List of Players'!B100+'List of Players'!B58+'List of Players'!B4+'List of Players'!B129+'List of Players'!B6+'List of Players'!B170+'List of Players'!B144+'List of Players'!B133+'List of Players'!B201)/('List of Players'!E20+'List of Players'!E100+'List of Players'!E58+'List of Players'!E4+'List of Players'!E129+'List of Players'!E6+'List of Players'!E170+'List of Players'!E144+'List of Players'!E133+'List of Players'!E201)</f>
        <v>0.4155844156</v>
      </c>
    </row>
    <row r="86">
      <c r="A86" s="50">
        <f t="shared" si="1"/>
        <v>85</v>
      </c>
      <c r="B86" s="50" t="s">
        <v>414</v>
      </c>
      <c r="C86" s="50" t="s">
        <v>227</v>
      </c>
      <c r="D86" s="50">
        <f t="shared" si="2"/>
        <v>5.050041026</v>
      </c>
      <c r="E86" s="50">
        <v>5.0</v>
      </c>
      <c r="F86" s="50">
        <v>5.0</v>
      </c>
      <c r="G86" s="50">
        <f t="shared" si="3"/>
        <v>0</v>
      </c>
      <c r="H86" s="201">
        <f t="shared" si="4"/>
        <v>0.5</v>
      </c>
      <c r="I86" s="201">
        <f>('List of Players'!B24+'List of Players'!B180+'List of Players'!B113+'List of Players'!B20+'List of Players'!B115+'List of Players'!B103+'List of Players'!B110+'List of Players'!B55+'List of Players'!B72+'List of Players'!B170)/('List of Players'!E24+'List of Players'!E180+'List of Players'!E113+'List of Players'!E20+'List of Players'!E115+'List of Players'!E103+'List of Players'!E110+'List of Players'!E55+'List of Players'!E72+'List of Players'!E170)</f>
        <v>0.4102564103</v>
      </c>
    </row>
    <row r="87">
      <c r="A87" s="48">
        <f t="shared" si="1"/>
        <v>86</v>
      </c>
      <c r="B87" s="48" t="s">
        <v>41</v>
      </c>
      <c r="C87" s="48" t="s">
        <v>24</v>
      </c>
      <c r="D87" s="48">
        <f t="shared" si="2"/>
        <v>4.050060294</v>
      </c>
      <c r="E87" s="48">
        <v>4.0</v>
      </c>
      <c r="F87" s="48">
        <v>4.0</v>
      </c>
      <c r="G87" s="48">
        <f t="shared" si="3"/>
        <v>0</v>
      </c>
      <c r="H87" s="202">
        <f t="shared" si="4"/>
        <v>0.5</v>
      </c>
      <c r="I87" s="202">
        <f>('List of Players'!B56+'List of Players'!B178+'List of Players'!B185+'List of Players'!B7+'List of Players'!B62+'List of Players'!B102+'List of Players'!B51+'List of Players'!B24)/('List of Players'!E56+'List of Players'!E178+'List of Players'!E185+'List of Players'!E7+'List of Players'!E62+'List of Players'!E102+'List of Players'!E51+'List of Players'!E24)</f>
        <v>0.6029411765</v>
      </c>
    </row>
    <row r="88">
      <c r="A88" s="48">
        <f t="shared" si="1"/>
        <v>87</v>
      </c>
      <c r="B88" s="48" t="s">
        <v>204</v>
      </c>
      <c r="C88" s="48" t="s">
        <v>37</v>
      </c>
      <c r="D88" s="48">
        <f t="shared" si="2"/>
        <v>4.050055844</v>
      </c>
      <c r="E88" s="48">
        <v>4.0</v>
      </c>
      <c r="F88" s="48">
        <v>4.0</v>
      </c>
      <c r="G88" s="48">
        <f t="shared" si="3"/>
        <v>0</v>
      </c>
      <c r="H88" s="202">
        <f t="shared" si="4"/>
        <v>0.5</v>
      </c>
      <c r="I88" s="202">
        <f>('List of Players'!B45+'List of Players'!B2+'List of Players'!B102+'List of Players'!B128+'List of Players'!B187+'List of Players'!B172+'List of Players'!B32+'List of Players'!B118)/('List of Players'!E45+'List of Players'!E2+'List of Players'!E102+'List of Players'!E128+'List of Players'!E187+'List of Players'!E172+'List of Players'!E32+'List of Players'!E118)</f>
        <v>0.5584415584</v>
      </c>
    </row>
    <row r="89">
      <c r="A89" s="50">
        <f t="shared" si="1"/>
        <v>88</v>
      </c>
      <c r="B89" s="50" t="s">
        <v>361</v>
      </c>
      <c r="C89" s="50" t="s">
        <v>224</v>
      </c>
      <c r="D89" s="50">
        <f t="shared" si="2"/>
        <v>4.050055556</v>
      </c>
      <c r="E89" s="50">
        <v>4.0</v>
      </c>
      <c r="F89" s="50">
        <v>4.0</v>
      </c>
      <c r="G89" s="50">
        <f t="shared" si="3"/>
        <v>0</v>
      </c>
      <c r="H89" s="51">
        <f t="shared" si="4"/>
        <v>0.5</v>
      </c>
      <c r="I89" s="51">
        <f>('List of Players'!B47+'List of Players'!B92+'List of Players'!B123+'List of Players'!B35+'List of Players'!B110+'List of Players'!B55+'List of Players'!B144+'List of Players'!B159)/('List of Players'!E47+'List of Players'!E92+'List of Players'!E123+'List of Players'!E35+'List of Players'!E110+'List of Players'!E55+'List of Players'!E144+'List of Players'!E159)</f>
        <v>0.5555555556</v>
      </c>
    </row>
    <row r="90">
      <c r="A90" s="48">
        <f t="shared" si="1"/>
        <v>89</v>
      </c>
      <c r="B90" s="48" t="s">
        <v>90</v>
      </c>
      <c r="C90" s="48" t="s">
        <v>34</v>
      </c>
      <c r="D90" s="48">
        <f t="shared" si="2"/>
        <v>4.050053226</v>
      </c>
      <c r="E90" s="48">
        <v>4.0</v>
      </c>
      <c r="F90" s="48">
        <v>4.0</v>
      </c>
      <c r="G90" s="48">
        <f t="shared" si="3"/>
        <v>0</v>
      </c>
      <c r="H90" s="202">
        <f t="shared" si="4"/>
        <v>0.5</v>
      </c>
      <c r="I90" s="202">
        <f>('List of Players'!B160+'List of Players'!B74+'List of Players'!B147+'List of Players'!B81+'List of Players'!B185+'List of Players'!B51+'List of Players'!B69+'List of Players'!B50)/('List of Players'!E160+'List of Players'!E74+'List of Players'!E147+'List of Players'!E81+'List of Players'!E185+'List of Players'!E51+'List of Players'!E69+'List of Players'!E50)</f>
        <v>0.5322580645</v>
      </c>
    </row>
    <row r="91">
      <c r="A91" s="48">
        <f t="shared" si="1"/>
        <v>90</v>
      </c>
      <c r="B91" s="48" t="s">
        <v>497</v>
      </c>
      <c r="C91" s="48" t="s">
        <v>218</v>
      </c>
      <c r="D91" s="48">
        <f t="shared" si="2"/>
        <v>4.050052727</v>
      </c>
      <c r="E91" s="48">
        <v>4.0</v>
      </c>
      <c r="F91" s="48">
        <v>4.0</v>
      </c>
      <c r="G91" s="48">
        <f t="shared" si="3"/>
        <v>0</v>
      </c>
      <c r="H91" s="49">
        <f t="shared" si="4"/>
        <v>0.5</v>
      </c>
      <c r="I91" s="49">
        <f>('List of Players'!B28+'List of Players'!B75+'List of Players'!B118+'List of Players'!B65+'List of Players'!B84+'List of Players'!B175+'List of Players'!B16+'List of Players'!B30)/('List of Players'!E28+'List of Players'!E75+'List of Players'!E118+'List of Players'!E65+'List of Players'!E84+'List of Players'!E175+'List of Players'!E16+'List of Players'!E30)</f>
        <v>0.5272727273</v>
      </c>
    </row>
    <row r="92">
      <c r="A92" s="48">
        <f t="shared" si="1"/>
        <v>91</v>
      </c>
      <c r="B92" s="48" t="s">
        <v>313</v>
      </c>
      <c r="C92" s="48" t="s">
        <v>221</v>
      </c>
      <c r="D92" s="48">
        <f t="shared" si="2"/>
        <v>3.050057447</v>
      </c>
      <c r="E92" s="48">
        <v>3.0</v>
      </c>
      <c r="F92" s="48">
        <v>3.0</v>
      </c>
      <c r="G92" s="48">
        <f t="shared" si="3"/>
        <v>0</v>
      </c>
      <c r="H92" s="202">
        <f t="shared" si="4"/>
        <v>0.5</v>
      </c>
      <c r="I92" s="202">
        <f>('List of Players'!B56+'List of Players'!B162+'List of Players'!B28+'List of Players'!B179+'List of Players'!B85+'List of Players'!B16)/('List of Players'!E56+'List of Players'!E162+'List of Players'!E28+'List of Players'!E179+'List of Players'!E85+'List of Players'!E16)</f>
        <v>0.5744680851</v>
      </c>
    </row>
    <row r="93">
      <c r="A93" s="50">
        <f t="shared" si="1"/>
        <v>92</v>
      </c>
      <c r="B93" s="50" t="s">
        <v>212</v>
      </c>
      <c r="C93" s="50" t="s">
        <v>33</v>
      </c>
      <c r="D93" s="50">
        <f t="shared" si="2"/>
        <v>3.050055769</v>
      </c>
      <c r="E93" s="50">
        <v>3.0</v>
      </c>
      <c r="F93" s="50">
        <v>3.0</v>
      </c>
      <c r="G93" s="50">
        <f t="shared" si="3"/>
        <v>0</v>
      </c>
      <c r="H93" s="51">
        <f t="shared" si="4"/>
        <v>0.5</v>
      </c>
      <c r="I93" s="51">
        <f>('List of Players'!B110+'List of Players'!B55+'List of Players'!B176+'List of Players'!B95+'List of Players'!B73+'List of Players'!B186)/('List of Players'!E110+'List of Players'!E55+'List of Players'!E176+'List of Players'!E95+'List of Players'!E73+'List of Players'!E186)</f>
        <v>0.5576923077</v>
      </c>
    </row>
    <row r="94">
      <c r="A94" s="50">
        <f t="shared" si="1"/>
        <v>93</v>
      </c>
      <c r="B94" s="50" t="s">
        <v>115</v>
      </c>
      <c r="C94" s="50" t="s">
        <v>35</v>
      </c>
      <c r="D94" s="50">
        <f t="shared" si="2"/>
        <v>3.050054545</v>
      </c>
      <c r="E94" s="50">
        <v>3.0</v>
      </c>
      <c r="F94" s="50">
        <v>3.0</v>
      </c>
      <c r="G94" s="50">
        <f t="shared" si="3"/>
        <v>0</v>
      </c>
      <c r="H94" s="51">
        <f t="shared" si="4"/>
        <v>0.5</v>
      </c>
      <c r="I94" s="51">
        <f>('List of Players'!B58+'List of Players'!B72+'List of Players'!B154+'List of Players'!B158+'List of Players'!B190+'List of Players'!B73)/('List of Players'!E58+'List of Players'!E72+'List of Players'!E154+'List of Players'!E158+'List of Players'!E190+'List of Players'!E73)</f>
        <v>0.5454545455</v>
      </c>
    </row>
    <row r="95">
      <c r="A95" s="50">
        <f t="shared" si="1"/>
        <v>94</v>
      </c>
      <c r="B95" s="50" t="s">
        <v>404</v>
      </c>
      <c r="C95" s="50" t="s">
        <v>225</v>
      </c>
      <c r="D95" s="50">
        <f t="shared" si="2"/>
        <v>3.05005</v>
      </c>
      <c r="E95" s="50">
        <v>3.0</v>
      </c>
      <c r="F95" s="50">
        <v>3.0</v>
      </c>
      <c r="G95" s="50">
        <f t="shared" si="3"/>
        <v>0</v>
      </c>
      <c r="H95" s="51">
        <f t="shared" si="4"/>
        <v>0.5</v>
      </c>
      <c r="I95" s="51">
        <f>('List of Players'!B120+'List of Players'!B127+'List of Players'!B5+'List of Players'!B155+'List of Players'!B158+'List of Players'!B15)/('List of Players'!E120+'List of Players'!E127+'List of Players'!E5+'List of Players'!E155+'List of Players'!E158+'List of Players'!E15)</f>
        <v>0.5</v>
      </c>
    </row>
    <row r="96">
      <c r="A96" s="50">
        <f t="shared" si="1"/>
        <v>94</v>
      </c>
      <c r="B96" s="50" t="s">
        <v>201</v>
      </c>
      <c r="C96" s="50" t="s">
        <v>35</v>
      </c>
      <c r="D96" s="50">
        <f t="shared" si="2"/>
        <v>3.05005</v>
      </c>
      <c r="E96" s="50">
        <v>3.0</v>
      </c>
      <c r="F96" s="50">
        <v>3.0</v>
      </c>
      <c r="G96" s="50">
        <f t="shared" si="3"/>
        <v>0</v>
      </c>
      <c r="H96" s="51">
        <f t="shared" si="4"/>
        <v>0.5</v>
      </c>
      <c r="I96" s="51">
        <f>('List of Players'!B132+'List of Players'!B57+'List of Players'!B44+'List of Players'!B129+'List of Players'!B18+'List of Players'!B197)/('List of Players'!E132+'List of Players'!E57+'List of Players'!E44+'List of Players'!E129+'List of Players'!E18+'List of Players'!E197)</f>
        <v>0.5</v>
      </c>
    </row>
    <row r="97">
      <c r="A97" s="50">
        <f t="shared" si="1"/>
        <v>96</v>
      </c>
      <c r="B97" s="50" t="s">
        <v>187</v>
      </c>
      <c r="C97" s="50" t="s">
        <v>33</v>
      </c>
      <c r="D97" s="50">
        <f t="shared" si="2"/>
        <v>3.050048148</v>
      </c>
      <c r="E97" s="50">
        <v>3.0</v>
      </c>
      <c r="F97" s="50">
        <v>3.0</v>
      </c>
      <c r="G97" s="50">
        <f t="shared" si="3"/>
        <v>0</v>
      </c>
      <c r="H97" s="201">
        <f t="shared" si="4"/>
        <v>0.5</v>
      </c>
      <c r="I97" s="201">
        <f>('List of Players'!B104+'List of Players'!B144+'List of Players'!B158+'List of Players'!B46+'List of Players'!B136+'List of Players'!B132)/('List of Players'!E104+'List of Players'!E144+'List of Players'!E158+'List of Players'!E46+'List of Players'!E136+'List of Players'!E132)</f>
        <v>0.4814814815</v>
      </c>
    </row>
    <row r="98">
      <c r="A98" s="50">
        <f t="shared" si="1"/>
        <v>97</v>
      </c>
      <c r="B98" s="50" t="s">
        <v>475</v>
      </c>
      <c r="C98" s="50" t="s">
        <v>225</v>
      </c>
      <c r="D98" s="50">
        <f t="shared" si="2"/>
        <v>3.050047826</v>
      </c>
      <c r="E98" s="50">
        <v>3.0</v>
      </c>
      <c r="F98" s="50">
        <v>3.0</v>
      </c>
      <c r="G98" s="50">
        <f t="shared" si="3"/>
        <v>0</v>
      </c>
      <c r="H98" s="51">
        <f t="shared" si="4"/>
        <v>0.5</v>
      </c>
      <c r="I98" s="51">
        <f>('List of Players'!B186+'List of Players'!B54+'List of Players'!B194+'List of Players'!B134+'List of Players'!B126+'List of Players'!B18)/('List of Players'!E186+'List of Players'!E54+'List of Players'!E194+'List of Players'!E134+'List of Players'!E126+'List of Players'!E18)</f>
        <v>0.4782608696</v>
      </c>
    </row>
    <row r="99">
      <c r="A99" s="50">
        <f t="shared" si="1"/>
        <v>98</v>
      </c>
      <c r="B99" s="50" t="s">
        <v>58</v>
      </c>
      <c r="C99" s="50" t="s">
        <v>28</v>
      </c>
      <c r="D99" s="50">
        <f t="shared" si="2"/>
        <v>2.050051351</v>
      </c>
      <c r="E99" s="50">
        <v>2.0</v>
      </c>
      <c r="F99" s="50">
        <v>2.0</v>
      </c>
      <c r="G99" s="50">
        <f t="shared" si="3"/>
        <v>0</v>
      </c>
      <c r="H99" s="51">
        <f t="shared" si="4"/>
        <v>0.5</v>
      </c>
      <c r="I99" s="51">
        <f>('List of Players'!B193+'List of Players'!B92+'List of Players'!B132+'List of Players'!B115)/('List of Players'!E193+'List of Players'!E92+'List of Players'!E132+'List of Players'!E115)</f>
        <v>0.5135135135</v>
      </c>
    </row>
    <row r="100">
      <c r="A100" s="50">
        <f t="shared" si="1"/>
        <v>99</v>
      </c>
      <c r="B100" s="50" t="s">
        <v>409</v>
      </c>
      <c r="C100" s="50" t="s">
        <v>224</v>
      </c>
      <c r="D100" s="50">
        <f t="shared" si="2"/>
        <v>2.050048485</v>
      </c>
      <c r="E100" s="50">
        <v>2.0</v>
      </c>
      <c r="F100" s="50">
        <v>2.0</v>
      </c>
      <c r="G100" s="50">
        <f t="shared" si="3"/>
        <v>0</v>
      </c>
      <c r="H100" s="51">
        <f t="shared" si="4"/>
        <v>0.5</v>
      </c>
      <c r="I100" s="51">
        <f>('List of Players'!B18+'List of Players'!B54+'List of Players'!B72+'List of Players'!B192)/('List of Players'!E18+'List of Players'!E54+'List of Players'!E72+'List of Players'!E192)</f>
        <v>0.4848484848</v>
      </c>
    </row>
    <row r="101">
      <c r="A101" s="48">
        <f t="shared" si="1"/>
        <v>100</v>
      </c>
      <c r="B101" s="48" t="s">
        <v>538</v>
      </c>
      <c r="C101" s="48" t="s">
        <v>222</v>
      </c>
      <c r="D101" s="48">
        <f t="shared" si="2"/>
        <v>2.050039394</v>
      </c>
      <c r="E101" s="48">
        <v>2.0</v>
      </c>
      <c r="F101" s="48">
        <v>2.0</v>
      </c>
      <c r="G101" s="48">
        <f t="shared" si="3"/>
        <v>0</v>
      </c>
      <c r="H101" s="49">
        <f t="shared" si="4"/>
        <v>0.5</v>
      </c>
      <c r="I101" s="202">
        <f>('List of Players'!B198+'List of Players'!B174+'List of Players'!B131+'List of Players'!B187)/('List of Players'!E198+'List of Players'!E174+'List of Players'!E131+'List of Players'!E187)</f>
        <v>0.3939393939</v>
      </c>
    </row>
    <row r="102">
      <c r="A102" s="50">
        <f t="shared" si="1"/>
        <v>101</v>
      </c>
      <c r="B102" s="50" t="s">
        <v>139</v>
      </c>
      <c r="C102" s="50" t="s">
        <v>28</v>
      </c>
      <c r="D102" s="50">
        <f t="shared" si="2"/>
        <v>2.050038462</v>
      </c>
      <c r="E102" s="50">
        <v>2.0</v>
      </c>
      <c r="F102" s="50">
        <v>2.0</v>
      </c>
      <c r="G102" s="50">
        <f t="shared" si="3"/>
        <v>0</v>
      </c>
      <c r="H102" s="201">
        <f t="shared" si="4"/>
        <v>0.5</v>
      </c>
      <c r="I102" s="201">
        <f>('List of Players'!B170+'List of Players'!B182+'List of Players'!B49+'List of Players'!B195)/('List of Players'!E170+'List of Players'!E182+'List of Players'!E49+'List of Players'!E195)</f>
        <v>0.3846153846</v>
      </c>
    </row>
    <row r="103">
      <c r="A103" s="48">
        <f t="shared" si="1"/>
        <v>102</v>
      </c>
      <c r="B103" s="48" t="s">
        <v>166</v>
      </c>
      <c r="C103" s="48" t="s">
        <v>25</v>
      </c>
      <c r="D103" s="48">
        <f t="shared" si="2"/>
        <v>1.05006875</v>
      </c>
      <c r="E103" s="48">
        <v>1.0</v>
      </c>
      <c r="F103" s="48">
        <v>1.0</v>
      </c>
      <c r="G103" s="48">
        <f t="shared" si="3"/>
        <v>0</v>
      </c>
      <c r="H103" s="202">
        <f t="shared" si="4"/>
        <v>0.5</v>
      </c>
      <c r="I103" s="202">
        <f>('List of Players'!B189+'List of Players'!B84)/('List of Players'!E189+'List of Players'!E84)</f>
        <v>0.6875</v>
      </c>
    </row>
    <row r="104">
      <c r="A104" s="50">
        <f t="shared" si="1"/>
        <v>103</v>
      </c>
      <c r="B104" s="50" t="s">
        <v>186</v>
      </c>
      <c r="C104" s="50" t="s">
        <v>31</v>
      </c>
      <c r="D104" s="50">
        <f t="shared" si="2"/>
        <v>1.05006</v>
      </c>
      <c r="E104" s="50">
        <v>1.0</v>
      </c>
      <c r="F104" s="50">
        <v>1.0</v>
      </c>
      <c r="G104" s="50">
        <f t="shared" si="3"/>
        <v>0</v>
      </c>
      <c r="H104" s="201">
        <f t="shared" si="4"/>
        <v>0.5</v>
      </c>
      <c r="I104" s="201">
        <f>('List of Players'!B18+'List of Players'!B132)/('List of Players'!E18+'List of Players'!E132)</f>
        <v>0.6</v>
      </c>
    </row>
    <row r="105">
      <c r="A105" s="48">
        <f t="shared" si="1"/>
        <v>104</v>
      </c>
      <c r="B105" s="48" t="s">
        <v>508</v>
      </c>
      <c r="C105" s="48" t="s">
        <v>217</v>
      </c>
      <c r="D105" s="48">
        <f t="shared" si="2"/>
        <v>1.050055556</v>
      </c>
      <c r="E105" s="48">
        <v>1.0</v>
      </c>
      <c r="F105" s="48">
        <v>1.0</v>
      </c>
      <c r="G105" s="48">
        <f t="shared" si="3"/>
        <v>0</v>
      </c>
      <c r="H105" s="49">
        <f t="shared" si="4"/>
        <v>0.5</v>
      </c>
      <c r="I105" s="49">
        <f>('List of Players'!B189+'List of Players'!B150)/('List of Players'!E189+'List of Players'!E150)</f>
        <v>0.5555555556</v>
      </c>
    </row>
    <row r="106">
      <c r="A106" s="50">
        <f t="shared" si="1"/>
        <v>105</v>
      </c>
      <c r="B106" s="50" t="s">
        <v>170</v>
      </c>
      <c r="C106" s="50" t="s">
        <v>35</v>
      </c>
      <c r="D106" s="50">
        <f t="shared" si="2"/>
        <v>1.05005</v>
      </c>
      <c r="E106" s="50">
        <v>1.0</v>
      </c>
      <c r="F106" s="50">
        <v>1.0</v>
      </c>
      <c r="G106" s="50">
        <f t="shared" si="3"/>
        <v>0</v>
      </c>
      <c r="H106" s="51">
        <f t="shared" si="4"/>
        <v>0.5</v>
      </c>
      <c r="I106" s="51">
        <f>('List of Players'!B4+'List of Players'!B146)/('List of Players'!E4+'List of Players'!E146)</f>
        <v>0.5</v>
      </c>
    </row>
    <row r="107">
      <c r="A107" s="50">
        <f t="shared" si="1"/>
        <v>106</v>
      </c>
      <c r="B107" s="50" t="s">
        <v>203</v>
      </c>
      <c r="C107" s="50" t="s">
        <v>31</v>
      </c>
      <c r="D107" s="50">
        <f t="shared" si="2"/>
        <v>1.050036842</v>
      </c>
      <c r="E107" s="50">
        <v>1.0</v>
      </c>
      <c r="F107" s="50">
        <v>1.0</v>
      </c>
      <c r="G107" s="50">
        <f t="shared" si="3"/>
        <v>0</v>
      </c>
      <c r="H107" s="51">
        <f t="shared" si="4"/>
        <v>0.5</v>
      </c>
      <c r="I107" s="51">
        <f>('List of Players'!B55+'List of Players'!B170)/('List of Players'!E55+'List of Players'!E170)</f>
        <v>0.3684210526</v>
      </c>
    </row>
    <row r="108">
      <c r="A108" s="48">
        <f t="shared" si="1"/>
        <v>107</v>
      </c>
      <c r="B108" s="48" t="s">
        <v>182</v>
      </c>
      <c r="C108" s="48" t="s">
        <v>37</v>
      </c>
      <c r="D108" s="48">
        <f t="shared" si="2"/>
        <v>0</v>
      </c>
      <c r="E108" s="48"/>
      <c r="F108" s="48"/>
      <c r="G108" s="48">
        <f t="shared" si="3"/>
        <v>0</v>
      </c>
      <c r="H108" s="202" t="str">
        <f t="shared" si="4"/>
        <v>#DIV/0!</v>
      </c>
      <c r="I108" s="202"/>
    </row>
    <row r="109">
      <c r="A109" s="50">
        <f t="shared" si="1"/>
        <v>107</v>
      </c>
      <c r="B109" s="50" t="s">
        <v>181</v>
      </c>
      <c r="C109" s="50" t="s">
        <v>30</v>
      </c>
      <c r="D109" s="50">
        <f t="shared" si="2"/>
        <v>0</v>
      </c>
      <c r="E109" s="50"/>
      <c r="F109" s="50"/>
      <c r="G109" s="50">
        <f t="shared" si="3"/>
        <v>0</v>
      </c>
      <c r="H109" s="201" t="str">
        <f t="shared" si="4"/>
        <v>#DIV/0!</v>
      </c>
      <c r="I109" s="201"/>
    </row>
    <row r="110">
      <c r="A110" s="48">
        <f t="shared" si="1"/>
        <v>107</v>
      </c>
      <c r="B110" s="48" t="s">
        <v>539</v>
      </c>
      <c r="C110" s="48" t="s">
        <v>218</v>
      </c>
      <c r="D110" s="48">
        <f t="shared" si="2"/>
        <v>0</v>
      </c>
      <c r="E110" s="48"/>
      <c r="F110" s="48"/>
      <c r="G110" s="48">
        <f t="shared" si="3"/>
        <v>0</v>
      </c>
      <c r="H110" s="49" t="str">
        <f t="shared" si="4"/>
        <v>#DIV/0!</v>
      </c>
      <c r="I110" s="49"/>
    </row>
    <row r="111">
      <c r="A111" s="48">
        <f t="shared" si="1"/>
        <v>107</v>
      </c>
      <c r="B111" s="48" t="s">
        <v>190</v>
      </c>
      <c r="C111" s="48" t="s">
        <v>24</v>
      </c>
      <c r="D111" s="48">
        <f t="shared" si="2"/>
        <v>0</v>
      </c>
      <c r="E111" s="48"/>
      <c r="F111" s="48"/>
      <c r="G111" s="48">
        <f t="shared" si="3"/>
        <v>0</v>
      </c>
      <c r="H111" s="49" t="str">
        <f t="shared" si="4"/>
        <v>#DIV/0!</v>
      </c>
      <c r="I111" s="49"/>
    </row>
    <row r="112">
      <c r="A112" s="50">
        <f t="shared" si="1"/>
        <v>107</v>
      </c>
      <c r="B112" s="50" t="s">
        <v>184</v>
      </c>
      <c r="C112" s="50" t="s">
        <v>36</v>
      </c>
      <c r="D112" s="50">
        <f t="shared" si="2"/>
        <v>0</v>
      </c>
      <c r="E112" s="50"/>
      <c r="F112" s="50"/>
      <c r="G112" s="50">
        <f t="shared" si="3"/>
        <v>0</v>
      </c>
      <c r="H112" s="201" t="str">
        <f t="shared" si="4"/>
        <v>#DIV/0!</v>
      </c>
      <c r="I112" s="201"/>
    </row>
    <row r="113">
      <c r="A113" s="48">
        <f t="shared" si="1"/>
        <v>107</v>
      </c>
      <c r="B113" s="48" t="s">
        <v>540</v>
      </c>
      <c r="C113" s="48"/>
      <c r="D113" s="48">
        <f t="shared" si="2"/>
        <v>0</v>
      </c>
      <c r="E113" s="48"/>
      <c r="F113" s="48"/>
      <c r="G113" s="48">
        <f t="shared" si="3"/>
        <v>0</v>
      </c>
      <c r="H113" s="49" t="str">
        <f t="shared" si="4"/>
        <v>#DIV/0!</v>
      </c>
      <c r="I113" s="49"/>
    </row>
    <row r="114">
      <c r="A114" s="48">
        <f t="shared" si="1"/>
        <v>113</v>
      </c>
      <c r="B114" s="48" t="s">
        <v>57</v>
      </c>
      <c r="C114" s="48" t="s">
        <v>27</v>
      </c>
      <c r="D114" s="48">
        <f t="shared" si="2"/>
        <v>-94.95449244</v>
      </c>
      <c r="E114" s="48">
        <v>5.0</v>
      </c>
      <c r="F114" s="48">
        <v>6.0</v>
      </c>
      <c r="G114" s="48">
        <f t="shared" si="3"/>
        <v>-1</v>
      </c>
      <c r="H114" s="49">
        <f t="shared" si="4"/>
        <v>0.4545454545</v>
      </c>
      <c r="I114" s="49">
        <f>('List of Players'!B157+'List of Players'!B11+'List of Players'!B165+'List of Players'!B125+'List of Players'!B102+'List of Players'!B124+'List of Players'!B12+'List of Players'!B177+'List of Players'!B78+'List of Players'!B64+'List of Players'!B51)/('List of Players'!E157+'List of Players'!E11+'List of Players'!E165+'List of Players'!E125+'List of Players'!E102+'List of Players'!E124+'List of Players'!E12+'List of Players'!E177+'List of Players'!E78+'List of Players'!E64+'List of Players'!E51)</f>
        <v>0.5301204819</v>
      </c>
    </row>
    <row r="115">
      <c r="A115" s="48">
        <f t="shared" si="1"/>
        <v>114</v>
      </c>
      <c r="B115" s="48" t="s">
        <v>163</v>
      </c>
      <c r="C115" s="48" t="s">
        <v>25</v>
      </c>
      <c r="D115" s="48">
        <f t="shared" si="2"/>
        <v>-94.95449795</v>
      </c>
      <c r="E115" s="48">
        <v>5.0</v>
      </c>
      <c r="F115" s="48">
        <v>6.0</v>
      </c>
      <c r="G115" s="48">
        <f t="shared" si="3"/>
        <v>-1</v>
      </c>
      <c r="H115" s="202">
        <f t="shared" si="4"/>
        <v>0.4545454545</v>
      </c>
      <c r="I115" s="202">
        <f>('List of Players'!B148+'List of Players'!B56+'List of Players'!B76+'List of Players'!B42+'List of Players'!B51+'List of Players'!B49+'List of Players'!B179+'List of Players'!B85+'List of Players'!B160+'List of Players'!B199+'List of Players'!B175)/('List of Players'!E148+'List of Players'!E56+'List of Players'!E76+'List of Players'!E42+'List of Players'!E51+'List of Players'!E49+'List of Players'!E179+'List of Players'!E85+'List of Players'!E160+'List of Players'!E199+'List of Players'!E175)</f>
        <v>0.475</v>
      </c>
    </row>
    <row r="116">
      <c r="A116" s="48">
        <f t="shared" si="1"/>
        <v>115</v>
      </c>
      <c r="B116" s="48" t="s">
        <v>55</v>
      </c>
      <c r="C116" s="48" t="s">
        <v>24</v>
      </c>
      <c r="D116" s="48">
        <f t="shared" si="2"/>
        <v>-95.95549774</v>
      </c>
      <c r="E116" s="48">
        <v>4.0</v>
      </c>
      <c r="F116" s="48">
        <v>5.0</v>
      </c>
      <c r="G116" s="48">
        <f t="shared" si="3"/>
        <v>-1</v>
      </c>
      <c r="H116" s="49">
        <f t="shared" si="4"/>
        <v>0.4444444444</v>
      </c>
      <c r="I116" s="49">
        <f>('List of Players'!B27+'List of Players'!B149+'List of Players'!B189+'List of Players'!B163+'List of Players'!B160+'List of Players'!B199+'List of Players'!B137+'List of Players'!B124+'List of Players'!B117)/('List of Players'!E27+'List of Players'!E149+'List of Players'!E189+'List of Players'!E163+'List of Players'!E160+'List of Players'!E199+'List of Players'!E137+'List of Players'!E124+'List of Players'!E117)</f>
        <v>0.578125</v>
      </c>
    </row>
    <row r="117">
      <c r="A117" s="50">
        <f t="shared" si="1"/>
        <v>116</v>
      </c>
      <c r="B117" s="50" t="s">
        <v>373</v>
      </c>
      <c r="C117" s="50" t="s">
        <v>226</v>
      </c>
      <c r="D117" s="50">
        <f t="shared" si="2"/>
        <v>-95.95550292</v>
      </c>
      <c r="E117" s="50">
        <v>4.0</v>
      </c>
      <c r="F117" s="50">
        <v>5.0</v>
      </c>
      <c r="G117" s="50">
        <f t="shared" si="3"/>
        <v>-1</v>
      </c>
      <c r="H117" s="51">
        <f t="shared" si="4"/>
        <v>0.4444444444</v>
      </c>
      <c r="I117" s="51">
        <f>('List of Players'!B35+'List of Players'!B104+'List of Players'!B135+'List of Players'!B18+'List of Players'!B144+'List of Players'!B106+'List of Players'!B190+'List of Players'!B193+'List of Players'!B100)/('List of Players'!E35+'List of Players'!E104+'List of Players'!E135+'List of Players'!E18+'List of Players'!E144+'List of Players'!E106+'List of Players'!E190+'List of Players'!E193+'List of Players'!E100)</f>
        <v>0.5263157895</v>
      </c>
    </row>
    <row r="118">
      <c r="A118" s="48">
        <f t="shared" si="1"/>
        <v>117</v>
      </c>
      <c r="B118" s="48" t="s">
        <v>61</v>
      </c>
      <c r="C118" s="48" t="s">
        <v>25</v>
      </c>
      <c r="D118" s="48">
        <f t="shared" si="2"/>
        <v>-96.95707868</v>
      </c>
      <c r="E118" s="48">
        <v>3.0</v>
      </c>
      <c r="F118" s="48">
        <v>4.0</v>
      </c>
      <c r="G118" s="48">
        <f t="shared" si="3"/>
        <v>-1</v>
      </c>
      <c r="H118" s="202">
        <f t="shared" si="4"/>
        <v>0.4285714286</v>
      </c>
      <c r="I118" s="202">
        <f>('List of Players'!B11+'List of Players'!B141+'List of Players'!B185+'List of Players'!B34+'List of Players'!B61+'List of Players'!B2+'List of Players'!B102)/('List of Players'!E11+'List of Players'!E141+'List of Players'!E185+'List of Players'!E34+'List of Players'!E61+'List of Players'!E2+'List of Players'!E102)</f>
        <v>0.6417910448</v>
      </c>
    </row>
    <row r="119">
      <c r="A119" s="48">
        <f t="shared" si="1"/>
        <v>118</v>
      </c>
      <c r="B119" s="48" t="s">
        <v>328</v>
      </c>
      <c r="C119" s="48" t="s">
        <v>219</v>
      </c>
      <c r="D119" s="48">
        <f t="shared" si="2"/>
        <v>-96.95707962</v>
      </c>
      <c r="E119" s="48">
        <v>3.0</v>
      </c>
      <c r="F119" s="48">
        <v>4.0</v>
      </c>
      <c r="G119" s="48">
        <f t="shared" si="3"/>
        <v>-1</v>
      </c>
      <c r="H119" s="202">
        <f t="shared" si="4"/>
        <v>0.4285714286</v>
      </c>
      <c r="I119" s="202">
        <f>('List of Players'!B118+'List of Players'!B189+'List of Players'!B2+'List of Players'!B13+'List of Players'!B128+'List of Players'!B12+'List of Players'!B28)/('List of Players'!E118+'List of Players'!E189+'List of Players'!E2+'List of Players'!E13+'List of Players'!E128+'List of Players'!E12+'List of Players'!E28)</f>
        <v>0.6323529412</v>
      </c>
    </row>
    <row r="120">
      <c r="A120" s="48">
        <f t="shared" si="1"/>
        <v>119</v>
      </c>
      <c r="B120" s="48" t="s">
        <v>324</v>
      </c>
      <c r="C120" s="48" t="s">
        <v>217</v>
      </c>
      <c r="D120" s="48">
        <f t="shared" si="2"/>
        <v>-96.95708545</v>
      </c>
      <c r="E120" s="48">
        <v>3.0</v>
      </c>
      <c r="F120" s="48">
        <v>4.0</v>
      </c>
      <c r="G120" s="48">
        <f t="shared" si="3"/>
        <v>-1</v>
      </c>
      <c r="H120" s="202">
        <f t="shared" si="4"/>
        <v>0.4285714286</v>
      </c>
      <c r="I120" s="202">
        <f>('List of Players'!B131+'List of Players'!B16+'List of Players'!B172+'List of Players'!B183+'List of Players'!B45+'List of Players'!B7+'List of Players'!B102)/('List of Players'!E131+'List of Players'!E16+'List of Players'!E172+'List of Players'!E183+'List of Players'!E45+'List of Players'!E7+'List of Players'!E102)</f>
        <v>0.5740740741</v>
      </c>
    </row>
    <row r="121">
      <c r="A121" s="50">
        <f t="shared" si="1"/>
        <v>120</v>
      </c>
      <c r="B121" s="50" t="s">
        <v>466</v>
      </c>
      <c r="C121" s="50" t="s">
        <v>228</v>
      </c>
      <c r="D121" s="50">
        <f t="shared" si="2"/>
        <v>-96.95709201</v>
      </c>
      <c r="E121" s="50">
        <v>3.0</v>
      </c>
      <c r="F121" s="50">
        <v>4.0</v>
      </c>
      <c r="G121" s="50">
        <f t="shared" si="3"/>
        <v>-1</v>
      </c>
      <c r="H121" s="51">
        <f t="shared" si="4"/>
        <v>0.4285714286</v>
      </c>
      <c r="I121" s="51">
        <f>('List of Players'!B192+'List of Players'!B72+'List of Players'!B154+'List of Players'!B26+'List of Players'!B15+'List of Players'!B8+'List of Players'!B96)/('List of Players'!E192+'List of Players'!E72+'List of Players'!E154+'List of Players'!E26+'List of Players'!E15+'List of Players'!E8+'List of Players'!E96)</f>
        <v>0.5084745763</v>
      </c>
    </row>
    <row r="122">
      <c r="A122" s="48">
        <f t="shared" si="1"/>
        <v>121</v>
      </c>
      <c r="B122" s="48" t="s">
        <v>396</v>
      </c>
      <c r="C122" s="48" t="s">
        <v>222</v>
      </c>
      <c r="D122" s="48">
        <f t="shared" si="2"/>
        <v>-96.95709286</v>
      </c>
      <c r="E122" s="48">
        <v>3.0</v>
      </c>
      <c r="F122" s="48">
        <v>4.0</v>
      </c>
      <c r="G122" s="48">
        <f t="shared" si="3"/>
        <v>-1</v>
      </c>
      <c r="H122" s="202">
        <f t="shared" si="4"/>
        <v>0.4285714286</v>
      </c>
      <c r="I122" s="202">
        <f>('List of Players'!B62+'List of Players'!B156+'List of Players'!B138+'List of Players'!B165+'List of Players'!B43+'List of Players'!B128+'List of Players'!B29)/('List of Players'!E62+'List of Players'!E156+'List of Players'!E138+'List of Players'!E165+'List of Players'!E43+'List of Players'!E128+'List of Players'!E29)</f>
        <v>0.5</v>
      </c>
    </row>
    <row r="123">
      <c r="A123" s="48">
        <f t="shared" si="1"/>
        <v>122</v>
      </c>
      <c r="B123" s="48" t="s">
        <v>376</v>
      </c>
      <c r="C123" s="48"/>
      <c r="D123" s="48">
        <f t="shared" si="2"/>
        <v>-96.95710286</v>
      </c>
      <c r="E123" s="48">
        <v>3.0</v>
      </c>
      <c r="F123" s="48">
        <v>4.0</v>
      </c>
      <c r="G123" s="48">
        <f t="shared" si="3"/>
        <v>-1</v>
      </c>
      <c r="H123" s="49">
        <f t="shared" si="4"/>
        <v>0.4285714286</v>
      </c>
      <c r="I123" s="49">
        <f>('List of Players'!B20+'List of Players'!B123+'List of Players'!B44+'List of Players'!B169+'List of Players'!B187+'List of Players'!B149+'List of Players'!B139)/('List of Players'!E20+'List of Players'!E123+'List of Players'!E44+'List of Players'!E169+'List of Players'!E187+'List of Players'!E149+'List of Players'!E139)</f>
        <v>0.4</v>
      </c>
    </row>
    <row r="124">
      <c r="A124" s="50">
        <f t="shared" si="1"/>
        <v>123</v>
      </c>
      <c r="B124" s="50" t="s">
        <v>355</v>
      </c>
      <c r="C124" s="50"/>
      <c r="D124" s="50">
        <f t="shared" si="2"/>
        <v>-97.95994118</v>
      </c>
      <c r="E124" s="50">
        <v>2.0</v>
      </c>
      <c r="F124" s="50">
        <v>3.0</v>
      </c>
      <c r="G124" s="50">
        <f t="shared" si="3"/>
        <v>-1</v>
      </c>
      <c r="H124" s="201">
        <f t="shared" si="4"/>
        <v>0.4</v>
      </c>
      <c r="I124" s="201">
        <f>('List of Players'!B6+'List of Players'!B67+'List of Players'!B86+'List of Players'!B106+'List of Players'!B114)/('List of Players'!E6+'List of Players'!E67+'List of Players'!E86+'List of Players'!E106+'List of Players'!E114)</f>
        <v>0.5882352941</v>
      </c>
    </row>
    <row r="125">
      <c r="A125" s="48">
        <f t="shared" si="1"/>
        <v>124</v>
      </c>
      <c r="B125" s="48" t="s">
        <v>65</v>
      </c>
      <c r="C125" s="48" t="s">
        <v>24</v>
      </c>
      <c r="D125" s="48">
        <f t="shared" si="2"/>
        <v>-97.95994615</v>
      </c>
      <c r="E125" s="48">
        <v>2.0</v>
      </c>
      <c r="F125" s="48">
        <v>3.0</v>
      </c>
      <c r="G125" s="48">
        <f t="shared" si="3"/>
        <v>-1</v>
      </c>
      <c r="H125" s="202">
        <f t="shared" si="4"/>
        <v>0.4</v>
      </c>
      <c r="I125" s="202">
        <f>('List of Players'!B147+'List of Players'!B50+'List of Players'!B28+'List of Players'!B131+'List of Players'!B69)/('List of Players'!E147+'List of Players'!E50+'List of Players'!E28+'List of Players'!E131+'List of Players'!E69)</f>
        <v>0.5384615385</v>
      </c>
    </row>
    <row r="126">
      <c r="A126" s="50">
        <f t="shared" si="1"/>
        <v>125</v>
      </c>
      <c r="B126" s="50" t="s">
        <v>405</v>
      </c>
      <c r="C126" s="50" t="s">
        <v>224</v>
      </c>
      <c r="D126" s="50">
        <f t="shared" si="2"/>
        <v>-97.95995</v>
      </c>
      <c r="E126" s="50">
        <v>2.0</v>
      </c>
      <c r="F126" s="50">
        <v>3.0</v>
      </c>
      <c r="G126" s="50">
        <f t="shared" si="3"/>
        <v>-1</v>
      </c>
      <c r="H126" s="51">
        <f t="shared" si="4"/>
        <v>0.4</v>
      </c>
      <c r="I126" s="51">
        <f>('List of Players'!B79+'List of Players'!B38+'List of Players'!B57+'List of Players'!B170+'List of Players'!B97)/('List of Players'!E79+'List of Players'!E38+'List of Players'!E57+'List of Players'!E170+'List of Players'!E97)</f>
        <v>0.5</v>
      </c>
    </row>
    <row r="127">
      <c r="A127" s="48">
        <f t="shared" si="1"/>
        <v>126</v>
      </c>
      <c r="B127" s="48" t="s">
        <v>164</v>
      </c>
      <c r="C127" s="48" t="s">
        <v>25</v>
      </c>
      <c r="D127" s="48">
        <f t="shared" si="2"/>
        <v>-97.95995897</v>
      </c>
      <c r="E127" s="48">
        <v>2.0</v>
      </c>
      <c r="F127" s="48">
        <v>3.0</v>
      </c>
      <c r="G127" s="48">
        <f t="shared" si="3"/>
        <v>-1</v>
      </c>
      <c r="H127" s="49">
        <f t="shared" si="4"/>
        <v>0.4</v>
      </c>
      <c r="I127" s="49">
        <f>('List of Players'!B39+'List of Players'!B36+'List of Players'!B172+'List of Players'!B117+'List of Players'!B131)/('List of Players'!E39+'List of Players'!E36+'List of Players'!E172+'List of Players'!E117+'List of Players'!E131)</f>
        <v>0.4102564103</v>
      </c>
    </row>
    <row r="128">
      <c r="A128" s="48">
        <f t="shared" si="1"/>
        <v>127</v>
      </c>
      <c r="B128" s="48" t="s">
        <v>191</v>
      </c>
      <c r="C128" s="48" t="s">
        <v>39</v>
      </c>
      <c r="D128" s="48">
        <f t="shared" si="2"/>
        <v>-97.95996047</v>
      </c>
      <c r="E128" s="48">
        <v>2.0</v>
      </c>
      <c r="F128" s="48">
        <v>3.0</v>
      </c>
      <c r="G128" s="48">
        <f t="shared" si="3"/>
        <v>-1</v>
      </c>
      <c r="H128" s="202">
        <f t="shared" si="4"/>
        <v>0.4</v>
      </c>
      <c r="I128" s="202">
        <f>('List of Players'!B42+'List of Players'!B105+'List of Players'!B11+'List of Players'!B150+'List of Players'!B78)/('List of Players'!E42+'List of Players'!E105+'List of Players'!E11+'List of Players'!E150+'List of Players'!E78)</f>
        <v>0.3953488372</v>
      </c>
    </row>
    <row r="129">
      <c r="A129" s="50">
        <f t="shared" si="1"/>
        <v>128</v>
      </c>
      <c r="B129" s="50" t="s">
        <v>456</v>
      </c>
      <c r="C129" s="50" t="s">
        <v>225</v>
      </c>
      <c r="D129" s="50">
        <f t="shared" si="2"/>
        <v>-98.9665963</v>
      </c>
      <c r="E129" s="50">
        <v>1.0</v>
      </c>
      <c r="F129" s="50">
        <v>2.0</v>
      </c>
      <c r="G129" s="50">
        <f t="shared" si="3"/>
        <v>-1</v>
      </c>
      <c r="H129" s="51">
        <f t="shared" si="4"/>
        <v>0.3333333333</v>
      </c>
      <c r="I129" s="51">
        <f>('List of Players'!B184+'List of Players'!B70+'List of Players'!B153)/('List of Players'!E184+'List of Players'!E70+'List of Players'!E153)</f>
        <v>0.7037037037</v>
      </c>
    </row>
    <row r="130">
      <c r="A130" s="48">
        <f t="shared" si="1"/>
        <v>129</v>
      </c>
      <c r="B130" s="48" t="s">
        <v>541</v>
      </c>
      <c r="C130" s="48" t="s">
        <v>217</v>
      </c>
      <c r="D130" s="48">
        <f t="shared" si="2"/>
        <v>-98.96661282</v>
      </c>
      <c r="E130" s="48">
        <v>1.0</v>
      </c>
      <c r="F130" s="48">
        <v>2.0</v>
      </c>
      <c r="G130" s="48">
        <f t="shared" si="3"/>
        <v>-1</v>
      </c>
      <c r="H130" s="202">
        <f t="shared" si="4"/>
        <v>0.3333333333</v>
      </c>
      <c r="I130" s="202">
        <f>('List of Players'!B185+'List of Players'!B67+'List of Players'!B179)/('List of Players'!E185+'List of Players'!E67+'List of Players'!E179)</f>
        <v>0.5384615385</v>
      </c>
    </row>
    <row r="131">
      <c r="A131" s="48">
        <f t="shared" si="1"/>
        <v>130</v>
      </c>
      <c r="B131" s="48" t="s">
        <v>389</v>
      </c>
      <c r="C131" s="48"/>
      <c r="D131" s="48">
        <f t="shared" si="2"/>
        <v>-98.9666131</v>
      </c>
      <c r="E131" s="48">
        <v>1.0</v>
      </c>
      <c r="F131" s="48">
        <v>2.0</v>
      </c>
      <c r="G131" s="48">
        <f t="shared" si="3"/>
        <v>-1</v>
      </c>
      <c r="H131" s="49">
        <f t="shared" si="4"/>
        <v>0.3333333333</v>
      </c>
      <c r="I131" s="49">
        <f>('List of Players'!B168+'List of Players'!B36+'List of Players'!B69)/('List of Players'!E168+'List of Players'!E36+'List of Players'!E69)</f>
        <v>0.5357142857</v>
      </c>
    </row>
    <row r="132">
      <c r="A132" s="50">
        <f t="shared" si="1"/>
        <v>131</v>
      </c>
      <c r="B132" s="50" t="s">
        <v>351</v>
      </c>
      <c r="C132" s="50" t="s">
        <v>225</v>
      </c>
      <c r="D132" s="50">
        <f t="shared" si="2"/>
        <v>-98.96662754</v>
      </c>
      <c r="E132" s="50">
        <v>1.0</v>
      </c>
      <c r="F132" s="50">
        <v>2.0</v>
      </c>
      <c r="G132" s="50">
        <f t="shared" si="3"/>
        <v>-1</v>
      </c>
      <c r="H132" s="51">
        <f t="shared" si="4"/>
        <v>0.3333333333</v>
      </c>
      <c r="I132" s="51">
        <f>('List of Players'!B121+'List of Players'!B38+'List of Players'!B99)/('List of Players'!E121+'List of Players'!E38+'List of Players'!E99)</f>
        <v>0.3913043478</v>
      </c>
    </row>
    <row r="133">
      <c r="A133" s="50">
        <f t="shared" si="1"/>
        <v>132</v>
      </c>
      <c r="B133" s="50" t="s">
        <v>467</v>
      </c>
      <c r="C133" s="50" t="s">
        <v>228</v>
      </c>
      <c r="D133" s="50">
        <f t="shared" si="2"/>
        <v>-98.96662874</v>
      </c>
      <c r="E133" s="50">
        <v>1.0</v>
      </c>
      <c r="F133" s="50">
        <v>2.0</v>
      </c>
      <c r="G133" s="50">
        <f t="shared" si="3"/>
        <v>-1</v>
      </c>
      <c r="H133" s="51">
        <f t="shared" si="4"/>
        <v>0.3333333333</v>
      </c>
      <c r="I133" s="51">
        <f>('List of Players'!B130+'List of Players'!B115+'List of Players'!B166)/('List of Players'!E130+'List of Players'!E115+'List of Players'!E166)</f>
        <v>0.3793103448</v>
      </c>
    </row>
    <row r="134">
      <c r="A134" s="50">
        <f t="shared" si="1"/>
        <v>133</v>
      </c>
      <c r="B134" s="50" t="s">
        <v>500</v>
      </c>
      <c r="C134" s="50" t="s">
        <v>227</v>
      </c>
      <c r="D134" s="50">
        <f t="shared" si="2"/>
        <v>-99.9999</v>
      </c>
      <c r="E134" s="50">
        <v>0.0</v>
      </c>
      <c r="F134" s="50">
        <v>1.0</v>
      </c>
      <c r="G134" s="50">
        <f t="shared" si="3"/>
        <v>-1</v>
      </c>
      <c r="H134" s="51">
        <f t="shared" si="4"/>
        <v>0</v>
      </c>
      <c r="I134" s="51">
        <f>('List of Players'!B200)/('List of Players'!E200)</f>
        <v>1</v>
      </c>
    </row>
    <row r="135">
      <c r="A135" s="50">
        <f t="shared" si="1"/>
        <v>134</v>
      </c>
      <c r="B135" s="50" t="s">
        <v>542</v>
      </c>
      <c r="C135" s="50"/>
      <c r="D135" s="50">
        <f t="shared" si="2"/>
        <v>-99.99990909</v>
      </c>
      <c r="E135" s="50">
        <v>0.0</v>
      </c>
      <c r="F135" s="50">
        <v>1.0</v>
      </c>
      <c r="G135" s="50">
        <f t="shared" si="3"/>
        <v>-1</v>
      </c>
      <c r="H135" s="201">
        <f t="shared" si="4"/>
        <v>0</v>
      </c>
      <c r="I135" s="201">
        <f>('List of Players'!B59)/('List of Players'!E59)</f>
        <v>0.9090909091</v>
      </c>
    </row>
    <row r="136">
      <c r="A136" s="48">
        <f t="shared" si="1"/>
        <v>135</v>
      </c>
      <c r="B136" s="48" t="s">
        <v>402</v>
      </c>
      <c r="C136" s="48"/>
      <c r="D136" s="48">
        <f t="shared" si="2"/>
        <v>-99.99991667</v>
      </c>
      <c r="E136" s="48">
        <v>0.0</v>
      </c>
      <c r="F136" s="48">
        <v>1.0</v>
      </c>
      <c r="G136" s="48">
        <f t="shared" si="3"/>
        <v>-1</v>
      </c>
      <c r="H136" s="49">
        <f t="shared" si="4"/>
        <v>0</v>
      </c>
      <c r="I136" s="49">
        <f>('List of Players'!B6)/('List of Players'!E6)</f>
        <v>0.8333333333</v>
      </c>
    </row>
    <row r="137">
      <c r="A137" s="48">
        <f t="shared" si="1"/>
        <v>136</v>
      </c>
      <c r="B137" s="48" t="s">
        <v>193</v>
      </c>
      <c r="C137" s="48" t="s">
        <v>27</v>
      </c>
      <c r="D137" s="48">
        <f t="shared" si="2"/>
        <v>-99.99994</v>
      </c>
      <c r="E137" s="48">
        <v>0.0</v>
      </c>
      <c r="F137" s="48">
        <v>1.0</v>
      </c>
      <c r="G137" s="48">
        <f t="shared" si="3"/>
        <v>-1</v>
      </c>
      <c r="H137" s="202">
        <f t="shared" si="4"/>
        <v>0</v>
      </c>
      <c r="I137" s="202">
        <f>('List of Players'!B53)/('List of Players'!E53)</f>
        <v>0.6</v>
      </c>
    </row>
    <row r="138">
      <c r="A138" s="50">
        <f t="shared" si="1"/>
        <v>136</v>
      </c>
      <c r="B138" s="50" t="s">
        <v>360</v>
      </c>
      <c r="C138" s="50"/>
      <c r="D138" s="50">
        <f t="shared" si="2"/>
        <v>-99.99994</v>
      </c>
      <c r="E138" s="50">
        <v>0.0</v>
      </c>
      <c r="F138" s="50">
        <v>1.0</v>
      </c>
      <c r="G138" s="50">
        <f t="shared" si="3"/>
        <v>-1</v>
      </c>
      <c r="H138" s="201">
        <f t="shared" si="4"/>
        <v>0</v>
      </c>
      <c r="I138" s="201">
        <f>('List of Players'!B18)/('List of Players'!E18)</f>
        <v>0.6</v>
      </c>
    </row>
    <row r="139">
      <c r="A139" s="48">
        <f t="shared" si="1"/>
        <v>138</v>
      </c>
      <c r="B139" s="48" t="s">
        <v>192</v>
      </c>
      <c r="C139" s="48" t="s">
        <v>39</v>
      </c>
      <c r="D139" s="48">
        <f t="shared" si="2"/>
        <v>-99.99995455</v>
      </c>
      <c r="E139" s="48">
        <v>0.0</v>
      </c>
      <c r="F139" s="48">
        <v>1.0</v>
      </c>
      <c r="G139" s="48">
        <f t="shared" si="3"/>
        <v>-1</v>
      </c>
      <c r="H139" s="49">
        <f t="shared" si="4"/>
        <v>0</v>
      </c>
      <c r="I139" s="49">
        <f>('List of Players'!B118)/('List of Players'!E118)</f>
        <v>0.4545454545</v>
      </c>
    </row>
    <row r="140">
      <c r="A140" s="48">
        <f t="shared" si="1"/>
        <v>139</v>
      </c>
      <c r="B140" s="48" t="s">
        <v>543</v>
      </c>
      <c r="C140" s="48"/>
      <c r="D140" s="48">
        <f t="shared" si="2"/>
        <v>-99.9999625</v>
      </c>
      <c r="E140" s="48">
        <v>0.0</v>
      </c>
      <c r="F140" s="48">
        <v>1.0</v>
      </c>
      <c r="G140" s="48">
        <f t="shared" si="3"/>
        <v>-1</v>
      </c>
      <c r="H140" s="202">
        <f t="shared" si="4"/>
        <v>0</v>
      </c>
      <c r="I140" s="202">
        <f>('List of Players'!B36)/('List of Players'!E36)</f>
        <v>0.375</v>
      </c>
    </row>
    <row r="141">
      <c r="A141" s="50">
        <f t="shared" si="1"/>
        <v>140</v>
      </c>
      <c r="B141" s="50" t="s">
        <v>544</v>
      </c>
      <c r="C141" s="50"/>
      <c r="D141" s="50">
        <f t="shared" si="2"/>
        <v>-99.99996667</v>
      </c>
      <c r="E141" s="50">
        <v>0.0</v>
      </c>
      <c r="F141" s="50">
        <v>1.0</v>
      </c>
      <c r="G141" s="50">
        <f t="shared" si="3"/>
        <v>-1</v>
      </c>
      <c r="H141" s="201">
        <f t="shared" si="4"/>
        <v>0</v>
      </c>
      <c r="I141" s="201">
        <f>('List of Players'!B46)/('List of Players'!E46)</f>
        <v>0.3333333333</v>
      </c>
    </row>
    <row r="142">
      <c r="A142" s="48">
        <f t="shared" si="1"/>
        <v>141</v>
      </c>
      <c r="B142" s="48" t="s">
        <v>427</v>
      </c>
      <c r="C142" s="48"/>
      <c r="D142" s="48">
        <f t="shared" si="2"/>
        <v>-99.99997143</v>
      </c>
      <c r="E142" s="48">
        <v>0.0</v>
      </c>
      <c r="F142" s="48">
        <v>1.0</v>
      </c>
      <c r="G142" s="48">
        <f t="shared" si="3"/>
        <v>-1</v>
      </c>
      <c r="H142" s="49">
        <f t="shared" si="4"/>
        <v>0</v>
      </c>
      <c r="I142" s="49">
        <f>('List of Players'!B37)/('List of Players'!E37)</f>
        <v>0.2857142857</v>
      </c>
    </row>
    <row r="143">
      <c r="A143" s="50">
        <f t="shared" si="1"/>
        <v>142</v>
      </c>
      <c r="B143" s="50" t="s">
        <v>356</v>
      </c>
      <c r="C143" s="50" t="s">
        <v>223</v>
      </c>
      <c r="D143" s="50">
        <f t="shared" si="2"/>
        <v>-195.9599442</v>
      </c>
      <c r="E143" s="50">
        <v>4.0</v>
      </c>
      <c r="F143" s="50">
        <v>6.0</v>
      </c>
      <c r="G143" s="50">
        <f t="shared" si="3"/>
        <v>-2</v>
      </c>
      <c r="H143" s="51">
        <f t="shared" si="4"/>
        <v>0.4</v>
      </c>
      <c r="I143" s="51">
        <f>('List of Players'!B79+'List of Players'!B83+'List of Players'!B154+'List of Players'!B60+'List of Players'!B106+'List of Players'!B120+'List of Players'!B90+'List of Players'!B38+'List of Players'!B184+'List of Players'!B5)/('List of Players'!E79+'List of Players'!E83+'List of Players'!E154+'List of Players'!E60+'List of Players'!E106+'List of Players'!E120+'List of Players'!E90+'List of Players'!E38+'List of Players'!E184+'List of Players'!E5)</f>
        <v>0.5584415584</v>
      </c>
    </row>
    <row r="144">
      <c r="A144" s="50">
        <f t="shared" si="1"/>
        <v>143</v>
      </c>
      <c r="B144" s="50" t="s">
        <v>367</v>
      </c>
      <c r="C144" s="50" t="s">
        <v>225</v>
      </c>
      <c r="D144" s="50">
        <f t="shared" si="2"/>
        <v>-195.9599481</v>
      </c>
      <c r="E144" s="50">
        <v>4.0</v>
      </c>
      <c r="F144" s="50">
        <v>6.0</v>
      </c>
      <c r="G144" s="50">
        <f t="shared" si="3"/>
        <v>-2</v>
      </c>
      <c r="H144" s="51">
        <f t="shared" si="4"/>
        <v>0.4</v>
      </c>
      <c r="I144" s="51">
        <f>('List of Players'!B188+'List of Players'!B92+'List of Players'!B87+'List of Players'!B103+'List of Players'!B110+'List of Players'!B146+'List of Players'!B154+'List of Players'!B60+'List of Players'!B192+'List of Players'!B79)/('List of Players'!E188+'List of Players'!E92+'List of Players'!E87+'List of Players'!E103+'List of Players'!E110+'List of Players'!E146+'List of Players'!E154+'List of Players'!E60+'List of Players'!E192+'List of Players'!E79)</f>
        <v>0.5185185185</v>
      </c>
    </row>
    <row r="145">
      <c r="A145" s="48">
        <f t="shared" si="1"/>
        <v>144</v>
      </c>
      <c r="B145" s="48" t="s">
        <v>60</v>
      </c>
      <c r="C145" s="48" t="s">
        <v>24</v>
      </c>
      <c r="D145" s="48">
        <f t="shared" si="2"/>
        <v>-195.9599482</v>
      </c>
      <c r="E145" s="48">
        <v>4.0</v>
      </c>
      <c r="F145" s="48">
        <v>6.0</v>
      </c>
      <c r="G145" s="48">
        <f t="shared" si="3"/>
        <v>-2</v>
      </c>
      <c r="H145" s="202">
        <f t="shared" si="4"/>
        <v>0.4</v>
      </c>
      <c r="I145" s="202">
        <f>('List of Players'!B108+'List of Players'!B118+'List of Players'!B19+'List of Players'!B53+'List of Players'!B162+'List of Players'!B31+'List of Players'!B30+'List of Players'!B150+'List of Players'!B34+'List of Players'!B128)/('List of Players'!E108+'List of Players'!E118+'List of Players'!E19+'List of Players'!E53+'List of Players'!E162+'List of Players'!E31+'List of Players'!E30+'List of Players'!E150+'List of Players'!E34+'List of Players'!E128)</f>
        <v>0.5180722892</v>
      </c>
    </row>
    <row r="146">
      <c r="A146" s="50">
        <f t="shared" si="1"/>
        <v>145</v>
      </c>
      <c r="B146" s="50" t="s">
        <v>503</v>
      </c>
      <c r="C146" s="50" t="s">
        <v>224</v>
      </c>
      <c r="D146" s="50">
        <f t="shared" si="2"/>
        <v>-196.9624426</v>
      </c>
      <c r="E146" s="50">
        <v>3.0</v>
      </c>
      <c r="F146" s="50">
        <v>5.0</v>
      </c>
      <c r="G146" s="50">
        <f t="shared" si="3"/>
        <v>-2</v>
      </c>
      <c r="H146" s="201">
        <f t="shared" si="4"/>
        <v>0.375</v>
      </c>
      <c r="I146" s="201">
        <f>('List of Players'!B180+'List of Players'!B15+'List of Players'!B73+'List of Players'!B100+'List of Players'!B186+'List of Players'!B146+'List of Players'!B155+'List of Players'!B98)/('List of Players'!E180+'List of Players'!E15+'List of Players'!E73+'List of Players'!E100+'List of Players'!E186+'List of Players'!E146+'List of Players'!E155+'List of Players'!E98)</f>
        <v>0.5735294118</v>
      </c>
    </row>
    <row r="147">
      <c r="A147" s="48">
        <f t="shared" si="1"/>
        <v>146</v>
      </c>
      <c r="B147" s="48" t="s">
        <v>545</v>
      </c>
      <c r="C147" s="48" t="s">
        <v>221</v>
      </c>
      <c r="D147" s="48">
        <f t="shared" si="2"/>
        <v>-196.9624485</v>
      </c>
      <c r="E147" s="48">
        <v>3.0</v>
      </c>
      <c r="F147" s="48">
        <v>5.0</v>
      </c>
      <c r="G147" s="48">
        <f t="shared" si="3"/>
        <v>-2</v>
      </c>
      <c r="H147" s="49">
        <f t="shared" si="4"/>
        <v>0.375</v>
      </c>
      <c r="I147" s="49">
        <f>('List of Players'!B36+'List of Players'!B42+'List of Players'!B105+'List of Players'!B37+'List of Players'!B118+'List of Players'!B2+'List of Players'!B196+'List of Players'!B174)/('List of Players'!E36+'List of Players'!E42+'List of Players'!E105+'List of Players'!E37+'List of Players'!E118+'List of Players'!E2+'List of Players'!E196+'List of Players'!E174)</f>
        <v>0.5147058824</v>
      </c>
    </row>
    <row r="148">
      <c r="A148" s="48">
        <f t="shared" si="1"/>
        <v>147</v>
      </c>
      <c r="B148" s="48" t="s">
        <v>336</v>
      </c>
      <c r="C148" s="48" t="s">
        <v>220</v>
      </c>
      <c r="D148" s="48">
        <f t="shared" si="2"/>
        <v>-196.96245</v>
      </c>
      <c r="E148" s="48">
        <v>3.0</v>
      </c>
      <c r="F148" s="48">
        <v>5.0</v>
      </c>
      <c r="G148" s="48">
        <f t="shared" si="3"/>
        <v>-2</v>
      </c>
      <c r="H148" s="202">
        <f t="shared" si="4"/>
        <v>0.375</v>
      </c>
      <c r="I148" s="202">
        <f>('List of Players'!B71+'List of Players'!B124+'List of Players'!B147+'List of Players'!B111+'List of Players'!B43+'List of Players'!B137+'List of Players'!B23+'List of Players'!B63)/('List of Players'!E71+'List of Players'!E124+'List of Players'!E147+'List of Players'!E111+'List of Players'!E43+'List of Players'!E137+'List of Players'!E23+'List of Players'!E63)</f>
        <v>0.5</v>
      </c>
    </row>
    <row r="149">
      <c r="A149" s="50">
        <f t="shared" si="1"/>
        <v>148</v>
      </c>
      <c r="B149" s="50" t="s">
        <v>358</v>
      </c>
      <c r="C149" s="50" t="s">
        <v>225</v>
      </c>
      <c r="D149" s="50">
        <f t="shared" si="2"/>
        <v>-197.9666089</v>
      </c>
      <c r="E149" s="50">
        <v>2.0</v>
      </c>
      <c r="F149" s="50">
        <v>4.0</v>
      </c>
      <c r="G149" s="50">
        <f t="shared" si="3"/>
        <v>-2</v>
      </c>
      <c r="H149" s="51">
        <f t="shared" si="4"/>
        <v>0.3333333333</v>
      </c>
      <c r="I149" s="51">
        <f>('List of Players'!B136+'List of Players'!B41+'List of Players'!B130+'List of Players'!B3+'List of Players'!B97+'List of Players'!B106)/('List of Players'!E136+'List of Players'!E41+'List of Players'!E130+'List of Players'!E3+'List of Players'!E97+'List of Players'!E106)</f>
        <v>0.5777777778</v>
      </c>
    </row>
    <row r="150">
      <c r="A150" s="50">
        <f t="shared" si="1"/>
        <v>149</v>
      </c>
      <c r="B150" s="50" t="s">
        <v>378</v>
      </c>
      <c r="C150" s="50" t="s">
        <v>227</v>
      </c>
      <c r="D150" s="50">
        <f t="shared" si="2"/>
        <v>-197.9666115</v>
      </c>
      <c r="E150" s="50">
        <v>2.0</v>
      </c>
      <c r="F150" s="50">
        <v>4.0</v>
      </c>
      <c r="G150" s="50">
        <f t="shared" si="3"/>
        <v>-2</v>
      </c>
      <c r="H150" s="51">
        <f t="shared" si="4"/>
        <v>0.3333333333</v>
      </c>
      <c r="I150" s="201">
        <f>('List of Players'!B97+'List of Players'!B133+'List of Players'!B166+'List of Players'!B59+'List of Players'!B79+'List of Players'!B154)/('List of Players'!E97+'List of Players'!E133+'List of Players'!E166+'List of Players'!E59+'List of Players'!E79+'List of Players'!E154)</f>
        <v>0.5517241379</v>
      </c>
    </row>
    <row r="151">
      <c r="A151" s="50">
        <f t="shared" si="1"/>
        <v>150</v>
      </c>
      <c r="B151" s="50" t="s">
        <v>112</v>
      </c>
      <c r="C151" s="50" t="s">
        <v>36</v>
      </c>
      <c r="D151" s="50">
        <f t="shared" si="2"/>
        <v>-197.966618</v>
      </c>
      <c r="E151" s="50">
        <v>2.0</v>
      </c>
      <c r="F151" s="50">
        <v>4.0</v>
      </c>
      <c r="G151" s="50">
        <f t="shared" si="3"/>
        <v>-2</v>
      </c>
      <c r="H151" s="51">
        <f t="shared" si="4"/>
        <v>0.3333333333</v>
      </c>
      <c r="I151" s="51">
        <f>('List of Players'!B21+'List of Players'!B182+'List of Players'!B95+'List of Players'!B113+'List of Players'!B92+'List of Players'!B201)/('List of Players'!E21+'List of Players'!E182+'List of Players'!E95+'List of Players'!E113+'List of Players'!E92+'List of Players'!E201)</f>
        <v>0.4864864865</v>
      </c>
    </row>
    <row r="152">
      <c r="A152" s="48">
        <f t="shared" si="1"/>
        <v>151</v>
      </c>
      <c r="B152" s="48" t="s">
        <v>207</v>
      </c>
      <c r="C152" s="48" t="s">
        <v>34</v>
      </c>
      <c r="D152" s="48">
        <f t="shared" si="2"/>
        <v>-197.9666188</v>
      </c>
      <c r="E152" s="48">
        <v>2.0</v>
      </c>
      <c r="F152" s="48">
        <v>4.0</v>
      </c>
      <c r="G152" s="48">
        <f t="shared" si="3"/>
        <v>-2</v>
      </c>
      <c r="H152" s="49">
        <f t="shared" si="4"/>
        <v>0.3333333333</v>
      </c>
      <c r="I152" s="49">
        <f>('List of Players'!B31+'List of Players'!B124+'List of Players'!B187+'List of Players'!B34+'List of Players'!B67+'List of Players'!B178)/('List of Players'!E31+'List of Players'!E124+'List of Players'!E187+'List of Players'!E34+'List of Players'!E67+'List of Players'!E178)</f>
        <v>0.4791666667</v>
      </c>
    </row>
    <row r="153">
      <c r="A153" s="48">
        <f t="shared" si="1"/>
        <v>152</v>
      </c>
      <c r="B153" s="48" t="s">
        <v>485</v>
      </c>
      <c r="C153" s="48" t="s">
        <v>221</v>
      </c>
      <c r="D153" s="48">
        <f t="shared" si="2"/>
        <v>-197.9666199</v>
      </c>
      <c r="E153" s="48">
        <v>2.0</v>
      </c>
      <c r="F153" s="48">
        <v>4.0</v>
      </c>
      <c r="G153" s="48">
        <f t="shared" si="3"/>
        <v>-2</v>
      </c>
      <c r="H153" s="49">
        <f t="shared" si="4"/>
        <v>0.3333333333</v>
      </c>
      <c r="I153" s="49">
        <f>('List of Players'!B163+'List of Players'!B117+'List of Players'!B165+'List of Players'!B171+'List of Players'!B43+'List of Players'!B187)/('List of Players'!E163+'List of Players'!E117+'List of Players'!E165+'List of Players'!E171+'List of Players'!E43+'List of Players'!E187)</f>
        <v>0.4680851064</v>
      </c>
    </row>
    <row r="154">
      <c r="A154" s="50">
        <f t="shared" si="1"/>
        <v>153</v>
      </c>
      <c r="B154" s="50" t="s">
        <v>140</v>
      </c>
      <c r="C154" s="50" t="s">
        <v>28</v>
      </c>
      <c r="D154" s="50">
        <f t="shared" si="2"/>
        <v>-197.966626</v>
      </c>
      <c r="E154" s="50">
        <v>2.0</v>
      </c>
      <c r="F154" s="50">
        <v>4.0</v>
      </c>
      <c r="G154" s="50">
        <f t="shared" si="3"/>
        <v>-2</v>
      </c>
      <c r="H154" s="51">
        <f t="shared" si="4"/>
        <v>0.3333333333</v>
      </c>
      <c r="I154" s="51">
        <f>('List of Players'!B135+'List of Players'!B21+'List of Players'!B95+'List of Players'!B190+'List of Players'!B96+'List of Players'!B112)/('List of Players'!E135+'List of Players'!E21+'List of Players'!E95+'List of Players'!E190+'List of Players'!E96+'List of Players'!E112)</f>
        <v>0.40625</v>
      </c>
    </row>
    <row r="155">
      <c r="A155" s="48">
        <f t="shared" si="1"/>
        <v>154</v>
      </c>
      <c r="B155" s="48" t="s">
        <v>46</v>
      </c>
      <c r="C155" s="48" t="s">
        <v>24</v>
      </c>
      <c r="D155" s="48">
        <f t="shared" si="2"/>
        <v>-197.9666262</v>
      </c>
      <c r="E155" s="48">
        <v>2.0</v>
      </c>
      <c r="F155" s="48">
        <v>4.0</v>
      </c>
      <c r="G155" s="48">
        <f t="shared" si="3"/>
        <v>-2</v>
      </c>
      <c r="H155" s="49">
        <f t="shared" si="4"/>
        <v>0.3333333333</v>
      </c>
      <c r="I155" s="49">
        <f>('List of Players'!B187+'List of Players'!B23+'List of Players'!B85+'List of Players'!B152+'List of Players'!B196+'List of Players'!B67)/('List of Players'!E187+'List of Players'!E23+'List of Players'!E85+'List of Players'!E152+'List of Players'!E196+'List of Players'!E67)</f>
        <v>0.4042553191</v>
      </c>
    </row>
    <row r="156">
      <c r="A156" s="50">
        <f t="shared" si="1"/>
        <v>155</v>
      </c>
      <c r="B156" s="50" t="s">
        <v>476</v>
      </c>
      <c r="C156" s="50" t="s">
        <v>223</v>
      </c>
      <c r="D156" s="50">
        <f t="shared" si="2"/>
        <v>-198.9749343</v>
      </c>
      <c r="E156" s="50">
        <v>1.0</v>
      </c>
      <c r="F156" s="50">
        <v>3.0</v>
      </c>
      <c r="G156" s="50">
        <f t="shared" si="3"/>
        <v>-2</v>
      </c>
      <c r="H156" s="51">
        <f t="shared" si="4"/>
        <v>0.25</v>
      </c>
      <c r="I156" s="51">
        <f>('List of Players'!B190+'List of Players'!B193+'List of Players'!B59+'List of Players'!B186)/('List of Players'!E190+'List of Players'!E193+'List of Players'!E59+'List of Players'!E186)</f>
        <v>0.6571428571</v>
      </c>
    </row>
    <row r="157">
      <c r="A157" s="48">
        <f t="shared" si="1"/>
        <v>156</v>
      </c>
      <c r="B157" s="48" t="s">
        <v>194</v>
      </c>
      <c r="C157" s="48" t="s">
        <v>27</v>
      </c>
      <c r="D157" s="48">
        <f t="shared" si="2"/>
        <v>-198.9749429</v>
      </c>
      <c r="E157" s="48">
        <v>1.0</v>
      </c>
      <c r="F157" s="48">
        <v>3.0</v>
      </c>
      <c r="G157" s="48">
        <f t="shared" si="3"/>
        <v>-2</v>
      </c>
      <c r="H157" s="49">
        <f t="shared" si="4"/>
        <v>0.25</v>
      </c>
      <c r="I157" s="49">
        <f>('List of Players'!B65+'List of Players'!B84+'List of Players'!B149+'List of Players'!B152)/('List of Players'!E65+'List of Players'!E84+'List of Players'!E149+'List of Players'!E152)</f>
        <v>0.5714285714</v>
      </c>
    </row>
    <row r="158">
      <c r="A158" s="50">
        <f t="shared" si="1"/>
        <v>157</v>
      </c>
      <c r="B158" s="50" t="s">
        <v>477</v>
      </c>
      <c r="C158" s="50" t="s">
        <v>223</v>
      </c>
      <c r="D158" s="50">
        <f t="shared" si="2"/>
        <v>-198.9749548</v>
      </c>
      <c r="E158" s="50">
        <v>1.0</v>
      </c>
      <c r="F158" s="50">
        <v>3.0</v>
      </c>
      <c r="G158" s="50">
        <f t="shared" si="3"/>
        <v>-2</v>
      </c>
      <c r="H158" s="51">
        <f t="shared" si="4"/>
        <v>0.25</v>
      </c>
      <c r="I158" s="51">
        <f>('List of Players'!B166+'List of Players'!B136+'List of Players'!B20+'List of Players'!B44)/('List of Players'!E166+'List of Players'!E136+'List of Players'!E20+'List of Players'!E44)</f>
        <v>0.4516129032</v>
      </c>
    </row>
    <row r="159">
      <c r="A159" s="48">
        <f t="shared" si="1"/>
        <v>158</v>
      </c>
      <c r="B159" s="48" t="s">
        <v>400</v>
      </c>
      <c r="C159" s="48" t="s">
        <v>222</v>
      </c>
      <c r="D159" s="48">
        <f t="shared" si="2"/>
        <v>-199.9999353</v>
      </c>
      <c r="E159" s="48">
        <v>0.0</v>
      </c>
      <c r="F159" s="48">
        <v>2.0</v>
      </c>
      <c r="G159" s="48">
        <f t="shared" si="3"/>
        <v>-2</v>
      </c>
      <c r="H159" s="202">
        <f t="shared" si="4"/>
        <v>0</v>
      </c>
      <c r="I159" s="202">
        <f>('List of Players'!B82+'List of Players'!B117)/('List of Players'!E82+'List of Players'!E117)</f>
        <v>0.6470588235</v>
      </c>
    </row>
    <row r="160">
      <c r="A160" s="48">
        <f t="shared" si="1"/>
        <v>159</v>
      </c>
      <c r="B160" s="48" t="s">
        <v>334</v>
      </c>
      <c r="C160" s="48"/>
      <c r="D160" s="48">
        <f t="shared" si="2"/>
        <v>-199.9999368</v>
      </c>
      <c r="E160" s="48">
        <v>0.0</v>
      </c>
      <c r="F160" s="48">
        <v>2.0</v>
      </c>
      <c r="G160" s="48">
        <f t="shared" si="3"/>
        <v>-2</v>
      </c>
      <c r="H160" s="202">
        <f t="shared" si="4"/>
        <v>0</v>
      </c>
      <c r="I160" s="202">
        <f>('List of Players'!B185+'List of Players'!B69)/('List of Players'!E185+'List of Players'!E69)</f>
        <v>0.6315789474</v>
      </c>
    </row>
    <row r="161">
      <c r="A161" s="48">
        <f t="shared" si="1"/>
        <v>160</v>
      </c>
      <c r="B161" s="48" t="s">
        <v>172</v>
      </c>
      <c r="C161" s="48" t="s">
        <v>27</v>
      </c>
      <c r="D161" s="48">
        <f t="shared" si="2"/>
        <v>-199.9999421</v>
      </c>
      <c r="E161" s="48">
        <v>0.0</v>
      </c>
      <c r="F161" s="48">
        <v>2.0</v>
      </c>
      <c r="G161" s="48">
        <f t="shared" si="3"/>
        <v>-2</v>
      </c>
      <c r="H161" s="202">
        <f t="shared" si="4"/>
        <v>0</v>
      </c>
      <c r="I161" s="202">
        <f>('List of Players'!B63+'List of Players'!B185)/('List of Players'!E63+'List of Players'!E185)</f>
        <v>0.5789473684</v>
      </c>
    </row>
    <row r="162">
      <c r="A162" s="50">
        <f t="shared" si="1"/>
        <v>161</v>
      </c>
      <c r="B162" s="50" t="s">
        <v>382</v>
      </c>
      <c r="C162" s="50" t="s">
        <v>227</v>
      </c>
      <c r="D162" s="50">
        <f t="shared" si="2"/>
        <v>-295.963582</v>
      </c>
      <c r="E162" s="50">
        <v>4.0</v>
      </c>
      <c r="F162" s="50">
        <v>7.0</v>
      </c>
      <c r="G162" s="50">
        <f t="shared" si="3"/>
        <v>-3</v>
      </c>
      <c r="H162" s="51">
        <f t="shared" si="4"/>
        <v>0.3636363636</v>
      </c>
      <c r="I162" s="51">
        <f>('List of Players'!B176+'List of Players'!B158+'List of Players'!B114+'List of Players'!B121+'List of Players'!B73+'List of Players'!B22+'List of Players'!B58+'List of Players'!B70+'List of Players'!B130+'List of Players'!B155+'List of Players'!B134)/('List of Players'!E176+'List of Players'!E158+'List of Players'!E114+'List of Players'!E121+'List of Players'!E73+'List of Players'!E22+'List of Players'!E58+'List of Players'!E70+'List of Players'!E130+'List of Players'!E155+'List of Players'!E134)</f>
        <v>0.5434782609</v>
      </c>
    </row>
    <row r="163">
      <c r="A163" s="48">
        <f t="shared" si="1"/>
        <v>162</v>
      </c>
      <c r="B163" s="48" t="s">
        <v>339</v>
      </c>
      <c r="C163" s="48" t="s">
        <v>220</v>
      </c>
      <c r="D163" s="48">
        <f t="shared" si="2"/>
        <v>-296.9665992</v>
      </c>
      <c r="E163" s="48">
        <v>3.0</v>
      </c>
      <c r="F163" s="48">
        <v>6.0</v>
      </c>
      <c r="G163" s="48">
        <f t="shared" si="3"/>
        <v>-3</v>
      </c>
      <c r="H163" s="202">
        <f t="shared" si="4"/>
        <v>0.3333333333</v>
      </c>
      <c r="I163" s="202">
        <f>('List of Players'!B102+'List of Players'!B187+'List of Players'!B56+'List of Players'!B64+'List of Players'!B156+'List of Players'!B69+'List of Players'!B61+'List of Players'!B178+'List of Players'!B2)/('List of Players'!E102+'List of Players'!E187+'List of Players'!E56+'List of Players'!E64+'List of Players'!E156+'List of Players'!E69+'List of Players'!E61+'List of Players'!E178+'List of Players'!E2)</f>
        <v>0.6746987952</v>
      </c>
    </row>
    <row r="164">
      <c r="A164" s="48">
        <f t="shared" si="1"/>
        <v>163</v>
      </c>
      <c r="B164" s="48" t="s">
        <v>338</v>
      </c>
      <c r="C164" s="48" t="s">
        <v>218</v>
      </c>
      <c r="D164" s="48">
        <f t="shared" si="2"/>
        <v>-296.9666013</v>
      </c>
      <c r="E164" s="48">
        <v>3.0</v>
      </c>
      <c r="F164" s="48">
        <v>6.0</v>
      </c>
      <c r="G164" s="48">
        <f t="shared" si="3"/>
        <v>-3</v>
      </c>
      <c r="H164" s="202">
        <f t="shared" si="4"/>
        <v>0.3333333333</v>
      </c>
      <c r="I164" s="202">
        <f>('List of Players'!B105+'List of Players'!B69+'List of Players'!B179+'List of Players'!B2+'List of Players'!B196+'List of Players'!B128+'List of Players'!B19+'List of Players'!B139+'List of Players'!B82)/('List of Players'!E105+'List of Players'!E69+'List of Players'!E179+'List of Players'!E2+'List of Players'!E196+'List of Players'!E128+'List of Players'!E19+'List of Players'!E139+'List of Players'!E82)</f>
        <v>0.6538461538</v>
      </c>
    </row>
    <row r="165">
      <c r="A165" s="50">
        <f t="shared" si="1"/>
        <v>164</v>
      </c>
      <c r="B165" s="50" t="s">
        <v>205</v>
      </c>
      <c r="C165" s="50" t="s">
        <v>31</v>
      </c>
      <c r="D165" s="50">
        <f t="shared" si="2"/>
        <v>-296.966609</v>
      </c>
      <c r="E165" s="50">
        <v>3.0</v>
      </c>
      <c r="F165" s="50">
        <v>6.0</v>
      </c>
      <c r="G165" s="50">
        <f t="shared" si="3"/>
        <v>-3</v>
      </c>
      <c r="H165" s="51">
        <f t="shared" si="4"/>
        <v>0.3333333333</v>
      </c>
      <c r="I165" s="51">
        <f>('List of Players'!B158+'List of Players'!B47+'List of Players'!B188+'List of Players'!B15+'List of Players'!B103+'List of Players'!B110+'List of Players'!B72+'List of Players'!B98+'List of Players'!B97)/('List of Players'!E158+'List of Players'!E47+'List of Players'!E188+'List of Players'!E15+'List of Players'!E103+'List of Players'!E110+'List of Players'!E72+'List of Players'!E98+'List of Players'!E97)</f>
        <v>0.5769230769</v>
      </c>
    </row>
    <row r="166">
      <c r="A166" s="50">
        <f t="shared" si="1"/>
        <v>165</v>
      </c>
      <c r="B166" s="50" t="s">
        <v>406</v>
      </c>
      <c r="C166" s="50" t="s">
        <v>223</v>
      </c>
      <c r="D166" s="50">
        <f t="shared" si="2"/>
        <v>-296.9666093</v>
      </c>
      <c r="E166" s="50">
        <v>3.0</v>
      </c>
      <c r="F166" s="50">
        <v>6.0</v>
      </c>
      <c r="G166" s="50">
        <f t="shared" si="3"/>
        <v>-3</v>
      </c>
      <c r="H166" s="201">
        <f t="shared" si="4"/>
        <v>0.3333333333</v>
      </c>
      <c r="I166" s="201">
        <f>('List of Players'!B99+'List of Players'!B170+'List of Players'!B26+'List of Players'!B181+'List of Players'!B46+'List of Players'!B73+'List of Players'!B100+'List of Players'!B35+'List of Players'!B200)/('List of Players'!E99+'List of Players'!E170+'List of Players'!E26+'List of Players'!E181+'List of Players'!E46+'List of Players'!E73+'List of Players'!E100+'List of Players'!E35+'List of Players'!E200)</f>
        <v>0.5735294118</v>
      </c>
    </row>
    <row r="167">
      <c r="A167" s="50">
        <f t="shared" si="1"/>
        <v>166</v>
      </c>
      <c r="B167" s="50" t="s">
        <v>384</v>
      </c>
      <c r="C167" s="50" t="s">
        <v>226</v>
      </c>
      <c r="D167" s="50">
        <f t="shared" si="2"/>
        <v>-296.9666151</v>
      </c>
      <c r="E167" s="50">
        <v>3.0</v>
      </c>
      <c r="F167" s="50">
        <v>6.0</v>
      </c>
      <c r="G167" s="50">
        <f t="shared" si="3"/>
        <v>-3</v>
      </c>
      <c r="H167" s="201">
        <f t="shared" si="4"/>
        <v>0.3333333333</v>
      </c>
      <c r="I167" s="201">
        <f>('List of Players'!B186+'List of Players'!B44+'List of Players'!B130+'List of Players'!B116+'List of Players'!B197+'List of Players'!B114+'List of Players'!B113+'List of Players'!B90+'List of Players'!B38)/('List of Players'!E186+'List of Players'!E44+'List of Players'!E130+'List of Players'!E116+'List of Players'!E197+'List of Players'!E114+'List of Players'!E113+'List of Players'!E90+'List of Players'!E38)</f>
        <v>0.5161290323</v>
      </c>
    </row>
    <row r="168">
      <c r="A168" s="50">
        <f t="shared" si="1"/>
        <v>167</v>
      </c>
      <c r="B168" s="50" t="s">
        <v>369</v>
      </c>
      <c r="C168" s="50" t="s">
        <v>226</v>
      </c>
      <c r="D168" s="50">
        <f t="shared" si="2"/>
        <v>-296.9666159</v>
      </c>
      <c r="E168" s="50">
        <v>3.0</v>
      </c>
      <c r="F168" s="50">
        <v>6.0</v>
      </c>
      <c r="G168" s="50">
        <f t="shared" si="3"/>
        <v>-3</v>
      </c>
      <c r="H168" s="201">
        <f t="shared" si="4"/>
        <v>0.3333333333</v>
      </c>
      <c r="I168" s="201">
        <f>('List of Players'!B103+'List of Players'!B55+'List of Players'!B155+'List of Players'!B126+'List of Players'!B192+'List of Players'!B8+'List of Players'!B40+'List of Players'!B73+'List of Players'!B80)/('List of Players'!E103+'List of Players'!E55+'List of Players'!E155+'List of Players'!E126+'List of Players'!E192+'List of Players'!E8+'List of Players'!E40+'List of Players'!E73+'List of Players'!E80)</f>
        <v>0.5072463768</v>
      </c>
    </row>
    <row r="169">
      <c r="A169" s="48">
        <f t="shared" si="1"/>
        <v>168</v>
      </c>
      <c r="B169" s="48" t="s">
        <v>311</v>
      </c>
      <c r="C169" s="48" t="s">
        <v>219</v>
      </c>
      <c r="D169" s="48">
        <f t="shared" si="2"/>
        <v>-297.9713625</v>
      </c>
      <c r="E169" s="48">
        <v>2.0</v>
      </c>
      <c r="F169" s="48">
        <v>5.0</v>
      </c>
      <c r="G169" s="48">
        <f t="shared" si="3"/>
        <v>-3</v>
      </c>
      <c r="H169" s="49">
        <f t="shared" si="4"/>
        <v>0.2857142857</v>
      </c>
      <c r="I169" s="49">
        <f>('List of Players'!B61+'List of Players'!B53+'List of Players'!B140+'List of Players'!B102+'List of Players'!B124+'List of Players'!B16+'List of Players'!B64)/('List of Players'!E61+'List of Players'!E53+'List of Players'!E140+'List of Players'!E102+'List of Players'!E124+'List of Players'!E16+'List of Players'!E64)</f>
        <v>0.6603773585</v>
      </c>
    </row>
    <row r="170">
      <c r="A170" s="48">
        <f t="shared" si="1"/>
        <v>169</v>
      </c>
      <c r="B170" s="48" t="s">
        <v>395</v>
      </c>
      <c r="C170" s="48" t="s">
        <v>220</v>
      </c>
      <c r="D170" s="48">
        <f t="shared" si="2"/>
        <v>-297.9713659</v>
      </c>
      <c r="E170" s="48">
        <v>2.0</v>
      </c>
      <c r="F170" s="48">
        <v>5.0</v>
      </c>
      <c r="G170" s="48">
        <f t="shared" si="3"/>
        <v>-3</v>
      </c>
      <c r="H170" s="202">
        <f t="shared" si="4"/>
        <v>0.2857142857</v>
      </c>
      <c r="I170" s="202">
        <f>('List of Players'!B128+'List of Players'!B141+'List of Players'!B30+'List of Players'!B49+'List of Players'!B179+'List of Players'!B161+'List of Players'!B7)/('List of Players'!E128+'List of Players'!E141+'List of Players'!E30+'List of Players'!E49+'List of Players'!E179+'List of Players'!E161+'List of Players'!E7)</f>
        <v>0.6271186441</v>
      </c>
    </row>
    <row r="171">
      <c r="A171" s="48">
        <f t="shared" si="1"/>
        <v>170</v>
      </c>
      <c r="B171" s="48" t="s">
        <v>368</v>
      </c>
      <c r="C171" s="48" t="s">
        <v>219</v>
      </c>
      <c r="D171" s="48">
        <f t="shared" si="2"/>
        <v>-297.971367</v>
      </c>
      <c r="E171" s="48">
        <v>2.0</v>
      </c>
      <c r="F171" s="48">
        <v>5.0</v>
      </c>
      <c r="G171" s="48">
        <f t="shared" si="3"/>
        <v>-3</v>
      </c>
      <c r="H171" s="202">
        <f t="shared" si="4"/>
        <v>0.2857142857</v>
      </c>
      <c r="I171" s="202">
        <f>('List of Players'!B59+'List of Players'!B38+'List of Players'!B103+'List of Players'!B110+'List of Players'!B74+'List of Players'!B105+'List of Players'!B32)/('List of Players'!E59+'List of Players'!E38+'List of Players'!E103+'List of Players'!E110+'List of Players'!E74+'List of Players'!E105+'List of Players'!E32)</f>
        <v>0.6153846154</v>
      </c>
    </row>
    <row r="172">
      <c r="A172" s="48">
        <f t="shared" si="1"/>
        <v>171</v>
      </c>
      <c r="B172" s="48" t="s">
        <v>318</v>
      </c>
      <c r="C172" s="48" t="s">
        <v>221</v>
      </c>
      <c r="D172" s="48">
        <f t="shared" si="2"/>
        <v>-297.9713683</v>
      </c>
      <c r="E172" s="48">
        <v>2.0</v>
      </c>
      <c r="F172" s="48">
        <v>5.0</v>
      </c>
      <c r="G172" s="48">
        <f t="shared" si="3"/>
        <v>-3</v>
      </c>
      <c r="H172" s="49">
        <f t="shared" si="4"/>
        <v>0.2857142857</v>
      </c>
      <c r="I172" s="49">
        <f>('List of Players'!B149+'List of Players'!B172+'List of Players'!B24+'List of Players'!B61+'List of Players'!B160+'List of Players'!B10+'List of Players'!B12)/('List of Players'!E149+'List of Players'!E172+'List of Players'!E24+'List of Players'!E61+'List of Players'!E160+'List of Players'!E10+'List of Players'!E12)</f>
        <v>0.6031746032</v>
      </c>
    </row>
    <row r="173">
      <c r="A173" s="48">
        <f t="shared" si="1"/>
        <v>172</v>
      </c>
      <c r="B173" s="48" t="s">
        <v>397</v>
      </c>
      <c r="C173" s="48" t="s">
        <v>220</v>
      </c>
      <c r="D173" s="48">
        <f t="shared" si="2"/>
        <v>-297.9713726</v>
      </c>
      <c r="E173" s="48">
        <v>2.0</v>
      </c>
      <c r="F173" s="48">
        <v>5.0</v>
      </c>
      <c r="G173" s="48">
        <f t="shared" si="3"/>
        <v>-3</v>
      </c>
      <c r="H173" s="202">
        <f t="shared" si="4"/>
        <v>0.2857142857</v>
      </c>
      <c r="I173" s="202">
        <f>('List of Players'!B93+'List of Players'!B149+'List of Players'!B11+'List of Players'!B143+'List of Players'!B183+'List of Players'!B117+'List of Players'!B53)/('List of Players'!E93+'List of Players'!E149+'List of Players'!E11+'List of Players'!E143+'List of Players'!E183+'List of Players'!E117+'List of Players'!E53)</f>
        <v>0.5593220339</v>
      </c>
    </row>
    <row r="174">
      <c r="A174" s="50">
        <f t="shared" si="1"/>
        <v>173</v>
      </c>
      <c r="B174" s="50" t="s">
        <v>83</v>
      </c>
      <c r="C174" s="50" t="s">
        <v>33</v>
      </c>
      <c r="D174" s="50">
        <f t="shared" si="2"/>
        <v>-297.9713797</v>
      </c>
      <c r="E174" s="50">
        <v>2.0</v>
      </c>
      <c r="F174" s="50">
        <v>5.0</v>
      </c>
      <c r="G174" s="50">
        <f t="shared" si="3"/>
        <v>-3</v>
      </c>
      <c r="H174" s="201">
        <f t="shared" si="4"/>
        <v>0.2857142857</v>
      </c>
      <c r="I174" s="201">
        <f>('List of Players'!B54+'List of Players'!B116+'List of Players'!B134+'List of Players'!B193+'List of Players'!B20+'List of Players'!B123+'List of Players'!B184)/('List of Players'!E54+'List of Players'!E116+'List of Players'!E134+'List of Players'!E193+'List of Players'!E20+'List of Players'!E123+'List of Players'!E184)</f>
        <v>0.4888888889</v>
      </c>
    </row>
    <row r="175">
      <c r="A175" s="48">
        <f t="shared" si="1"/>
        <v>174</v>
      </c>
      <c r="B175" s="48" t="s">
        <v>393</v>
      </c>
      <c r="C175" s="48" t="s">
        <v>220</v>
      </c>
      <c r="D175" s="48">
        <f t="shared" si="2"/>
        <v>-298.9799349</v>
      </c>
      <c r="E175" s="48">
        <v>1.0</v>
      </c>
      <c r="F175" s="48">
        <v>4.0</v>
      </c>
      <c r="G175" s="48">
        <f t="shared" si="3"/>
        <v>-3</v>
      </c>
      <c r="H175" s="49">
        <f t="shared" si="4"/>
        <v>0.2</v>
      </c>
      <c r="I175" s="49">
        <f>('List of Players'!B175+'List of Players'!B12+'List of Players'!B174+'List of Players'!B28+'List of Players'!B189)/('List of Players'!E175+'List of Players'!E12+'List of Players'!E174+'List of Players'!E28+'List of Players'!E189)</f>
        <v>0.6511627907</v>
      </c>
    </row>
    <row r="176">
      <c r="A176" s="50">
        <f t="shared" si="1"/>
        <v>175</v>
      </c>
      <c r="B176" s="50" t="s">
        <v>353</v>
      </c>
      <c r="C176" s="50" t="s">
        <v>224</v>
      </c>
      <c r="D176" s="50">
        <f t="shared" si="2"/>
        <v>-298.9799354</v>
      </c>
      <c r="E176" s="50">
        <v>1.0</v>
      </c>
      <c r="F176" s="50">
        <v>4.0</v>
      </c>
      <c r="G176" s="50">
        <f t="shared" si="3"/>
        <v>-3</v>
      </c>
      <c r="H176" s="51">
        <f t="shared" si="4"/>
        <v>0.2</v>
      </c>
      <c r="I176" s="51">
        <f>('List of Players'!B166+'List of Players'!B59+'List of Players'!B66+'List of Players'!B154+'List of Players'!B26)/('List of Players'!E166+'List of Players'!E59+'List of Players'!E66+'List of Players'!E154+'List of Players'!E26)</f>
        <v>0.6458333333</v>
      </c>
    </row>
    <row r="177">
      <c r="A177" s="48">
        <f t="shared" si="1"/>
        <v>176</v>
      </c>
      <c r="B177" s="48" t="s">
        <v>457</v>
      </c>
      <c r="C177" s="48" t="s">
        <v>217</v>
      </c>
      <c r="D177" s="48">
        <f t="shared" si="2"/>
        <v>-298.97994</v>
      </c>
      <c r="E177" s="48">
        <v>1.0</v>
      </c>
      <c r="F177" s="48">
        <v>4.0</v>
      </c>
      <c r="G177" s="48">
        <f t="shared" si="3"/>
        <v>-3</v>
      </c>
      <c r="H177" s="202">
        <f t="shared" si="4"/>
        <v>0.2</v>
      </c>
      <c r="I177" s="202">
        <f>('List of Players'!B128+'List of Players'!B10+'List of Players'!B143+'List of Players'!B118+'List of Players'!B63)/('List of Players'!E128+'List of Players'!E10+'List of Players'!E143+'List of Players'!E118+'List of Players'!E63)</f>
        <v>0.6</v>
      </c>
    </row>
    <row r="178">
      <c r="A178" s="50">
        <f t="shared" si="1"/>
        <v>177</v>
      </c>
      <c r="B178" s="50" t="s">
        <v>74</v>
      </c>
      <c r="C178" s="50" t="s">
        <v>31</v>
      </c>
      <c r="D178" s="50">
        <f t="shared" si="2"/>
        <v>-298.9799476</v>
      </c>
      <c r="E178" s="50">
        <v>1.0</v>
      </c>
      <c r="F178" s="50">
        <v>4.0</v>
      </c>
      <c r="G178" s="50">
        <f t="shared" si="3"/>
        <v>-3</v>
      </c>
      <c r="H178" s="51">
        <f t="shared" si="4"/>
        <v>0.2</v>
      </c>
      <c r="I178" s="51">
        <f>('List of Players'!B95+'List of Players'!B136+'List of Players'!B186+'List of Players'!B200+'List of Players'!B146)/('List of Players'!E95+'List of Players'!E136+'List of Players'!E186+'List of Players'!E200+'List of Players'!E146)</f>
        <v>0.5238095238</v>
      </c>
    </row>
    <row r="179">
      <c r="A179" s="50">
        <f t="shared" si="1"/>
        <v>178</v>
      </c>
      <c r="B179" s="50" t="s">
        <v>188</v>
      </c>
      <c r="C179" s="50" t="s">
        <v>33</v>
      </c>
      <c r="D179" s="50">
        <f t="shared" si="2"/>
        <v>-298.9799486</v>
      </c>
      <c r="E179" s="50">
        <v>1.0</v>
      </c>
      <c r="F179" s="50">
        <v>4.0</v>
      </c>
      <c r="G179" s="50">
        <f t="shared" si="3"/>
        <v>-3</v>
      </c>
      <c r="H179" s="51">
        <f t="shared" si="4"/>
        <v>0.2</v>
      </c>
      <c r="I179" s="51">
        <f>('List of Players'!B5+'List of Players'!B130+'List of Players'!B79+'List of Players'!B197+'List of Players'!B180)/('List of Players'!E5+'List of Players'!E130+'List of Players'!E79+'List of Players'!E197+'List of Players'!E180)</f>
        <v>0.5135135135</v>
      </c>
    </row>
    <row r="180">
      <c r="A180" s="48">
        <f t="shared" si="1"/>
        <v>179</v>
      </c>
      <c r="B180" s="48" t="s">
        <v>348</v>
      </c>
      <c r="C180" s="48" t="s">
        <v>222</v>
      </c>
      <c r="D180" s="48">
        <f t="shared" si="2"/>
        <v>-298.9799487</v>
      </c>
      <c r="E180" s="48">
        <v>1.0</v>
      </c>
      <c r="F180" s="48">
        <v>4.0</v>
      </c>
      <c r="G180" s="48">
        <f t="shared" si="3"/>
        <v>-3</v>
      </c>
      <c r="H180" s="202">
        <f t="shared" si="4"/>
        <v>0.2</v>
      </c>
      <c r="I180" s="202">
        <f>('List of Players'!B91+'List of Players'!B34+'List of Players'!B23+'List of Players'!B175+'List of Players'!B149)/('List of Players'!E91+'List of Players'!E34+'List of Players'!E23+'List of Players'!E175+'List of Players'!E149)</f>
        <v>0.5128205128</v>
      </c>
    </row>
    <row r="181">
      <c r="A181" s="50">
        <f t="shared" si="1"/>
        <v>180</v>
      </c>
      <c r="B181" s="50" t="s">
        <v>436</v>
      </c>
      <c r="C181" s="50" t="s">
        <v>228</v>
      </c>
      <c r="D181" s="50">
        <f t="shared" si="2"/>
        <v>-299.9999462</v>
      </c>
      <c r="E181" s="50">
        <v>0.0</v>
      </c>
      <c r="F181" s="50">
        <v>3.0</v>
      </c>
      <c r="G181" s="50">
        <f t="shared" si="3"/>
        <v>-3</v>
      </c>
      <c r="H181" s="51">
        <f t="shared" si="4"/>
        <v>0</v>
      </c>
      <c r="I181" s="201">
        <f>('List of Players'!B186+'List of Players'!B98+'List of Players'!B120)/('List of Players'!E186+'List of Players'!E98+'List of Players'!E120)</f>
        <v>0.5384615385</v>
      </c>
    </row>
    <row r="182">
      <c r="A182" s="50">
        <f t="shared" si="1"/>
        <v>181</v>
      </c>
      <c r="B182" s="50" t="s">
        <v>91</v>
      </c>
      <c r="C182" s="50" t="s">
        <v>30</v>
      </c>
      <c r="D182" s="50">
        <f t="shared" si="2"/>
        <v>-299.99995</v>
      </c>
      <c r="E182" s="50">
        <v>0.0</v>
      </c>
      <c r="F182" s="50">
        <v>3.0</v>
      </c>
      <c r="G182" s="50">
        <f t="shared" si="3"/>
        <v>-3</v>
      </c>
      <c r="H182" s="51">
        <f t="shared" si="4"/>
        <v>0</v>
      </c>
      <c r="I182" s="51">
        <f>('List of Players'!B155+'List of Players'!B92+'List of Players'!B100)/('List of Players'!E155+'List of Players'!E92+'List of Players'!E100)</f>
        <v>0.5</v>
      </c>
    </row>
    <row r="183">
      <c r="A183" s="48">
        <f t="shared" si="1"/>
        <v>182</v>
      </c>
      <c r="B183" s="48" t="s">
        <v>178</v>
      </c>
      <c r="C183" s="48" t="s">
        <v>25</v>
      </c>
      <c r="D183" s="48">
        <f t="shared" si="2"/>
        <v>-299.999956</v>
      </c>
      <c r="E183" s="48">
        <v>0.0</v>
      </c>
      <c r="F183" s="48">
        <v>3.0</v>
      </c>
      <c r="G183" s="48">
        <f t="shared" si="3"/>
        <v>-3</v>
      </c>
      <c r="H183" s="202">
        <f t="shared" si="4"/>
        <v>0</v>
      </c>
      <c r="I183" s="202">
        <f>('List of Players'!B174+'List of Players'!B62+'List of Players'!B63)/('List of Players'!E174+'List of Players'!E62+'List of Players'!E63)</f>
        <v>0.44</v>
      </c>
    </row>
    <row r="184">
      <c r="A184" s="50">
        <f t="shared" si="1"/>
        <v>183</v>
      </c>
      <c r="B184" s="50" t="s">
        <v>77</v>
      </c>
      <c r="C184" s="50" t="s">
        <v>30</v>
      </c>
      <c r="D184" s="50">
        <f t="shared" si="2"/>
        <v>-396.9699378</v>
      </c>
      <c r="E184" s="50">
        <v>3.0</v>
      </c>
      <c r="F184" s="50">
        <v>7.0</v>
      </c>
      <c r="G184" s="50">
        <f t="shared" si="3"/>
        <v>-4</v>
      </c>
      <c r="H184" s="201">
        <f t="shared" si="4"/>
        <v>0.3</v>
      </c>
      <c r="I184" s="201">
        <f>('List of Players'!B146+'List of Players'!B188+'List of Players'!B73+'List of Players'!B153+'List of Players'!B38+'List of Players'!B97+'List of Players'!B35+'List of Players'!B181+'List of Players'!B101+'List of Players'!B166)/('List of Players'!E146+'List of Players'!E188+'List of Players'!E73+'List of Players'!E153+'List of Players'!E38+'List of Players'!E97+'List of Players'!E35+'List of Players'!E181+'List of Players'!E101+'List of Players'!E166)</f>
        <v>0.6219512195</v>
      </c>
    </row>
    <row r="185">
      <c r="A185" s="48">
        <f t="shared" si="1"/>
        <v>184</v>
      </c>
      <c r="B185" s="48" t="s">
        <v>49</v>
      </c>
      <c r="C185" s="48" t="s">
        <v>27</v>
      </c>
      <c r="D185" s="48">
        <f t="shared" si="2"/>
        <v>-396.9699532</v>
      </c>
      <c r="E185" s="48">
        <v>3.0</v>
      </c>
      <c r="F185" s="48">
        <v>7.0</v>
      </c>
      <c r="G185" s="48">
        <f t="shared" si="3"/>
        <v>-4</v>
      </c>
      <c r="H185" s="202">
        <f t="shared" si="4"/>
        <v>0.3</v>
      </c>
      <c r="I185" s="202">
        <f>('List of Players'!B69+'List of Players'!B148+'List of Players'!B45+'List of Players'!B171+'List of Players'!B169+'List of Players'!B16+'List of Players'!B141+'List of Players'!B36+'List of Players'!B143+'List of Players'!B34)/('List of Players'!E69+'List of Players'!E148+'List of Players'!E45+'List of Players'!E171+'List of Players'!E169+'List of Players'!E16+'List of Players'!E141+'List of Players'!E36+'List of Players'!E143+'List of Players'!E34)</f>
        <v>0.4675324675</v>
      </c>
    </row>
    <row r="186">
      <c r="A186" s="48">
        <f t="shared" si="1"/>
        <v>185</v>
      </c>
      <c r="B186" s="48" t="s">
        <v>344</v>
      </c>
      <c r="C186" s="48" t="s">
        <v>222</v>
      </c>
      <c r="D186" s="48">
        <f t="shared" si="2"/>
        <v>-397.9749364</v>
      </c>
      <c r="E186" s="48">
        <v>2.0</v>
      </c>
      <c r="F186" s="48">
        <v>6.0</v>
      </c>
      <c r="G186" s="48">
        <f t="shared" si="3"/>
        <v>-4</v>
      </c>
      <c r="H186" s="202">
        <f t="shared" si="4"/>
        <v>0.25</v>
      </c>
      <c r="I186" s="202">
        <f>('List of Players'!B78+'List of Players'!B152+'List of Players'!B28+'List of Players'!B157+'List of Players'!B50+'List of Players'!B189+'List of Players'!B7+'List of Players'!B56)/('List of Players'!E78+'List of Players'!E152+'List of Players'!E28+'List of Players'!E157+'List of Players'!E50+'List of Players'!E189+'List of Players'!E7+'List of Players'!E56)</f>
        <v>0.6363636364</v>
      </c>
    </row>
    <row r="187">
      <c r="A187" s="48">
        <f t="shared" si="1"/>
        <v>186</v>
      </c>
      <c r="B187" s="48" t="s">
        <v>415</v>
      </c>
      <c r="C187" s="48" t="s">
        <v>219</v>
      </c>
      <c r="D187" s="48">
        <f t="shared" si="2"/>
        <v>-397.97495</v>
      </c>
      <c r="E187" s="48">
        <v>2.0</v>
      </c>
      <c r="F187" s="48">
        <v>6.0</v>
      </c>
      <c r="G187" s="48">
        <f t="shared" si="3"/>
        <v>-4</v>
      </c>
      <c r="H187" s="202">
        <f t="shared" si="4"/>
        <v>0.25</v>
      </c>
      <c r="I187" s="202">
        <f>('List of Players'!B4+'List of Players'!B173+'List of Players'!B97+'List of Players'!B145+'List of Players'!B78+'List of Players'!B42+'List of Players'!B137+'List of Players'!B148)/('List of Players'!E4+'List of Players'!E173+'List of Players'!E97+'List of Players'!E145+'List of Players'!E78+'List of Players'!E42+'List of Players'!E137+'List of Players'!E148)</f>
        <v>0.5</v>
      </c>
    </row>
    <row r="188">
      <c r="A188" s="48">
        <f t="shared" si="1"/>
        <v>187</v>
      </c>
      <c r="B188" s="48" t="s">
        <v>319</v>
      </c>
      <c r="C188" s="48" t="s">
        <v>219</v>
      </c>
      <c r="D188" s="48">
        <f t="shared" si="2"/>
        <v>-398.9832725</v>
      </c>
      <c r="E188" s="48">
        <v>1.0</v>
      </c>
      <c r="F188" s="48">
        <v>5.0</v>
      </c>
      <c r="G188" s="48">
        <f t="shared" si="3"/>
        <v>-4</v>
      </c>
      <c r="H188" s="202">
        <f t="shared" si="4"/>
        <v>0.1666666667</v>
      </c>
      <c r="I188" s="202">
        <f>('List of Players'!B50+'List of Players'!B165+'List of Players'!B7+'List of Players'!B150+'List of Players'!B82+'List of Players'!B10)/('List of Players'!E50+'List of Players'!E165+'List of Players'!E7+'List of Players'!E150+'List of Players'!E82+'List of Players'!E10)</f>
        <v>0.6078431373</v>
      </c>
    </row>
    <row r="189">
      <c r="A189" s="48">
        <f t="shared" si="1"/>
        <v>188</v>
      </c>
      <c r="B189" s="48" t="s">
        <v>179</v>
      </c>
      <c r="C189" s="48" t="s">
        <v>34</v>
      </c>
      <c r="D189" s="48">
        <f t="shared" si="2"/>
        <v>-398.9832792</v>
      </c>
      <c r="E189" s="48">
        <v>1.0</v>
      </c>
      <c r="F189" s="48">
        <v>5.0</v>
      </c>
      <c r="G189" s="48">
        <f t="shared" si="3"/>
        <v>-4</v>
      </c>
      <c r="H189" s="202">
        <f t="shared" si="4"/>
        <v>0.1666666667</v>
      </c>
      <c r="I189" s="202">
        <f>('List of Players'!B2+'List of Players'!B84+'List of Players'!B27+'List of Players'!B32+'List of Players'!B61+'List of Players'!B53)/('List of Players'!E2+'List of Players'!E84+'List of Players'!E27+'List of Players'!E32+'List of Players'!E61+'List of Players'!E53)</f>
        <v>0.5416666667</v>
      </c>
    </row>
    <row r="190">
      <c r="A190" s="48">
        <f t="shared" si="1"/>
        <v>189</v>
      </c>
      <c r="B190" s="48" t="s">
        <v>444</v>
      </c>
      <c r="C190" s="48" t="s">
        <v>218</v>
      </c>
      <c r="D190" s="48">
        <f t="shared" si="2"/>
        <v>-398.9832811</v>
      </c>
      <c r="E190" s="48">
        <v>1.0</v>
      </c>
      <c r="F190" s="48">
        <v>5.0</v>
      </c>
      <c r="G190" s="48">
        <f t="shared" si="3"/>
        <v>-4</v>
      </c>
      <c r="H190" s="49">
        <f t="shared" si="4"/>
        <v>0.1666666667</v>
      </c>
      <c r="I190" s="49">
        <f>('List of Players'!B167+'List of Players'!B148+'List of Players'!B93+'List of Players'!B187+'List of Players'!B56+'List of Players'!B185)/('List of Players'!E167+'List of Players'!E148+'List of Players'!E93+'List of Players'!E187+'List of Players'!E56+'List of Players'!E185)</f>
        <v>0.5227272727</v>
      </c>
    </row>
    <row r="191">
      <c r="A191" s="50">
        <f t="shared" si="1"/>
        <v>190</v>
      </c>
      <c r="B191" s="50" t="s">
        <v>185</v>
      </c>
      <c r="C191" s="50" t="s">
        <v>31</v>
      </c>
      <c r="D191" s="50">
        <f t="shared" si="2"/>
        <v>-398.9832844</v>
      </c>
      <c r="E191" s="50">
        <v>1.0</v>
      </c>
      <c r="F191" s="50">
        <v>5.0</v>
      </c>
      <c r="G191" s="50">
        <f t="shared" si="3"/>
        <v>-4</v>
      </c>
      <c r="H191" s="51">
        <f t="shared" si="4"/>
        <v>0.1666666667</v>
      </c>
      <c r="I191" s="51">
        <f>('List of Players'!B49+'List of Players'!B114+'List of Players'!B38+'List of Players'!B195+'List of Players'!B135+'List of Players'!B26)/('List of Players'!E49+'List of Players'!E114+'List of Players'!E38+'List of Players'!E195+'List of Players'!E135+'List of Players'!E26)</f>
        <v>0.4893617021</v>
      </c>
    </row>
    <row r="192">
      <c r="A192" s="50">
        <f t="shared" si="1"/>
        <v>191</v>
      </c>
      <c r="B192" s="50" t="s">
        <v>371</v>
      </c>
      <c r="C192" s="50" t="s">
        <v>227</v>
      </c>
      <c r="D192" s="50">
        <f t="shared" si="2"/>
        <v>-399.9999472</v>
      </c>
      <c r="E192" s="50">
        <v>0.0</v>
      </c>
      <c r="F192" s="50">
        <v>4.0</v>
      </c>
      <c r="G192" s="50">
        <f t="shared" si="3"/>
        <v>-4</v>
      </c>
      <c r="H192" s="201">
        <f t="shared" si="4"/>
        <v>0</v>
      </c>
      <c r="I192" s="201">
        <f>('List of Players'!B60+'List of Players'!B8+'List of Players'!B186+'List of Players'!B146)/('List of Players'!E60+'List of Players'!E8+'List of Players'!E186+'List of Players'!E146)</f>
        <v>0.5277777778</v>
      </c>
    </row>
    <row r="193">
      <c r="A193" s="48">
        <f t="shared" si="1"/>
        <v>192</v>
      </c>
      <c r="B193" s="48" t="s">
        <v>330</v>
      </c>
      <c r="C193" s="48" t="s">
        <v>221</v>
      </c>
      <c r="D193" s="48">
        <f t="shared" si="2"/>
        <v>-497.9777138</v>
      </c>
      <c r="E193" s="48">
        <v>2.0</v>
      </c>
      <c r="F193" s="48">
        <v>7.0</v>
      </c>
      <c r="G193" s="48">
        <f t="shared" si="3"/>
        <v>-5</v>
      </c>
      <c r="H193" s="202">
        <f t="shared" si="4"/>
        <v>0.2222222222</v>
      </c>
      <c r="I193" s="202">
        <f>('List of Players'!B19+'List of Players'!B91+'List of Players'!B82+'List of Players'!B34+'List of Players'!B49+'List of Players'!B23+'List of Players'!B53+'List of Players'!B7+'List of Players'!B102)/('List of Players'!E19+'List of Players'!E91+'List of Players'!E82+'List of Players'!E34+'List of Players'!E49+'List of Players'!E23+'List of Players'!E53+'List of Players'!E7+'List of Players'!E102)</f>
        <v>0.64</v>
      </c>
    </row>
    <row r="194">
      <c r="A194" s="48">
        <f t="shared" si="1"/>
        <v>193</v>
      </c>
      <c r="B194" s="48" t="s">
        <v>392</v>
      </c>
      <c r="C194" s="48" t="s">
        <v>222</v>
      </c>
      <c r="D194" s="48">
        <f t="shared" si="2"/>
        <v>-497.9777256</v>
      </c>
      <c r="E194" s="48">
        <v>2.0</v>
      </c>
      <c r="F194" s="48">
        <v>7.0</v>
      </c>
      <c r="G194" s="48">
        <f t="shared" si="3"/>
        <v>-5</v>
      </c>
      <c r="H194" s="202">
        <f t="shared" si="4"/>
        <v>0.2222222222</v>
      </c>
      <c r="I194" s="202">
        <f>('List of Players'!B143+'List of Players'!B105+'List of Players'!B75+'List of Players'!B61+'List of Players'!B178+'List of Players'!B31+'List of Players'!B11+'List of Players'!B168+'List of Players'!B204)/('List of Players'!E143+'List of Players'!E105+'List of Players'!E75+'List of Players'!E61+'List of Players'!E178+'List of Players'!E31+'List of Players'!E11+'List of Players'!E168+'List of Players'!E204)</f>
        <v>0.5217391304</v>
      </c>
    </row>
    <row r="195">
      <c r="A195" s="48">
        <f t="shared" si="1"/>
        <v>194</v>
      </c>
      <c r="B195" s="48" t="s">
        <v>332</v>
      </c>
      <c r="C195" s="48" t="s">
        <v>218</v>
      </c>
      <c r="D195" s="48">
        <f t="shared" si="2"/>
        <v>-498.9856533</v>
      </c>
      <c r="E195" s="48">
        <v>1.0</v>
      </c>
      <c r="F195" s="48">
        <v>6.0</v>
      </c>
      <c r="G195" s="48">
        <f t="shared" si="3"/>
        <v>-5</v>
      </c>
      <c r="H195" s="202">
        <f t="shared" si="4"/>
        <v>0.1428571429</v>
      </c>
      <c r="I195" s="202">
        <f>('List of Players'!B51+'List of Players'!B23+'List of Players'!B43+'List of Players'!B160+'List of Players'!B102+'List of Players'!B81+'List of Players'!B64)/('List of Players'!E51+'List of Players'!E23+'List of Players'!E43+'List of Players'!E160+'List of Players'!E102+'List of Players'!E81+'List of Players'!E64)</f>
        <v>0.6101694915</v>
      </c>
    </row>
    <row r="196">
      <c r="A196" s="50">
        <f t="shared" si="1"/>
        <v>195</v>
      </c>
      <c r="B196" s="50" t="s">
        <v>383</v>
      </c>
      <c r="C196" s="50" t="s">
        <v>228</v>
      </c>
      <c r="D196" s="50">
        <f t="shared" si="2"/>
        <v>-498.985666</v>
      </c>
      <c r="E196" s="50">
        <v>1.0</v>
      </c>
      <c r="F196" s="50">
        <v>6.0</v>
      </c>
      <c r="G196" s="50">
        <f t="shared" si="3"/>
        <v>-5</v>
      </c>
      <c r="H196" s="201">
        <f t="shared" si="4"/>
        <v>0.1428571429</v>
      </c>
      <c r="I196" s="201">
        <f>('List of Players'!B92+'List of Players'!B80+'List of Players'!B58+'List of Players'!B129+'List of Players'!B153+'List of Players'!B114+'List of Players'!B188)/('List of Players'!E92+'List of Players'!E80+'List of Players'!E58+'List of Players'!E129+'List of Players'!E153+'List of Players'!E114+'List of Players'!E188)</f>
        <v>0.4833333333</v>
      </c>
    </row>
    <row r="197">
      <c r="A197" s="48">
        <f t="shared" si="1"/>
        <v>196</v>
      </c>
      <c r="B197" s="48" t="s">
        <v>546</v>
      </c>
      <c r="C197" s="48" t="s">
        <v>220</v>
      </c>
      <c r="D197" s="48">
        <f t="shared" si="2"/>
        <v>-498.985666</v>
      </c>
      <c r="E197" s="48">
        <v>1.0</v>
      </c>
      <c r="F197" s="48">
        <v>6.0</v>
      </c>
      <c r="G197" s="48">
        <f t="shared" si="3"/>
        <v>-5</v>
      </c>
      <c r="H197" s="49">
        <f t="shared" si="4"/>
        <v>0.1428571429</v>
      </c>
      <c r="I197" s="49">
        <f>('List of Players'!B13+'List of Players'!B168+'List of Players'!B10+'List of Players'!B82+'List of Players'!B67+'List of Players'!B118+'List of Players'!B31)/('List of Players'!E13+'List of Players'!E168+'List of Players'!E10+'List of Players'!E82+'List of Players'!E67+'List of Players'!E118+'List of Players'!E31)</f>
        <v>0.4827586207</v>
      </c>
    </row>
    <row r="198">
      <c r="A198" s="48">
        <f t="shared" si="1"/>
        <v>197</v>
      </c>
      <c r="B198" s="48" t="s">
        <v>449</v>
      </c>
      <c r="C198" s="48" t="s">
        <v>221</v>
      </c>
      <c r="D198" s="48">
        <f t="shared" si="2"/>
        <v>-598.9874431</v>
      </c>
      <c r="E198" s="48">
        <v>1.0</v>
      </c>
      <c r="F198" s="48">
        <v>7.0</v>
      </c>
      <c r="G198" s="48">
        <f t="shared" si="3"/>
        <v>-6</v>
      </c>
      <c r="H198" s="202">
        <f t="shared" si="4"/>
        <v>0.125</v>
      </c>
      <c r="I198" s="202">
        <f>('List of Players'!B81+'List of Players'!B143+'List of Players'!B156+'List of Players'!B189+'List of Players'!B198+'List of Players'!B199+'List of Players'!B39+'List of Players'!B147)/('List of Players'!E81+'List of Players'!E143+'List of Players'!E156+'List of Players'!E189+'List of Players'!E198+'List of Players'!E199+'List of Players'!E39+'List of Players'!E147)</f>
        <v>0.568627451</v>
      </c>
    </row>
    <row r="199">
      <c r="A199" s="50">
        <f t="shared" si="1"/>
        <v>198</v>
      </c>
      <c r="B199" s="50" t="s">
        <v>433</v>
      </c>
      <c r="C199" s="50" t="s">
        <v>223</v>
      </c>
      <c r="D199" s="50">
        <f t="shared" si="2"/>
        <v>-598.98745</v>
      </c>
      <c r="E199" s="50">
        <v>1.0</v>
      </c>
      <c r="F199" s="50">
        <v>7.0</v>
      </c>
      <c r="G199" s="50">
        <f t="shared" si="3"/>
        <v>-6</v>
      </c>
      <c r="H199" s="51">
        <f t="shared" si="4"/>
        <v>0.125</v>
      </c>
      <c r="I199" s="51">
        <f>('List of Players'!B116+'List of Players'!B72+'List of Players'!B21+'List of Players'!B182+'List of Players'!B133+'List of Players'!B114+'List of Players'!B188+'List of Players'!B112)/('List of Players'!E116+'List of Players'!E72+'List of Players'!E21+'List of Players'!E182+'List of Players'!E133+'List of Players'!E114+'List of Players'!E188+'List of Players'!E112)</f>
        <v>0.5</v>
      </c>
    </row>
    <row r="200">
      <c r="A200" s="50">
        <f t="shared" si="1"/>
        <v>199</v>
      </c>
      <c r="B200" s="50" t="s">
        <v>403</v>
      </c>
      <c r="C200" s="50" t="s">
        <v>223</v>
      </c>
      <c r="D200" s="50">
        <f t="shared" si="2"/>
        <v>-599.9999442</v>
      </c>
      <c r="E200" s="50">
        <v>0.0</v>
      </c>
      <c r="F200" s="50">
        <v>6.0</v>
      </c>
      <c r="G200" s="50">
        <f t="shared" si="3"/>
        <v>-6</v>
      </c>
      <c r="H200" s="51">
        <f t="shared" si="4"/>
        <v>0</v>
      </c>
      <c r="I200" s="51">
        <f>('List of Players'!B15+'List of Players'!B3+'List of Players'!B134+'List of Players'!B144+'List of Players'!B192+'List of Players'!B66)/('List of Players'!E15+'List of Players'!E3+'List of Players'!E134+'List of Players'!E144+'List of Players'!E192+'List of Players'!E66)</f>
        <v>0.5576923077</v>
      </c>
    </row>
    <row r="201">
      <c r="A201" s="50">
        <f t="shared" si="1"/>
        <v>200</v>
      </c>
      <c r="B201" s="50" t="s">
        <v>372</v>
      </c>
      <c r="C201" s="50" t="s">
        <v>228</v>
      </c>
      <c r="D201" s="50">
        <f t="shared" si="2"/>
        <v>-599.9999512</v>
      </c>
      <c r="E201" s="50">
        <v>0.0</v>
      </c>
      <c r="F201" s="50">
        <v>6.0</v>
      </c>
      <c r="G201" s="50">
        <f t="shared" si="3"/>
        <v>-6</v>
      </c>
      <c r="H201" s="51">
        <f t="shared" si="4"/>
        <v>0</v>
      </c>
      <c r="I201" s="51">
        <f>('List of Players'!B52+'List of Players'!B132+'List of Players'!B57+'List of Players'!B54+'List of Players'!B83+'List of Players'!B97)/('List of Players'!E52+'List of Players'!E132+'List of Players'!E57+'List of Players'!E54+'List of Players'!E83+'List of Players'!E97)</f>
        <v>0.488372093</v>
      </c>
    </row>
    <row r="202">
      <c r="I202" s="203"/>
    </row>
    <row r="203">
      <c r="I203" s="203"/>
    </row>
    <row r="204">
      <c r="I204" s="203"/>
    </row>
    <row r="205">
      <c r="I205" s="203"/>
    </row>
    <row r="206">
      <c r="I206" s="203"/>
    </row>
    <row r="207">
      <c r="I207" s="203"/>
    </row>
    <row r="208">
      <c r="I208" s="203"/>
    </row>
    <row r="209">
      <c r="I209" s="203"/>
    </row>
    <row r="210">
      <c r="I210" s="203"/>
    </row>
    <row r="211">
      <c r="I211" s="203"/>
    </row>
    <row r="212">
      <c r="I212" s="203"/>
    </row>
    <row r="213">
      <c r="I213" s="203"/>
    </row>
    <row r="214">
      <c r="I214" s="203"/>
    </row>
    <row r="215">
      <c r="I215" s="203"/>
    </row>
    <row r="216">
      <c r="I216" s="203"/>
    </row>
    <row r="217">
      <c r="I217" s="203"/>
    </row>
    <row r="218">
      <c r="I218" s="203"/>
    </row>
    <row r="219">
      <c r="I219" s="203"/>
    </row>
    <row r="220">
      <c r="I220" s="203"/>
    </row>
    <row r="221">
      <c r="I221" s="203"/>
    </row>
    <row r="222">
      <c r="I222" s="203"/>
    </row>
    <row r="223">
      <c r="I223" s="203"/>
    </row>
    <row r="224">
      <c r="I224" s="203"/>
    </row>
    <row r="225">
      <c r="I225" s="203"/>
    </row>
    <row r="226">
      <c r="I226" s="203"/>
    </row>
    <row r="227">
      <c r="I227" s="203"/>
    </row>
    <row r="228">
      <c r="I228" s="203"/>
    </row>
    <row r="229">
      <c r="I229" s="203"/>
    </row>
    <row r="230">
      <c r="I230" s="203"/>
    </row>
    <row r="231">
      <c r="I231" s="203"/>
    </row>
    <row r="232">
      <c r="I232" s="203"/>
    </row>
    <row r="233">
      <c r="I233" s="203"/>
    </row>
    <row r="234">
      <c r="I234" s="203"/>
    </row>
    <row r="235">
      <c r="I235" s="203"/>
    </row>
    <row r="236">
      <c r="I236" s="203"/>
    </row>
    <row r="237">
      <c r="I237" s="203"/>
    </row>
    <row r="238">
      <c r="I238" s="203"/>
    </row>
    <row r="239">
      <c r="I239" s="203"/>
    </row>
    <row r="240">
      <c r="I240" s="203"/>
    </row>
    <row r="241">
      <c r="I241" s="203"/>
    </row>
    <row r="242">
      <c r="I242" s="203"/>
    </row>
    <row r="243">
      <c r="I243" s="203"/>
    </row>
    <row r="244">
      <c r="I244" s="203"/>
    </row>
    <row r="245">
      <c r="I245" s="203"/>
    </row>
    <row r="246">
      <c r="I246" s="203"/>
    </row>
    <row r="247">
      <c r="I247" s="203"/>
    </row>
    <row r="248">
      <c r="I248" s="203"/>
    </row>
    <row r="249">
      <c r="I249" s="203"/>
    </row>
    <row r="250">
      <c r="I250" s="203"/>
    </row>
    <row r="251">
      <c r="I251" s="203"/>
    </row>
    <row r="252">
      <c r="I252" s="203"/>
    </row>
    <row r="253">
      <c r="I253" s="203"/>
    </row>
    <row r="254">
      <c r="I254" s="203"/>
    </row>
    <row r="255">
      <c r="I255" s="203"/>
    </row>
    <row r="256">
      <c r="I256" s="203"/>
    </row>
    <row r="257">
      <c r="I257" s="203"/>
    </row>
    <row r="258">
      <c r="I258" s="203"/>
    </row>
    <row r="259">
      <c r="I259" s="203"/>
    </row>
    <row r="260">
      <c r="I260" s="203"/>
    </row>
    <row r="261">
      <c r="I261" s="203"/>
    </row>
    <row r="262">
      <c r="I262" s="203"/>
    </row>
    <row r="263">
      <c r="I263" s="203"/>
    </row>
    <row r="264">
      <c r="I264" s="203"/>
    </row>
    <row r="265">
      <c r="I265" s="203"/>
    </row>
    <row r="266">
      <c r="I266" s="203"/>
    </row>
    <row r="267">
      <c r="I267" s="203"/>
    </row>
    <row r="268">
      <c r="I268" s="203"/>
    </row>
    <row r="269">
      <c r="I269" s="203"/>
    </row>
    <row r="270">
      <c r="I270" s="203"/>
    </row>
    <row r="271">
      <c r="I271" s="203"/>
    </row>
    <row r="272">
      <c r="I272" s="203"/>
    </row>
    <row r="273">
      <c r="I273" s="203"/>
    </row>
    <row r="274">
      <c r="I274" s="203"/>
    </row>
    <row r="275">
      <c r="I275" s="203"/>
    </row>
    <row r="276">
      <c r="I276" s="203"/>
    </row>
    <row r="277">
      <c r="I277" s="203"/>
    </row>
    <row r="278">
      <c r="I278" s="203"/>
    </row>
    <row r="279">
      <c r="I279" s="203"/>
    </row>
    <row r="280">
      <c r="I280" s="203"/>
    </row>
    <row r="281">
      <c r="I281" s="203"/>
    </row>
    <row r="282">
      <c r="I282" s="203"/>
    </row>
    <row r="283">
      <c r="I283" s="203"/>
    </row>
    <row r="284">
      <c r="I284" s="203"/>
    </row>
    <row r="285">
      <c r="I285" s="203"/>
    </row>
    <row r="286">
      <c r="I286" s="203"/>
    </row>
    <row r="287">
      <c r="I287" s="203"/>
    </row>
    <row r="288">
      <c r="I288" s="203"/>
    </row>
    <row r="289">
      <c r="I289" s="203"/>
    </row>
    <row r="290">
      <c r="I290" s="203"/>
    </row>
    <row r="291">
      <c r="I291" s="203"/>
    </row>
    <row r="292">
      <c r="I292" s="203"/>
    </row>
    <row r="293">
      <c r="I293" s="203"/>
    </row>
    <row r="294">
      <c r="I294" s="203"/>
    </row>
    <row r="295">
      <c r="I295" s="203"/>
    </row>
    <row r="296">
      <c r="I296" s="203"/>
    </row>
    <row r="297">
      <c r="I297" s="203"/>
    </row>
    <row r="298">
      <c r="I298" s="203"/>
    </row>
    <row r="299">
      <c r="I299" s="203"/>
    </row>
    <row r="300">
      <c r="I300" s="203"/>
    </row>
    <row r="301">
      <c r="I301" s="203"/>
    </row>
    <row r="302">
      <c r="I302" s="203"/>
    </row>
    <row r="303">
      <c r="I303" s="203"/>
    </row>
    <row r="304">
      <c r="I304" s="203"/>
    </row>
    <row r="305">
      <c r="I305" s="203"/>
    </row>
    <row r="306">
      <c r="I306" s="203"/>
    </row>
    <row r="307">
      <c r="I307" s="203"/>
    </row>
    <row r="308">
      <c r="I308" s="203"/>
    </row>
    <row r="309">
      <c r="I309" s="203"/>
    </row>
    <row r="310">
      <c r="I310" s="203"/>
    </row>
    <row r="311">
      <c r="I311" s="203"/>
    </row>
    <row r="312">
      <c r="I312" s="203"/>
    </row>
    <row r="313">
      <c r="I313" s="203"/>
    </row>
    <row r="314">
      <c r="I314" s="203"/>
    </row>
    <row r="315">
      <c r="I315" s="203"/>
    </row>
    <row r="316">
      <c r="I316" s="203"/>
    </row>
    <row r="317">
      <c r="I317" s="203"/>
    </row>
    <row r="318">
      <c r="I318" s="203"/>
    </row>
    <row r="319">
      <c r="I319" s="203"/>
    </row>
    <row r="320">
      <c r="I320" s="203"/>
    </row>
    <row r="321">
      <c r="I321" s="203"/>
    </row>
    <row r="322">
      <c r="I322" s="203"/>
    </row>
    <row r="323">
      <c r="I323" s="203"/>
    </row>
    <row r="324">
      <c r="I324" s="203"/>
    </row>
    <row r="325">
      <c r="I325" s="203"/>
    </row>
    <row r="326">
      <c r="I326" s="203"/>
    </row>
    <row r="327">
      <c r="I327" s="203"/>
    </row>
    <row r="328">
      <c r="I328" s="203"/>
    </row>
    <row r="329">
      <c r="I329" s="203"/>
    </row>
    <row r="330">
      <c r="I330" s="203"/>
    </row>
    <row r="331">
      <c r="I331" s="203"/>
    </row>
    <row r="332">
      <c r="I332" s="203"/>
    </row>
    <row r="333">
      <c r="I333" s="203"/>
    </row>
    <row r="334">
      <c r="I334" s="203"/>
    </row>
    <row r="335">
      <c r="I335" s="203"/>
    </row>
    <row r="336">
      <c r="I336" s="203"/>
    </row>
    <row r="337">
      <c r="I337" s="203"/>
    </row>
    <row r="338">
      <c r="I338" s="203"/>
    </row>
    <row r="339">
      <c r="I339" s="203"/>
    </row>
    <row r="340">
      <c r="I340" s="203"/>
    </row>
    <row r="341">
      <c r="I341" s="203"/>
    </row>
    <row r="342">
      <c r="I342" s="203"/>
    </row>
    <row r="343">
      <c r="I343" s="203"/>
    </row>
    <row r="344">
      <c r="I344" s="203"/>
    </row>
    <row r="345">
      <c r="I345" s="203"/>
    </row>
    <row r="346">
      <c r="I346" s="203"/>
    </row>
    <row r="347">
      <c r="I347" s="203"/>
    </row>
    <row r="348">
      <c r="I348" s="203"/>
    </row>
    <row r="349">
      <c r="I349" s="203"/>
    </row>
    <row r="350">
      <c r="I350" s="203"/>
    </row>
    <row r="351">
      <c r="I351" s="203"/>
    </row>
    <row r="352">
      <c r="I352" s="203"/>
    </row>
    <row r="353">
      <c r="I353" s="203"/>
    </row>
    <row r="354">
      <c r="I354" s="203"/>
    </row>
    <row r="355">
      <c r="I355" s="203"/>
    </row>
    <row r="356">
      <c r="I356" s="203"/>
    </row>
    <row r="357">
      <c r="I357" s="203"/>
    </row>
    <row r="358">
      <c r="I358" s="203"/>
    </row>
    <row r="359">
      <c r="I359" s="203"/>
    </row>
    <row r="360">
      <c r="I360" s="203"/>
    </row>
    <row r="361">
      <c r="I361" s="203"/>
    </row>
    <row r="362">
      <c r="I362" s="203"/>
    </row>
    <row r="363">
      <c r="I363" s="203"/>
    </row>
    <row r="364">
      <c r="I364" s="203"/>
    </row>
    <row r="365">
      <c r="I365" s="203"/>
    </row>
    <row r="366">
      <c r="I366" s="203"/>
    </row>
    <row r="367">
      <c r="I367" s="203"/>
    </row>
    <row r="368">
      <c r="I368" s="203"/>
    </row>
    <row r="369">
      <c r="I369" s="203"/>
    </row>
    <row r="370">
      <c r="I370" s="203"/>
    </row>
    <row r="371">
      <c r="I371" s="203"/>
    </row>
    <row r="372">
      <c r="I372" s="203"/>
    </row>
    <row r="373">
      <c r="I373" s="203"/>
    </row>
    <row r="374">
      <c r="I374" s="203"/>
    </row>
    <row r="375">
      <c r="I375" s="203"/>
    </row>
    <row r="376">
      <c r="I376" s="203"/>
    </row>
    <row r="377">
      <c r="I377" s="203"/>
    </row>
    <row r="378">
      <c r="I378" s="203"/>
    </row>
    <row r="379">
      <c r="I379" s="203"/>
    </row>
    <row r="380">
      <c r="I380" s="203"/>
    </row>
    <row r="381">
      <c r="I381" s="203"/>
    </row>
    <row r="382">
      <c r="I382" s="203"/>
    </row>
    <row r="383">
      <c r="I383" s="203"/>
    </row>
    <row r="384">
      <c r="I384" s="203"/>
    </row>
    <row r="385">
      <c r="I385" s="203"/>
    </row>
    <row r="386">
      <c r="I386" s="203"/>
    </row>
    <row r="387">
      <c r="I387" s="203"/>
    </row>
    <row r="388">
      <c r="I388" s="203"/>
    </row>
    <row r="389">
      <c r="I389" s="203"/>
    </row>
    <row r="390">
      <c r="I390" s="203"/>
    </row>
    <row r="391">
      <c r="I391" s="203"/>
    </row>
    <row r="392">
      <c r="I392" s="203"/>
    </row>
    <row r="393">
      <c r="I393" s="203"/>
    </row>
    <row r="394">
      <c r="I394" s="203"/>
    </row>
    <row r="395">
      <c r="I395" s="203"/>
    </row>
    <row r="396">
      <c r="I396" s="203"/>
    </row>
    <row r="397">
      <c r="I397" s="203"/>
    </row>
    <row r="398">
      <c r="I398" s="203"/>
    </row>
    <row r="399">
      <c r="I399" s="203"/>
    </row>
    <row r="400">
      <c r="I400" s="203"/>
    </row>
    <row r="401">
      <c r="I401" s="203"/>
    </row>
    <row r="402">
      <c r="I402" s="203"/>
    </row>
    <row r="403">
      <c r="I403" s="203"/>
    </row>
    <row r="404">
      <c r="I404" s="203"/>
    </row>
    <row r="405">
      <c r="I405" s="203"/>
    </row>
    <row r="406">
      <c r="I406" s="203"/>
    </row>
    <row r="407">
      <c r="I407" s="203"/>
    </row>
    <row r="408">
      <c r="I408" s="203"/>
    </row>
    <row r="409">
      <c r="I409" s="203"/>
    </row>
    <row r="410">
      <c r="I410" s="203"/>
    </row>
    <row r="411">
      <c r="I411" s="203"/>
    </row>
    <row r="412">
      <c r="I412" s="203"/>
    </row>
    <row r="413">
      <c r="I413" s="203"/>
    </row>
    <row r="414">
      <c r="I414" s="203"/>
    </row>
    <row r="415">
      <c r="I415" s="203"/>
    </row>
    <row r="416">
      <c r="I416" s="203"/>
    </row>
    <row r="417">
      <c r="I417" s="203"/>
    </row>
    <row r="418">
      <c r="I418" s="203"/>
    </row>
    <row r="419">
      <c r="I419" s="203"/>
    </row>
    <row r="420">
      <c r="I420" s="203"/>
    </row>
    <row r="421">
      <c r="I421" s="203"/>
    </row>
    <row r="422">
      <c r="I422" s="203"/>
    </row>
    <row r="423">
      <c r="I423" s="203"/>
    </row>
    <row r="424">
      <c r="I424" s="203"/>
    </row>
    <row r="425">
      <c r="I425" s="203"/>
    </row>
    <row r="426">
      <c r="I426" s="203"/>
    </row>
    <row r="427">
      <c r="I427" s="203"/>
    </row>
    <row r="428">
      <c r="I428" s="203"/>
    </row>
    <row r="429">
      <c r="I429" s="203"/>
    </row>
    <row r="430">
      <c r="I430" s="203"/>
    </row>
    <row r="431">
      <c r="I431" s="203"/>
    </row>
    <row r="432">
      <c r="I432" s="203"/>
    </row>
    <row r="433">
      <c r="I433" s="203"/>
    </row>
    <row r="434">
      <c r="I434" s="203"/>
    </row>
    <row r="435">
      <c r="I435" s="203"/>
    </row>
    <row r="436">
      <c r="I436" s="203"/>
    </row>
    <row r="437">
      <c r="I437" s="203"/>
    </row>
    <row r="438">
      <c r="I438" s="203"/>
    </row>
    <row r="439">
      <c r="I439" s="203"/>
    </row>
    <row r="440">
      <c r="I440" s="203"/>
    </row>
    <row r="441">
      <c r="I441" s="203"/>
    </row>
    <row r="442">
      <c r="I442" s="203"/>
    </row>
    <row r="443">
      <c r="I443" s="203"/>
    </row>
    <row r="444">
      <c r="I444" s="203"/>
    </row>
    <row r="445">
      <c r="I445" s="203"/>
    </row>
    <row r="446">
      <c r="I446" s="203"/>
    </row>
    <row r="447">
      <c r="I447" s="203"/>
    </row>
    <row r="448">
      <c r="I448" s="203"/>
    </row>
    <row r="449">
      <c r="I449" s="203"/>
    </row>
    <row r="450">
      <c r="I450" s="203"/>
    </row>
    <row r="451">
      <c r="I451" s="203"/>
    </row>
    <row r="452">
      <c r="I452" s="203"/>
    </row>
    <row r="453">
      <c r="I453" s="203"/>
    </row>
    <row r="454">
      <c r="I454" s="203"/>
    </row>
    <row r="455">
      <c r="I455" s="203"/>
    </row>
    <row r="456">
      <c r="I456" s="203"/>
    </row>
    <row r="457">
      <c r="I457" s="203"/>
    </row>
    <row r="458">
      <c r="I458" s="203"/>
    </row>
    <row r="459">
      <c r="I459" s="203"/>
    </row>
    <row r="460">
      <c r="I460" s="203"/>
    </row>
    <row r="461">
      <c r="I461" s="203"/>
    </row>
    <row r="462">
      <c r="I462" s="203"/>
    </row>
    <row r="463">
      <c r="I463" s="203"/>
    </row>
    <row r="464">
      <c r="I464" s="203"/>
    </row>
    <row r="465">
      <c r="I465" s="203"/>
    </row>
    <row r="466">
      <c r="I466" s="203"/>
    </row>
    <row r="467">
      <c r="I467" s="203"/>
    </row>
    <row r="468">
      <c r="I468" s="203"/>
    </row>
    <row r="469">
      <c r="I469" s="203"/>
    </row>
    <row r="470">
      <c r="I470" s="203"/>
    </row>
    <row r="471">
      <c r="I471" s="203"/>
    </row>
    <row r="472">
      <c r="I472" s="203"/>
    </row>
    <row r="473">
      <c r="I473" s="203"/>
    </row>
    <row r="474">
      <c r="I474" s="203"/>
    </row>
    <row r="475">
      <c r="I475" s="203"/>
    </row>
    <row r="476">
      <c r="I476" s="203"/>
    </row>
    <row r="477">
      <c r="I477" s="203"/>
    </row>
    <row r="478">
      <c r="I478" s="203"/>
    </row>
    <row r="479">
      <c r="I479" s="203"/>
    </row>
    <row r="480">
      <c r="I480" s="203"/>
    </row>
    <row r="481">
      <c r="I481" s="203"/>
    </row>
    <row r="482">
      <c r="I482" s="203"/>
    </row>
    <row r="483">
      <c r="I483" s="203"/>
    </row>
    <row r="484">
      <c r="I484" s="203"/>
    </row>
    <row r="485">
      <c r="I485" s="203"/>
    </row>
    <row r="486">
      <c r="I486" s="203"/>
    </row>
    <row r="487">
      <c r="I487" s="203"/>
    </row>
    <row r="488">
      <c r="I488" s="203"/>
    </row>
    <row r="489">
      <c r="I489" s="203"/>
    </row>
    <row r="490">
      <c r="I490" s="203"/>
    </row>
    <row r="491">
      <c r="I491" s="203"/>
    </row>
    <row r="492">
      <c r="I492" s="203"/>
    </row>
    <row r="493">
      <c r="I493" s="203"/>
    </row>
    <row r="494">
      <c r="I494" s="203"/>
    </row>
    <row r="495">
      <c r="I495" s="203"/>
    </row>
    <row r="496">
      <c r="I496" s="203"/>
    </row>
    <row r="497">
      <c r="I497" s="203"/>
    </row>
    <row r="498">
      <c r="I498" s="203"/>
    </row>
    <row r="499">
      <c r="I499" s="203"/>
    </row>
    <row r="500">
      <c r="I500" s="203"/>
    </row>
    <row r="501">
      <c r="I501" s="203"/>
    </row>
    <row r="502">
      <c r="I502" s="203"/>
    </row>
    <row r="503">
      <c r="I503" s="203"/>
    </row>
    <row r="504">
      <c r="I504" s="203"/>
    </row>
    <row r="505">
      <c r="I505" s="203"/>
    </row>
    <row r="506">
      <c r="I506" s="203"/>
    </row>
    <row r="507">
      <c r="I507" s="203"/>
    </row>
    <row r="508">
      <c r="I508" s="203"/>
    </row>
    <row r="509">
      <c r="I509" s="203"/>
    </row>
    <row r="510">
      <c r="I510" s="203"/>
    </row>
    <row r="511">
      <c r="I511" s="203"/>
    </row>
    <row r="512">
      <c r="I512" s="203"/>
    </row>
    <row r="513">
      <c r="I513" s="203"/>
    </row>
    <row r="514">
      <c r="I514" s="203"/>
    </row>
    <row r="515">
      <c r="I515" s="203"/>
    </row>
    <row r="516">
      <c r="I516" s="203"/>
    </row>
    <row r="517">
      <c r="I517" s="203"/>
    </row>
    <row r="518">
      <c r="I518" s="203"/>
    </row>
    <row r="519">
      <c r="I519" s="203"/>
    </row>
    <row r="520">
      <c r="I520" s="203"/>
    </row>
    <row r="521">
      <c r="I521" s="203"/>
    </row>
    <row r="522">
      <c r="I522" s="203"/>
    </row>
    <row r="523">
      <c r="I523" s="203"/>
    </row>
    <row r="524">
      <c r="I524" s="203"/>
    </row>
    <row r="525">
      <c r="I525" s="203"/>
    </row>
    <row r="526">
      <c r="I526" s="203"/>
    </row>
    <row r="527">
      <c r="I527" s="203"/>
    </row>
    <row r="528">
      <c r="I528" s="203"/>
    </row>
    <row r="529">
      <c r="I529" s="203"/>
    </row>
    <row r="530">
      <c r="I530" s="203"/>
    </row>
    <row r="531">
      <c r="I531" s="203"/>
    </row>
    <row r="532">
      <c r="I532" s="203"/>
    </row>
    <row r="533">
      <c r="I533" s="203"/>
    </row>
    <row r="534">
      <c r="I534" s="203"/>
    </row>
    <row r="535">
      <c r="I535" s="203"/>
    </row>
    <row r="536">
      <c r="I536" s="203"/>
    </row>
    <row r="537">
      <c r="I537" s="203"/>
    </row>
    <row r="538">
      <c r="I538" s="203"/>
    </row>
    <row r="539">
      <c r="I539" s="203"/>
    </row>
    <row r="540">
      <c r="I540" s="203"/>
    </row>
    <row r="541">
      <c r="I541" s="203"/>
    </row>
    <row r="542">
      <c r="I542" s="203"/>
    </row>
    <row r="543">
      <c r="I543" s="203"/>
    </row>
    <row r="544">
      <c r="I544" s="203"/>
    </row>
    <row r="545">
      <c r="I545" s="203"/>
    </row>
    <row r="546">
      <c r="I546" s="203"/>
    </row>
    <row r="547">
      <c r="I547" s="203"/>
    </row>
    <row r="548">
      <c r="I548" s="203"/>
    </row>
    <row r="549">
      <c r="I549" s="203"/>
    </row>
    <row r="550">
      <c r="I550" s="203"/>
    </row>
    <row r="551">
      <c r="I551" s="203"/>
    </row>
    <row r="552">
      <c r="I552" s="203"/>
    </row>
    <row r="553">
      <c r="I553" s="203"/>
    </row>
    <row r="554">
      <c r="I554" s="203"/>
    </row>
    <row r="555">
      <c r="I555" s="203"/>
    </row>
    <row r="556">
      <c r="I556" s="203"/>
    </row>
    <row r="557">
      <c r="I557" s="203"/>
    </row>
    <row r="558">
      <c r="I558" s="203"/>
    </row>
    <row r="559">
      <c r="I559" s="203"/>
    </row>
    <row r="560">
      <c r="I560" s="203"/>
    </row>
    <row r="561">
      <c r="I561" s="203"/>
    </row>
    <row r="562">
      <c r="I562" s="203"/>
    </row>
    <row r="563">
      <c r="I563" s="203"/>
    </row>
    <row r="564">
      <c r="I564" s="203"/>
    </row>
    <row r="565">
      <c r="I565" s="203"/>
    </row>
    <row r="566">
      <c r="I566" s="203"/>
    </row>
    <row r="567">
      <c r="I567" s="203"/>
    </row>
    <row r="568">
      <c r="I568" s="203"/>
    </row>
    <row r="569">
      <c r="I569" s="203"/>
    </row>
    <row r="570">
      <c r="I570" s="203"/>
    </row>
    <row r="571">
      <c r="I571" s="203"/>
    </row>
    <row r="572">
      <c r="I572" s="203"/>
    </row>
    <row r="573">
      <c r="I573" s="203"/>
    </row>
    <row r="574">
      <c r="I574" s="203"/>
    </row>
    <row r="575">
      <c r="I575" s="203"/>
    </row>
    <row r="576">
      <c r="I576" s="203"/>
    </row>
    <row r="577">
      <c r="I577" s="203"/>
    </row>
    <row r="578">
      <c r="I578" s="203"/>
    </row>
    <row r="579">
      <c r="I579" s="203"/>
    </row>
    <row r="580">
      <c r="I580" s="203"/>
    </row>
    <row r="581">
      <c r="I581" s="203"/>
    </row>
    <row r="582">
      <c r="I582" s="203"/>
    </row>
    <row r="583">
      <c r="I583" s="203"/>
    </row>
    <row r="584">
      <c r="I584" s="203"/>
    </row>
    <row r="585">
      <c r="I585" s="203"/>
    </row>
    <row r="586">
      <c r="I586" s="203"/>
    </row>
    <row r="587">
      <c r="I587" s="203"/>
    </row>
    <row r="588">
      <c r="I588" s="203"/>
    </row>
    <row r="589">
      <c r="I589" s="203"/>
    </row>
    <row r="590">
      <c r="I590" s="203"/>
    </row>
    <row r="591">
      <c r="I591" s="203"/>
    </row>
    <row r="592">
      <c r="I592" s="203"/>
    </row>
    <row r="593">
      <c r="I593" s="203"/>
    </row>
    <row r="594">
      <c r="I594" s="203"/>
    </row>
    <row r="595">
      <c r="I595" s="203"/>
    </row>
    <row r="596">
      <c r="I596" s="203"/>
    </row>
    <row r="597">
      <c r="I597" s="203"/>
    </row>
    <row r="598">
      <c r="I598" s="203"/>
    </row>
    <row r="599">
      <c r="I599" s="203"/>
    </row>
    <row r="600">
      <c r="I600" s="203"/>
    </row>
    <row r="601">
      <c r="I601" s="203"/>
    </row>
    <row r="602">
      <c r="I602" s="203"/>
    </row>
    <row r="603">
      <c r="I603" s="203"/>
    </row>
    <row r="604">
      <c r="I604" s="203"/>
    </row>
    <row r="605">
      <c r="I605" s="203"/>
    </row>
    <row r="606">
      <c r="I606" s="203"/>
    </row>
    <row r="607">
      <c r="I607" s="203"/>
    </row>
    <row r="608">
      <c r="I608" s="203"/>
    </row>
    <row r="609">
      <c r="I609" s="203"/>
    </row>
    <row r="610">
      <c r="I610" s="203"/>
    </row>
    <row r="611">
      <c r="I611" s="203"/>
    </row>
    <row r="612">
      <c r="I612" s="203"/>
    </row>
    <row r="613">
      <c r="I613" s="203"/>
    </row>
    <row r="614">
      <c r="I614" s="203"/>
    </row>
    <row r="615">
      <c r="I615" s="203"/>
    </row>
    <row r="616">
      <c r="I616" s="203"/>
    </row>
    <row r="617">
      <c r="I617" s="203"/>
    </row>
    <row r="618">
      <c r="I618" s="203"/>
    </row>
    <row r="619">
      <c r="I619" s="203"/>
    </row>
    <row r="620">
      <c r="I620" s="203"/>
    </row>
    <row r="621">
      <c r="I621" s="203"/>
    </row>
    <row r="622">
      <c r="I622" s="203"/>
    </row>
    <row r="623">
      <c r="I623" s="203"/>
    </row>
    <row r="624">
      <c r="I624" s="203"/>
    </row>
    <row r="625">
      <c r="I625" s="203"/>
    </row>
    <row r="626">
      <c r="I626" s="203"/>
    </row>
    <row r="627">
      <c r="I627" s="203"/>
    </row>
    <row r="628">
      <c r="I628" s="203"/>
    </row>
    <row r="629">
      <c r="I629" s="203"/>
    </row>
    <row r="630">
      <c r="I630" s="203"/>
    </row>
    <row r="631">
      <c r="I631" s="203"/>
    </row>
    <row r="632">
      <c r="I632" s="203"/>
    </row>
    <row r="633">
      <c r="I633" s="203"/>
    </row>
    <row r="634">
      <c r="I634" s="203"/>
    </row>
    <row r="635">
      <c r="I635" s="203"/>
    </row>
    <row r="636">
      <c r="I636" s="203"/>
    </row>
    <row r="637">
      <c r="I637" s="203"/>
    </row>
    <row r="638">
      <c r="I638" s="203"/>
    </row>
    <row r="639">
      <c r="I639" s="203"/>
    </row>
    <row r="640">
      <c r="I640" s="203"/>
    </row>
    <row r="641">
      <c r="I641" s="203"/>
    </row>
    <row r="642">
      <c r="I642" s="203"/>
    </row>
    <row r="643">
      <c r="I643" s="203"/>
    </row>
    <row r="644">
      <c r="I644" s="203"/>
    </row>
    <row r="645">
      <c r="I645" s="203"/>
    </row>
    <row r="646">
      <c r="I646" s="203"/>
    </row>
    <row r="647">
      <c r="I647" s="203"/>
    </row>
    <row r="648">
      <c r="I648" s="203"/>
    </row>
    <row r="649">
      <c r="I649" s="203"/>
    </row>
    <row r="650">
      <c r="I650" s="203"/>
    </row>
    <row r="651">
      <c r="I651" s="203"/>
    </row>
    <row r="652">
      <c r="I652" s="203"/>
    </row>
    <row r="653">
      <c r="I653" s="203"/>
    </row>
    <row r="654">
      <c r="I654" s="203"/>
    </row>
    <row r="655">
      <c r="I655" s="203"/>
    </row>
    <row r="656">
      <c r="I656" s="203"/>
    </row>
    <row r="657">
      <c r="I657" s="203"/>
    </row>
    <row r="658">
      <c r="I658" s="203"/>
    </row>
    <row r="659">
      <c r="I659" s="203"/>
    </row>
    <row r="660">
      <c r="I660" s="203"/>
    </row>
    <row r="661">
      <c r="I661" s="203"/>
    </row>
    <row r="662">
      <c r="I662" s="203"/>
    </row>
    <row r="663">
      <c r="I663" s="203"/>
    </row>
    <row r="664">
      <c r="I664" s="203"/>
    </row>
    <row r="665">
      <c r="I665" s="203"/>
    </row>
    <row r="666">
      <c r="I666" s="203"/>
    </row>
    <row r="667">
      <c r="I667" s="203"/>
    </row>
    <row r="668">
      <c r="I668" s="203"/>
    </row>
    <row r="669">
      <c r="I669" s="203"/>
    </row>
    <row r="670">
      <c r="I670" s="203"/>
    </row>
    <row r="671">
      <c r="I671" s="203"/>
    </row>
    <row r="672">
      <c r="I672" s="203"/>
    </row>
    <row r="673">
      <c r="I673" s="203"/>
    </row>
    <row r="674">
      <c r="I674" s="203"/>
    </row>
    <row r="675">
      <c r="I675" s="203"/>
    </row>
    <row r="676">
      <c r="I676" s="203"/>
    </row>
    <row r="677">
      <c r="I677" s="203"/>
    </row>
    <row r="678">
      <c r="I678" s="203"/>
    </row>
    <row r="679">
      <c r="I679" s="203"/>
    </row>
    <row r="680">
      <c r="I680" s="203"/>
    </row>
    <row r="681">
      <c r="I681" s="203"/>
    </row>
    <row r="682">
      <c r="I682" s="203"/>
    </row>
    <row r="683">
      <c r="I683" s="203"/>
    </row>
    <row r="684">
      <c r="I684" s="203"/>
    </row>
    <row r="685">
      <c r="I685" s="203"/>
    </row>
    <row r="686">
      <c r="I686" s="203"/>
    </row>
    <row r="687">
      <c r="I687" s="203"/>
    </row>
    <row r="688">
      <c r="I688" s="203"/>
    </row>
    <row r="689">
      <c r="I689" s="203"/>
    </row>
    <row r="690">
      <c r="I690" s="203"/>
    </row>
    <row r="691">
      <c r="I691" s="203"/>
    </row>
    <row r="692">
      <c r="I692" s="203"/>
    </row>
    <row r="693">
      <c r="I693" s="203"/>
    </row>
    <row r="694">
      <c r="I694" s="203"/>
    </row>
    <row r="695">
      <c r="I695" s="203"/>
    </row>
    <row r="696">
      <c r="I696" s="203"/>
    </row>
    <row r="697">
      <c r="I697" s="203"/>
    </row>
    <row r="698">
      <c r="I698" s="203"/>
    </row>
    <row r="699">
      <c r="I699" s="203"/>
    </row>
    <row r="700">
      <c r="I700" s="203"/>
    </row>
    <row r="701">
      <c r="I701" s="203"/>
    </row>
    <row r="702">
      <c r="I702" s="203"/>
    </row>
    <row r="703">
      <c r="I703" s="203"/>
    </row>
    <row r="704">
      <c r="I704" s="203"/>
    </row>
    <row r="705">
      <c r="I705" s="203"/>
    </row>
    <row r="706">
      <c r="I706" s="203"/>
    </row>
    <row r="707">
      <c r="I707" s="203"/>
    </row>
    <row r="708">
      <c r="I708" s="203"/>
    </row>
    <row r="709">
      <c r="I709" s="203"/>
    </row>
    <row r="710">
      <c r="I710" s="203"/>
    </row>
    <row r="711">
      <c r="I711" s="203"/>
    </row>
    <row r="712">
      <c r="I712" s="203"/>
    </row>
    <row r="713">
      <c r="I713" s="203"/>
    </row>
    <row r="714">
      <c r="I714" s="203"/>
    </row>
    <row r="715">
      <c r="I715" s="203"/>
    </row>
    <row r="716">
      <c r="I716" s="203"/>
    </row>
    <row r="717">
      <c r="I717" s="203"/>
    </row>
    <row r="718">
      <c r="I718" s="203"/>
    </row>
    <row r="719">
      <c r="I719" s="203"/>
    </row>
    <row r="720">
      <c r="I720" s="203"/>
    </row>
    <row r="721">
      <c r="I721" s="203"/>
    </row>
    <row r="722">
      <c r="I722" s="203"/>
    </row>
    <row r="723">
      <c r="I723" s="203"/>
    </row>
    <row r="724">
      <c r="I724" s="203"/>
    </row>
    <row r="725">
      <c r="I725" s="203"/>
    </row>
    <row r="726">
      <c r="I726" s="203"/>
    </row>
    <row r="727">
      <c r="I727" s="203"/>
    </row>
    <row r="728">
      <c r="I728" s="203"/>
    </row>
    <row r="729">
      <c r="I729" s="203"/>
    </row>
    <row r="730">
      <c r="I730" s="203"/>
    </row>
    <row r="731">
      <c r="I731" s="203"/>
    </row>
    <row r="732">
      <c r="I732" s="203"/>
    </row>
    <row r="733">
      <c r="I733" s="203"/>
    </row>
    <row r="734">
      <c r="I734" s="203"/>
    </row>
    <row r="735">
      <c r="I735" s="203"/>
    </row>
    <row r="736">
      <c r="I736" s="203"/>
    </row>
    <row r="737">
      <c r="I737" s="203"/>
    </row>
    <row r="738">
      <c r="I738" s="203"/>
    </row>
    <row r="739">
      <c r="I739" s="203"/>
    </row>
    <row r="740">
      <c r="I740" s="203"/>
    </row>
    <row r="741">
      <c r="I741" s="203"/>
    </row>
    <row r="742">
      <c r="I742" s="203"/>
    </row>
    <row r="743">
      <c r="I743" s="203"/>
    </row>
    <row r="744">
      <c r="I744" s="203"/>
    </row>
    <row r="745">
      <c r="I745" s="203"/>
    </row>
    <row r="746">
      <c r="I746" s="203"/>
    </row>
    <row r="747">
      <c r="I747" s="203"/>
    </row>
    <row r="748">
      <c r="I748" s="203"/>
    </row>
    <row r="749">
      <c r="I749" s="203"/>
    </row>
    <row r="750">
      <c r="I750" s="203"/>
    </row>
    <row r="751">
      <c r="I751" s="203"/>
    </row>
    <row r="752">
      <c r="I752" s="203"/>
    </row>
    <row r="753">
      <c r="I753" s="203"/>
    </row>
    <row r="754">
      <c r="I754" s="203"/>
    </row>
    <row r="755">
      <c r="I755" s="203"/>
    </row>
    <row r="756">
      <c r="I756" s="203"/>
    </row>
    <row r="757">
      <c r="I757" s="203"/>
    </row>
    <row r="758">
      <c r="I758" s="203"/>
    </row>
    <row r="759">
      <c r="I759" s="203"/>
    </row>
    <row r="760">
      <c r="I760" s="203"/>
    </row>
    <row r="761">
      <c r="I761" s="203"/>
    </row>
    <row r="762">
      <c r="I762" s="203"/>
    </row>
    <row r="763">
      <c r="I763" s="203"/>
    </row>
    <row r="764">
      <c r="I764" s="203"/>
    </row>
    <row r="765">
      <c r="I765" s="203"/>
    </row>
    <row r="766">
      <c r="I766" s="203"/>
    </row>
    <row r="767">
      <c r="I767" s="203"/>
    </row>
    <row r="768">
      <c r="I768" s="203"/>
    </row>
    <row r="769">
      <c r="I769" s="203"/>
    </row>
    <row r="770">
      <c r="I770" s="203"/>
    </row>
    <row r="771">
      <c r="I771" s="203"/>
    </row>
    <row r="772">
      <c r="I772" s="203"/>
    </row>
    <row r="773">
      <c r="I773" s="203"/>
    </row>
    <row r="774">
      <c r="I774" s="203"/>
    </row>
    <row r="775">
      <c r="I775" s="203"/>
    </row>
    <row r="776">
      <c r="I776" s="203"/>
    </row>
    <row r="777">
      <c r="I777" s="203"/>
    </row>
    <row r="778">
      <c r="I778" s="203"/>
    </row>
    <row r="779">
      <c r="I779" s="203"/>
    </row>
    <row r="780">
      <c r="I780" s="203"/>
    </row>
    <row r="781">
      <c r="I781" s="203"/>
    </row>
    <row r="782">
      <c r="I782" s="203"/>
    </row>
    <row r="783">
      <c r="I783" s="203"/>
    </row>
    <row r="784">
      <c r="I784" s="203"/>
    </row>
    <row r="785">
      <c r="I785" s="203"/>
    </row>
    <row r="786">
      <c r="I786" s="203"/>
    </row>
    <row r="787">
      <c r="I787" s="203"/>
    </row>
    <row r="788">
      <c r="I788" s="203"/>
    </row>
    <row r="789">
      <c r="I789" s="203"/>
    </row>
    <row r="790">
      <c r="I790" s="203"/>
    </row>
    <row r="791">
      <c r="I791" s="203"/>
    </row>
    <row r="792">
      <c r="I792" s="203"/>
    </row>
    <row r="793">
      <c r="I793" s="203"/>
    </row>
    <row r="794">
      <c r="I794" s="203"/>
    </row>
    <row r="795">
      <c r="I795" s="203"/>
    </row>
    <row r="796">
      <c r="I796" s="203"/>
    </row>
    <row r="797">
      <c r="I797" s="203"/>
    </row>
    <row r="798">
      <c r="I798" s="203"/>
    </row>
    <row r="799">
      <c r="I799" s="203"/>
    </row>
    <row r="800">
      <c r="I800" s="203"/>
    </row>
    <row r="801">
      <c r="I801" s="203"/>
    </row>
    <row r="802">
      <c r="I802" s="203"/>
    </row>
    <row r="803">
      <c r="I803" s="203"/>
    </row>
    <row r="804">
      <c r="I804" s="203"/>
    </row>
    <row r="805">
      <c r="I805" s="203"/>
    </row>
    <row r="806">
      <c r="I806" s="203"/>
    </row>
    <row r="807">
      <c r="I807" s="203"/>
    </row>
    <row r="808">
      <c r="I808" s="203"/>
    </row>
    <row r="809">
      <c r="I809" s="203"/>
    </row>
    <row r="810">
      <c r="I810" s="203"/>
    </row>
    <row r="811">
      <c r="I811" s="203"/>
    </row>
    <row r="812">
      <c r="I812" s="203"/>
    </row>
    <row r="813">
      <c r="I813" s="203"/>
    </row>
    <row r="814">
      <c r="I814" s="203"/>
    </row>
    <row r="815">
      <c r="I815" s="203"/>
    </row>
    <row r="816">
      <c r="I816" s="203"/>
    </row>
    <row r="817">
      <c r="I817" s="203"/>
    </row>
    <row r="818">
      <c r="I818" s="203"/>
    </row>
    <row r="819">
      <c r="I819" s="203"/>
    </row>
    <row r="820">
      <c r="I820" s="203"/>
    </row>
    <row r="821">
      <c r="I821" s="203"/>
    </row>
    <row r="822">
      <c r="I822" s="203"/>
    </row>
    <row r="823">
      <c r="I823" s="203"/>
    </row>
    <row r="824">
      <c r="I824" s="203"/>
    </row>
    <row r="825">
      <c r="I825" s="203"/>
    </row>
    <row r="826">
      <c r="I826" s="203"/>
    </row>
    <row r="827">
      <c r="I827" s="203"/>
    </row>
    <row r="828">
      <c r="I828" s="203"/>
    </row>
    <row r="829">
      <c r="I829" s="203"/>
    </row>
    <row r="830">
      <c r="I830" s="203"/>
    </row>
    <row r="831">
      <c r="I831" s="203"/>
    </row>
    <row r="832">
      <c r="I832" s="203"/>
    </row>
    <row r="833">
      <c r="I833" s="203"/>
    </row>
    <row r="834">
      <c r="I834" s="203"/>
    </row>
    <row r="835">
      <c r="I835" s="203"/>
    </row>
    <row r="836">
      <c r="I836" s="203"/>
    </row>
    <row r="837">
      <c r="I837" s="203"/>
    </row>
    <row r="838">
      <c r="I838" s="203"/>
    </row>
    <row r="839">
      <c r="I839" s="203"/>
    </row>
    <row r="840">
      <c r="I840" s="203"/>
    </row>
    <row r="841">
      <c r="I841" s="203"/>
    </row>
    <row r="842">
      <c r="I842" s="203"/>
    </row>
    <row r="843">
      <c r="I843" s="203"/>
    </row>
    <row r="844">
      <c r="I844" s="203"/>
    </row>
    <row r="845">
      <c r="I845" s="203"/>
    </row>
    <row r="846">
      <c r="I846" s="203"/>
    </row>
    <row r="847">
      <c r="I847" s="203"/>
    </row>
    <row r="848">
      <c r="I848" s="203"/>
    </row>
    <row r="849">
      <c r="I849" s="203"/>
    </row>
    <row r="850">
      <c r="I850" s="203"/>
    </row>
    <row r="851">
      <c r="I851" s="203"/>
    </row>
    <row r="852">
      <c r="I852" s="203"/>
    </row>
    <row r="853">
      <c r="I853" s="203"/>
    </row>
    <row r="854">
      <c r="I854" s="203"/>
    </row>
    <row r="855">
      <c r="I855" s="203"/>
    </row>
    <row r="856">
      <c r="I856" s="203"/>
    </row>
    <row r="857">
      <c r="I857" s="203"/>
    </row>
    <row r="858">
      <c r="I858" s="203"/>
    </row>
    <row r="859">
      <c r="I859" s="203"/>
    </row>
    <row r="860">
      <c r="I860" s="203"/>
    </row>
    <row r="861">
      <c r="I861" s="203"/>
    </row>
    <row r="862">
      <c r="I862" s="203"/>
    </row>
    <row r="863">
      <c r="I863" s="203"/>
    </row>
    <row r="864">
      <c r="I864" s="203"/>
    </row>
    <row r="865">
      <c r="I865" s="203"/>
    </row>
    <row r="866">
      <c r="I866" s="203"/>
    </row>
    <row r="867">
      <c r="I867" s="203"/>
    </row>
    <row r="868">
      <c r="I868" s="203"/>
    </row>
    <row r="869">
      <c r="I869" s="203"/>
    </row>
    <row r="870">
      <c r="I870" s="203"/>
    </row>
    <row r="871">
      <c r="I871" s="203"/>
    </row>
    <row r="872">
      <c r="I872" s="203"/>
    </row>
    <row r="873">
      <c r="I873" s="203"/>
    </row>
    <row r="874">
      <c r="I874" s="203"/>
    </row>
    <row r="875">
      <c r="I875" s="203"/>
    </row>
    <row r="876">
      <c r="I876" s="203"/>
    </row>
    <row r="877">
      <c r="I877" s="203"/>
    </row>
    <row r="878">
      <c r="I878" s="203"/>
    </row>
    <row r="879">
      <c r="I879" s="203"/>
    </row>
    <row r="880">
      <c r="I880" s="203"/>
    </row>
    <row r="881">
      <c r="I881" s="203"/>
    </row>
    <row r="882">
      <c r="I882" s="203"/>
    </row>
    <row r="883">
      <c r="I883" s="203"/>
    </row>
    <row r="884">
      <c r="I884" s="203"/>
    </row>
    <row r="885">
      <c r="I885" s="203"/>
    </row>
    <row r="886">
      <c r="I886" s="203"/>
    </row>
    <row r="887">
      <c r="I887" s="203"/>
    </row>
    <row r="888">
      <c r="I888" s="203"/>
    </row>
    <row r="889">
      <c r="I889" s="203"/>
    </row>
    <row r="890">
      <c r="I890" s="203"/>
    </row>
    <row r="891">
      <c r="I891" s="203"/>
    </row>
    <row r="892">
      <c r="I892" s="203"/>
    </row>
    <row r="893">
      <c r="I893" s="203"/>
    </row>
    <row r="894">
      <c r="I894" s="203"/>
    </row>
    <row r="895">
      <c r="I895" s="203"/>
    </row>
    <row r="896">
      <c r="I896" s="203"/>
    </row>
    <row r="897">
      <c r="I897" s="203"/>
    </row>
    <row r="898">
      <c r="I898" s="203"/>
    </row>
    <row r="899">
      <c r="I899" s="203"/>
    </row>
    <row r="900">
      <c r="I900" s="203"/>
    </row>
    <row r="901">
      <c r="I901" s="203"/>
    </row>
    <row r="902">
      <c r="I902" s="203"/>
    </row>
    <row r="903">
      <c r="I903" s="203"/>
    </row>
    <row r="904">
      <c r="I904" s="203"/>
    </row>
    <row r="905">
      <c r="I905" s="203"/>
    </row>
    <row r="906">
      <c r="I906" s="203"/>
    </row>
    <row r="907">
      <c r="I907" s="203"/>
    </row>
    <row r="908">
      <c r="I908" s="203"/>
    </row>
    <row r="909">
      <c r="I909" s="203"/>
    </row>
    <row r="910">
      <c r="I910" s="203"/>
    </row>
    <row r="911">
      <c r="I911" s="203"/>
    </row>
    <row r="912">
      <c r="I912" s="203"/>
    </row>
    <row r="913">
      <c r="I913" s="203"/>
    </row>
    <row r="914">
      <c r="I914" s="203"/>
    </row>
    <row r="915">
      <c r="I915" s="203"/>
    </row>
    <row r="916">
      <c r="I916" s="203"/>
    </row>
    <row r="917">
      <c r="I917" s="203"/>
    </row>
    <row r="918">
      <c r="I918" s="203"/>
    </row>
    <row r="919">
      <c r="I919" s="203"/>
    </row>
    <row r="920">
      <c r="I920" s="203"/>
    </row>
    <row r="921">
      <c r="I921" s="203"/>
    </row>
    <row r="922">
      <c r="I922" s="203"/>
    </row>
    <row r="923">
      <c r="I923" s="203"/>
    </row>
    <row r="924">
      <c r="I924" s="203"/>
    </row>
    <row r="925">
      <c r="I925" s="203"/>
    </row>
    <row r="926">
      <c r="I926" s="203"/>
    </row>
    <row r="927">
      <c r="I927" s="203"/>
    </row>
    <row r="928">
      <c r="I928" s="203"/>
    </row>
    <row r="929">
      <c r="I929" s="203"/>
    </row>
    <row r="930">
      <c r="I930" s="203"/>
    </row>
    <row r="931">
      <c r="I931" s="203"/>
    </row>
    <row r="932">
      <c r="I932" s="203"/>
    </row>
    <row r="933">
      <c r="I933" s="203"/>
    </row>
    <row r="934">
      <c r="I934" s="203"/>
    </row>
    <row r="935">
      <c r="I935" s="203"/>
    </row>
    <row r="936">
      <c r="I936" s="203"/>
    </row>
    <row r="937">
      <c r="I937" s="203"/>
    </row>
    <row r="938">
      <c r="I938" s="203"/>
    </row>
    <row r="939">
      <c r="I939" s="203"/>
    </row>
    <row r="940">
      <c r="I940" s="203"/>
    </row>
    <row r="941">
      <c r="I941" s="203"/>
    </row>
    <row r="942">
      <c r="I942" s="203"/>
    </row>
    <row r="943">
      <c r="I943" s="203"/>
    </row>
    <row r="944">
      <c r="I944" s="203"/>
    </row>
    <row r="945">
      <c r="I945" s="203"/>
    </row>
    <row r="946">
      <c r="I946" s="203"/>
    </row>
    <row r="947">
      <c r="I947" s="203"/>
    </row>
    <row r="948">
      <c r="I948" s="203"/>
    </row>
    <row r="949">
      <c r="I949" s="203"/>
    </row>
    <row r="950">
      <c r="I950" s="203"/>
    </row>
    <row r="951">
      <c r="I951" s="203"/>
    </row>
    <row r="952">
      <c r="I952" s="203"/>
    </row>
    <row r="953">
      <c r="I953" s="203"/>
    </row>
    <row r="954">
      <c r="I954" s="203"/>
    </row>
    <row r="955">
      <c r="I955" s="203"/>
    </row>
    <row r="956">
      <c r="I956" s="203"/>
    </row>
    <row r="957">
      <c r="I957" s="203"/>
    </row>
    <row r="958">
      <c r="I958" s="203"/>
    </row>
    <row r="959">
      <c r="I959" s="203"/>
    </row>
    <row r="960">
      <c r="I960" s="203"/>
    </row>
    <row r="961">
      <c r="I961" s="203"/>
    </row>
    <row r="962">
      <c r="I962" s="203"/>
    </row>
    <row r="963">
      <c r="I963" s="203"/>
    </row>
    <row r="964">
      <c r="I964" s="203"/>
    </row>
    <row r="965">
      <c r="I965" s="203"/>
    </row>
    <row r="966">
      <c r="I966" s="203"/>
    </row>
    <row r="967">
      <c r="I967" s="203"/>
    </row>
    <row r="968">
      <c r="I968" s="203"/>
    </row>
    <row r="969">
      <c r="I969" s="203"/>
    </row>
    <row r="970">
      <c r="I970" s="203"/>
    </row>
    <row r="971">
      <c r="I971" s="203"/>
    </row>
    <row r="972">
      <c r="I972" s="203"/>
    </row>
    <row r="973">
      <c r="I973" s="203"/>
    </row>
    <row r="974">
      <c r="I974" s="203"/>
    </row>
    <row r="975">
      <c r="I975" s="203"/>
    </row>
    <row r="976">
      <c r="I976" s="203"/>
    </row>
    <row r="977">
      <c r="I977" s="203"/>
    </row>
    <row r="978">
      <c r="I978" s="203"/>
    </row>
    <row r="979">
      <c r="I979" s="203"/>
    </row>
    <row r="980">
      <c r="I980" s="203"/>
    </row>
    <row r="981">
      <c r="I981" s="203"/>
    </row>
    <row r="982">
      <c r="I982" s="203"/>
    </row>
  </sheetData>
  <autoFilter ref="$A$1:$I$201">
    <sortState ref="A1:I201">
      <sortCondition ref="A1:A201"/>
      <sortCondition ref="C1:C201"/>
      <sortCondition descending="1" ref="E1:E201"/>
      <sortCondition ref="B1:B201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4" max="4" width="14.71"/>
  </cols>
  <sheetData>
    <row r="1">
      <c r="A1" s="12" t="s">
        <v>547</v>
      </c>
      <c r="B1" s="12" t="s">
        <v>548</v>
      </c>
      <c r="C1" s="12" t="s">
        <v>549</v>
      </c>
      <c r="D1" s="12" t="s">
        <v>209</v>
      </c>
      <c r="E1" s="12" t="s">
        <v>210</v>
      </c>
    </row>
    <row r="2">
      <c r="A2" s="48" t="s">
        <v>174</v>
      </c>
      <c r="B2" s="204">
        <v>7.0</v>
      </c>
      <c r="C2" s="204">
        <v>3.0</v>
      </c>
      <c r="D2" s="52">
        <f t="shared" ref="D2:D208" si="1">B2/(B2+C2)</f>
        <v>0.7</v>
      </c>
      <c r="E2" s="53">
        <f t="shared" ref="E2:E208" si="2">SUM(B2:C2)</f>
        <v>10</v>
      </c>
    </row>
    <row r="3">
      <c r="A3" s="50" t="s">
        <v>187</v>
      </c>
      <c r="B3" s="204">
        <v>3.0</v>
      </c>
      <c r="C3" s="204">
        <v>3.0</v>
      </c>
      <c r="D3" s="52">
        <f t="shared" si="1"/>
        <v>0.5</v>
      </c>
      <c r="E3" s="53">
        <f t="shared" si="2"/>
        <v>6</v>
      </c>
    </row>
    <row r="4">
      <c r="A4" s="50" t="s">
        <v>355</v>
      </c>
      <c r="B4" s="204">
        <v>2.0</v>
      </c>
      <c r="C4" s="204">
        <v>3.0</v>
      </c>
      <c r="D4" s="52">
        <f t="shared" si="1"/>
        <v>0.4</v>
      </c>
      <c r="E4" s="53">
        <f t="shared" si="2"/>
        <v>5</v>
      </c>
    </row>
    <row r="5">
      <c r="A5" s="50" t="s">
        <v>54</v>
      </c>
      <c r="B5" s="204">
        <v>5.0</v>
      </c>
      <c r="C5" s="204">
        <v>5.0</v>
      </c>
      <c r="D5" s="52">
        <f t="shared" si="1"/>
        <v>0.5</v>
      </c>
      <c r="E5" s="53">
        <f t="shared" si="2"/>
        <v>10</v>
      </c>
    </row>
    <row r="6">
      <c r="A6" s="50" t="s">
        <v>71</v>
      </c>
      <c r="B6" s="204">
        <v>5.0</v>
      </c>
      <c r="C6" s="204">
        <v>1.0</v>
      </c>
      <c r="D6" s="52">
        <f t="shared" si="1"/>
        <v>0.8333333333</v>
      </c>
      <c r="E6" s="53">
        <f t="shared" si="2"/>
        <v>6</v>
      </c>
    </row>
    <row r="7">
      <c r="A7" s="48" t="s">
        <v>120</v>
      </c>
      <c r="B7" s="204">
        <v>8.0</v>
      </c>
      <c r="C7" s="204">
        <v>2.0</v>
      </c>
      <c r="D7" s="52">
        <f t="shared" si="1"/>
        <v>0.8</v>
      </c>
      <c r="E7" s="53">
        <f t="shared" si="2"/>
        <v>10</v>
      </c>
    </row>
    <row r="8">
      <c r="A8" s="50" t="s">
        <v>367</v>
      </c>
      <c r="B8" s="204">
        <v>4.0</v>
      </c>
      <c r="C8" s="204">
        <v>6.0</v>
      </c>
      <c r="D8" s="52">
        <f t="shared" si="1"/>
        <v>0.4</v>
      </c>
      <c r="E8" s="53">
        <f t="shared" si="2"/>
        <v>10</v>
      </c>
    </row>
    <row r="9">
      <c r="A9" s="50" t="s">
        <v>50</v>
      </c>
      <c r="B9" s="204"/>
      <c r="C9" s="204"/>
      <c r="D9" s="52" t="str">
        <f t="shared" si="1"/>
        <v>#DIV/0!</v>
      </c>
      <c r="E9" s="53">
        <f t="shared" si="2"/>
        <v>0</v>
      </c>
    </row>
    <row r="10">
      <c r="A10" s="48" t="s">
        <v>51</v>
      </c>
      <c r="B10" s="204">
        <v>7.0</v>
      </c>
      <c r="C10" s="204">
        <v>2.0</v>
      </c>
      <c r="D10" s="52">
        <f t="shared" si="1"/>
        <v>0.7777777778</v>
      </c>
      <c r="E10" s="53">
        <f t="shared" si="2"/>
        <v>9</v>
      </c>
    </row>
    <row r="11">
      <c r="A11" s="48" t="s">
        <v>60</v>
      </c>
      <c r="B11" s="204">
        <v>4.0</v>
      </c>
      <c r="C11" s="204">
        <v>6.0</v>
      </c>
      <c r="D11" s="52">
        <f t="shared" si="1"/>
        <v>0.4</v>
      </c>
      <c r="E11" s="53">
        <f t="shared" si="2"/>
        <v>10</v>
      </c>
    </row>
    <row r="12">
      <c r="A12" s="48" t="s">
        <v>195</v>
      </c>
      <c r="B12" s="204">
        <v>8.0</v>
      </c>
      <c r="C12" s="204">
        <v>3.0</v>
      </c>
      <c r="D12" s="52">
        <f t="shared" si="1"/>
        <v>0.7272727273</v>
      </c>
      <c r="E12" s="53">
        <f t="shared" si="2"/>
        <v>11</v>
      </c>
    </row>
    <row r="13">
      <c r="A13" s="48" t="s">
        <v>344</v>
      </c>
      <c r="B13" s="204">
        <v>2.0</v>
      </c>
      <c r="C13" s="204">
        <v>6.0</v>
      </c>
      <c r="D13" s="52">
        <f t="shared" si="1"/>
        <v>0.25</v>
      </c>
      <c r="E13" s="53">
        <f t="shared" si="2"/>
        <v>8</v>
      </c>
    </row>
    <row r="14">
      <c r="A14" s="50" t="s">
        <v>184</v>
      </c>
      <c r="B14" s="204"/>
      <c r="C14" s="204"/>
      <c r="D14" s="52" t="str">
        <f t="shared" si="1"/>
        <v>#DIV/0!</v>
      </c>
      <c r="E14" s="53">
        <f t="shared" si="2"/>
        <v>0</v>
      </c>
    </row>
    <row r="15">
      <c r="A15" s="50" t="s">
        <v>180</v>
      </c>
      <c r="B15" s="204">
        <v>6.0</v>
      </c>
      <c r="C15" s="204">
        <v>4.0</v>
      </c>
      <c r="D15" s="52">
        <f t="shared" si="1"/>
        <v>0.6</v>
      </c>
      <c r="E15" s="53">
        <f t="shared" si="2"/>
        <v>10</v>
      </c>
    </row>
    <row r="16">
      <c r="A16" s="48" t="s">
        <v>550</v>
      </c>
      <c r="B16" s="204">
        <v>4.0</v>
      </c>
      <c r="C16" s="204">
        <v>2.0</v>
      </c>
      <c r="D16" s="52">
        <f t="shared" si="1"/>
        <v>0.6666666667</v>
      </c>
      <c r="E16" s="53">
        <f t="shared" si="2"/>
        <v>6</v>
      </c>
    </row>
    <row r="17">
      <c r="A17" s="50" t="s">
        <v>181</v>
      </c>
      <c r="B17" s="204"/>
      <c r="C17" s="204"/>
      <c r="D17" s="52" t="str">
        <f t="shared" si="1"/>
        <v>#DIV/0!</v>
      </c>
      <c r="E17" s="53">
        <f t="shared" si="2"/>
        <v>0</v>
      </c>
    </row>
    <row r="18">
      <c r="A18" s="50" t="s">
        <v>165</v>
      </c>
      <c r="B18" s="204">
        <v>6.0</v>
      </c>
      <c r="C18" s="204">
        <v>4.0</v>
      </c>
      <c r="D18" s="52">
        <f t="shared" si="1"/>
        <v>0.6</v>
      </c>
      <c r="E18" s="53">
        <f t="shared" si="2"/>
        <v>10</v>
      </c>
    </row>
    <row r="19">
      <c r="A19" s="48" t="s">
        <v>535</v>
      </c>
      <c r="B19" s="204">
        <v>4.0</v>
      </c>
      <c r="C19" s="204">
        <v>3.0</v>
      </c>
      <c r="D19" s="52">
        <f t="shared" si="1"/>
        <v>0.5714285714</v>
      </c>
      <c r="E19" s="53">
        <f t="shared" si="2"/>
        <v>7</v>
      </c>
    </row>
    <row r="20">
      <c r="A20" s="50" t="s">
        <v>185</v>
      </c>
      <c r="B20" s="204">
        <v>1.0</v>
      </c>
      <c r="C20" s="204">
        <v>5.0</v>
      </c>
      <c r="D20" s="52">
        <f t="shared" si="1"/>
        <v>0.1666666667</v>
      </c>
      <c r="E20" s="53">
        <f t="shared" si="2"/>
        <v>6</v>
      </c>
    </row>
    <row r="21">
      <c r="A21" s="50" t="s">
        <v>551</v>
      </c>
      <c r="B21" s="204">
        <v>4.0</v>
      </c>
      <c r="C21" s="204">
        <v>2.0</v>
      </c>
      <c r="D21" s="52">
        <f t="shared" si="1"/>
        <v>0.6666666667</v>
      </c>
      <c r="E21" s="53">
        <f t="shared" si="2"/>
        <v>6</v>
      </c>
    </row>
    <row r="22">
      <c r="A22" s="50" t="s">
        <v>91</v>
      </c>
      <c r="B22" s="204">
        <v>0.0</v>
      </c>
      <c r="C22" s="204">
        <v>3.0</v>
      </c>
      <c r="D22" s="52">
        <f t="shared" si="1"/>
        <v>0</v>
      </c>
      <c r="E22" s="53">
        <f t="shared" si="2"/>
        <v>3</v>
      </c>
    </row>
    <row r="23">
      <c r="A23" s="48" t="s">
        <v>49</v>
      </c>
      <c r="B23" s="204">
        <v>3.0</v>
      </c>
      <c r="C23" s="204">
        <v>7.0</v>
      </c>
      <c r="D23" s="52">
        <f t="shared" si="1"/>
        <v>0.3</v>
      </c>
      <c r="E23" s="53">
        <f t="shared" si="2"/>
        <v>10</v>
      </c>
    </row>
    <row r="24">
      <c r="A24" s="50" t="s">
        <v>368</v>
      </c>
      <c r="B24" s="204">
        <v>2.0</v>
      </c>
      <c r="C24" s="204">
        <v>5.0</v>
      </c>
      <c r="D24" s="52">
        <f t="shared" si="1"/>
        <v>0.2857142857</v>
      </c>
      <c r="E24" s="53">
        <f t="shared" si="2"/>
        <v>7</v>
      </c>
    </row>
    <row r="25">
      <c r="A25" s="48" t="s">
        <v>193</v>
      </c>
      <c r="B25" s="204">
        <v>0.0</v>
      </c>
      <c r="C25" s="204">
        <v>1.0</v>
      </c>
      <c r="D25" s="52">
        <f t="shared" si="1"/>
        <v>0</v>
      </c>
      <c r="E25" s="53">
        <f t="shared" si="2"/>
        <v>1</v>
      </c>
    </row>
    <row r="26">
      <c r="A26" s="50" t="s">
        <v>208</v>
      </c>
      <c r="B26" s="204">
        <v>7.0</v>
      </c>
      <c r="C26" s="204">
        <v>2.0</v>
      </c>
      <c r="D26" s="52">
        <f t="shared" si="1"/>
        <v>0.7777777778</v>
      </c>
      <c r="E26" s="53">
        <f t="shared" si="2"/>
        <v>9</v>
      </c>
    </row>
    <row r="27">
      <c r="A27" s="48" t="s">
        <v>178</v>
      </c>
      <c r="B27" s="204">
        <v>0.0</v>
      </c>
      <c r="C27" s="204">
        <v>3.0</v>
      </c>
      <c r="D27" s="52">
        <f t="shared" si="1"/>
        <v>0</v>
      </c>
      <c r="E27" s="53">
        <f t="shared" si="2"/>
        <v>3</v>
      </c>
    </row>
    <row r="28">
      <c r="A28" s="48" t="s">
        <v>121</v>
      </c>
      <c r="B28" s="204">
        <v>6.0</v>
      </c>
      <c r="C28" s="204">
        <v>2.0</v>
      </c>
      <c r="D28" s="52">
        <f t="shared" si="1"/>
        <v>0.75</v>
      </c>
      <c r="E28" s="53">
        <f t="shared" si="2"/>
        <v>8</v>
      </c>
    </row>
    <row r="29">
      <c r="A29" s="48" t="s">
        <v>166</v>
      </c>
      <c r="B29" s="204">
        <v>1.0</v>
      </c>
      <c r="C29" s="204">
        <v>1.0</v>
      </c>
      <c r="D29" s="52">
        <f t="shared" si="1"/>
        <v>0.5</v>
      </c>
      <c r="E29" s="53">
        <f t="shared" si="2"/>
        <v>2</v>
      </c>
    </row>
    <row r="30">
      <c r="A30" s="48" t="s">
        <v>122</v>
      </c>
      <c r="B30" s="204">
        <v>5.0</v>
      </c>
      <c r="C30" s="204">
        <v>1.0</v>
      </c>
      <c r="D30" s="52">
        <f t="shared" si="1"/>
        <v>0.8333333333</v>
      </c>
      <c r="E30" s="53">
        <f t="shared" si="2"/>
        <v>6</v>
      </c>
    </row>
    <row r="31">
      <c r="A31" s="48" t="s">
        <v>191</v>
      </c>
      <c r="B31" s="204">
        <v>2.0</v>
      </c>
      <c r="C31" s="204">
        <v>3.0</v>
      </c>
      <c r="D31" s="52">
        <f t="shared" si="1"/>
        <v>0.4</v>
      </c>
      <c r="E31" s="53">
        <f t="shared" si="2"/>
        <v>5</v>
      </c>
    </row>
    <row r="32">
      <c r="A32" s="48" t="s">
        <v>41</v>
      </c>
      <c r="B32" s="204">
        <v>4.0</v>
      </c>
      <c r="C32" s="204">
        <v>4.0</v>
      </c>
      <c r="D32" s="52">
        <f t="shared" si="1"/>
        <v>0.5</v>
      </c>
      <c r="E32" s="53">
        <f t="shared" si="2"/>
        <v>8</v>
      </c>
    </row>
    <row r="33">
      <c r="A33" s="50" t="s">
        <v>552</v>
      </c>
      <c r="B33" s="204"/>
      <c r="C33" s="204"/>
      <c r="D33" s="52" t="str">
        <f t="shared" si="1"/>
        <v>#DIV/0!</v>
      </c>
      <c r="E33" s="53">
        <f t="shared" si="2"/>
        <v>0</v>
      </c>
    </row>
    <row r="34">
      <c r="A34" s="48" t="s">
        <v>125</v>
      </c>
      <c r="B34" s="204">
        <v>7.0</v>
      </c>
      <c r="C34" s="204">
        <v>3.0</v>
      </c>
      <c r="D34" s="52">
        <f t="shared" si="1"/>
        <v>0.7</v>
      </c>
      <c r="E34" s="53">
        <f t="shared" si="2"/>
        <v>10</v>
      </c>
    </row>
    <row r="35">
      <c r="A35" s="50" t="s">
        <v>177</v>
      </c>
      <c r="B35" s="204">
        <v>7.0</v>
      </c>
      <c r="C35" s="204">
        <v>3.0</v>
      </c>
      <c r="D35" s="52">
        <f t="shared" si="1"/>
        <v>0.7</v>
      </c>
      <c r="E35" s="53">
        <f t="shared" si="2"/>
        <v>10</v>
      </c>
    </row>
    <row r="36">
      <c r="A36" s="48" t="s">
        <v>336</v>
      </c>
      <c r="B36" s="204">
        <v>3.0</v>
      </c>
      <c r="C36" s="204">
        <v>5.0</v>
      </c>
      <c r="D36" s="52">
        <f t="shared" si="1"/>
        <v>0.375</v>
      </c>
      <c r="E36" s="53">
        <f t="shared" si="2"/>
        <v>8</v>
      </c>
    </row>
    <row r="37">
      <c r="A37" s="48" t="s">
        <v>553</v>
      </c>
      <c r="B37" s="204">
        <v>2.0</v>
      </c>
      <c r="C37" s="204">
        <v>5.0</v>
      </c>
      <c r="D37" s="52">
        <f t="shared" si="1"/>
        <v>0.2857142857</v>
      </c>
      <c r="E37" s="53">
        <f t="shared" si="2"/>
        <v>7</v>
      </c>
    </row>
    <row r="38">
      <c r="A38" s="50" t="s">
        <v>414</v>
      </c>
      <c r="B38" s="204">
        <v>5.0</v>
      </c>
      <c r="C38" s="204">
        <v>5.0</v>
      </c>
      <c r="D38" s="52">
        <f t="shared" si="1"/>
        <v>0.5</v>
      </c>
      <c r="E38" s="53">
        <f t="shared" si="2"/>
        <v>10</v>
      </c>
    </row>
    <row r="39">
      <c r="A39" s="48" t="s">
        <v>65</v>
      </c>
      <c r="B39" s="204">
        <v>2.0</v>
      </c>
      <c r="C39" s="204">
        <v>3.0</v>
      </c>
      <c r="D39" s="52">
        <f t="shared" si="1"/>
        <v>0.4</v>
      </c>
      <c r="E39" s="53">
        <f t="shared" si="2"/>
        <v>5</v>
      </c>
    </row>
    <row r="40">
      <c r="A40" s="50" t="s">
        <v>353</v>
      </c>
      <c r="B40" s="204">
        <v>1.0</v>
      </c>
      <c r="C40" s="204">
        <v>4.0</v>
      </c>
      <c r="D40" s="52">
        <f t="shared" si="1"/>
        <v>0.2</v>
      </c>
      <c r="E40" s="53">
        <f t="shared" si="2"/>
        <v>5</v>
      </c>
    </row>
    <row r="41">
      <c r="A41" s="50" t="s">
        <v>544</v>
      </c>
      <c r="B41" s="204">
        <v>0.0</v>
      </c>
      <c r="C41" s="204">
        <v>1.0</v>
      </c>
      <c r="D41" s="52">
        <f t="shared" si="1"/>
        <v>0</v>
      </c>
      <c r="E41" s="53">
        <f t="shared" si="2"/>
        <v>1</v>
      </c>
    </row>
    <row r="42">
      <c r="A42" s="48" t="s">
        <v>207</v>
      </c>
      <c r="B42" s="204">
        <v>2.0</v>
      </c>
      <c r="C42" s="204">
        <v>4.0</v>
      </c>
      <c r="D42" s="52">
        <f t="shared" si="1"/>
        <v>0.3333333333</v>
      </c>
      <c r="E42" s="53">
        <f t="shared" si="2"/>
        <v>6</v>
      </c>
    </row>
    <row r="43">
      <c r="A43" s="48" t="s">
        <v>189</v>
      </c>
      <c r="B43" s="204">
        <v>5.0</v>
      </c>
      <c r="C43" s="204">
        <v>3.0</v>
      </c>
      <c r="D43" s="52">
        <f t="shared" si="1"/>
        <v>0.625</v>
      </c>
      <c r="E43" s="53">
        <f t="shared" si="2"/>
        <v>8</v>
      </c>
    </row>
    <row r="44">
      <c r="A44" s="50" t="s">
        <v>139</v>
      </c>
      <c r="B44" s="204">
        <v>2.0</v>
      </c>
      <c r="C44" s="204">
        <v>2.0</v>
      </c>
      <c r="D44" s="52">
        <f t="shared" si="1"/>
        <v>0.5</v>
      </c>
      <c r="E44" s="53">
        <f t="shared" si="2"/>
        <v>4</v>
      </c>
    </row>
    <row r="45">
      <c r="A45" s="48" t="s">
        <v>332</v>
      </c>
      <c r="B45" s="204">
        <v>1.0</v>
      </c>
      <c r="C45" s="204">
        <v>6.0</v>
      </c>
      <c r="D45" s="52">
        <f t="shared" si="1"/>
        <v>0.1428571429</v>
      </c>
      <c r="E45" s="53">
        <f t="shared" si="2"/>
        <v>7</v>
      </c>
    </row>
    <row r="46">
      <c r="A46" s="50" t="s">
        <v>358</v>
      </c>
      <c r="B46" s="204">
        <v>2.0</v>
      </c>
      <c r="C46" s="204">
        <v>4.0</v>
      </c>
      <c r="D46" s="52">
        <f t="shared" si="1"/>
        <v>0.3333333333</v>
      </c>
      <c r="E46" s="53">
        <f t="shared" si="2"/>
        <v>6</v>
      </c>
    </row>
    <row r="47">
      <c r="A47" s="50" t="s">
        <v>404</v>
      </c>
      <c r="B47" s="204">
        <v>3.0</v>
      </c>
      <c r="C47" s="204">
        <v>3.0</v>
      </c>
      <c r="D47" s="52">
        <f t="shared" si="1"/>
        <v>0.5</v>
      </c>
      <c r="E47" s="53">
        <f t="shared" si="2"/>
        <v>6</v>
      </c>
    </row>
    <row r="48">
      <c r="A48" s="48" t="s">
        <v>400</v>
      </c>
      <c r="B48" s="204">
        <v>0.0</v>
      </c>
      <c r="C48" s="204">
        <v>2.0</v>
      </c>
      <c r="D48" s="52">
        <f t="shared" si="1"/>
        <v>0</v>
      </c>
      <c r="E48" s="53">
        <f t="shared" si="2"/>
        <v>2</v>
      </c>
    </row>
    <row r="49">
      <c r="A49" s="50" t="s">
        <v>376</v>
      </c>
      <c r="B49" s="204">
        <v>3.0</v>
      </c>
      <c r="C49" s="204">
        <v>4.0</v>
      </c>
      <c r="D49" s="52">
        <f t="shared" si="1"/>
        <v>0.4285714286</v>
      </c>
      <c r="E49" s="53">
        <f t="shared" si="2"/>
        <v>7</v>
      </c>
    </row>
    <row r="50">
      <c r="A50" s="48" t="s">
        <v>198</v>
      </c>
      <c r="B50" s="204">
        <v>5.0</v>
      </c>
      <c r="C50" s="204">
        <v>3.0</v>
      </c>
      <c r="D50" s="52">
        <f t="shared" si="1"/>
        <v>0.625</v>
      </c>
      <c r="E50" s="53">
        <f t="shared" si="2"/>
        <v>8</v>
      </c>
    </row>
    <row r="51">
      <c r="A51" s="48" t="s">
        <v>204</v>
      </c>
      <c r="B51" s="204">
        <v>4.0</v>
      </c>
      <c r="C51" s="204">
        <v>4.0</v>
      </c>
      <c r="D51" s="52">
        <f t="shared" si="1"/>
        <v>0.5</v>
      </c>
      <c r="E51" s="53">
        <f t="shared" si="2"/>
        <v>8</v>
      </c>
    </row>
    <row r="52">
      <c r="A52" s="50" t="s">
        <v>74</v>
      </c>
      <c r="B52" s="204">
        <v>1.0</v>
      </c>
      <c r="C52" s="204">
        <v>4.0</v>
      </c>
      <c r="D52" s="52">
        <f t="shared" si="1"/>
        <v>0.2</v>
      </c>
      <c r="E52" s="53">
        <f t="shared" si="2"/>
        <v>5</v>
      </c>
    </row>
    <row r="53">
      <c r="A53" s="48" t="s">
        <v>426</v>
      </c>
      <c r="B53" s="204">
        <v>6.0</v>
      </c>
      <c r="C53" s="204">
        <v>4.0</v>
      </c>
      <c r="D53" s="52">
        <f t="shared" si="1"/>
        <v>0.6</v>
      </c>
      <c r="E53" s="53">
        <f t="shared" si="2"/>
        <v>10</v>
      </c>
    </row>
    <row r="54">
      <c r="A54" s="50" t="s">
        <v>140</v>
      </c>
      <c r="B54" s="204">
        <v>2.0</v>
      </c>
      <c r="C54" s="204">
        <v>4.0</v>
      </c>
      <c r="D54" s="52">
        <f t="shared" si="1"/>
        <v>0.3333333333</v>
      </c>
      <c r="E54" s="53">
        <f t="shared" si="2"/>
        <v>6</v>
      </c>
    </row>
    <row r="55">
      <c r="A55" s="50" t="s">
        <v>356</v>
      </c>
      <c r="B55" s="204">
        <v>4.0</v>
      </c>
      <c r="C55" s="204">
        <v>6.0</v>
      </c>
      <c r="D55" s="52">
        <f t="shared" si="1"/>
        <v>0.4</v>
      </c>
      <c r="E55" s="53">
        <f t="shared" si="2"/>
        <v>10</v>
      </c>
    </row>
    <row r="56">
      <c r="A56" s="48" t="s">
        <v>390</v>
      </c>
      <c r="B56" s="204">
        <v>7.0</v>
      </c>
      <c r="C56" s="204">
        <v>4.0</v>
      </c>
      <c r="D56" s="52">
        <f t="shared" si="1"/>
        <v>0.6363636364</v>
      </c>
      <c r="E56" s="53">
        <f t="shared" si="2"/>
        <v>11</v>
      </c>
    </row>
    <row r="57">
      <c r="A57" s="50" t="s">
        <v>112</v>
      </c>
      <c r="B57" s="204">
        <v>2.0</v>
      </c>
      <c r="C57" s="204">
        <v>4.0</v>
      </c>
      <c r="D57" s="52">
        <f t="shared" si="1"/>
        <v>0.3333333333</v>
      </c>
      <c r="E57" s="53">
        <f t="shared" si="2"/>
        <v>6</v>
      </c>
    </row>
    <row r="58">
      <c r="A58" s="50" t="s">
        <v>114</v>
      </c>
      <c r="B58" s="204">
        <v>5.0</v>
      </c>
      <c r="C58" s="204">
        <v>5.0</v>
      </c>
      <c r="D58" s="52">
        <f t="shared" si="1"/>
        <v>0.5</v>
      </c>
      <c r="E58" s="53">
        <f t="shared" si="2"/>
        <v>10</v>
      </c>
    </row>
    <row r="59">
      <c r="A59" s="50" t="s">
        <v>173</v>
      </c>
      <c r="B59" s="204">
        <v>10.0</v>
      </c>
      <c r="C59" s="204">
        <v>1.0</v>
      </c>
      <c r="D59" s="52">
        <f t="shared" si="1"/>
        <v>0.9090909091</v>
      </c>
      <c r="E59" s="53">
        <f t="shared" si="2"/>
        <v>11</v>
      </c>
    </row>
    <row r="60">
      <c r="A60" s="50" t="s">
        <v>206</v>
      </c>
      <c r="B60" s="204">
        <v>4.0</v>
      </c>
      <c r="C60" s="204">
        <v>2.0</v>
      </c>
      <c r="D60" s="52">
        <f t="shared" si="1"/>
        <v>0.6666666667</v>
      </c>
      <c r="E60" s="53">
        <f t="shared" si="2"/>
        <v>6</v>
      </c>
    </row>
    <row r="61">
      <c r="A61" s="48" t="s">
        <v>202</v>
      </c>
      <c r="B61" s="204">
        <v>6.0</v>
      </c>
      <c r="C61" s="204">
        <v>4.0</v>
      </c>
      <c r="D61" s="52">
        <f t="shared" si="1"/>
        <v>0.6</v>
      </c>
      <c r="E61" s="53">
        <f t="shared" si="2"/>
        <v>10</v>
      </c>
    </row>
    <row r="62">
      <c r="A62" s="48" t="s">
        <v>179</v>
      </c>
      <c r="B62" s="204">
        <v>1.0</v>
      </c>
      <c r="C62" s="204">
        <v>5.0</v>
      </c>
      <c r="D62" s="52">
        <f t="shared" si="1"/>
        <v>0.1666666667</v>
      </c>
      <c r="E62" s="53">
        <f t="shared" si="2"/>
        <v>6</v>
      </c>
    </row>
    <row r="63">
      <c r="A63" s="48" t="s">
        <v>131</v>
      </c>
      <c r="B63" s="204">
        <v>6.0</v>
      </c>
      <c r="C63" s="204">
        <v>4.0</v>
      </c>
      <c r="D63" s="52">
        <f t="shared" si="1"/>
        <v>0.6</v>
      </c>
      <c r="E63" s="53">
        <f t="shared" si="2"/>
        <v>10</v>
      </c>
    </row>
    <row r="64">
      <c r="A64" s="48" t="s">
        <v>167</v>
      </c>
      <c r="B64" s="204">
        <v>6.0</v>
      </c>
      <c r="C64" s="204">
        <v>1.0</v>
      </c>
      <c r="D64" s="52">
        <f t="shared" si="1"/>
        <v>0.8571428571</v>
      </c>
      <c r="E64" s="53">
        <f t="shared" si="2"/>
        <v>7</v>
      </c>
    </row>
    <row r="65">
      <c r="A65" s="48" t="s">
        <v>126</v>
      </c>
      <c r="B65" s="204">
        <v>3.0</v>
      </c>
      <c r="C65" s="204">
        <v>2.0</v>
      </c>
      <c r="D65" s="52">
        <f t="shared" si="1"/>
        <v>0.6</v>
      </c>
      <c r="E65" s="53">
        <f t="shared" si="2"/>
        <v>5</v>
      </c>
    </row>
    <row r="66">
      <c r="A66" s="50" t="s">
        <v>385</v>
      </c>
      <c r="B66" s="204">
        <v>6.0</v>
      </c>
      <c r="C66" s="204">
        <v>3.0</v>
      </c>
      <c r="D66" s="52">
        <f t="shared" si="1"/>
        <v>0.6666666667</v>
      </c>
      <c r="E66" s="53">
        <f t="shared" si="2"/>
        <v>9</v>
      </c>
    </row>
    <row r="67">
      <c r="A67" s="50" t="s">
        <v>415</v>
      </c>
      <c r="B67" s="204">
        <v>2.0</v>
      </c>
      <c r="C67" s="204">
        <v>6.0</v>
      </c>
      <c r="D67" s="52">
        <f t="shared" si="1"/>
        <v>0.25</v>
      </c>
      <c r="E67" s="53">
        <f t="shared" si="2"/>
        <v>8</v>
      </c>
    </row>
    <row r="68">
      <c r="A68" s="50" t="s">
        <v>186</v>
      </c>
      <c r="B68" s="204">
        <v>1.0</v>
      </c>
      <c r="C68" s="204">
        <v>1.0</v>
      </c>
      <c r="D68" s="52">
        <f t="shared" si="1"/>
        <v>0.5</v>
      </c>
      <c r="E68" s="53">
        <f t="shared" si="2"/>
        <v>2</v>
      </c>
    </row>
    <row r="69">
      <c r="A69" s="48" t="s">
        <v>316</v>
      </c>
      <c r="B69" s="204">
        <v>7.0</v>
      </c>
      <c r="C69" s="204">
        <v>3.0</v>
      </c>
      <c r="D69" s="52">
        <f t="shared" si="1"/>
        <v>0.7</v>
      </c>
      <c r="E69" s="53">
        <f t="shared" si="2"/>
        <v>10</v>
      </c>
    </row>
    <row r="70">
      <c r="A70" s="50" t="s">
        <v>45</v>
      </c>
      <c r="B70" s="204">
        <v>8.0</v>
      </c>
      <c r="C70" s="204">
        <v>3.0</v>
      </c>
      <c r="D70" s="52">
        <f t="shared" si="1"/>
        <v>0.7272727273</v>
      </c>
      <c r="E70" s="53">
        <f t="shared" si="2"/>
        <v>11</v>
      </c>
    </row>
    <row r="71">
      <c r="A71" s="48" t="s">
        <v>543</v>
      </c>
      <c r="B71" s="204">
        <v>0.0</v>
      </c>
      <c r="C71" s="204">
        <v>1.0</v>
      </c>
      <c r="D71" s="52">
        <f t="shared" si="1"/>
        <v>0</v>
      </c>
      <c r="E71" s="53">
        <f t="shared" si="2"/>
        <v>1</v>
      </c>
    </row>
    <row r="72">
      <c r="A72" s="50" t="s">
        <v>75</v>
      </c>
      <c r="B72" s="204">
        <v>5.0</v>
      </c>
      <c r="C72" s="204">
        <v>5.0</v>
      </c>
      <c r="D72" s="52">
        <f t="shared" si="1"/>
        <v>0.5</v>
      </c>
      <c r="E72" s="53">
        <f t="shared" si="2"/>
        <v>10</v>
      </c>
    </row>
    <row r="73">
      <c r="A73" s="50" t="s">
        <v>92</v>
      </c>
      <c r="B73" s="204">
        <v>9.0</v>
      </c>
      <c r="C73" s="204">
        <v>1.0</v>
      </c>
      <c r="D73" s="52">
        <f t="shared" si="1"/>
        <v>0.9</v>
      </c>
      <c r="E73" s="53">
        <f t="shared" si="2"/>
        <v>10</v>
      </c>
    </row>
    <row r="74">
      <c r="A74" s="48" t="s">
        <v>470</v>
      </c>
      <c r="B74" s="204">
        <v>2.0</v>
      </c>
      <c r="C74" s="204">
        <v>5.0</v>
      </c>
      <c r="D74" s="52">
        <f t="shared" si="1"/>
        <v>0.2857142857</v>
      </c>
      <c r="E74" s="53">
        <f t="shared" si="2"/>
        <v>7</v>
      </c>
    </row>
    <row r="75">
      <c r="A75" s="48" t="s">
        <v>319</v>
      </c>
      <c r="B75" s="204">
        <v>1.0</v>
      </c>
      <c r="C75" s="204">
        <v>5.0</v>
      </c>
      <c r="D75" s="52">
        <f t="shared" si="1"/>
        <v>0.1666666667</v>
      </c>
      <c r="E75" s="53">
        <f t="shared" si="2"/>
        <v>6</v>
      </c>
    </row>
    <row r="76">
      <c r="A76" s="48" t="s">
        <v>554</v>
      </c>
      <c r="B76" s="204">
        <v>3.0</v>
      </c>
      <c r="C76" s="204">
        <v>6.0</v>
      </c>
      <c r="D76" s="52">
        <f t="shared" si="1"/>
        <v>0.3333333333</v>
      </c>
      <c r="E76" s="53">
        <f t="shared" si="2"/>
        <v>9</v>
      </c>
    </row>
    <row r="77">
      <c r="A77" s="50" t="s">
        <v>536</v>
      </c>
      <c r="B77" s="204">
        <v>3.0</v>
      </c>
      <c r="C77" s="204">
        <v>2.0</v>
      </c>
      <c r="D77" s="52">
        <f t="shared" si="1"/>
        <v>0.6</v>
      </c>
      <c r="E77" s="53">
        <f t="shared" si="2"/>
        <v>5</v>
      </c>
    </row>
    <row r="78">
      <c r="A78" s="48" t="s">
        <v>546</v>
      </c>
      <c r="B78" s="204">
        <v>1.0</v>
      </c>
      <c r="C78" s="204">
        <v>6.0</v>
      </c>
      <c r="D78" s="52">
        <f t="shared" si="1"/>
        <v>0.1428571429</v>
      </c>
      <c r="E78" s="53">
        <f t="shared" si="2"/>
        <v>7</v>
      </c>
    </row>
    <row r="79">
      <c r="A79" s="50" t="s">
        <v>197</v>
      </c>
      <c r="B79" s="204">
        <v>6.0</v>
      </c>
      <c r="C79" s="204">
        <v>5.0</v>
      </c>
      <c r="D79" s="52">
        <f t="shared" si="1"/>
        <v>0.5454545455</v>
      </c>
      <c r="E79" s="53">
        <f t="shared" si="2"/>
        <v>11</v>
      </c>
    </row>
    <row r="80">
      <c r="A80" s="50" t="s">
        <v>378</v>
      </c>
      <c r="B80" s="204">
        <v>2.0</v>
      </c>
      <c r="C80" s="204">
        <v>4.0</v>
      </c>
      <c r="D80" s="52">
        <f t="shared" si="1"/>
        <v>0.3333333333</v>
      </c>
      <c r="E80" s="53">
        <f t="shared" si="2"/>
        <v>6</v>
      </c>
    </row>
    <row r="81">
      <c r="A81" s="48" t="s">
        <v>324</v>
      </c>
      <c r="B81" s="204">
        <v>3.0</v>
      </c>
      <c r="C81" s="204">
        <v>4.0</v>
      </c>
      <c r="D81" s="52">
        <f t="shared" si="1"/>
        <v>0.4285714286</v>
      </c>
      <c r="E81" s="53">
        <f t="shared" si="2"/>
        <v>7</v>
      </c>
    </row>
    <row r="82">
      <c r="A82" s="48" t="s">
        <v>72</v>
      </c>
      <c r="B82" s="204">
        <v>5.0</v>
      </c>
      <c r="C82" s="204">
        <v>2.0</v>
      </c>
      <c r="D82" s="52">
        <f t="shared" si="1"/>
        <v>0.7142857143</v>
      </c>
      <c r="E82" s="53">
        <f t="shared" si="2"/>
        <v>7</v>
      </c>
    </row>
    <row r="83">
      <c r="A83" s="50" t="s">
        <v>212</v>
      </c>
      <c r="B83" s="204">
        <v>3.0</v>
      </c>
      <c r="C83" s="204">
        <v>3.0</v>
      </c>
      <c r="D83" s="52">
        <f t="shared" si="1"/>
        <v>0.5</v>
      </c>
      <c r="E83" s="53">
        <f t="shared" si="2"/>
        <v>6</v>
      </c>
    </row>
    <row r="84">
      <c r="A84" s="48" t="s">
        <v>396</v>
      </c>
      <c r="B84" s="204">
        <v>3.0</v>
      </c>
      <c r="C84" s="204">
        <v>4.0</v>
      </c>
      <c r="D84" s="52">
        <f t="shared" si="1"/>
        <v>0.4285714286</v>
      </c>
      <c r="E84" s="53">
        <f t="shared" si="2"/>
        <v>7</v>
      </c>
    </row>
    <row r="85">
      <c r="A85" s="48" t="s">
        <v>444</v>
      </c>
      <c r="B85" s="204">
        <v>1.0</v>
      </c>
      <c r="C85" s="204">
        <v>5.0</v>
      </c>
      <c r="D85" s="52">
        <f t="shared" si="1"/>
        <v>0.1666666667</v>
      </c>
      <c r="E85" s="53">
        <f t="shared" si="2"/>
        <v>6</v>
      </c>
    </row>
    <row r="86">
      <c r="A86" s="50" t="s">
        <v>170</v>
      </c>
      <c r="B86" s="204">
        <v>1.0</v>
      </c>
      <c r="C86" s="204">
        <v>1.0</v>
      </c>
      <c r="D86" s="52">
        <f t="shared" si="1"/>
        <v>0.5</v>
      </c>
      <c r="E86" s="53">
        <f t="shared" si="2"/>
        <v>2</v>
      </c>
    </row>
    <row r="87">
      <c r="A87" s="50" t="s">
        <v>371</v>
      </c>
      <c r="B87" s="204">
        <v>0.0</v>
      </c>
      <c r="C87" s="204">
        <v>4.0</v>
      </c>
      <c r="D87" s="52">
        <f t="shared" si="1"/>
        <v>0</v>
      </c>
      <c r="E87" s="53">
        <f t="shared" si="2"/>
        <v>4</v>
      </c>
    </row>
    <row r="88">
      <c r="A88" s="48" t="s">
        <v>182</v>
      </c>
      <c r="B88" s="204"/>
      <c r="C88" s="204"/>
      <c r="D88" s="52" t="str">
        <f t="shared" si="1"/>
        <v>#DIV/0!</v>
      </c>
      <c r="E88" s="53">
        <f t="shared" si="2"/>
        <v>0</v>
      </c>
    </row>
    <row r="89">
      <c r="A89" s="50" t="s">
        <v>555</v>
      </c>
      <c r="B89" s="204">
        <v>0.0</v>
      </c>
      <c r="C89" s="204">
        <v>1.0</v>
      </c>
      <c r="D89" s="52">
        <f t="shared" si="1"/>
        <v>0</v>
      </c>
      <c r="E89" s="53">
        <f t="shared" si="2"/>
        <v>1</v>
      </c>
    </row>
    <row r="90">
      <c r="A90" s="50" t="s">
        <v>203</v>
      </c>
      <c r="B90" s="204">
        <v>1.0</v>
      </c>
      <c r="C90" s="204">
        <v>1.0</v>
      </c>
      <c r="D90" s="52">
        <f t="shared" si="1"/>
        <v>0.5</v>
      </c>
      <c r="E90" s="53">
        <f t="shared" si="2"/>
        <v>2</v>
      </c>
    </row>
    <row r="91">
      <c r="A91" s="48" t="s">
        <v>391</v>
      </c>
      <c r="B91" s="204">
        <v>2.0</v>
      </c>
      <c r="C91" s="204">
        <v>1.0</v>
      </c>
      <c r="D91" s="52">
        <f t="shared" si="1"/>
        <v>0.6666666667</v>
      </c>
      <c r="E91" s="53">
        <f t="shared" si="2"/>
        <v>3</v>
      </c>
    </row>
    <row r="92">
      <c r="A92" s="50" t="s">
        <v>200</v>
      </c>
      <c r="B92" s="204">
        <v>6.0</v>
      </c>
      <c r="C92" s="204">
        <v>4.0</v>
      </c>
      <c r="D92" s="52">
        <f t="shared" si="1"/>
        <v>0.6</v>
      </c>
      <c r="E92" s="53">
        <f t="shared" si="2"/>
        <v>10</v>
      </c>
    </row>
    <row r="93">
      <c r="A93" s="48" t="s">
        <v>313</v>
      </c>
      <c r="B93" s="204">
        <v>3.0</v>
      </c>
      <c r="C93" s="204">
        <v>3.0</v>
      </c>
      <c r="D93" s="52">
        <f t="shared" si="1"/>
        <v>0.5</v>
      </c>
      <c r="E93" s="53">
        <f t="shared" si="2"/>
        <v>6</v>
      </c>
    </row>
    <row r="94">
      <c r="A94" s="48" t="s">
        <v>556</v>
      </c>
      <c r="B94" s="204"/>
      <c r="C94" s="204"/>
      <c r="D94" s="52" t="str">
        <f t="shared" si="1"/>
        <v>#DIV/0!</v>
      </c>
      <c r="E94" s="53">
        <f t="shared" si="2"/>
        <v>0</v>
      </c>
    </row>
    <row r="95">
      <c r="A95" s="50" t="s">
        <v>372</v>
      </c>
      <c r="B95" s="204">
        <v>0.0</v>
      </c>
      <c r="C95" s="204">
        <v>6.0</v>
      </c>
      <c r="D95" s="52">
        <f t="shared" si="1"/>
        <v>0</v>
      </c>
      <c r="E95" s="53">
        <f t="shared" si="2"/>
        <v>6</v>
      </c>
    </row>
    <row r="96">
      <c r="A96" s="50" t="s">
        <v>409</v>
      </c>
      <c r="B96" s="204">
        <v>2.0</v>
      </c>
      <c r="C96" s="204">
        <v>2.0</v>
      </c>
      <c r="D96" s="52">
        <f t="shared" si="1"/>
        <v>0.5</v>
      </c>
      <c r="E96" s="53">
        <f t="shared" si="2"/>
        <v>4</v>
      </c>
    </row>
    <row r="97">
      <c r="A97" s="50" t="s">
        <v>105</v>
      </c>
      <c r="B97" s="204">
        <v>7.0</v>
      </c>
      <c r="C97" s="204">
        <v>3.0</v>
      </c>
      <c r="D97" s="52">
        <f t="shared" si="1"/>
        <v>0.7</v>
      </c>
      <c r="E97" s="53">
        <f t="shared" si="2"/>
        <v>10</v>
      </c>
    </row>
    <row r="98">
      <c r="A98" s="50" t="s">
        <v>380</v>
      </c>
      <c r="B98" s="204">
        <v>4.0</v>
      </c>
      <c r="C98" s="204">
        <v>3.0</v>
      </c>
      <c r="D98" s="52">
        <f t="shared" si="1"/>
        <v>0.5714285714</v>
      </c>
      <c r="E98" s="53">
        <f t="shared" si="2"/>
        <v>7</v>
      </c>
    </row>
    <row r="99">
      <c r="A99" s="50" t="s">
        <v>188</v>
      </c>
      <c r="B99" s="204">
        <v>1.0</v>
      </c>
      <c r="C99" s="204">
        <v>4.0</v>
      </c>
      <c r="D99" s="52">
        <f t="shared" si="1"/>
        <v>0.2</v>
      </c>
      <c r="E99" s="53">
        <f t="shared" si="2"/>
        <v>5</v>
      </c>
    </row>
    <row r="100">
      <c r="A100" s="50" t="s">
        <v>382</v>
      </c>
      <c r="B100" s="204">
        <v>4.0</v>
      </c>
      <c r="C100" s="204">
        <v>7.0</v>
      </c>
      <c r="D100" s="52">
        <f t="shared" si="1"/>
        <v>0.3636363636</v>
      </c>
      <c r="E100" s="53">
        <f t="shared" si="2"/>
        <v>11</v>
      </c>
    </row>
    <row r="101">
      <c r="A101" s="50" t="s">
        <v>557</v>
      </c>
      <c r="B101" s="204">
        <v>2.0</v>
      </c>
      <c r="C101" s="204">
        <v>2.0</v>
      </c>
      <c r="D101" s="52">
        <f t="shared" si="1"/>
        <v>0.5</v>
      </c>
      <c r="E101" s="53">
        <f t="shared" si="2"/>
        <v>4</v>
      </c>
    </row>
    <row r="102">
      <c r="A102" s="48" t="s">
        <v>483</v>
      </c>
      <c r="B102" s="204">
        <v>10.0</v>
      </c>
      <c r="C102" s="204">
        <v>1.0</v>
      </c>
      <c r="D102" s="52">
        <f t="shared" si="1"/>
        <v>0.9090909091</v>
      </c>
      <c r="E102" s="53">
        <f t="shared" si="2"/>
        <v>11</v>
      </c>
    </row>
    <row r="103">
      <c r="A103" s="50" t="s">
        <v>370</v>
      </c>
      <c r="B103" s="204">
        <v>5.0</v>
      </c>
      <c r="C103" s="204">
        <v>3.0</v>
      </c>
      <c r="D103" s="52">
        <f t="shared" si="1"/>
        <v>0.625</v>
      </c>
      <c r="E103" s="53">
        <f t="shared" si="2"/>
        <v>8</v>
      </c>
    </row>
    <row r="104">
      <c r="A104" s="50" t="s">
        <v>403</v>
      </c>
      <c r="B104" s="55">
        <v>0.0</v>
      </c>
      <c r="C104" s="55">
        <v>6.0</v>
      </c>
      <c r="D104" s="52">
        <f t="shared" si="1"/>
        <v>0</v>
      </c>
      <c r="E104" s="53">
        <f t="shared" si="2"/>
        <v>6</v>
      </c>
    </row>
    <row r="105">
      <c r="A105" s="48" t="s">
        <v>127</v>
      </c>
      <c r="B105" s="204">
        <v>8.0</v>
      </c>
      <c r="C105" s="204">
        <v>3.0</v>
      </c>
      <c r="D105" s="52">
        <f t="shared" si="1"/>
        <v>0.7272727273</v>
      </c>
      <c r="E105" s="53">
        <f t="shared" si="2"/>
        <v>11</v>
      </c>
    </row>
    <row r="106">
      <c r="A106" s="50" t="s">
        <v>455</v>
      </c>
      <c r="B106" s="204">
        <v>7.0</v>
      </c>
      <c r="C106" s="204">
        <v>1.0</v>
      </c>
      <c r="D106" s="52">
        <f t="shared" si="1"/>
        <v>0.875</v>
      </c>
      <c r="E106" s="53">
        <f t="shared" si="2"/>
        <v>8</v>
      </c>
    </row>
    <row r="107">
      <c r="A107" s="48" t="s">
        <v>539</v>
      </c>
      <c r="B107" s="204"/>
      <c r="C107" s="204"/>
      <c r="D107" s="52" t="str">
        <f t="shared" si="1"/>
        <v>#DIV/0!</v>
      </c>
      <c r="E107" s="53">
        <f t="shared" si="2"/>
        <v>0</v>
      </c>
    </row>
    <row r="108">
      <c r="A108" s="48" t="s">
        <v>61</v>
      </c>
      <c r="B108" s="204">
        <v>3.0</v>
      </c>
      <c r="C108" s="204">
        <v>4.0</v>
      </c>
      <c r="D108" s="52">
        <f t="shared" si="1"/>
        <v>0.4285714286</v>
      </c>
      <c r="E108" s="53">
        <f t="shared" si="2"/>
        <v>7</v>
      </c>
    </row>
    <row r="109">
      <c r="A109" s="48" t="s">
        <v>172</v>
      </c>
      <c r="B109" s="204">
        <v>0.0</v>
      </c>
      <c r="C109" s="204">
        <v>2.0</v>
      </c>
      <c r="D109" s="52">
        <f t="shared" si="1"/>
        <v>0</v>
      </c>
      <c r="E109" s="53">
        <f t="shared" si="2"/>
        <v>2</v>
      </c>
    </row>
    <row r="110">
      <c r="A110" s="50" t="s">
        <v>63</v>
      </c>
      <c r="B110" s="204">
        <v>6.0</v>
      </c>
      <c r="C110" s="204">
        <v>4.0</v>
      </c>
      <c r="D110" s="52">
        <f t="shared" si="1"/>
        <v>0.6</v>
      </c>
      <c r="E110" s="53">
        <f t="shared" si="2"/>
        <v>10</v>
      </c>
    </row>
    <row r="111">
      <c r="A111" s="48" t="s">
        <v>389</v>
      </c>
      <c r="B111" s="204">
        <v>1.0</v>
      </c>
      <c r="C111" s="204">
        <v>2.0</v>
      </c>
      <c r="D111" s="52">
        <f t="shared" si="1"/>
        <v>0.3333333333</v>
      </c>
      <c r="E111" s="53">
        <f t="shared" si="2"/>
        <v>3</v>
      </c>
    </row>
    <row r="112">
      <c r="A112" s="50" t="s">
        <v>116</v>
      </c>
      <c r="B112" s="204">
        <v>2.0</v>
      </c>
      <c r="C112" s="204">
        <v>1.0</v>
      </c>
      <c r="D112" s="52">
        <f t="shared" si="1"/>
        <v>0.6666666667</v>
      </c>
      <c r="E112" s="53">
        <f t="shared" si="2"/>
        <v>3</v>
      </c>
    </row>
    <row r="113">
      <c r="A113" s="50" t="s">
        <v>405</v>
      </c>
      <c r="B113" s="204">
        <v>2.0</v>
      </c>
      <c r="C113" s="204">
        <v>3.0</v>
      </c>
      <c r="D113" s="52">
        <f t="shared" si="1"/>
        <v>0.4</v>
      </c>
      <c r="E113" s="53">
        <f t="shared" si="2"/>
        <v>5</v>
      </c>
    </row>
    <row r="114">
      <c r="A114" s="50" t="s">
        <v>410</v>
      </c>
      <c r="B114" s="204">
        <v>5.0</v>
      </c>
      <c r="C114" s="204">
        <v>5.0</v>
      </c>
      <c r="D114" s="52">
        <f t="shared" si="1"/>
        <v>0.5</v>
      </c>
      <c r="E114" s="53">
        <f t="shared" si="2"/>
        <v>10</v>
      </c>
    </row>
    <row r="115">
      <c r="A115" s="50" t="s">
        <v>77</v>
      </c>
      <c r="B115" s="204">
        <v>3.0</v>
      </c>
      <c r="C115" s="204">
        <v>7.0</v>
      </c>
      <c r="D115" s="52">
        <f t="shared" si="1"/>
        <v>0.3</v>
      </c>
      <c r="E115" s="53">
        <f t="shared" si="2"/>
        <v>10</v>
      </c>
    </row>
    <row r="116">
      <c r="A116" s="50" t="s">
        <v>73</v>
      </c>
      <c r="B116" s="204">
        <v>4.0</v>
      </c>
      <c r="C116" s="204">
        <v>3.0</v>
      </c>
      <c r="D116" s="52">
        <f t="shared" si="1"/>
        <v>0.5714285714</v>
      </c>
      <c r="E116" s="53">
        <f t="shared" si="2"/>
        <v>7</v>
      </c>
    </row>
    <row r="117">
      <c r="A117" s="48" t="s">
        <v>323</v>
      </c>
      <c r="B117" s="204">
        <v>6.0</v>
      </c>
      <c r="C117" s="204">
        <v>4.0</v>
      </c>
      <c r="D117" s="52">
        <f t="shared" si="1"/>
        <v>0.6</v>
      </c>
      <c r="E117" s="53">
        <f t="shared" si="2"/>
        <v>10</v>
      </c>
    </row>
    <row r="118">
      <c r="A118" s="48" t="s">
        <v>57</v>
      </c>
      <c r="B118" s="56">
        <v>5.0</v>
      </c>
      <c r="C118" s="56">
        <v>6.0</v>
      </c>
      <c r="D118" s="52">
        <f t="shared" si="1"/>
        <v>0.4545454545</v>
      </c>
      <c r="E118" s="53">
        <f t="shared" si="2"/>
        <v>11</v>
      </c>
    </row>
    <row r="119">
      <c r="A119" s="50" t="s">
        <v>402</v>
      </c>
      <c r="B119" s="56">
        <v>0.0</v>
      </c>
      <c r="C119" s="56">
        <v>1.0</v>
      </c>
      <c r="D119" s="52">
        <f t="shared" si="1"/>
        <v>0</v>
      </c>
      <c r="E119" s="53">
        <f t="shared" si="2"/>
        <v>1</v>
      </c>
    </row>
    <row r="120">
      <c r="A120" s="50" t="s">
        <v>361</v>
      </c>
      <c r="B120" s="56">
        <v>4.0</v>
      </c>
      <c r="C120" s="56">
        <v>4.0</v>
      </c>
      <c r="D120" s="52">
        <f t="shared" si="1"/>
        <v>0.5</v>
      </c>
      <c r="E120" s="53">
        <f t="shared" si="2"/>
        <v>8</v>
      </c>
    </row>
    <row r="121">
      <c r="A121" s="50" t="s">
        <v>503</v>
      </c>
      <c r="B121" s="56">
        <v>3.0</v>
      </c>
      <c r="C121" s="56">
        <v>5.0</v>
      </c>
      <c r="D121" s="52">
        <f t="shared" si="1"/>
        <v>0.375</v>
      </c>
      <c r="E121" s="53">
        <f t="shared" si="2"/>
        <v>8</v>
      </c>
    </row>
    <row r="122">
      <c r="A122" s="48" t="s">
        <v>190</v>
      </c>
      <c r="B122" s="56"/>
      <c r="C122" s="56"/>
      <c r="D122" s="52" t="str">
        <f t="shared" si="1"/>
        <v>#DIV/0!</v>
      </c>
      <c r="E122" s="53">
        <f t="shared" si="2"/>
        <v>0</v>
      </c>
    </row>
    <row r="123">
      <c r="A123" s="50" t="s">
        <v>412</v>
      </c>
      <c r="B123" s="56">
        <v>2.0</v>
      </c>
      <c r="C123" s="56">
        <v>1.0</v>
      </c>
      <c r="D123" s="52">
        <f t="shared" si="1"/>
        <v>0.6666666667</v>
      </c>
      <c r="E123" s="53">
        <f t="shared" si="2"/>
        <v>3</v>
      </c>
    </row>
    <row r="124">
      <c r="A124" s="48" t="s">
        <v>545</v>
      </c>
      <c r="B124" s="56">
        <v>3.0</v>
      </c>
      <c r="C124" s="56">
        <v>5.0</v>
      </c>
      <c r="D124" s="52">
        <f t="shared" si="1"/>
        <v>0.375</v>
      </c>
      <c r="E124" s="53">
        <f t="shared" si="2"/>
        <v>8</v>
      </c>
    </row>
    <row r="125">
      <c r="A125" s="48" t="s">
        <v>192</v>
      </c>
      <c r="B125" s="56">
        <v>0.0</v>
      </c>
      <c r="C125" s="56">
        <v>1.0</v>
      </c>
      <c r="D125" s="52">
        <f t="shared" si="1"/>
        <v>0</v>
      </c>
      <c r="E125" s="53">
        <f t="shared" si="2"/>
        <v>1</v>
      </c>
    </row>
    <row r="126">
      <c r="A126" s="50" t="s">
        <v>115</v>
      </c>
      <c r="B126" s="56">
        <v>3.0</v>
      </c>
      <c r="C126" s="56">
        <v>3.0</v>
      </c>
      <c r="D126" s="52">
        <f t="shared" si="1"/>
        <v>0.5</v>
      </c>
      <c r="E126" s="53">
        <f t="shared" si="2"/>
        <v>6</v>
      </c>
    </row>
    <row r="127">
      <c r="A127" s="50" t="s">
        <v>205</v>
      </c>
      <c r="B127" s="56">
        <v>3.0</v>
      </c>
      <c r="C127" s="56">
        <v>6.0</v>
      </c>
      <c r="D127" s="52">
        <f t="shared" si="1"/>
        <v>0.3333333333</v>
      </c>
      <c r="E127" s="53">
        <f t="shared" si="2"/>
        <v>9</v>
      </c>
    </row>
    <row r="128">
      <c r="A128" s="48" t="s">
        <v>321</v>
      </c>
      <c r="B128" s="56">
        <v>7.0</v>
      </c>
      <c r="C128" s="56">
        <v>4.0</v>
      </c>
      <c r="D128" s="52">
        <f t="shared" si="1"/>
        <v>0.6363636364</v>
      </c>
      <c r="E128" s="53">
        <f t="shared" si="2"/>
        <v>11</v>
      </c>
    </row>
    <row r="129">
      <c r="A129" s="50" t="s">
        <v>433</v>
      </c>
      <c r="B129" s="56">
        <v>1.0</v>
      </c>
      <c r="C129" s="56">
        <v>7.0</v>
      </c>
      <c r="D129" s="52">
        <f t="shared" si="1"/>
        <v>0.125</v>
      </c>
      <c r="E129" s="53">
        <f t="shared" si="2"/>
        <v>8</v>
      </c>
    </row>
    <row r="130">
      <c r="A130" s="50" t="s">
        <v>406</v>
      </c>
      <c r="B130" s="56">
        <v>3.0</v>
      </c>
      <c r="C130" s="56">
        <v>6.0</v>
      </c>
      <c r="D130" s="52">
        <f t="shared" si="1"/>
        <v>0.3333333333</v>
      </c>
      <c r="E130" s="53">
        <f t="shared" si="2"/>
        <v>9</v>
      </c>
    </row>
    <row r="131">
      <c r="A131" s="48" t="s">
        <v>449</v>
      </c>
      <c r="B131" s="56">
        <v>1.0</v>
      </c>
      <c r="C131" s="56">
        <v>7.0</v>
      </c>
      <c r="D131" s="52">
        <f t="shared" si="1"/>
        <v>0.125</v>
      </c>
      <c r="E131" s="53">
        <f t="shared" si="2"/>
        <v>8</v>
      </c>
    </row>
    <row r="132">
      <c r="A132" s="50" t="s">
        <v>374</v>
      </c>
      <c r="B132" s="56">
        <v>6.0</v>
      </c>
      <c r="C132" s="56">
        <v>4.0</v>
      </c>
      <c r="D132" s="52">
        <f t="shared" si="1"/>
        <v>0.6</v>
      </c>
      <c r="E132" s="53">
        <f t="shared" si="2"/>
        <v>10</v>
      </c>
    </row>
    <row r="133">
      <c r="A133" s="50" t="s">
        <v>383</v>
      </c>
      <c r="B133" s="56">
        <v>1.0</v>
      </c>
      <c r="C133" s="56">
        <v>6.0</v>
      </c>
      <c r="D133" s="52">
        <f t="shared" si="1"/>
        <v>0.1428571429</v>
      </c>
      <c r="E133" s="53">
        <f t="shared" si="2"/>
        <v>7</v>
      </c>
    </row>
    <row r="134">
      <c r="A134" s="50" t="s">
        <v>373</v>
      </c>
      <c r="B134" s="56">
        <v>4.0</v>
      </c>
      <c r="C134" s="56">
        <v>5.0</v>
      </c>
      <c r="D134" s="52">
        <f t="shared" si="1"/>
        <v>0.4444444444</v>
      </c>
      <c r="E134" s="53">
        <f t="shared" si="2"/>
        <v>9</v>
      </c>
    </row>
    <row r="135">
      <c r="A135" s="50" t="s">
        <v>83</v>
      </c>
      <c r="B135" s="56">
        <v>2.0</v>
      </c>
      <c r="C135" s="56">
        <v>5.0</v>
      </c>
      <c r="D135" s="52">
        <f t="shared" si="1"/>
        <v>0.2857142857</v>
      </c>
      <c r="E135" s="53">
        <f t="shared" si="2"/>
        <v>7</v>
      </c>
    </row>
    <row r="136">
      <c r="A136" s="50" t="s">
        <v>357</v>
      </c>
      <c r="B136" s="56">
        <v>6.0</v>
      </c>
      <c r="C136" s="56">
        <v>5.0</v>
      </c>
      <c r="D136" s="52">
        <f t="shared" si="1"/>
        <v>0.5454545455</v>
      </c>
      <c r="E136" s="53">
        <f t="shared" si="2"/>
        <v>11</v>
      </c>
    </row>
    <row r="137">
      <c r="A137" s="48" t="s">
        <v>169</v>
      </c>
      <c r="B137" s="56">
        <v>6.0</v>
      </c>
      <c r="C137" s="56">
        <v>1.0</v>
      </c>
      <c r="D137" s="52">
        <f t="shared" si="1"/>
        <v>0.8571428571</v>
      </c>
      <c r="E137" s="53">
        <f t="shared" si="2"/>
        <v>7</v>
      </c>
    </row>
    <row r="138">
      <c r="A138" s="48" t="s">
        <v>194</v>
      </c>
      <c r="B138" s="56">
        <v>1.0</v>
      </c>
      <c r="C138" s="56">
        <v>3.0</v>
      </c>
      <c r="D138" s="52">
        <f t="shared" si="1"/>
        <v>0.25</v>
      </c>
      <c r="E138" s="53">
        <f t="shared" si="2"/>
        <v>4</v>
      </c>
    </row>
    <row r="139">
      <c r="A139" s="48" t="s">
        <v>395</v>
      </c>
      <c r="B139" s="56">
        <v>2.0</v>
      </c>
      <c r="C139" s="56">
        <v>5.0</v>
      </c>
      <c r="D139" s="52">
        <f t="shared" si="1"/>
        <v>0.2857142857</v>
      </c>
      <c r="E139" s="53">
        <f t="shared" si="2"/>
        <v>7</v>
      </c>
    </row>
    <row r="140">
      <c r="A140" s="48" t="s">
        <v>427</v>
      </c>
      <c r="B140" s="56">
        <v>0.0</v>
      </c>
      <c r="C140" s="56">
        <v>1.0</v>
      </c>
      <c r="D140" s="52">
        <f t="shared" si="1"/>
        <v>0</v>
      </c>
      <c r="E140" s="53">
        <f t="shared" si="2"/>
        <v>1</v>
      </c>
    </row>
    <row r="141">
      <c r="A141" s="48" t="s">
        <v>446</v>
      </c>
      <c r="B141" s="56">
        <v>4.0</v>
      </c>
      <c r="C141" s="56">
        <v>3.0</v>
      </c>
      <c r="D141" s="52">
        <f t="shared" si="1"/>
        <v>0.5714285714</v>
      </c>
      <c r="E141" s="53">
        <f t="shared" si="2"/>
        <v>7</v>
      </c>
    </row>
    <row r="142">
      <c r="A142" s="50" t="s">
        <v>542</v>
      </c>
      <c r="B142" s="56">
        <v>0.0</v>
      </c>
      <c r="C142" s="56">
        <v>1.0</v>
      </c>
      <c r="D142" s="52">
        <f t="shared" si="1"/>
        <v>0</v>
      </c>
      <c r="E142" s="53">
        <f t="shared" si="2"/>
        <v>1</v>
      </c>
    </row>
    <row r="143">
      <c r="A143" s="48" t="s">
        <v>171</v>
      </c>
      <c r="B143" s="56">
        <v>5.0</v>
      </c>
      <c r="C143" s="56">
        <v>4.0</v>
      </c>
      <c r="D143" s="52">
        <f t="shared" si="1"/>
        <v>0.5555555556</v>
      </c>
      <c r="E143" s="53">
        <f t="shared" si="2"/>
        <v>9</v>
      </c>
    </row>
    <row r="144">
      <c r="A144" s="50" t="s">
        <v>168</v>
      </c>
      <c r="B144" s="56">
        <v>7.0</v>
      </c>
      <c r="C144" s="56">
        <v>4.0</v>
      </c>
      <c r="D144" s="52">
        <f t="shared" si="1"/>
        <v>0.6363636364</v>
      </c>
      <c r="E144" s="53">
        <f t="shared" si="2"/>
        <v>11</v>
      </c>
    </row>
    <row r="145">
      <c r="A145" s="48" t="s">
        <v>541</v>
      </c>
      <c r="B145" s="56">
        <v>1.0</v>
      </c>
      <c r="C145" s="56">
        <v>2.0</v>
      </c>
      <c r="D145" s="52">
        <f t="shared" si="1"/>
        <v>0.3333333333</v>
      </c>
      <c r="E145" s="53">
        <f t="shared" si="2"/>
        <v>3</v>
      </c>
    </row>
    <row r="146">
      <c r="A146" s="50" t="s">
        <v>349</v>
      </c>
      <c r="B146" s="56">
        <v>5.0</v>
      </c>
      <c r="C146" s="56">
        <v>4.0</v>
      </c>
      <c r="D146" s="52">
        <f t="shared" si="1"/>
        <v>0.5555555556</v>
      </c>
      <c r="E146" s="53">
        <f t="shared" si="2"/>
        <v>9</v>
      </c>
    </row>
    <row r="147">
      <c r="A147" s="48" t="s">
        <v>164</v>
      </c>
      <c r="B147" s="56">
        <v>2.0</v>
      </c>
      <c r="C147" s="56">
        <v>3.0</v>
      </c>
      <c r="D147" s="52">
        <f t="shared" si="1"/>
        <v>0.4</v>
      </c>
      <c r="E147" s="53">
        <f t="shared" si="2"/>
        <v>5</v>
      </c>
    </row>
    <row r="148">
      <c r="A148" s="48" t="s">
        <v>46</v>
      </c>
      <c r="B148" s="56">
        <v>2.0</v>
      </c>
      <c r="C148" s="56">
        <v>4.0</v>
      </c>
      <c r="D148" s="52">
        <f t="shared" si="1"/>
        <v>0.3333333333</v>
      </c>
      <c r="E148" s="53">
        <f t="shared" si="2"/>
        <v>6</v>
      </c>
    </row>
    <row r="149">
      <c r="A149" s="48" t="s">
        <v>317</v>
      </c>
      <c r="B149" s="56">
        <v>6.0</v>
      </c>
      <c r="C149" s="56">
        <v>4.0</v>
      </c>
      <c r="D149" s="52">
        <f t="shared" si="1"/>
        <v>0.6</v>
      </c>
      <c r="E149" s="53">
        <f t="shared" si="2"/>
        <v>10</v>
      </c>
    </row>
    <row r="150">
      <c r="A150" s="48" t="s">
        <v>392</v>
      </c>
      <c r="B150" s="56">
        <v>2.0</v>
      </c>
      <c r="C150" s="56">
        <v>7.0</v>
      </c>
      <c r="D150" s="52">
        <f t="shared" si="1"/>
        <v>0.2222222222</v>
      </c>
      <c r="E150" s="53">
        <f t="shared" si="2"/>
        <v>9</v>
      </c>
    </row>
    <row r="151">
      <c r="A151" s="48" t="s">
        <v>334</v>
      </c>
      <c r="B151" s="56">
        <v>0.0</v>
      </c>
      <c r="C151" s="56">
        <v>2.0</v>
      </c>
      <c r="D151" s="52">
        <f t="shared" si="1"/>
        <v>0</v>
      </c>
      <c r="E151" s="53">
        <f t="shared" si="2"/>
        <v>2</v>
      </c>
    </row>
    <row r="152">
      <c r="A152" s="48" t="s">
        <v>85</v>
      </c>
      <c r="B152" s="56">
        <v>4.0</v>
      </c>
      <c r="C152" s="56">
        <v>2.0</v>
      </c>
      <c r="D152" s="52">
        <f t="shared" si="1"/>
        <v>0.6666666667</v>
      </c>
      <c r="E152" s="53">
        <f t="shared" si="2"/>
        <v>6</v>
      </c>
    </row>
    <row r="153">
      <c r="A153" s="50" t="s">
        <v>418</v>
      </c>
      <c r="B153" s="56">
        <v>6.0</v>
      </c>
      <c r="C153" s="56">
        <v>3.0</v>
      </c>
      <c r="D153" s="52">
        <f t="shared" si="1"/>
        <v>0.6666666667</v>
      </c>
      <c r="E153" s="53">
        <f t="shared" si="2"/>
        <v>9</v>
      </c>
    </row>
    <row r="154">
      <c r="A154" s="50" t="s">
        <v>369</v>
      </c>
      <c r="B154" s="56">
        <v>3.0</v>
      </c>
      <c r="C154" s="56">
        <v>6.0</v>
      </c>
      <c r="D154" s="52">
        <f t="shared" si="1"/>
        <v>0.3333333333</v>
      </c>
      <c r="E154" s="53">
        <f t="shared" si="2"/>
        <v>9</v>
      </c>
    </row>
    <row r="155">
      <c r="A155" s="50" t="s">
        <v>88</v>
      </c>
      <c r="B155" s="56">
        <v>4.0</v>
      </c>
      <c r="C155" s="56">
        <v>3.0</v>
      </c>
      <c r="D155" s="52">
        <f t="shared" si="1"/>
        <v>0.5714285714</v>
      </c>
      <c r="E155" s="53">
        <f t="shared" si="2"/>
        <v>7</v>
      </c>
    </row>
    <row r="156">
      <c r="A156" s="48" t="s">
        <v>183</v>
      </c>
      <c r="B156" s="56">
        <v>4.0</v>
      </c>
      <c r="C156" s="56">
        <v>3.0</v>
      </c>
      <c r="D156" s="52">
        <f t="shared" si="1"/>
        <v>0.5714285714</v>
      </c>
      <c r="E156" s="53">
        <f t="shared" si="2"/>
        <v>7</v>
      </c>
    </row>
    <row r="157">
      <c r="A157" s="48" t="s">
        <v>328</v>
      </c>
      <c r="B157" s="56">
        <v>3.0</v>
      </c>
      <c r="C157" s="56">
        <v>4.0</v>
      </c>
      <c r="D157" s="52">
        <f t="shared" si="1"/>
        <v>0.4285714286</v>
      </c>
      <c r="E157" s="53">
        <f t="shared" si="2"/>
        <v>7</v>
      </c>
    </row>
    <row r="158">
      <c r="A158" s="50" t="s">
        <v>379</v>
      </c>
      <c r="B158" s="56">
        <v>5.0</v>
      </c>
      <c r="C158" s="56">
        <v>5.0</v>
      </c>
      <c r="D158" s="52">
        <f t="shared" si="1"/>
        <v>0.5</v>
      </c>
      <c r="E158" s="53">
        <f t="shared" si="2"/>
        <v>10</v>
      </c>
    </row>
    <row r="159">
      <c r="A159" s="50" t="s">
        <v>436</v>
      </c>
      <c r="B159" s="56">
        <v>0.0</v>
      </c>
      <c r="C159" s="56">
        <v>3.0</v>
      </c>
      <c r="D159" s="52">
        <f t="shared" si="1"/>
        <v>0</v>
      </c>
      <c r="E159" s="53">
        <f t="shared" si="2"/>
        <v>3</v>
      </c>
    </row>
    <row r="160">
      <c r="A160" s="48" t="s">
        <v>118</v>
      </c>
      <c r="B160" s="56">
        <v>5.0</v>
      </c>
      <c r="C160" s="56">
        <v>3.0</v>
      </c>
      <c r="D160" s="52">
        <f t="shared" si="1"/>
        <v>0.625</v>
      </c>
      <c r="E160" s="53">
        <f t="shared" si="2"/>
        <v>8</v>
      </c>
    </row>
    <row r="161">
      <c r="A161" s="48" t="s">
        <v>338</v>
      </c>
      <c r="B161" s="56">
        <v>3.0</v>
      </c>
      <c r="C161" s="56">
        <v>6.0</v>
      </c>
      <c r="D161" s="52">
        <f t="shared" si="1"/>
        <v>0.3333333333</v>
      </c>
      <c r="E161" s="53">
        <f t="shared" si="2"/>
        <v>9</v>
      </c>
    </row>
    <row r="162">
      <c r="A162" s="48" t="s">
        <v>397</v>
      </c>
      <c r="B162" s="56">
        <v>2.0</v>
      </c>
      <c r="C162" s="56">
        <v>5.0</v>
      </c>
      <c r="D162" s="52">
        <f t="shared" si="1"/>
        <v>0.2857142857</v>
      </c>
      <c r="E162" s="53">
        <f t="shared" si="2"/>
        <v>7</v>
      </c>
    </row>
    <row r="163">
      <c r="A163" s="48" t="s">
        <v>393</v>
      </c>
      <c r="B163" s="56">
        <v>1.0</v>
      </c>
      <c r="C163" s="56">
        <v>4.0</v>
      </c>
      <c r="D163" s="52">
        <f t="shared" si="1"/>
        <v>0.2</v>
      </c>
      <c r="E163" s="53">
        <f t="shared" si="2"/>
        <v>5</v>
      </c>
    </row>
    <row r="164">
      <c r="A164" s="48" t="s">
        <v>540</v>
      </c>
      <c r="B164" s="56"/>
      <c r="C164" s="56"/>
      <c r="D164" s="52" t="str">
        <f t="shared" si="1"/>
        <v>#DIV/0!</v>
      </c>
      <c r="E164" s="53">
        <f t="shared" si="2"/>
        <v>0</v>
      </c>
    </row>
    <row r="165">
      <c r="A165" s="48" t="s">
        <v>497</v>
      </c>
      <c r="B165" s="56">
        <v>4.0</v>
      </c>
      <c r="C165" s="56">
        <v>4.0</v>
      </c>
      <c r="D165" s="52">
        <f t="shared" si="1"/>
        <v>0.5</v>
      </c>
      <c r="E165" s="53">
        <f t="shared" si="2"/>
        <v>8</v>
      </c>
    </row>
    <row r="166">
      <c r="A166" s="50" t="s">
        <v>354</v>
      </c>
      <c r="B166" s="56">
        <v>5.0</v>
      </c>
      <c r="C166" s="56">
        <v>5.0</v>
      </c>
      <c r="D166" s="52">
        <f t="shared" si="1"/>
        <v>0.5</v>
      </c>
      <c r="E166" s="53">
        <f t="shared" si="2"/>
        <v>10</v>
      </c>
    </row>
    <row r="167">
      <c r="A167" s="48" t="s">
        <v>537</v>
      </c>
      <c r="B167" s="55">
        <v>1.0</v>
      </c>
      <c r="C167" s="55">
        <v>0.0</v>
      </c>
      <c r="D167" s="52">
        <f t="shared" si="1"/>
        <v>1</v>
      </c>
      <c r="E167" s="53">
        <f t="shared" si="2"/>
        <v>1</v>
      </c>
    </row>
    <row r="168">
      <c r="A168" s="48" t="s">
        <v>196</v>
      </c>
      <c r="B168" s="55">
        <v>5.0</v>
      </c>
      <c r="C168" s="55">
        <v>5.0</v>
      </c>
      <c r="D168" s="52">
        <f t="shared" si="1"/>
        <v>0.5</v>
      </c>
      <c r="E168" s="53">
        <f t="shared" si="2"/>
        <v>10</v>
      </c>
    </row>
    <row r="169">
      <c r="A169" s="48" t="s">
        <v>330</v>
      </c>
      <c r="B169" s="55">
        <v>2.0</v>
      </c>
      <c r="C169" s="55">
        <v>7.0</v>
      </c>
      <c r="D169" s="52">
        <f t="shared" si="1"/>
        <v>0.2222222222</v>
      </c>
      <c r="E169" s="53">
        <f t="shared" si="2"/>
        <v>9</v>
      </c>
    </row>
    <row r="170">
      <c r="A170" s="50" t="s">
        <v>384</v>
      </c>
      <c r="B170" s="55">
        <v>3.0</v>
      </c>
      <c r="C170" s="55">
        <v>6.0</v>
      </c>
      <c r="D170" s="52">
        <f t="shared" si="1"/>
        <v>0.3333333333</v>
      </c>
      <c r="E170" s="53">
        <f t="shared" si="2"/>
        <v>9</v>
      </c>
    </row>
    <row r="171">
      <c r="A171" s="48" t="s">
        <v>348</v>
      </c>
      <c r="B171" s="55">
        <v>1.0</v>
      </c>
      <c r="C171" s="55">
        <v>4.0</v>
      </c>
      <c r="D171" s="52">
        <f t="shared" si="1"/>
        <v>0.2</v>
      </c>
      <c r="E171" s="53">
        <f t="shared" si="2"/>
        <v>5</v>
      </c>
    </row>
    <row r="172">
      <c r="A172" s="48" t="s">
        <v>90</v>
      </c>
      <c r="B172" s="55">
        <v>4.0</v>
      </c>
      <c r="C172" s="55">
        <v>4.0</v>
      </c>
      <c r="D172" s="52">
        <f t="shared" si="1"/>
        <v>0.5</v>
      </c>
      <c r="E172" s="53">
        <f t="shared" si="2"/>
        <v>8</v>
      </c>
    </row>
    <row r="173">
      <c r="A173" s="50" t="s">
        <v>79</v>
      </c>
      <c r="B173" s="55">
        <v>5.0</v>
      </c>
      <c r="C173" s="55">
        <v>3.0</v>
      </c>
      <c r="D173" s="52">
        <f t="shared" si="1"/>
        <v>0.625</v>
      </c>
      <c r="E173" s="53">
        <f t="shared" si="2"/>
        <v>8</v>
      </c>
    </row>
    <row r="174">
      <c r="A174" s="48" t="s">
        <v>55</v>
      </c>
      <c r="B174" s="55">
        <v>4.0</v>
      </c>
      <c r="C174" s="55">
        <v>5.0</v>
      </c>
      <c r="D174" s="52">
        <f t="shared" si="1"/>
        <v>0.4444444444</v>
      </c>
      <c r="E174" s="53">
        <f t="shared" si="2"/>
        <v>9</v>
      </c>
    </row>
    <row r="175">
      <c r="A175" s="48" t="s">
        <v>485</v>
      </c>
      <c r="B175" s="55">
        <v>2.0</v>
      </c>
      <c r="C175" s="55">
        <v>4.0</v>
      </c>
      <c r="D175" s="52">
        <f t="shared" si="1"/>
        <v>0.3333333333</v>
      </c>
      <c r="E175" s="53">
        <f t="shared" si="2"/>
        <v>6</v>
      </c>
    </row>
    <row r="176">
      <c r="A176" s="50" t="s">
        <v>175</v>
      </c>
      <c r="B176" s="55">
        <v>4.0</v>
      </c>
      <c r="C176" s="55">
        <v>1.0</v>
      </c>
      <c r="D176" s="52">
        <f t="shared" si="1"/>
        <v>0.8</v>
      </c>
      <c r="E176" s="53">
        <f t="shared" si="2"/>
        <v>5</v>
      </c>
    </row>
    <row r="177">
      <c r="A177" s="48" t="s">
        <v>457</v>
      </c>
      <c r="B177" s="55">
        <v>1.0</v>
      </c>
      <c r="C177" s="55">
        <v>4.0</v>
      </c>
      <c r="D177" s="52">
        <f t="shared" si="1"/>
        <v>0.2</v>
      </c>
      <c r="E177" s="53">
        <f t="shared" si="2"/>
        <v>5</v>
      </c>
    </row>
    <row r="178">
      <c r="A178" s="48" t="s">
        <v>528</v>
      </c>
      <c r="B178" s="55">
        <v>4.0</v>
      </c>
      <c r="C178" s="55">
        <v>2.0</v>
      </c>
      <c r="D178" s="52">
        <f t="shared" si="1"/>
        <v>0.6666666667</v>
      </c>
      <c r="E178" s="53">
        <f t="shared" si="2"/>
        <v>6</v>
      </c>
    </row>
    <row r="179">
      <c r="A179" s="48" t="s">
        <v>176</v>
      </c>
      <c r="B179" s="55">
        <v>7.0</v>
      </c>
      <c r="C179" s="55">
        <v>2.0</v>
      </c>
      <c r="D179" s="52">
        <f t="shared" si="1"/>
        <v>0.7777777778</v>
      </c>
      <c r="E179" s="53">
        <f t="shared" si="2"/>
        <v>9</v>
      </c>
    </row>
    <row r="180">
      <c r="A180" s="50" t="s">
        <v>351</v>
      </c>
      <c r="B180" s="55">
        <v>1.0</v>
      </c>
      <c r="C180" s="55">
        <v>2.0</v>
      </c>
      <c r="D180" s="52">
        <f t="shared" si="1"/>
        <v>0.3333333333</v>
      </c>
      <c r="E180" s="53">
        <f t="shared" si="2"/>
        <v>3</v>
      </c>
    </row>
    <row r="181">
      <c r="A181" s="50" t="s">
        <v>467</v>
      </c>
      <c r="B181" s="55">
        <v>1.0</v>
      </c>
      <c r="C181" s="55">
        <v>2.0</v>
      </c>
      <c r="D181" s="52">
        <f t="shared" si="1"/>
        <v>0.3333333333</v>
      </c>
      <c r="E181" s="53">
        <f t="shared" si="2"/>
        <v>3</v>
      </c>
    </row>
    <row r="182">
      <c r="A182" s="50" t="s">
        <v>201</v>
      </c>
      <c r="B182" s="55">
        <v>3.0</v>
      </c>
      <c r="C182" s="55">
        <v>3.0</v>
      </c>
      <c r="D182" s="52">
        <f t="shared" si="1"/>
        <v>0.5</v>
      </c>
      <c r="E182" s="53">
        <f t="shared" si="2"/>
        <v>6</v>
      </c>
    </row>
    <row r="183">
      <c r="A183" s="48" t="s">
        <v>117</v>
      </c>
      <c r="B183" s="55">
        <v>3.0</v>
      </c>
      <c r="C183" s="55">
        <v>1.0</v>
      </c>
      <c r="D183" s="52">
        <f t="shared" si="1"/>
        <v>0.75</v>
      </c>
      <c r="E183" s="53">
        <f t="shared" si="2"/>
        <v>4</v>
      </c>
    </row>
    <row r="184">
      <c r="A184" s="50" t="s">
        <v>106</v>
      </c>
      <c r="B184" s="55">
        <v>5.0</v>
      </c>
      <c r="C184" s="55">
        <v>2.0</v>
      </c>
      <c r="D184" s="52">
        <f t="shared" si="1"/>
        <v>0.7142857143</v>
      </c>
      <c r="E184" s="53">
        <f t="shared" si="2"/>
        <v>7</v>
      </c>
    </row>
    <row r="185">
      <c r="A185" s="48" t="s">
        <v>333</v>
      </c>
      <c r="B185" s="55">
        <v>5.0</v>
      </c>
      <c r="C185" s="55">
        <v>4.0</v>
      </c>
      <c r="D185" s="52">
        <f t="shared" si="1"/>
        <v>0.5555555556</v>
      </c>
      <c r="E185" s="53">
        <f t="shared" si="2"/>
        <v>9</v>
      </c>
    </row>
    <row r="186">
      <c r="A186" s="50" t="s">
        <v>199</v>
      </c>
      <c r="B186" s="55">
        <v>6.0</v>
      </c>
      <c r="C186" s="55">
        <v>5.0</v>
      </c>
      <c r="D186" s="52">
        <f t="shared" si="1"/>
        <v>0.5454545455</v>
      </c>
      <c r="E186" s="53">
        <f t="shared" si="2"/>
        <v>11</v>
      </c>
    </row>
    <row r="187">
      <c r="A187" s="48" t="s">
        <v>163</v>
      </c>
      <c r="B187" s="55">
        <v>5.0</v>
      </c>
      <c r="C187" s="55">
        <v>6.0</v>
      </c>
      <c r="D187" s="52">
        <f t="shared" si="1"/>
        <v>0.4545454545</v>
      </c>
      <c r="E187" s="53">
        <f t="shared" si="2"/>
        <v>11</v>
      </c>
    </row>
    <row r="188">
      <c r="A188" s="50" t="s">
        <v>366</v>
      </c>
      <c r="B188" s="55">
        <v>4.0</v>
      </c>
      <c r="C188" s="55">
        <v>3.0</v>
      </c>
      <c r="D188" s="52">
        <f t="shared" si="1"/>
        <v>0.5714285714</v>
      </c>
      <c r="E188" s="53">
        <f t="shared" si="2"/>
        <v>7</v>
      </c>
    </row>
    <row r="189">
      <c r="A189" s="48" t="s">
        <v>341</v>
      </c>
      <c r="B189" s="55">
        <v>8.0</v>
      </c>
      <c r="C189" s="55">
        <v>1.0</v>
      </c>
      <c r="D189" s="52">
        <f t="shared" si="1"/>
        <v>0.8888888889</v>
      </c>
      <c r="E189" s="53">
        <f t="shared" si="2"/>
        <v>9</v>
      </c>
    </row>
    <row r="190">
      <c r="A190" s="55" t="s">
        <v>475</v>
      </c>
      <c r="B190" s="55">
        <v>3.0</v>
      </c>
      <c r="C190" s="55">
        <v>3.0</v>
      </c>
      <c r="D190" s="52">
        <f t="shared" si="1"/>
        <v>0.5</v>
      </c>
      <c r="E190" s="53">
        <f t="shared" si="2"/>
        <v>6</v>
      </c>
    </row>
    <row r="191">
      <c r="A191" s="55" t="s">
        <v>456</v>
      </c>
      <c r="B191" s="55">
        <v>1.0</v>
      </c>
      <c r="C191" s="55">
        <v>2.0</v>
      </c>
      <c r="D191" s="52">
        <f t="shared" si="1"/>
        <v>0.3333333333</v>
      </c>
      <c r="E191" s="53">
        <f t="shared" si="2"/>
        <v>3</v>
      </c>
    </row>
    <row r="192">
      <c r="A192" s="55" t="s">
        <v>558</v>
      </c>
      <c r="B192" s="55">
        <v>3.0</v>
      </c>
      <c r="C192" s="55">
        <v>4.0</v>
      </c>
      <c r="D192" s="52">
        <f t="shared" si="1"/>
        <v>0.4285714286</v>
      </c>
      <c r="E192" s="53">
        <f t="shared" si="2"/>
        <v>7</v>
      </c>
    </row>
    <row r="193">
      <c r="A193" s="55" t="s">
        <v>559</v>
      </c>
      <c r="B193" s="55">
        <v>4.0</v>
      </c>
      <c r="C193" s="55">
        <v>3.0</v>
      </c>
      <c r="D193" s="52">
        <f t="shared" si="1"/>
        <v>0.5714285714</v>
      </c>
      <c r="E193" s="53">
        <f t="shared" si="2"/>
        <v>7</v>
      </c>
    </row>
    <row r="194">
      <c r="A194" s="55" t="s">
        <v>476</v>
      </c>
      <c r="B194" s="55">
        <v>1.0</v>
      </c>
      <c r="C194" s="55">
        <v>3.0</v>
      </c>
      <c r="D194" s="52">
        <f t="shared" si="1"/>
        <v>0.25</v>
      </c>
      <c r="E194" s="53">
        <f t="shared" si="2"/>
        <v>4</v>
      </c>
    </row>
    <row r="195">
      <c r="A195" s="55" t="s">
        <v>477</v>
      </c>
      <c r="B195" s="55">
        <v>1.0</v>
      </c>
      <c r="C195" s="55">
        <v>3.0</v>
      </c>
      <c r="D195" s="52">
        <f t="shared" si="1"/>
        <v>0.25</v>
      </c>
      <c r="E195" s="53">
        <f t="shared" si="2"/>
        <v>4</v>
      </c>
    </row>
    <row r="196">
      <c r="A196" s="55" t="s">
        <v>468</v>
      </c>
      <c r="B196" s="55">
        <v>4.0</v>
      </c>
      <c r="C196" s="55">
        <v>2.0</v>
      </c>
      <c r="D196" s="52">
        <f t="shared" si="1"/>
        <v>0.6666666667</v>
      </c>
      <c r="E196" s="53">
        <f t="shared" si="2"/>
        <v>6</v>
      </c>
    </row>
    <row r="197">
      <c r="A197" s="55" t="s">
        <v>560</v>
      </c>
      <c r="B197" s="55">
        <v>4.0</v>
      </c>
      <c r="C197" s="55">
        <v>0.0</v>
      </c>
      <c r="D197" s="52">
        <f t="shared" si="1"/>
        <v>1</v>
      </c>
      <c r="E197" s="53">
        <f t="shared" si="2"/>
        <v>4</v>
      </c>
    </row>
    <row r="198">
      <c r="A198" s="55" t="s">
        <v>128</v>
      </c>
      <c r="B198" s="55">
        <v>3.0</v>
      </c>
      <c r="C198" s="55">
        <v>2.0</v>
      </c>
      <c r="D198" s="52">
        <f t="shared" si="1"/>
        <v>0.6</v>
      </c>
      <c r="E198" s="53">
        <f t="shared" si="2"/>
        <v>5</v>
      </c>
    </row>
    <row r="199">
      <c r="A199" s="55" t="s">
        <v>482</v>
      </c>
      <c r="B199" s="55">
        <v>2.0</v>
      </c>
      <c r="C199" s="55">
        <v>2.0</v>
      </c>
      <c r="D199" s="52">
        <f t="shared" si="1"/>
        <v>0.5</v>
      </c>
      <c r="E199" s="53">
        <f t="shared" si="2"/>
        <v>4</v>
      </c>
    </row>
    <row r="200">
      <c r="A200" s="55" t="s">
        <v>561</v>
      </c>
      <c r="B200" s="55">
        <v>5.0</v>
      </c>
      <c r="C200" s="55">
        <v>0.0</v>
      </c>
      <c r="D200" s="52">
        <f t="shared" si="1"/>
        <v>1</v>
      </c>
      <c r="E200" s="53">
        <f t="shared" si="2"/>
        <v>5</v>
      </c>
    </row>
    <row r="201">
      <c r="A201" s="55" t="s">
        <v>101</v>
      </c>
      <c r="B201" s="55">
        <v>3.0</v>
      </c>
      <c r="C201" s="55">
        <v>1.0</v>
      </c>
      <c r="D201" s="52">
        <f t="shared" si="1"/>
        <v>0.75</v>
      </c>
      <c r="E201" s="53">
        <f t="shared" si="2"/>
        <v>4</v>
      </c>
    </row>
    <row r="202">
      <c r="A202" s="55" t="s">
        <v>500</v>
      </c>
      <c r="B202" s="55">
        <v>0.0</v>
      </c>
      <c r="C202" s="55">
        <v>1.0</v>
      </c>
      <c r="D202" s="52">
        <f t="shared" si="1"/>
        <v>0</v>
      </c>
      <c r="E202" s="53">
        <f t="shared" si="2"/>
        <v>1</v>
      </c>
    </row>
    <row r="203">
      <c r="A203" s="55" t="s">
        <v>514</v>
      </c>
      <c r="B203" s="55">
        <v>2.0</v>
      </c>
      <c r="C203" s="55">
        <v>1.0</v>
      </c>
      <c r="D203" s="52">
        <f t="shared" si="1"/>
        <v>0.6666666667</v>
      </c>
      <c r="E203" s="53">
        <f t="shared" si="2"/>
        <v>3</v>
      </c>
    </row>
    <row r="204">
      <c r="A204" s="55" t="s">
        <v>562</v>
      </c>
      <c r="B204" s="55">
        <v>1.0</v>
      </c>
      <c r="C204" s="55">
        <v>1.0</v>
      </c>
      <c r="D204" s="52">
        <f t="shared" si="1"/>
        <v>0.5</v>
      </c>
      <c r="E204" s="53">
        <f t="shared" si="2"/>
        <v>2</v>
      </c>
    </row>
    <row r="205">
      <c r="D205" s="52" t="str">
        <f t="shared" si="1"/>
        <v>#DIV/0!</v>
      </c>
      <c r="E205" s="53">
        <f t="shared" si="2"/>
        <v>0</v>
      </c>
    </row>
    <row r="206">
      <c r="D206" s="52" t="str">
        <f t="shared" si="1"/>
        <v>#DIV/0!</v>
      </c>
      <c r="E206" s="53">
        <f t="shared" si="2"/>
        <v>0</v>
      </c>
    </row>
    <row r="207">
      <c r="D207" s="52" t="str">
        <f t="shared" si="1"/>
        <v>#DIV/0!</v>
      </c>
      <c r="E207" s="53">
        <f t="shared" si="2"/>
        <v>0</v>
      </c>
    </row>
    <row r="208">
      <c r="D208" s="52" t="str">
        <f t="shared" si="1"/>
        <v>#DIV/0!</v>
      </c>
      <c r="E208" s="53">
        <f t="shared" si="2"/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71"/>
    <col customWidth="1" min="2" max="2" width="30.57"/>
    <col customWidth="1" min="3" max="3" width="29.14"/>
    <col customWidth="1" min="4" max="4" width="31.71"/>
    <col customWidth="1" min="5" max="5" width="30.43"/>
    <col customWidth="1" min="6" max="6" width="28.29"/>
    <col customWidth="1" min="7" max="7" width="32.71"/>
    <col customWidth="1" min="8" max="8" width="33.86"/>
    <col customWidth="1" min="9" max="9" width="33.57"/>
    <col customWidth="1" min="10" max="10" width="28.0"/>
    <col customWidth="1" min="11" max="11" width="31.29"/>
    <col customWidth="1" min="12" max="12" width="36.14"/>
  </cols>
  <sheetData>
    <row r="1">
      <c r="A1" s="205"/>
      <c r="B1" s="206" t="s">
        <v>213</v>
      </c>
      <c r="C1" s="206" t="s">
        <v>214</v>
      </c>
      <c r="D1" s="206" t="s">
        <v>215</v>
      </c>
      <c r="E1" s="206" t="s">
        <v>216</v>
      </c>
      <c r="F1" s="206" t="s">
        <v>229</v>
      </c>
      <c r="G1" s="206" t="s">
        <v>230</v>
      </c>
      <c r="H1" s="206" t="s">
        <v>231</v>
      </c>
      <c r="I1" s="206" t="s">
        <v>232</v>
      </c>
      <c r="J1" s="206" t="s">
        <v>233</v>
      </c>
      <c r="K1" s="206" t="s">
        <v>234</v>
      </c>
      <c r="L1" s="206" t="s">
        <v>235</v>
      </c>
      <c r="M1" s="207"/>
      <c r="N1" s="207"/>
      <c r="O1" s="207"/>
      <c r="P1" s="207"/>
      <c r="Q1" s="207"/>
      <c r="R1" s="207"/>
      <c r="S1" s="207"/>
      <c r="T1" s="207"/>
      <c r="U1" s="207"/>
      <c r="V1" s="207"/>
    </row>
    <row r="2">
      <c r="A2" s="208" t="s">
        <v>563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</row>
    <row r="3">
      <c r="A3" s="209" t="s">
        <v>37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</row>
    <row r="4">
      <c r="A4" s="36" t="s">
        <v>117</v>
      </c>
      <c r="B4" s="56"/>
      <c r="C4" s="56"/>
      <c r="D4" s="56"/>
      <c r="E4" s="56"/>
      <c r="F4" s="56"/>
      <c r="G4" s="210" t="s">
        <v>564</v>
      </c>
      <c r="H4" s="210" t="s">
        <v>564</v>
      </c>
      <c r="I4" s="56"/>
      <c r="J4" s="56"/>
      <c r="K4" s="210" t="s">
        <v>565</v>
      </c>
      <c r="L4" s="210" t="s">
        <v>565</v>
      </c>
      <c r="M4" s="205"/>
      <c r="N4" s="205"/>
      <c r="O4" s="205"/>
      <c r="P4" s="205"/>
      <c r="Q4" s="205"/>
      <c r="R4" s="205"/>
      <c r="S4" s="205"/>
      <c r="T4" s="205"/>
      <c r="U4" s="205"/>
      <c r="V4" s="205"/>
    </row>
    <row r="5">
      <c r="A5" s="36" t="s">
        <v>125</v>
      </c>
      <c r="B5" s="210" t="s">
        <v>565</v>
      </c>
      <c r="C5" s="210" t="s">
        <v>565</v>
      </c>
      <c r="D5" s="210" t="s">
        <v>565</v>
      </c>
      <c r="E5" s="210" t="s">
        <v>565</v>
      </c>
      <c r="F5" s="211" t="s">
        <v>566</v>
      </c>
      <c r="G5" s="210" t="s">
        <v>565</v>
      </c>
      <c r="H5" s="56"/>
      <c r="I5" s="210" t="s">
        <v>565</v>
      </c>
      <c r="J5" s="210" t="s">
        <v>565</v>
      </c>
      <c r="K5" s="210" t="s">
        <v>565</v>
      </c>
      <c r="L5" s="211" t="s">
        <v>566</v>
      </c>
      <c r="M5" s="205"/>
      <c r="N5" s="205"/>
      <c r="O5" s="205"/>
      <c r="P5" s="205"/>
      <c r="Q5" s="205"/>
      <c r="R5" s="205"/>
      <c r="S5" s="205"/>
      <c r="T5" s="205"/>
      <c r="U5" s="205"/>
      <c r="V5" s="205"/>
    </row>
    <row r="6">
      <c r="A6" s="2" t="s">
        <v>204</v>
      </c>
      <c r="B6" s="210" t="s">
        <v>565</v>
      </c>
      <c r="C6" s="210" t="s">
        <v>565</v>
      </c>
      <c r="D6" s="210" t="s">
        <v>565</v>
      </c>
      <c r="E6" s="210" t="s">
        <v>565</v>
      </c>
      <c r="F6" s="210" t="s">
        <v>565</v>
      </c>
      <c r="G6" s="56"/>
      <c r="H6" s="56"/>
      <c r="I6" s="210" t="s">
        <v>565</v>
      </c>
      <c r="J6" s="210" t="s">
        <v>565</v>
      </c>
      <c r="K6" s="212"/>
      <c r="L6" s="210" t="s">
        <v>565</v>
      </c>
      <c r="M6" s="205"/>
      <c r="N6" s="205"/>
      <c r="O6" s="205"/>
      <c r="P6" s="205"/>
      <c r="Q6" s="205"/>
      <c r="R6" s="205"/>
      <c r="S6" s="205"/>
      <c r="T6" s="205"/>
      <c r="U6" s="205"/>
      <c r="V6" s="205"/>
    </row>
    <row r="7">
      <c r="A7" s="36" t="s">
        <v>127</v>
      </c>
      <c r="B7" s="210" t="s">
        <v>565</v>
      </c>
      <c r="C7" s="210" t="s">
        <v>565</v>
      </c>
      <c r="D7" s="210" t="s">
        <v>565</v>
      </c>
      <c r="E7" s="210" t="s">
        <v>565</v>
      </c>
      <c r="F7" s="210" t="s">
        <v>565</v>
      </c>
      <c r="G7" s="210" t="s">
        <v>565</v>
      </c>
      <c r="H7" s="210" t="s">
        <v>565</v>
      </c>
      <c r="I7" s="210" t="s">
        <v>565</v>
      </c>
      <c r="J7" s="210" t="s">
        <v>565</v>
      </c>
      <c r="K7" s="210" t="s">
        <v>565</v>
      </c>
      <c r="L7" s="210" t="s">
        <v>565</v>
      </c>
      <c r="M7" s="205"/>
      <c r="N7" s="205"/>
      <c r="O7" s="205"/>
      <c r="P7" s="205"/>
      <c r="Q7" s="205"/>
      <c r="R7" s="205"/>
      <c r="S7" s="205"/>
      <c r="T7" s="205"/>
      <c r="U7" s="205"/>
      <c r="V7" s="205"/>
    </row>
    <row r="8">
      <c r="A8" s="36" t="s">
        <v>183</v>
      </c>
      <c r="B8" s="211" t="s">
        <v>566</v>
      </c>
      <c r="C8" s="211" t="s">
        <v>566</v>
      </c>
      <c r="D8" s="211" t="s">
        <v>566</v>
      </c>
      <c r="E8" s="211" t="s">
        <v>566</v>
      </c>
      <c r="F8" s="211" t="s">
        <v>566</v>
      </c>
      <c r="G8" s="211" t="s">
        <v>566</v>
      </c>
      <c r="H8" s="211" t="s">
        <v>566</v>
      </c>
      <c r="I8" s="56"/>
      <c r="J8" s="212"/>
      <c r="K8" s="56"/>
      <c r="L8" s="212"/>
      <c r="M8" s="205"/>
      <c r="N8" s="205"/>
      <c r="O8" s="205"/>
      <c r="P8" s="205"/>
      <c r="Q8" s="205"/>
      <c r="R8" s="205"/>
      <c r="S8" s="205"/>
      <c r="T8" s="205"/>
      <c r="U8" s="205"/>
      <c r="V8" s="205"/>
    </row>
    <row r="9">
      <c r="A9" s="2" t="s">
        <v>121</v>
      </c>
      <c r="B9" s="210" t="s">
        <v>565</v>
      </c>
      <c r="C9" s="210" t="s">
        <v>565</v>
      </c>
      <c r="D9" s="210" t="s">
        <v>565</v>
      </c>
      <c r="E9" s="210" t="s">
        <v>565</v>
      </c>
      <c r="F9" s="56"/>
      <c r="G9" s="56"/>
      <c r="H9" s="210" t="s">
        <v>565</v>
      </c>
      <c r="I9" s="210" t="s">
        <v>565</v>
      </c>
      <c r="J9" s="210" t="s">
        <v>565</v>
      </c>
      <c r="K9" s="210" t="s">
        <v>565</v>
      </c>
      <c r="L9" s="56"/>
      <c r="M9" s="205"/>
      <c r="N9" s="205"/>
      <c r="O9" s="205"/>
      <c r="P9" s="205"/>
      <c r="Q9" s="205"/>
      <c r="R9" s="205"/>
      <c r="S9" s="205"/>
      <c r="T9" s="205"/>
      <c r="U9" s="205"/>
      <c r="V9" s="205"/>
    </row>
    <row r="10">
      <c r="A10" s="2" t="s">
        <v>182</v>
      </c>
      <c r="B10" s="56"/>
      <c r="C10" s="56"/>
      <c r="D10" s="205"/>
      <c r="E10" s="56"/>
      <c r="F10" s="56"/>
      <c r="G10" s="205"/>
      <c r="H10" s="205"/>
      <c r="I10" s="205"/>
      <c r="J10" s="56"/>
      <c r="K10" s="205"/>
      <c r="L10" s="56"/>
      <c r="M10" s="205"/>
      <c r="N10" s="205"/>
      <c r="O10" s="205"/>
      <c r="P10" s="205"/>
      <c r="Q10" s="205"/>
      <c r="R10" s="205"/>
      <c r="S10" s="205"/>
      <c r="T10" s="205"/>
      <c r="U10" s="205"/>
      <c r="V10" s="205"/>
    </row>
    <row r="11">
      <c r="A11" s="36" t="s">
        <v>169</v>
      </c>
      <c r="B11" s="56"/>
      <c r="C11" s="56"/>
      <c r="D11" s="205"/>
      <c r="E11" s="205"/>
      <c r="F11" s="210" t="s">
        <v>565</v>
      </c>
      <c r="G11" s="210" t="s">
        <v>565</v>
      </c>
      <c r="H11" s="210" t="s">
        <v>565</v>
      </c>
      <c r="I11" s="210" t="s">
        <v>565</v>
      </c>
      <c r="J11" s="210" t="s">
        <v>565</v>
      </c>
      <c r="K11" s="210" t="s">
        <v>565</v>
      </c>
      <c r="L11" s="210" t="s">
        <v>565</v>
      </c>
      <c r="M11" s="205"/>
      <c r="N11" s="205"/>
      <c r="O11" s="205"/>
      <c r="P11" s="205"/>
      <c r="Q11" s="205"/>
      <c r="R11" s="205"/>
      <c r="S11" s="205"/>
      <c r="T11" s="205"/>
      <c r="U11" s="205"/>
      <c r="V11" s="205"/>
    </row>
    <row r="12">
      <c r="A12" s="36"/>
      <c r="B12" s="212"/>
      <c r="C12" s="212"/>
      <c r="D12" s="212"/>
      <c r="E12" s="56"/>
      <c r="F12" s="56"/>
      <c r="G12" s="56"/>
      <c r="H12" s="212"/>
      <c r="I12" s="56"/>
      <c r="J12" s="56"/>
      <c r="K12" s="56"/>
      <c r="L12" s="56"/>
      <c r="M12" s="205"/>
      <c r="N12" s="205"/>
      <c r="O12" s="205"/>
      <c r="P12" s="205"/>
      <c r="Q12" s="205"/>
      <c r="R12" s="205"/>
      <c r="S12" s="205"/>
      <c r="T12" s="205"/>
      <c r="U12" s="205"/>
      <c r="V12" s="205"/>
    </row>
    <row r="13">
      <c r="A13" s="209" t="s">
        <v>34</v>
      </c>
      <c r="B13" s="212"/>
      <c r="C13" s="212"/>
      <c r="D13" s="212"/>
      <c r="E13" s="56"/>
      <c r="F13" s="56"/>
      <c r="G13" s="56"/>
      <c r="H13" s="212"/>
      <c r="I13" s="212"/>
      <c r="J13" s="56"/>
      <c r="K13" s="56"/>
      <c r="L13" s="56"/>
      <c r="M13" s="205"/>
      <c r="N13" s="205"/>
      <c r="O13" s="205"/>
      <c r="P13" s="205"/>
      <c r="Q13" s="205"/>
      <c r="R13" s="205"/>
      <c r="S13" s="205"/>
      <c r="T13" s="205"/>
      <c r="U13" s="205"/>
      <c r="V13" s="205"/>
    </row>
    <row r="14">
      <c r="A14" s="36" t="s">
        <v>90</v>
      </c>
      <c r="B14" s="211" t="s">
        <v>566</v>
      </c>
      <c r="C14" s="212"/>
      <c r="D14" s="210" t="s">
        <v>565</v>
      </c>
      <c r="E14" s="211" t="s">
        <v>567</v>
      </c>
      <c r="F14" s="211" t="s">
        <v>566</v>
      </c>
      <c r="G14" s="211" t="s">
        <v>566</v>
      </c>
      <c r="H14" s="212"/>
      <c r="I14" s="211" t="s">
        <v>566</v>
      </c>
      <c r="J14" s="211" t="s">
        <v>566</v>
      </c>
      <c r="K14" s="211" t="s">
        <v>566</v>
      </c>
      <c r="L14" s="56"/>
      <c r="M14" s="205"/>
      <c r="N14" s="205"/>
      <c r="O14" s="205"/>
      <c r="P14" s="205"/>
      <c r="Q14" s="205"/>
      <c r="R14" s="205"/>
      <c r="S14" s="205"/>
      <c r="T14" s="205"/>
      <c r="U14" s="205"/>
      <c r="V14" s="205"/>
    </row>
    <row r="15">
      <c r="A15" s="36" t="s">
        <v>171</v>
      </c>
      <c r="B15" s="213" t="s">
        <v>568</v>
      </c>
      <c r="C15" s="211" t="s">
        <v>569</v>
      </c>
      <c r="D15" s="214" t="s">
        <v>570</v>
      </c>
      <c r="E15" s="212"/>
      <c r="F15" s="213" t="s">
        <v>568</v>
      </c>
      <c r="G15" s="214" t="s">
        <v>570</v>
      </c>
      <c r="H15" s="213" t="s">
        <v>568</v>
      </c>
      <c r="I15" s="213" t="s">
        <v>568</v>
      </c>
      <c r="J15" s="213" t="s">
        <v>568</v>
      </c>
      <c r="K15" s="214" t="s">
        <v>570</v>
      </c>
      <c r="L15" s="56"/>
      <c r="M15" s="205"/>
      <c r="N15" s="205"/>
      <c r="O15" s="205"/>
      <c r="P15" s="205"/>
      <c r="Q15" s="205"/>
      <c r="R15" s="205"/>
      <c r="S15" s="205"/>
      <c r="T15" s="205"/>
      <c r="U15" s="205"/>
      <c r="V15" s="205"/>
    </row>
    <row r="16">
      <c r="A16" s="36" t="s">
        <v>85</v>
      </c>
      <c r="B16" s="56"/>
      <c r="C16" s="213" t="s">
        <v>571</v>
      </c>
      <c r="D16" s="213" t="s">
        <v>571</v>
      </c>
      <c r="E16" s="213" t="s">
        <v>572</v>
      </c>
      <c r="F16" s="211" t="s">
        <v>566</v>
      </c>
      <c r="G16" s="56"/>
      <c r="H16" s="211" t="s">
        <v>566</v>
      </c>
      <c r="I16" s="56"/>
      <c r="J16" s="56"/>
      <c r="K16" s="211" t="s">
        <v>566</v>
      </c>
      <c r="L16" s="56"/>
      <c r="M16" s="205"/>
      <c r="N16" s="205"/>
      <c r="O16" s="205"/>
      <c r="P16" s="205"/>
      <c r="Q16" s="205"/>
      <c r="R16" s="205"/>
      <c r="S16" s="205"/>
      <c r="T16" s="205"/>
      <c r="U16" s="205"/>
      <c r="V16" s="205"/>
    </row>
    <row r="17">
      <c r="A17" s="36" t="s">
        <v>72</v>
      </c>
      <c r="B17" s="56"/>
      <c r="C17" s="213" t="s">
        <v>573</v>
      </c>
      <c r="D17" s="213" t="s">
        <v>571</v>
      </c>
      <c r="E17" s="56"/>
      <c r="F17" s="214" t="s">
        <v>574</v>
      </c>
      <c r="G17" s="213" t="s">
        <v>573</v>
      </c>
      <c r="H17" s="210" t="s">
        <v>565</v>
      </c>
      <c r="I17" s="212"/>
      <c r="J17" s="214" t="s">
        <v>574</v>
      </c>
      <c r="K17" s="212"/>
      <c r="L17" s="213" t="s">
        <v>571</v>
      </c>
      <c r="M17" s="205"/>
      <c r="N17" s="205"/>
      <c r="O17" s="205"/>
      <c r="P17" s="205"/>
      <c r="Q17" s="205"/>
      <c r="R17" s="205"/>
      <c r="S17" s="205"/>
      <c r="T17" s="205"/>
      <c r="U17" s="205"/>
      <c r="V17" s="205"/>
    </row>
    <row r="18">
      <c r="A18" s="2" t="s">
        <v>179</v>
      </c>
      <c r="B18" s="210" t="s">
        <v>565</v>
      </c>
      <c r="C18" s="210" t="s">
        <v>565</v>
      </c>
      <c r="D18" s="56"/>
      <c r="E18" s="210" t="s">
        <v>565</v>
      </c>
      <c r="F18" s="56"/>
      <c r="G18" s="56"/>
      <c r="H18" s="210" t="s">
        <v>565</v>
      </c>
      <c r="I18" s="56"/>
      <c r="J18" s="56"/>
      <c r="K18" s="214" t="s">
        <v>574</v>
      </c>
      <c r="L18" s="210" t="s">
        <v>565</v>
      </c>
      <c r="M18" s="205"/>
      <c r="N18" s="205"/>
      <c r="O18" s="205"/>
      <c r="P18" s="205"/>
      <c r="Q18" s="205"/>
      <c r="R18" s="205"/>
      <c r="S18" s="205"/>
      <c r="T18" s="205"/>
      <c r="U18" s="205"/>
      <c r="V18" s="205"/>
    </row>
    <row r="19">
      <c r="A19" s="36" t="s">
        <v>122</v>
      </c>
      <c r="B19" s="56"/>
      <c r="C19" s="213" t="s">
        <v>571</v>
      </c>
      <c r="D19" s="56"/>
      <c r="E19" s="210" t="s">
        <v>565</v>
      </c>
      <c r="F19" s="56"/>
      <c r="G19" s="210" t="s">
        <v>565</v>
      </c>
      <c r="H19" s="210" t="s">
        <v>565</v>
      </c>
      <c r="I19" s="210" t="s">
        <v>565</v>
      </c>
      <c r="J19" s="56"/>
      <c r="K19" s="56"/>
      <c r="L19" s="213" t="s">
        <v>571</v>
      </c>
      <c r="M19" s="205"/>
      <c r="N19" s="205"/>
      <c r="O19" s="205"/>
      <c r="P19" s="205"/>
      <c r="Q19" s="205"/>
      <c r="R19" s="205"/>
      <c r="S19" s="205"/>
      <c r="T19" s="205"/>
      <c r="U19" s="205"/>
      <c r="V19" s="205"/>
    </row>
    <row r="20">
      <c r="A20" s="36" t="s">
        <v>207</v>
      </c>
      <c r="B20" s="210" t="s">
        <v>565</v>
      </c>
      <c r="C20" s="212"/>
      <c r="D20" s="210" t="s">
        <v>565</v>
      </c>
      <c r="E20" s="210" t="s">
        <v>565</v>
      </c>
      <c r="F20" s="56"/>
      <c r="G20" s="212"/>
      <c r="H20" s="205"/>
      <c r="I20" s="210" t="s">
        <v>565</v>
      </c>
      <c r="J20" s="210" t="s">
        <v>565</v>
      </c>
      <c r="K20" s="56"/>
      <c r="L20" s="210" t="s">
        <v>565</v>
      </c>
      <c r="M20" s="205"/>
      <c r="N20" s="205"/>
      <c r="O20" s="205"/>
      <c r="P20" s="205"/>
      <c r="Q20" s="205"/>
      <c r="R20" s="205"/>
      <c r="S20" s="205"/>
      <c r="T20" s="205"/>
      <c r="U20" s="205"/>
      <c r="V20" s="205"/>
    </row>
    <row r="21">
      <c r="A21" s="1" t="s">
        <v>167</v>
      </c>
      <c r="B21" s="210" t="s">
        <v>565</v>
      </c>
      <c r="C21" s="56"/>
      <c r="D21" s="56"/>
      <c r="E21" s="56"/>
      <c r="F21" s="210" t="s">
        <v>565</v>
      </c>
      <c r="G21" s="214" t="s">
        <v>570</v>
      </c>
      <c r="H21" s="212"/>
      <c r="I21" s="210" t="s">
        <v>565</v>
      </c>
      <c r="J21" s="210" t="s">
        <v>565</v>
      </c>
      <c r="K21" s="214" t="s">
        <v>570</v>
      </c>
      <c r="L21" s="210" t="s">
        <v>565</v>
      </c>
      <c r="M21" s="205"/>
      <c r="N21" s="205"/>
      <c r="O21" s="205"/>
      <c r="P21" s="205"/>
      <c r="Q21" s="205"/>
      <c r="R21" s="205"/>
      <c r="S21" s="205"/>
      <c r="T21" s="205"/>
      <c r="U21" s="205"/>
      <c r="V21" s="205"/>
    </row>
    <row r="22">
      <c r="A22" s="2"/>
      <c r="B22" s="205"/>
      <c r="C22" s="212"/>
      <c r="D22" s="56"/>
      <c r="E22" s="56"/>
      <c r="F22" s="56"/>
      <c r="G22" s="212"/>
      <c r="H22" s="56"/>
      <c r="I22" s="56"/>
      <c r="J22" s="56"/>
      <c r="K22" s="212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</row>
    <row r="23">
      <c r="A23" s="12" t="s">
        <v>222</v>
      </c>
      <c r="B23" s="56"/>
      <c r="C23" s="212"/>
      <c r="D23" s="56"/>
      <c r="E23" s="56"/>
      <c r="F23" s="56"/>
      <c r="G23" s="56"/>
      <c r="H23" s="56"/>
      <c r="I23" s="212"/>
      <c r="J23" s="56"/>
      <c r="K23" s="212"/>
      <c r="L23" s="56"/>
      <c r="M23" s="205"/>
      <c r="N23" s="205"/>
      <c r="O23" s="205"/>
      <c r="P23" s="205"/>
      <c r="Q23" s="205"/>
      <c r="R23" s="205"/>
      <c r="S23" s="205"/>
      <c r="T23" s="205"/>
      <c r="U23" s="205"/>
      <c r="V23" s="205"/>
    </row>
    <row r="24">
      <c r="A24" s="36" t="s">
        <v>392</v>
      </c>
      <c r="B24" s="56"/>
      <c r="C24" s="211" t="s">
        <v>575</v>
      </c>
      <c r="D24" s="210" t="s">
        <v>565</v>
      </c>
      <c r="E24" s="214" t="s">
        <v>570</v>
      </c>
      <c r="F24" s="214" t="s">
        <v>570</v>
      </c>
      <c r="G24" s="210" t="s">
        <v>565</v>
      </c>
      <c r="H24" s="214" t="s">
        <v>570</v>
      </c>
      <c r="I24" s="214" t="s">
        <v>576</v>
      </c>
      <c r="J24" s="205"/>
      <c r="K24" s="210" t="s">
        <v>565</v>
      </c>
      <c r="L24" s="210" t="s">
        <v>577</v>
      </c>
      <c r="M24" s="205"/>
      <c r="N24" s="205"/>
      <c r="O24" s="205"/>
      <c r="P24" s="205"/>
      <c r="Q24" s="205"/>
      <c r="R24" s="205"/>
      <c r="S24" s="205"/>
      <c r="T24" s="205"/>
      <c r="U24" s="205"/>
      <c r="V24" s="205"/>
    </row>
    <row r="25">
      <c r="A25" s="36" t="s">
        <v>348</v>
      </c>
      <c r="B25" s="211" t="s">
        <v>567</v>
      </c>
      <c r="C25" s="56"/>
      <c r="D25" s="211" t="s">
        <v>569</v>
      </c>
      <c r="E25" s="56"/>
      <c r="F25" s="210" t="s">
        <v>564</v>
      </c>
      <c r="G25" s="56"/>
      <c r="H25" s="56"/>
      <c r="I25" s="56"/>
      <c r="J25" s="210" t="s">
        <v>564</v>
      </c>
      <c r="K25" s="56"/>
      <c r="L25" s="210" t="s">
        <v>564</v>
      </c>
      <c r="M25" s="205"/>
      <c r="N25" s="205"/>
      <c r="O25" s="205"/>
      <c r="P25" s="205"/>
      <c r="Q25" s="205"/>
      <c r="R25" s="205"/>
      <c r="S25" s="205"/>
      <c r="T25" s="205"/>
      <c r="U25" s="205"/>
      <c r="V25" s="205"/>
    </row>
    <row r="26">
      <c r="A26" s="36" t="s">
        <v>334</v>
      </c>
      <c r="B26" s="210" t="s">
        <v>565</v>
      </c>
      <c r="C26" s="56"/>
      <c r="D26" s="56"/>
      <c r="E26" s="210" t="s">
        <v>565</v>
      </c>
      <c r="F26" s="56"/>
      <c r="G26" s="56"/>
      <c r="H26" s="56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</row>
    <row r="27">
      <c r="A27" s="211" t="s">
        <v>543</v>
      </c>
      <c r="B27" s="213" t="s">
        <v>572</v>
      </c>
      <c r="C27" s="56"/>
      <c r="D27" s="56"/>
      <c r="E27" s="56"/>
      <c r="F27" s="56"/>
      <c r="G27" s="205"/>
      <c r="H27" s="56"/>
      <c r="I27" s="56"/>
      <c r="J27" s="56"/>
      <c r="K27" s="56"/>
      <c r="L27" s="56"/>
      <c r="M27" s="205"/>
      <c r="N27" s="205"/>
      <c r="O27" s="205"/>
      <c r="P27" s="205"/>
      <c r="Q27" s="205"/>
      <c r="R27" s="205"/>
      <c r="S27" s="205"/>
      <c r="T27" s="205"/>
      <c r="U27" s="205"/>
      <c r="V27" s="205"/>
    </row>
    <row r="28">
      <c r="A28" s="36" t="s">
        <v>483</v>
      </c>
      <c r="B28" s="211" t="s">
        <v>566</v>
      </c>
      <c r="C28" s="211" t="s">
        <v>578</v>
      </c>
      <c r="D28" s="210" t="s">
        <v>565</v>
      </c>
      <c r="E28" s="210" t="s">
        <v>565</v>
      </c>
      <c r="F28" s="211" t="s">
        <v>566</v>
      </c>
      <c r="G28" s="210" t="s">
        <v>565</v>
      </c>
      <c r="H28" s="211" t="s">
        <v>566</v>
      </c>
      <c r="I28" s="210" t="s">
        <v>565</v>
      </c>
      <c r="J28" s="211" t="s">
        <v>579</v>
      </c>
      <c r="K28" s="211" t="s">
        <v>566</v>
      </c>
      <c r="L28" s="211" t="s">
        <v>566</v>
      </c>
      <c r="M28" s="205"/>
      <c r="N28" s="205"/>
      <c r="O28" s="205"/>
      <c r="P28" s="205"/>
      <c r="Q28" s="205"/>
      <c r="R28" s="205"/>
      <c r="S28" s="205"/>
      <c r="T28" s="205"/>
      <c r="U28" s="205"/>
      <c r="V28" s="205"/>
    </row>
    <row r="29">
      <c r="A29" s="36" t="s">
        <v>400</v>
      </c>
      <c r="B29" s="56"/>
      <c r="C29" s="214" t="s">
        <v>574</v>
      </c>
      <c r="D29" s="56"/>
      <c r="E29" s="210" t="s">
        <v>565</v>
      </c>
      <c r="F29" s="56"/>
      <c r="G29" s="56"/>
      <c r="H29" s="56"/>
      <c r="I29" s="212"/>
      <c r="J29" s="56"/>
      <c r="K29" s="56"/>
      <c r="L29" s="56"/>
      <c r="M29" s="205"/>
      <c r="N29" s="205"/>
      <c r="O29" s="205"/>
      <c r="P29" s="205"/>
      <c r="Q29" s="205"/>
      <c r="R29" s="205"/>
      <c r="S29" s="205"/>
      <c r="T29" s="205"/>
      <c r="U29" s="205"/>
      <c r="V29" s="205"/>
    </row>
    <row r="30">
      <c r="A30" s="2" t="s">
        <v>344</v>
      </c>
      <c r="B30" s="214" t="s">
        <v>570</v>
      </c>
      <c r="C30" s="211" t="s">
        <v>580</v>
      </c>
      <c r="D30" s="210" t="s">
        <v>565</v>
      </c>
      <c r="E30" s="214" t="s">
        <v>581</v>
      </c>
      <c r="F30" s="214" t="s">
        <v>570</v>
      </c>
      <c r="G30" s="211" t="s">
        <v>582</v>
      </c>
      <c r="H30" s="211" t="s">
        <v>582</v>
      </c>
      <c r="I30" s="212"/>
      <c r="J30" s="212"/>
      <c r="K30" s="212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</row>
    <row r="31">
      <c r="A31" s="36" t="s">
        <v>396</v>
      </c>
      <c r="B31" s="56"/>
      <c r="C31" s="214" t="s">
        <v>570</v>
      </c>
      <c r="D31" s="214" t="s">
        <v>570</v>
      </c>
      <c r="E31" s="56"/>
      <c r="F31" s="214" t="s">
        <v>570</v>
      </c>
      <c r="G31" s="214" t="s">
        <v>583</v>
      </c>
      <c r="H31" s="212"/>
      <c r="I31" s="214" t="s">
        <v>583</v>
      </c>
      <c r="J31" s="214" t="s">
        <v>583</v>
      </c>
      <c r="K31" s="214" t="s">
        <v>583</v>
      </c>
      <c r="L31" s="211" t="s">
        <v>582</v>
      </c>
      <c r="M31" s="205"/>
      <c r="N31" s="205"/>
      <c r="O31" s="205"/>
      <c r="P31" s="205"/>
      <c r="Q31" s="205"/>
      <c r="R31" s="205"/>
      <c r="S31" s="205"/>
      <c r="T31" s="205"/>
      <c r="U31" s="205"/>
      <c r="V31" s="205"/>
    </row>
    <row r="32">
      <c r="A32" s="1" t="s">
        <v>478</v>
      </c>
      <c r="B32" s="56"/>
      <c r="C32" s="56"/>
      <c r="D32" s="56"/>
      <c r="E32" s="56"/>
      <c r="F32" s="56"/>
      <c r="G32" s="213" t="s">
        <v>584</v>
      </c>
      <c r="H32" s="213" t="s">
        <v>584</v>
      </c>
      <c r="I32" s="213" t="s">
        <v>571</v>
      </c>
      <c r="J32" s="213" t="s">
        <v>571</v>
      </c>
      <c r="K32" s="213" t="s">
        <v>571</v>
      </c>
      <c r="L32" s="56"/>
      <c r="M32" s="205"/>
      <c r="N32" s="205"/>
      <c r="O32" s="205"/>
      <c r="P32" s="205"/>
      <c r="Q32" s="205"/>
      <c r="R32" s="205"/>
      <c r="S32" s="205"/>
      <c r="T32" s="205"/>
      <c r="U32" s="205"/>
      <c r="V32" s="205"/>
    </row>
    <row r="33">
      <c r="A33" s="1" t="s">
        <v>538</v>
      </c>
      <c r="B33" s="56"/>
      <c r="C33" s="56"/>
      <c r="D33" s="56"/>
      <c r="E33" s="56"/>
      <c r="F33" s="56"/>
      <c r="G33" s="56"/>
      <c r="H33" s="210" t="s">
        <v>565</v>
      </c>
      <c r="I33" s="210" t="s">
        <v>565</v>
      </c>
      <c r="J33" s="210" t="s">
        <v>565</v>
      </c>
      <c r="K33" s="210" t="s">
        <v>565</v>
      </c>
      <c r="L33" s="56"/>
      <c r="M33" s="205"/>
      <c r="N33" s="205"/>
      <c r="O33" s="205"/>
      <c r="P33" s="205"/>
      <c r="Q33" s="205"/>
      <c r="R33" s="205"/>
      <c r="S33" s="205"/>
      <c r="T33" s="205"/>
      <c r="U33" s="205"/>
      <c r="V33" s="205"/>
    </row>
    <row r="34">
      <c r="A34" s="2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205"/>
      <c r="N34" s="205"/>
      <c r="O34" s="205"/>
      <c r="P34" s="205"/>
      <c r="Q34" s="205"/>
      <c r="R34" s="205"/>
      <c r="S34" s="205"/>
      <c r="T34" s="205"/>
      <c r="U34" s="205"/>
      <c r="V34" s="205"/>
    </row>
    <row r="35">
      <c r="A35" s="12" t="s">
        <v>219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205"/>
      <c r="N35" s="205"/>
      <c r="O35" s="205"/>
      <c r="P35" s="205"/>
      <c r="Q35" s="205"/>
      <c r="R35" s="205"/>
      <c r="S35" s="205"/>
      <c r="T35" s="205"/>
      <c r="U35" s="205"/>
      <c r="V35" s="205"/>
    </row>
    <row r="36">
      <c r="A36" s="2" t="s">
        <v>319</v>
      </c>
      <c r="B36" s="210" t="s">
        <v>565</v>
      </c>
      <c r="C36" s="210" t="s">
        <v>565</v>
      </c>
      <c r="D36" s="210" t="s">
        <v>565</v>
      </c>
      <c r="E36" s="210" t="s">
        <v>565</v>
      </c>
      <c r="F36" s="56"/>
      <c r="G36" s="56"/>
      <c r="H36" s="56"/>
      <c r="I36" s="56"/>
      <c r="J36" s="210" t="s">
        <v>565</v>
      </c>
      <c r="K36" s="205"/>
      <c r="L36" s="210" t="s">
        <v>585</v>
      </c>
      <c r="M36" s="205"/>
      <c r="N36" s="205"/>
      <c r="O36" s="205"/>
      <c r="P36" s="205"/>
      <c r="Q36" s="205"/>
      <c r="R36" s="205"/>
      <c r="S36" s="205"/>
      <c r="T36" s="205"/>
      <c r="U36" s="205"/>
      <c r="V36" s="205"/>
    </row>
    <row r="37">
      <c r="A37" s="2" t="s">
        <v>328</v>
      </c>
      <c r="B37" s="210" t="s">
        <v>565</v>
      </c>
      <c r="C37" s="210" t="s">
        <v>565</v>
      </c>
      <c r="D37" s="210" t="s">
        <v>565</v>
      </c>
      <c r="E37" s="210" t="s">
        <v>565</v>
      </c>
      <c r="F37" s="210" t="s">
        <v>565</v>
      </c>
      <c r="G37" s="210" t="s">
        <v>565</v>
      </c>
      <c r="H37" s="212"/>
      <c r="I37" s="212"/>
      <c r="J37" s="212"/>
      <c r="K37" s="210" t="s">
        <v>565</v>
      </c>
      <c r="L37" s="56"/>
      <c r="M37" s="205"/>
      <c r="N37" s="205"/>
      <c r="O37" s="205"/>
      <c r="P37" s="205"/>
      <c r="Q37" s="205"/>
      <c r="R37" s="205"/>
      <c r="S37" s="205"/>
      <c r="T37" s="205"/>
      <c r="U37" s="205"/>
      <c r="V37" s="205"/>
    </row>
    <row r="38">
      <c r="A38" s="2" t="s">
        <v>323</v>
      </c>
      <c r="B38" s="211" t="s">
        <v>566</v>
      </c>
      <c r="C38" s="56"/>
      <c r="D38" s="213" t="s">
        <v>568</v>
      </c>
      <c r="E38" s="210" t="s">
        <v>565</v>
      </c>
      <c r="F38" s="213" t="s">
        <v>568</v>
      </c>
      <c r="G38" s="210" t="s">
        <v>565</v>
      </c>
      <c r="H38" s="210" t="s">
        <v>565</v>
      </c>
      <c r="I38" s="210" t="s">
        <v>565</v>
      </c>
      <c r="J38" s="210" t="s">
        <v>565</v>
      </c>
      <c r="K38" s="210" t="s">
        <v>565</v>
      </c>
      <c r="L38" s="210" t="s">
        <v>565</v>
      </c>
      <c r="M38" s="205"/>
      <c r="N38" s="205"/>
      <c r="O38" s="205"/>
      <c r="P38" s="205"/>
      <c r="Q38" s="205"/>
      <c r="R38" s="205"/>
      <c r="S38" s="205"/>
      <c r="T38" s="205"/>
      <c r="U38" s="205"/>
      <c r="V38" s="205"/>
    </row>
    <row r="39">
      <c r="A39" s="211" t="s">
        <v>556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205"/>
      <c r="N39" s="205"/>
      <c r="O39" s="205"/>
      <c r="P39" s="205"/>
      <c r="Q39" s="205"/>
      <c r="R39" s="205"/>
      <c r="S39" s="205"/>
      <c r="T39" s="205"/>
      <c r="U39" s="205"/>
      <c r="V39" s="205"/>
    </row>
    <row r="40">
      <c r="A40" s="1" t="s">
        <v>311</v>
      </c>
      <c r="B40" s="210" t="s">
        <v>565</v>
      </c>
      <c r="C40" s="210" t="s">
        <v>565</v>
      </c>
      <c r="D40" s="213" t="s">
        <v>572</v>
      </c>
      <c r="E40" s="210" t="s">
        <v>565</v>
      </c>
      <c r="F40" s="210" t="s">
        <v>565</v>
      </c>
      <c r="G40" s="213" t="s">
        <v>572</v>
      </c>
      <c r="H40" s="56"/>
      <c r="I40" s="56"/>
      <c r="J40" s="213" t="s">
        <v>572</v>
      </c>
      <c r="K40" s="56"/>
      <c r="L40" s="56"/>
      <c r="M40" s="205"/>
      <c r="N40" s="205"/>
      <c r="O40" s="205"/>
      <c r="P40" s="205"/>
      <c r="Q40" s="205"/>
      <c r="R40" s="205"/>
      <c r="S40" s="205"/>
      <c r="T40" s="205"/>
      <c r="U40" s="205"/>
      <c r="V40" s="205"/>
    </row>
    <row r="41">
      <c r="A41" s="36" t="s">
        <v>316</v>
      </c>
      <c r="B41" s="210" t="s">
        <v>565</v>
      </c>
      <c r="C41" s="210" t="s">
        <v>565</v>
      </c>
      <c r="D41" s="211" t="s">
        <v>566</v>
      </c>
      <c r="E41" s="210" t="s">
        <v>565</v>
      </c>
      <c r="F41" s="56"/>
      <c r="G41" s="210" t="s">
        <v>565</v>
      </c>
      <c r="H41" s="210" t="s">
        <v>565</v>
      </c>
      <c r="I41" s="210" t="s">
        <v>565</v>
      </c>
      <c r="J41" s="210" t="s">
        <v>565</v>
      </c>
      <c r="K41" s="210" t="s">
        <v>565</v>
      </c>
      <c r="L41" s="210" t="s">
        <v>565</v>
      </c>
      <c r="M41" s="205"/>
      <c r="N41" s="205"/>
      <c r="O41" s="205"/>
      <c r="P41" s="205"/>
      <c r="Q41" s="205"/>
      <c r="R41" s="205"/>
      <c r="S41" s="205"/>
      <c r="T41" s="205"/>
      <c r="U41" s="205"/>
      <c r="V41" s="205"/>
    </row>
    <row r="42">
      <c r="A42" s="211" t="s">
        <v>537</v>
      </c>
      <c r="B42" s="56"/>
      <c r="C42" s="213" t="s">
        <v>572</v>
      </c>
      <c r="D42" s="56"/>
      <c r="E42" s="56"/>
      <c r="F42" s="56"/>
      <c r="G42" s="212"/>
      <c r="H42" s="56"/>
      <c r="I42" s="56"/>
      <c r="J42" s="56"/>
      <c r="K42" s="56"/>
      <c r="L42" s="56"/>
      <c r="M42" s="205"/>
      <c r="N42" s="205"/>
      <c r="O42" s="205"/>
      <c r="P42" s="205"/>
      <c r="Q42" s="205"/>
      <c r="R42" s="205"/>
      <c r="S42" s="205"/>
      <c r="T42" s="205"/>
      <c r="U42" s="205"/>
      <c r="V42" s="205"/>
    </row>
    <row r="43">
      <c r="A43" s="211" t="s">
        <v>540</v>
      </c>
      <c r="B43" s="56"/>
      <c r="C43" s="205"/>
      <c r="D43" s="56"/>
      <c r="E43" s="56"/>
      <c r="F43" s="56"/>
      <c r="G43" s="56"/>
      <c r="H43" s="56"/>
      <c r="I43" s="205"/>
      <c r="J43" s="56"/>
      <c r="K43" s="56"/>
      <c r="L43" s="56"/>
      <c r="M43" s="205"/>
      <c r="N43" s="205"/>
      <c r="O43" s="205"/>
      <c r="P43" s="205"/>
      <c r="Q43" s="205"/>
      <c r="R43" s="205"/>
      <c r="S43" s="205"/>
      <c r="T43" s="205"/>
      <c r="U43" s="205"/>
      <c r="V43" s="205"/>
    </row>
    <row r="44">
      <c r="A44" s="211" t="s">
        <v>586</v>
      </c>
      <c r="B44" s="56"/>
      <c r="C44" s="205"/>
      <c r="D44" s="56"/>
      <c r="E44" s="56"/>
      <c r="F44" s="56"/>
      <c r="G44" s="56"/>
      <c r="H44" s="56"/>
      <c r="I44" s="205"/>
      <c r="J44" s="56"/>
      <c r="K44" s="56"/>
      <c r="L44" s="56"/>
      <c r="M44" s="205"/>
      <c r="N44" s="205"/>
      <c r="O44" s="205"/>
      <c r="P44" s="205"/>
      <c r="Q44" s="205"/>
      <c r="R44" s="205"/>
      <c r="S44" s="205"/>
      <c r="T44" s="205"/>
      <c r="U44" s="205"/>
      <c r="V44" s="205"/>
    </row>
    <row r="45">
      <c r="A45" s="211" t="s">
        <v>376</v>
      </c>
      <c r="B45" s="212"/>
      <c r="C45" s="56"/>
      <c r="D45" s="56"/>
      <c r="E45" s="212"/>
      <c r="F45" s="210" t="s">
        <v>565</v>
      </c>
      <c r="G45" s="214" t="s">
        <v>570</v>
      </c>
      <c r="H45" s="210" t="s">
        <v>565</v>
      </c>
      <c r="I45" s="210" t="s">
        <v>565</v>
      </c>
      <c r="J45" s="212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</row>
    <row r="46">
      <c r="A46" s="1" t="s">
        <v>368</v>
      </c>
      <c r="B46" s="212"/>
      <c r="C46" s="56"/>
      <c r="D46" s="56"/>
      <c r="E46" s="212"/>
      <c r="F46" s="210" t="s">
        <v>565</v>
      </c>
      <c r="G46" s="56"/>
      <c r="H46" s="56"/>
      <c r="I46" s="56"/>
      <c r="J46" s="212"/>
      <c r="K46" s="211" t="s">
        <v>566</v>
      </c>
      <c r="L46" s="211" t="s">
        <v>587</v>
      </c>
      <c r="M46" s="205"/>
      <c r="N46" s="205"/>
      <c r="O46" s="205"/>
      <c r="P46" s="205"/>
      <c r="Q46" s="205"/>
      <c r="R46" s="205"/>
      <c r="S46" s="205"/>
      <c r="T46" s="205"/>
      <c r="U46" s="205"/>
      <c r="V46" s="205"/>
    </row>
    <row r="47">
      <c r="A47" s="1" t="s">
        <v>415</v>
      </c>
      <c r="B47" s="212"/>
      <c r="C47" s="56"/>
      <c r="D47" s="56"/>
      <c r="E47" s="212"/>
      <c r="F47" s="56"/>
      <c r="G47" s="56"/>
      <c r="H47" s="210" t="s">
        <v>565</v>
      </c>
      <c r="I47" s="210" t="s">
        <v>565</v>
      </c>
      <c r="J47" s="210" t="s">
        <v>565</v>
      </c>
      <c r="K47" s="210" t="s">
        <v>565</v>
      </c>
      <c r="L47" s="210" t="s">
        <v>565</v>
      </c>
      <c r="M47" s="205"/>
      <c r="N47" s="205"/>
      <c r="O47" s="205"/>
      <c r="P47" s="205"/>
      <c r="Q47" s="205"/>
      <c r="R47" s="205"/>
      <c r="S47" s="205"/>
      <c r="T47" s="205"/>
      <c r="U47" s="205"/>
      <c r="V47" s="205"/>
    </row>
    <row r="48">
      <c r="A48" s="1" t="s">
        <v>377</v>
      </c>
      <c r="B48" s="212"/>
      <c r="C48" s="56"/>
      <c r="D48" s="56"/>
      <c r="E48" s="212"/>
      <c r="F48" s="56"/>
      <c r="G48" s="56"/>
      <c r="H48" s="211" t="s">
        <v>566</v>
      </c>
      <c r="I48" s="211" t="s">
        <v>566</v>
      </c>
      <c r="J48" s="212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</row>
    <row r="49">
      <c r="A49" s="1"/>
      <c r="B49" s="212"/>
      <c r="C49" s="56"/>
      <c r="D49" s="56"/>
      <c r="E49" s="212"/>
      <c r="F49" s="56"/>
      <c r="G49" s="56"/>
      <c r="H49" s="56"/>
      <c r="I49" s="56"/>
      <c r="J49" s="212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</row>
    <row r="50">
      <c r="A50" s="12" t="s">
        <v>217</v>
      </c>
      <c r="B50" s="56"/>
      <c r="C50" s="56"/>
      <c r="D50" s="56"/>
      <c r="E50" s="212"/>
      <c r="F50" s="56"/>
      <c r="G50" s="56"/>
      <c r="H50" s="56"/>
      <c r="I50" s="56"/>
      <c r="J50" s="56"/>
      <c r="K50" s="56"/>
      <c r="L50" s="56"/>
      <c r="M50" s="205"/>
      <c r="N50" s="205"/>
      <c r="O50" s="205"/>
      <c r="P50" s="205"/>
      <c r="Q50" s="205"/>
      <c r="R50" s="205"/>
      <c r="S50" s="205"/>
      <c r="T50" s="205"/>
      <c r="U50" s="205"/>
      <c r="V50" s="205"/>
    </row>
    <row r="51">
      <c r="A51" s="2" t="s">
        <v>317</v>
      </c>
      <c r="B51" s="211" t="s">
        <v>566</v>
      </c>
      <c r="C51" s="211" t="s">
        <v>566</v>
      </c>
      <c r="D51" s="211" t="s">
        <v>566</v>
      </c>
      <c r="E51" s="211" t="s">
        <v>566</v>
      </c>
      <c r="F51" s="212"/>
      <c r="G51" s="211" t="s">
        <v>566</v>
      </c>
      <c r="H51" s="211" t="s">
        <v>566</v>
      </c>
      <c r="I51" s="211" t="s">
        <v>566</v>
      </c>
      <c r="J51" s="211" t="s">
        <v>566</v>
      </c>
      <c r="K51" s="211" t="s">
        <v>566</v>
      </c>
      <c r="L51" s="211" t="s">
        <v>566</v>
      </c>
      <c r="M51" s="205"/>
      <c r="N51" s="205"/>
      <c r="O51" s="205"/>
      <c r="P51" s="205"/>
      <c r="Q51" s="205"/>
      <c r="R51" s="205"/>
      <c r="S51" s="205"/>
      <c r="T51" s="205"/>
      <c r="U51" s="205"/>
      <c r="V51" s="205"/>
    </row>
    <row r="52">
      <c r="A52" s="2" t="s">
        <v>390</v>
      </c>
      <c r="B52" s="210" t="s">
        <v>565</v>
      </c>
      <c r="C52" s="210" t="s">
        <v>565</v>
      </c>
      <c r="D52" s="210" t="s">
        <v>565</v>
      </c>
      <c r="E52" s="211" t="s">
        <v>566</v>
      </c>
      <c r="F52" s="210" t="s">
        <v>565</v>
      </c>
      <c r="G52" s="210" t="s">
        <v>565</v>
      </c>
      <c r="H52" s="210" t="s">
        <v>565</v>
      </c>
      <c r="I52" s="210" t="s">
        <v>565</v>
      </c>
      <c r="J52" s="210" t="s">
        <v>565</v>
      </c>
      <c r="K52" s="210" t="s">
        <v>565</v>
      </c>
      <c r="L52" s="210" t="s">
        <v>565</v>
      </c>
      <c r="M52" s="205"/>
      <c r="N52" s="205"/>
      <c r="O52" s="205"/>
      <c r="P52" s="205"/>
      <c r="Q52" s="205"/>
      <c r="R52" s="205"/>
      <c r="S52" s="205"/>
      <c r="T52" s="205"/>
      <c r="U52" s="205"/>
      <c r="V52" s="205"/>
    </row>
    <row r="53">
      <c r="A53" s="2" t="s">
        <v>446</v>
      </c>
      <c r="B53" s="205"/>
      <c r="C53" s="210" t="s">
        <v>565</v>
      </c>
      <c r="D53" s="210" t="s">
        <v>565</v>
      </c>
      <c r="E53" s="210" t="s">
        <v>565</v>
      </c>
      <c r="F53" s="213" t="s">
        <v>584</v>
      </c>
      <c r="G53" s="210" t="s">
        <v>565</v>
      </c>
      <c r="H53" s="210" t="s">
        <v>565</v>
      </c>
      <c r="I53" s="210" t="s">
        <v>565</v>
      </c>
      <c r="J53" s="56"/>
      <c r="K53" s="56"/>
      <c r="L53" s="56"/>
      <c r="M53" s="205"/>
      <c r="N53" s="205"/>
      <c r="O53" s="205"/>
      <c r="P53" s="205"/>
      <c r="Q53" s="205"/>
      <c r="R53" s="205"/>
      <c r="S53" s="205"/>
      <c r="T53" s="205"/>
      <c r="U53" s="205"/>
      <c r="V53" s="205"/>
    </row>
    <row r="54">
      <c r="A54" s="2" t="s">
        <v>457</v>
      </c>
      <c r="B54" s="210" t="s">
        <v>565</v>
      </c>
      <c r="C54" s="56"/>
      <c r="D54" s="210" t="s">
        <v>565</v>
      </c>
      <c r="E54" s="56"/>
      <c r="F54" s="210" t="s">
        <v>565</v>
      </c>
      <c r="G54" s="56"/>
      <c r="H54" s="56"/>
      <c r="I54" s="210" t="s">
        <v>565</v>
      </c>
      <c r="J54" s="56"/>
      <c r="K54" s="210" t="s">
        <v>588</v>
      </c>
      <c r="L54" s="56"/>
      <c r="M54" s="205"/>
      <c r="N54" s="205"/>
      <c r="O54" s="205"/>
      <c r="P54" s="205"/>
      <c r="Q54" s="205"/>
      <c r="R54" s="205"/>
      <c r="S54" s="205"/>
      <c r="T54" s="205"/>
      <c r="U54" s="205"/>
      <c r="V54" s="205"/>
    </row>
    <row r="55">
      <c r="A55" s="2" t="s">
        <v>535</v>
      </c>
      <c r="B55" s="214" t="s">
        <v>583</v>
      </c>
      <c r="C55" s="56"/>
      <c r="D55" s="214" t="s">
        <v>583</v>
      </c>
      <c r="E55" s="56"/>
      <c r="F55" s="214" t="s">
        <v>583</v>
      </c>
      <c r="G55" s="214" t="s">
        <v>583</v>
      </c>
      <c r="H55" s="56"/>
      <c r="I55" s="56"/>
      <c r="J55" s="214" t="s">
        <v>583</v>
      </c>
      <c r="K55" s="214" t="s">
        <v>583</v>
      </c>
      <c r="L55" s="56"/>
      <c r="M55" s="205"/>
      <c r="N55" s="205"/>
      <c r="O55" s="205"/>
      <c r="P55" s="205"/>
      <c r="Q55" s="205"/>
      <c r="R55" s="205"/>
      <c r="S55" s="205"/>
      <c r="T55" s="205"/>
      <c r="U55" s="205"/>
      <c r="V55" s="205"/>
    </row>
    <row r="56">
      <c r="A56" s="36" t="s">
        <v>541</v>
      </c>
      <c r="B56" s="205"/>
      <c r="C56" s="212"/>
      <c r="D56" s="205"/>
      <c r="E56" s="210" t="s">
        <v>565</v>
      </c>
      <c r="F56" s="205"/>
      <c r="G56" s="212"/>
      <c r="H56" s="210" t="s">
        <v>565</v>
      </c>
      <c r="I56" s="210" t="s">
        <v>565</v>
      </c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</row>
    <row r="57">
      <c r="A57" s="2" t="s">
        <v>324</v>
      </c>
      <c r="B57" s="210" t="s">
        <v>565</v>
      </c>
      <c r="C57" s="210" t="s">
        <v>565</v>
      </c>
      <c r="D57" s="56"/>
      <c r="E57" s="205"/>
      <c r="F57" s="210" t="s">
        <v>565</v>
      </c>
      <c r="G57" s="211" t="s">
        <v>589</v>
      </c>
      <c r="H57" s="56"/>
      <c r="I57" s="56"/>
      <c r="J57" s="210" t="s">
        <v>565</v>
      </c>
      <c r="K57" s="210" t="s">
        <v>565</v>
      </c>
      <c r="L57" s="210" t="s">
        <v>565</v>
      </c>
      <c r="M57" s="205"/>
      <c r="N57" s="205"/>
      <c r="O57" s="205"/>
      <c r="P57" s="205"/>
      <c r="Q57" s="205"/>
      <c r="R57" s="205"/>
      <c r="S57" s="205"/>
      <c r="T57" s="205"/>
      <c r="U57" s="205"/>
      <c r="V57" s="205"/>
    </row>
    <row r="58">
      <c r="A58" s="211" t="s">
        <v>389</v>
      </c>
      <c r="B58" s="56"/>
      <c r="C58" s="210" t="s">
        <v>565</v>
      </c>
      <c r="D58" s="56"/>
      <c r="E58" s="210" t="s">
        <v>565</v>
      </c>
      <c r="F58" s="56"/>
      <c r="G58" s="56"/>
      <c r="H58" s="210" t="s">
        <v>565</v>
      </c>
      <c r="I58" s="56"/>
      <c r="J58" s="56"/>
      <c r="K58" s="56"/>
      <c r="L58" s="56"/>
      <c r="M58" s="205"/>
      <c r="N58" s="205"/>
      <c r="O58" s="205"/>
      <c r="P58" s="205"/>
      <c r="Q58" s="205"/>
      <c r="R58" s="205"/>
      <c r="S58" s="205"/>
      <c r="T58" s="205"/>
      <c r="U58" s="205"/>
      <c r="V58" s="205"/>
    </row>
    <row r="59">
      <c r="A59" s="1" t="s">
        <v>508</v>
      </c>
      <c r="B59" s="205"/>
      <c r="C59" s="212"/>
      <c r="D59" s="205"/>
      <c r="E59" s="205"/>
      <c r="F59" s="56"/>
      <c r="G59" s="56"/>
      <c r="H59" s="56"/>
      <c r="I59" s="205"/>
      <c r="J59" s="214" t="s">
        <v>574</v>
      </c>
      <c r="K59" s="56"/>
      <c r="L59" s="210" t="s">
        <v>588</v>
      </c>
      <c r="M59" s="205"/>
      <c r="N59" s="205"/>
      <c r="O59" s="205"/>
      <c r="P59" s="205"/>
      <c r="Q59" s="205"/>
      <c r="R59" s="205"/>
      <c r="S59" s="205"/>
      <c r="T59" s="205"/>
      <c r="U59" s="205"/>
      <c r="V59" s="205"/>
    </row>
    <row r="60">
      <c r="A60" s="36"/>
      <c r="B60" s="205"/>
      <c r="C60" s="212"/>
      <c r="D60" s="205"/>
      <c r="E60" s="205"/>
      <c r="F60" s="56"/>
      <c r="G60" s="56"/>
      <c r="H60" s="56"/>
      <c r="I60" s="205"/>
      <c r="J60" s="56"/>
      <c r="K60" s="56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</row>
    <row r="61">
      <c r="A61" s="12" t="s">
        <v>25</v>
      </c>
      <c r="B61" s="56"/>
      <c r="C61" s="56"/>
      <c r="D61" s="205"/>
      <c r="E61" s="205"/>
      <c r="F61" s="56"/>
      <c r="G61" s="56"/>
      <c r="H61" s="56"/>
      <c r="I61" s="56"/>
      <c r="J61" s="56"/>
      <c r="K61" s="56"/>
      <c r="L61" s="56"/>
      <c r="M61" s="205"/>
      <c r="N61" s="205"/>
      <c r="O61" s="205"/>
      <c r="P61" s="205"/>
      <c r="Q61" s="205"/>
      <c r="R61" s="205"/>
      <c r="S61" s="205"/>
      <c r="T61" s="205"/>
      <c r="U61" s="205"/>
      <c r="V61" s="205"/>
    </row>
    <row r="62">
      <c r="A62" s="2" t="s">
        <v>163</v>
      </c>
      <c r="B62" s="210" t="s">
        <v>565</v>
      </c>
      <c r="C62" s="213" t="s">
        <v>571</v>
      </c>
      <c r="D62" s="210" t="s">
        <v>564</v>
      </c>
      <c r="E62" s="210" t="s">
        <v>565</v>
      </c>
      <c r="F62" s="210" t="s">
        <v>565</v>
      </c>
      <c r="G62" s="210" t="s">
        <v>565</v>
      </c>
      <c r="H62" s="210" t="s">
        <v>565</v>
      </c>
      <c r="I62" s="210" t="s">
        <v>565</v>
      </c>
      <c r="J62" s="210" t="s">
        <v>565</v>
      </c>
      <c r="K62" s="210" t="s">
        <v>565</v>
      </c>
      <c r="L62" s="210" t="s">
        <v>565</v>
      </c>
      <c r="M62" s="205"/>
      <c r="N62" s="205"/>
      <c r="O62" s="205"/>
      <c r="P62" s="205"/>
      <c r="Q62" s="205"/>
      <c r="R62" s="205"/>
      <c r="S62" s="205"/>
      <c r="T62" s="205"/>
      <c r="U62" s="205"/>
      <c r="V62" s="205"/>
    </row>
    <row r="63">
      <c r="A63" s="36" t="s">
        <v>164</v>
      </c>
      <c r="B63" s="210" t="s">
        <v>565</v>
      </c>
      <c r="C63" s="56"/>
      <c r="D63" s="210" t="s">
        <v>565</v>
      </c>
      <c r="E63" s="210" t="s">
        <v>590</v>
      </c>
      <c r="F63" s="56"/>
      <c r="G63" s="210" t="s">
        <v>565</v>
      </c>
      <c r="H63" s="56"/>
      <c r="I63" s="56"/>
      <c r="J63" s="56"/>
      <c r="K63" s="56"/>
      <c r="L63" s="213" t="s">
        <v>571</v>
      </c>
      <c r="M63" s="205"/>
      <c r="N63" s="205"/>
      <c r="O63" s="205"/>
      <c r="P63" s="205"/>
      <c r="Q63" s="205"/>
      <c r="R63" s="205"/>
      <c r="S63" s="205"/>
      <c r="T63" s="205"/>
      <c r="U63" s="205"/>
      <c r="V63" s="205"/>
    </row>
    <row r="64">
      <c r="A64" s="2" t="s">
        <v>195</v>
      </c>
      <c r="B64" s="210" t="s">
        <v>565</v>
      </c>
      <c r="C64" s="210" t="s">
        <v>591</v>
      </c>
      <c r="D64" s="214" t="s">
        <v>570</v>
      </c>
      <c r="E64" s="213" t="s">
        <v>573</v>
      </c>
      <c r="F64" s="211" t="s">
        <v>566</v>
      </c>
      <c r="G64" s="214" t="s">
        <v>570</v>
      </c>
      <c r="H64" s="213" t="s">
        <v>571</v>
      </c>
      <c r="I64" s="214" t="s">
        <v>570</v>
      </c>
      <c r="J64" s="211" t="s">
        <v>567</v>
      </c>
      <c r="K64" s="211" t="s">
        <v>567</v>
      </c>
      <c r="L64" s="211" t="s">
        <v>567</v>
      </c>
      <c r="M64" s="205"/>
      <c r="N64" s="205"/>
      <c r="O64" s="205"/>
      <c r="P64" s="205"/>
      <c r="Q64" s="205"/>
      <c r="R64" s="205"/>
      <c r="S64" s="205"/>
      <c r="T64" s="205"/>
      <c r="U64" s="205"/>
      <c r="V64" s="205"/>
    </row>
    <row r="65">
      <c r="A65" s="36" t="s">
        <v>178</v>
      </c>
      <c r="B65" s="211" t="s">
        <v>566</v>
      </c>
      <c r="C65" s="56"/>
      <c r="D65" s="56"/>
      <c r="E65" s="211" t="s">
        <v>569</v>
      </c>
      <c r="F65" s="56"/>
      <c r="G65" s="56"/>
      <c r="H65" s="56"/>
      <c r="I65" s="56"/>
      <c r="J65" s="213" t="s">
        <v>572</v>
      </c>
      <c r="K65" s="56"/>
      <c r="L65" s="56"/>
      <c r="M65" s="205"/>
      <c r="N65" s="205"/>
      <c r="O65" s="205"/>
      <c r="P65" s="205"/>
      <c r="Q65" s="205"/>
      <c r="R65" s="205"/>
      <c r="S65" s="205"/>
      <c r="T65" s="205"/>
      <c r="U65" s="205"/>
      <c r="V65" s="205"/>
    </row>
    <row r="66">
      <c r="A66" s="36" t="s">
        <v>196</v>
      </c>
      <c r="B66" s="56"/>
      <c r="C66" s="210" t="s">
        <v>565</v>
      </c>
      <c r="D66" s="211" t="s">
        <v>566</v>
      </c>
      <c r="E66" s="210" t="s">
        <v>565</v>
      </c>
      <c r="F66" s="211" t="s">
        <v>566</v>
      </c>
      <c r="G66" s="210" t="s">
        <v>565</v>
      </c>
      <c r="H66" s="213" t="s">
        <v>584</v>
      </c>
      <c r="I66" s="211" t="s">
        <v>566</v>
      </c>
      <c r="J66" s="211" t="s">
        <v>566</v>
      </c>
      <c r="K66" s="210" t="s">
        <v>565</v>
      </c>
      <c r="L66" s="210" t="s">
        <v>565</v>
      </c>
      <c r="M66" s="205"/>
      <c r="N66" s="205"/>
      <c r="O66" s="205"/>
      <c r="P66" s="205"/>
      <c r="Q66" s="205"/>
      <c r="R66" s="205"/>
      <c r="S66" s="205"/>
      <c r="T66" s="205"/>
      <c r="U66" s="205"/>
      <c r="V66" s="205"/>
    </row>
    <row r="67">
      <c r="A67" s="36" t="s">
        <v>61</v>
      </c>
      <c r="B67" s="211" t="s">
        <v>592</v>
      </c>
      <c r="C67" s="215" t="s">
        <v>593</v>
      </c>
      <c r="D67" s="211" t="s">
        <v>592</v>
      </c>
      <c r="E67" s="205"/>
      <c r="F67" s="211" t="s">
        <v>592</v>
      </c>
      <c r="G67" s="212"/>
      <c r="H67" s="215" t="s">
        <v>593</v>
      </c>
      <c r="I67" s="205"/>
      <c r="J67" s="210" t="s">
        <v>565</v>
      </c>
      <c r="K67" s="214" t="s">
        <v>574</v>
      </c>
      <c r="L67" s="212"/>
      <c r="M67" s="205"/>
      <c r="N67" s="205"/>
      <c r="O67" s="205"/>
      <c r="P67" s="205"/>
      <c r="Q67" s="205"/>
      <c r="R67" s="205"/>
      <c r="S67" s="205"/>
      <c r="T67" s="205"/>
      <c r="U67" s="205"/>
      <c r="V67" s="205"/>
    </row>
    <row r="68">
      <c r="A68" s="1" t="s">
        <v>550</v>
      </c>
      <c r="B68" s="56"/>
      <c r="C68" s="211" t="s">
        <v>569</v>
      </c>
      <c r="D68" s="56"/>
      <c r="E68" s="212"/>
      <c r="F68" s="211" t="s">
        <v>569</v>
      </c>
      <c r="G68" s="210" t="s">
        <v>594</v>
      </c>
      <c r="H68" s="211" t="s">
        <v>569</v>
      </c>
      <c r="I68" s="210" t="s">
        <v>594</v>
      </c>
      <c r="J68" s="56"/>
      <c r="K68" s="56"/>
      <c r="L68" s="211" t="s">
        <v>569</v>
      </c>
      <c r="M68" s="205"/>
      <c r="N68" s="205"/>
      <c r="O68" s="205"/>
      <c r="P68" s="205"/>
      <c r="Q68" s="205"/>
      <c r="R68" s="205"/>
      <c r="S68" s="205"/>
      <c r="T68" s="205"/>
      <c r="U68" s="205"/>
      <c r="V68" s="205"/>
    </row>
    <row r="69">
      <c r="A69" s="36" t="s">
        <v>166</v>
      </c>
      <c r="B69" s="56"/>
      <c r="C69" s="56"/>
      <c r="D69" s="56"/>
      <c r="E69" s="56"/>
      <c r="F69" s="56"/>
      <c r="G69" s="56"/>
      <c r="H69" s="56"/>
      <c r="I69" s="214" t="s">
        <v>583</v>
      </c>
      <c r="J69" s="56"/>
      <c r="K69" s="211" t="s">
        <v>566</v>
      </c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</row>
    <row r="70">
      <c r="A70" s="36"/>
      <c r="B70" s="56"/>
      <c r="C70" s="212"/>
      <c r="D70" s="56"/>
      <c r="E70" s="56"/>
      <c r="F70" s="56"/>
      <c r="G70" s="56"/>
      <c r="H70" s="56"/>
      <c r="I70" s="56"/>
      <c r="J70" s="56"/>
      <c r="K70" s="56"/>
      <c r="L70" s="56"/>
      <c r="M70" s="205"/>
      <c r="N70" s="205"/>
      <c r="O70" s="205"/>
      <c r="P70" s="205"/>
      <c r="Q70" s="205"/>
      <c r="R70" s="205"/>
      <c r="S70" s="205"/>
      <c r="T70" s="205"/>
      <c r="U70" s="205"/>
      <c r="V70" s="205"/>
    </row>
    <row r="71">
      <c r="A71" s="12" t="s">
        <v>39</v>
      </c>
      <c r="B71" s="205"/>
      <c r="C71" s="56"/>
      <c r="D71" s="56"/>
      <c r="E71" s="56"/>
      <c r="F71" s="56"/>
      <c r="G71" s="56"/>
      <c r="H71" s="56"/>
      <c r="I71" s="56"/>
      <c r="J71" s="212"/>
      <c r="K71" s="212"/>
      <c r="L71" s="212"/>
      <c r="M71" s="205"/>
      <c r="N71" s="205"/>
      <c r="O71" s="205"/>
      <c r="P71" s="205"/>
      <c r="Q71" s="205"/>
      <c r="R71" s="205"/>
      <c r="S71" s="205"/>
      <c r="T71" s="205"/>
      <c r="U71" s="205"/>
      <c r="V71" s="205"/>
    </row>
    <row r="72">
      <c r="A72" s="36" t="s">
        <v>126</v>
      </c>
      <c r="B72" s="56"/>
      <c r="C72" s="56"/>
      <c r="D72" s="211" t="s">
        <v>566</v>
      </c>
      <c r="E72" s="211" t="s">
        <v>566</v>
      </c>
      <c r="F72" s="211" t="s">
        <v>566</v>
      </c>
      <c r="G72" s="211" t="s">
        <v>566</v>
      </c>
      <c r="H72" s="211" t="s">
        <v>566</v>
      </c>
      <c r="I72" s="205"/>
      <c r="J72" s="212"/>
      <c r="K72" s="205"/>
      <c r="L72" s="56"/>
      <c r="M72" s="205"/>
      <c r="N72" s="205"/>
      <c r="O72" s="205"/>
      <c r="P72" s="205"/>
      <c r="Q72" s="205"/>
      <c r="R72" s="205"/>
      <c r="S72" s="205"/>
      <c r="T72" s="205"/>
      <c r="U72" s="205"/>
      <c r="V72" s="205"/>
    </row>
    <row r="73">
      <c r="A73" s="36" t="s">
        <v>118</v>
      </c>
      <c r="B73" s="211" t="s">
        <v>566</v>
      </c>
      <c r="C73" s="211" t="s">
        <v>567</v>
      </c>
      <c r="D73" s="56"/>
      <c r="E73" s="210" t="s">
        <v>565</v>
      </c>
      <c r="F73" s="211" t="s">
        <v>566</v>
      </c>
      <c r="G73" s="211" t="s">
        <v>566</v>
      </c>
      <c r="H73" s="56"/>
      <c r="I73" s="210" t="s">
        <v>595</v>
      </c>
      <c r="J73" s="210" t="s">
        <v>565</v>
      </c>
      <c r="K73" s="210" t="s">
        <v>565</v>
      </c>
      <c r="L73" s="56"/>
      <c r="M73" s="205"/>
      <c r="N73" s="205"/>
      <c r="O73" s="205"/>
      <c r="P73" s="205"/>
      <c r="Q73" s="205"/>
      <c r="R73" s="205"/>
      <c r="S73" s="205"/>
      <c r="T73" s="205"/>
      <c r="U73" s="205"/>
      <c r="V73" s="205"/>
    </row>
    <row r="74">
      <c r="A74" s="36" t="s">
        <v>191</v>
      </c>
      <c r="B74" s="210" t="s">
        <v>565</v>
      </c>
      <c r="C74" s="210" t="s">
        <v>565</v>
      </c>
      <c r="D74" s="56"/>
      <c r="E74" s="56"/>
      <c r="F74" s="212"/>
      <c r="G74" s="210" t="s">
        <v>565</v>
      </c>
      <c r="H74" s="210" t="s">
        <v>565</v>
      </c>
      <c r="I74" s="56"/>
      <c r="J74" s="56"/>
      <c r="K74" s="56"/>
      <c r="L74" s="210" t="s">
        <v>565</v>
      </c>
      <c r="M74" s="205"/>
      <c r="N74" s="205"/>
      <c r="O74" s="205"/>
      <c r="P74" s="205"/>
      <c r="Q74" s="205"/>
      <c r="R74" s="205"/>
      <c r="S74" s="205"/>
      <c r="T74" s="205"/>
      <c r="U74" s="205"/>
      <c r="V74" s="205"/>
    </row>
    <row r="75">
      <c r="A75" s="36" t="s">
        <v>120</v>
      </c>
      <c r="B75" s="210" t="s">
        <v>565</v>
      </c>
      <c r="C75" s="210" t="s">
        <v>565</v>
      </c>
      <c r="D75" s="210" t="s">
        <v>565</v>
      </c>
      <c r="E75" s="212"/>
      <c r="F75" s="210" t="s">
        <v>565</v>
      </c>
      <c r="G75" s="210" t="s">
        <v>565</v>
      </c>
      <c r="H75" s="210" t="s">
        <v>565</v>
      </c>
      <c r="I75" s="210" t="s">
        <v>565</v>
      </c>
      <c r="J75" s="210" t="s">
        <v>565</v>
      </c>
      <c r="K75" s="210" t="s">
        <v>565</v>
      </c>
      <c r="L75" s="210" t="s">
        <v>565</v>
      </c>
      <c r="M75" s="205"/>
      <c r="N75" s="205"/>
      <c r="O75" s="205"/>
      <c r="P75" s="205"/>
      <c r="Q75" s="205"/>
      <c r="R75" s="205"/>
      <c r="S75" s="205"/>
      <c r="T75" s="205"/>
      <c r="U75" s="205"/>
      <c r="V75" s="205"/>
    </row>
    <row r="76">
      <c r="A76" s="1" t="s">
        <v>131</v>
      </c>
      <c r="B76" s="211" t="s">
        <v>567</v>
      </c>
      <c r="C76" s="210" t="s">
        <v>565</v>
      </c>
      <c r="D76" s="214" t="s">
        <v>596</v>
      </c>
      <c r="E76" s="210" t="s">
        <v>565</v>
      </c>
      <c r="F76" s="210" t="s">
        <v>565</v>
      </c>
      <c r="G76" s="210" t="s">
        <v>565</v>
      </c>
      <c r="H76" s="212"/>
      <c r="I76" s="210" t="s">
        <v>595</v>
      </c>
      <c r="J76" s="210" t="s">
        <v>565</v>
      </c>
      <c r="K76" s="210" t="s">
        <v>565</v>
      </c>
      <c r="L76" s="210" t="s">
        <v>565</v>
      </c>
      <c r="M76" s="205"/>
      <c r="N76" s="205"/>
      <c r="O76" s="205"/>
      <c r="P76" s="205"/>
      <c r="Q76" s="205"/>
      <c r="R76" s="205"/>
      <c r="S76" s="205"/>
      <c r="T76" s="205"/>
      <c r="U76" s="205"/>
      <c r="V76" s="205"/>
    </row>
    <row r="77">
      <c r="A77" s="36" t="s">
        <v>174</v>
      </c>
      <c r="B77" s="210" t="s">
        <v>565</v>
      </c>
      <c r="C77" s="210" t="s">
        <v>565</v>
      </c>
      <c r="D77" s="210" t="s">
        <v>565</v>
      </c>
      <c r="E77" s="210" t="s">
        <v>565</v>
      </c>
      <c r="F77" s="210" t="s">
        <v>565</v>
      </c>
      <c r="G77" s="56"/>
      <c r="H77" s="210" t="s">
        <v>565</v>
      </c>
      <c r="I77" s="210" t="s">
        <v>565</v>
      </c>
      <c r="J77" s="210" t="s">
        <v>565</v>
      </c>
      <c r="K77" s="210" t="s">
        <v>565</v>
      </c>
      <c r="L77" s="210" t="s">
        <v>565</v>
      </c>
      <c r="M77" s="205"/>
      <c r="N77" s="205"/>
      <c r="O77" s="205"/>
      <c r="P77" s="205"/>
      <c r="Q77" s="205"/>
      <c r="R77" s="205"/>
      <c r="S77" s="205"/>
      <c r="T77" s="205"/>
      <c r="U77" s="205"/>
      <c r="V77" s="205"/>
    </row>
    <row r="78">
      <c r="A78" s="211" t="s">
        <v>427</v>
      </c>
      <c r="B78" s="56"/>
      <c r="C78" s="56"/>
      <c r="D78" s="211" t="s">
        <v>566</v>
      </c>
      <c r="E78" s="56"/>
      <c r="F78" s="56"/>
      <c r="G78" s="56"/>
      <c r="H78" s="56"/>
      <c r="I78" s="56"/>
      <c r="J78" s="56"/>
      <c r="K78" s="56"/>
      <c r="L78" s="56"/>
      <c r="M78" s="205"/>
      <c r="N78" s="205"/>
      <c r="O78" s="205"/>
      <c r="P78" s="205"/>
      <c r="Q78" s="205"/>
      <c r="R78" s="205"/>
      <c r="S78" s="205"/>
      <c r="T78" s="205"/>
      <c r="U78" s="205"/>
      <c r="V78" s="205"/>
    </row>
    <row r="79">
      <c r="A79" s="2" t="s">
        <v>192</v>
      </c>
      <c r="B79" s="56"/>
      <c r="C79" s="56"/>
      <c r="D79" s="56"/>
      <c r="E79" s="213" t="s">
        <v>572</v>
      </c>
      <c r="F79" s="212"/>
      <c r="G79" s="56"/>
      <c r="H79" s="205"/>
      <c r="I79" s="56"/>
      <c r="J79" s="56"/>
      <c r="K79" s="56"/>
      <c r="L79" s="56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>
      <c r="A80" s="1" t="s">
        <v>128</v>
      </c>
      <c r="B80" s="56"/>
      <c r="C80" s="56"/>
      <c r="D80" s="56"/>
      <c r="E80" s="56"/>
      <c r="F80" s="56"/>
      <c r="G80" s="56"/>
      <c r="H80" s="210" t="s">
        <v>565</v>
      </c>
      <c r="I80" s="210" t="s">
        <v>565</v>
      </c>
      <c r="J80" s="210" t="s">
        <v>565</v>
      </c>
      <c r="K80" s="210" t="s">
        <v>565</v>
      </c>
      <c r="L80" s="210" t="s">
        <v>565</v>
      </c>
      <c r="M80" s="205"/>
      <c r="N80" s="205"/>
      <c r="O80" s="205"/>
      <c r="P80" s="205"/>
      <c r="Q80" s="205"/>
      <c r="R80" s="205"/>
      <c r="S80" s="205"/>
      <c r="T80" s="205"/>
      <c r="U80" s="205"/>
      <c r="V80" s="205"/>
    </row>
    <row r="81">
      <c r="A81" s="3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205"/>
      <c r="N81" s="205"/>
      <c r="O81" s="205"/>
      <c r="P81" s="205"/>
      <c r="Q81" s="205"/>
      <c r="R81" s="205"/>
      <c r="S81" s="205"/>
      <c r="T81" s="205"/>
      <c r="U81" s="205"/>
      <c r="V81" s="205"/>
    </row>
    <row r="82">
      <c r="A82" s="12" t="s">
        <v>220</v>
      </c>
      <c r="B82" s="56"/>
      <c r="C82" s="212"/>
      <c r="D82" s="56"/>
      <c r="E82" s="56"/>
      <c r="F82" s="56"/>
      <c r="G82" s="212"/>
      <c r="H82" s="212"/>
      <c r="I82" s="205"/>
      <c r="J82" s="212"/>
      <c r="K82" s="212"/>
      <c r="L82" s="212"/>
      <c r="M82" s="205"/>
      <c r="N82" s="205"/>
      <c r="O82" s="205"/>
      <c r="P82" s="205"/>
      <c r="Q82" s="205"/>
      <c r="R82" s="205"/>
      <c r="S82" s="205"/>
      <c r="T82" s="205"/>
      <c r="U82" s="205"/>
      <c r="V82" s="205"/>
    </row>
    <row r="83">
      <c r="A83" s="36" t="s">
        <v>554</v>
      </c>
      <c r="B83" s="211" t="s">
        <v>566</v>
      </c>
      <c r="C83" s="56"/>
      <c r="D83" s="210" t="s">
        <v>565</v>
      </c>
      <c r="E83" s="211" t="s">
        <v>597</v>
      </c>
      <c r="F83" s="56"/>
      <c r="G83" s="210" t="s">
        <v>565</v>
      </c>
      <c r="H83" s="211" t="s">
        <v>597</v>
      </c>
      <c r="I83" s="210" t="s">
        <v>565</v>
      </c>
      <c r="J83" s="210" t="s">
        <v>565</v>
      </c>
      <c r="K83" s="210" t="s">
        <v>565</v>
      </c>
      <c r="L83" s="211" t="s">
        <v>598</v>
      </c>
      <c r="M83" s="205"/>
      <c r="N83" s="205"/>
      <c r="O83" s="205"/>
      <c r="P83" s="205"/>
      <c r="Q83" s="205"/>
      <c r="R83" s="205"/>
      <c r="S83" s="205"/>
      <c r="T83" s="205"/>
      <c r="U83" s="205"/>
      <c r="V83" s="205"/>
    </row>
    <row r="84">
      <c r="A84" s="36" t="s">
        <v>397</v>
      </c>
      <c r="B84" s="56"/>
      <c r="C84" s="210" t="s">
        <v>565</v>
      </c>
      <c r="D84" s="56"/>
      <c r="E84" s="210" t="s">
        <v>565</v>
      </c>
      <c r="F84" s="210" t="s">
        <v>565</v>
      </c>
      <c r="G84" s="210" t="s">
        <v>565</v>
      </c>
      <c r="H84" s="210" t="s">
        <v>565</v>
      </c>
      <c r="I84" s="210" t="s">
        <v>565</v>
      </c>
      <c r="J84" s="56"/>
      <c r="K84" s="210" t="s">
        <v>565</v>
      </c>
      <c r="L84" s="56"/>
      <c r="M84" s="205"/>
      <c r="N84" s="205"/>
      <c r="O84" s="205"/>
      <c r="P84" s="205"/>
      <c r="Q84" s="205"/>
      <c r="R84" s="205"/>
      <c r="S84" s="205"/>
      <c r="T84" s="205"/>
      <c r="U84" s="205"/>
      <c r="V84" s="205"/>
    </row>
    <row r="85">
      <c r="A85" s="36" t="s">
        <v>391</v>
      </c>
      <c r="B85" s="211" t="s">
        <v>566</v>
      </c>
      <c r="C85" s="211" t="s">
        <v>566</v>
      </c>
      <c r="D85" s="205"/>
      <c r="E85" s="56"/>
      <c r="F85" s="212"/>
      <c r="G85" s="205"/>
      <c r="H85" s="205"/>
      <c r="I85" s="205"/>
      <c r="J85" s="205"/>
      <c r="K85" s="56"/>
      <c r="L85" s="211" t="s">
        <v>566</v>
      </c>
      <c r="M85" s="205"/>
      <c r="N85" s="205"/>
      <c r="O85" s="205"/>
      <c r="P85" s="205"/>
      <c r="Q85" s="205"/>
      <c r="R85" s="205"/>
      <c r="S85" s="205"/>
      <c r="T85" s="205"/>
      <c r="U85" s="205"/>
      <c r="V85" s="205"/>
    </row>
    <row r="86">
      <c r="A86" s="36" t="s">
        <v>546</v>
      </c>
      <c r="B86" s="210" t="s">
        <v>565</v>
      </c>
      <c r="C86" s="56"/>
      <c r="D86" s="210" t="s">
        <v>565</v>
      </c>
      <c r="E86" s="56"/>
      <c r="F86" s="214" t="s">
        <v>599</v>
      </c>
      <c r="G86" s="210" t="s">
        <v>565</v>
      </c>
      <c r="H86" s="56"/>
      <c r="I86" s="211" t="s">
        <v>566</v>
      </c>
      <c r="J86" s="210" t="s">
        <v>565</v>
      </c>
      <c r="K86" s="212"/>
      <c r="L86" s="210" t="s">
        <v>565</v>
      </c>
      <c r="M86" s="205"/>
      <c r="N86" s="205"/>
      <c r="O86" s="205"/>
      <c r="P86" s="205"/>
      <c r="Q86" s="205"/>
      <c r="R86" s="205"/>
      <c r="S86" s="205"/>
      <c r="T86" s="205"/>
      <c r="U86" s="205"/>
      <c r="V86" s="205"/>
    </row>
    <row r="87">
      <c r="A87" s="36" t="s">
        <v>395</v>
      </c>
      <c r="B87" s="56"/>
      <c r="C87" s="213" t="s">
        <v>571</v>
      </c>
      <c r="D87" s="56"/>
      <c r="E87" s="211" t="s">
        <v>600</v>
      </c>
      <c r="F87" s="56"/>
      <c r="G87" s="210" t="s">
        <v>565</v>
      </c>
      <c r="H87" s="56"/>
      <c r="I87" s="211" t="s">
        <v>569</v>
      </c>
      <c r="J87" s="211" t="s">
        <v>569</v>
      </c>
      <c r="K87" s="211" t="s">
        <v>580</v>
      </c>
      <c r="L87" s="211" t="s">
        <v>592</v>
      </c>
      <c r="M87" s="205"/>
      <c r="N87" s="205"/>
      <c r="O87" s="205"/>
      <c r="P87" s="205"/>
      <c r="Q87" s="205"/>
      <c r="R87" s="205"/>
      <c r="S87" s="205"/>
      <c r="T87" s="205"/>
      <c r="U87" s="205"/>
      <c r="V87" s="205"/>
    </row>
    <row r="88">
      <c r="A88" s="36" t="s">
        <v>333</v>
      </c>
      <c r="B88" s="211" t="s">
        <v>597</v>
      </c>
      <c r="C88" s="212"/>
      <c r="D88" s="214" t="s">
        <v>574</v>
      </c>
      <c r="E88" s="211" t="s">
        <v>597</v>
      </c>
      <c r="F88" s="211" t="s">
        <v>566</v>
      </c>
      <c r="G88" s="210" t="s">
        <v>565</v>
      </c>
      <c r="H88" s="211" t="s">
        <v>597</v>
      </c>
      <c r="I88" s="210" t="s">
        <v>565</v>
      </c>
      <c r="J88" s="211" t="s">
        <v>566</v>
      </c>
      <c r="K88" s="211" t="s">
        <v>569</v>
      </c>
      <c r="L88" s="56"/>
      <c r="M88" s="205"/>
      <c r="N88" s="205"/>
      <c r="O88" s="205"/>
      <c r="P88" s="205"/>
      <c r="Q88" s="205"/>
      <c r="R88" s="205"/>
      <c r="S88" s="205"/>
      <c r="T88" s="205"/>
      <c r="U88" s="205"/>
      <c r="V88" s="205"/>
    </row>
    <row r="89">
      <c r="A89" s="36" t="s">
        <v>393</v>
      </c>
      <c r="B89" s="56"/>
      <c r="C89" s="211" t="s">
        <v>566</v>
      </c>
      <c r="D89" s="211" t="s">
        <v>566</v>
      </c>
      <c r="E89" s="56"/>
      <c r="F89" s="211" t="s">
        <v>569</v>
      </c>
      <c r="G89" s="56"/>
      <c r="H89" s="211" t="s">
        <v>569</v>
      </c>
      <c r="I89" s="56"/>
      <c r="J89" s="56"/>
      <c r="K89" s="211" t="s">
        <v>566</v>
      </c>
      <c r="L89" s="56"/>
      <c r="M89" s="205"/>
      <c r="N89" s="205"/>
      <c r="O89" s="205"/>
      <c r="P89" s="205"/>
      <c r="Q89" s="205"/>
      <c r="R89" s="205"/>
      <c r="S89" s="205"/>
      <c r="T89" s="205"/>
      <c r="U89" s="205"/>
      <c r="V89" s="205"/>
    </row>
    <row r="90">
      <c r="A90" s="2" t="s">
        <v>336</v>
      </c>
      <c r="B90" s="211" t="s">
        <v>601</v>
      </c>
      <c r="C90" s="211" t="s">
        <v>566</v>
      </c>
      <c r="D90" s="211" t="s">
        <v>566</v>
      </c>
      <c r="E90" s="211" t="s">
        <v>566</v>
      </c>
      <c r="F90" s="211" t="s">
        <v>591</v>
      </c>
      <c r="G90" s="56"/>
      <c r="H90" s="211" t="s">
        <v>591</v>
      </c>
      <c r="I90" s="56"/>
      <c r="J90" s="211" t="s">
        <v>591</v>
      </c>
      <c r="K90" s="56"/>
      <c r="L90" s="211" t="s">
        <v>591</v>
      </c>
      <c r="M90" s="205"/>
      <c r="N90" s="205"/>
      <c r="O90" s="205"/>
      <c r="P90" s="205"/>
      <c r="Q90" s="205"/>
      <c r="R90" s="205"/>
      <c r="S90" s="205"/>
      <c r="T90" s="205"/>
      <c r="U90" s="205"/>
      <c r="V90" s="205"/>
    </row>
    <row r="91">
      <c r="A91" s="2"/>
      <c r="B91" s="56"/>
      <c r="C91" s="56"/>
      <c r="D91" s="56"/>
      <c r="E91" s="56"/>
      <c r="F91" s="212"/>
      <c r="G91" s="56"/>
      <c r="H91" s="56"/>
      <c r="I91" s="56"/>
      <c r="J91" s="56"/>
      <c r="K91" s="56"/>
      <c r="L91" s="56"/>
      <c r="M91" s="205"/>
      <c r="N91" s="205"/>
      <c r="O91" s="205"/>
      <c r="P91" s="205"/>
      <c r="Q91" s="205"/>
      <c r="R91" s="205"/>
      <c r="S91" s="205"/>
      <c r="T91" s="205"/>
      <c r="U91" s="205"/>
      <c r="V91" s="205"/>
    </row>
    <row r="92">
      <c r="A92" s="12" t="s">
        <v>218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205"/>
      <c r="N92" s="205"/>
      <c r="O92" s="205"/>
      <c r="P92" s="205"/>
      <c r="Q92" s="205"/>
      <c r="R92" s="205"/>
      <c r="S92" s="205"/>
      <c r="T92" s="205"/>
      <c r="U92" s="205"/>
      <c r="V92" s="205"/>
    </row>
    <row r="93">
      <c r="A93" s="36" t="s">
        <v>341</v>
      </c>
      <c r="B93" s="210" t="s">
        <v>565</v>
      </c>
      <c r="C93" s="210" t="s">
        <v>565</v>
      </c>
      <c r="D93" s="56"/>
      <c r="E93" s="210" t="s">
        <v>565</v>
      </c>
      <c r="F93" s="214" t="s">
        <v>583</v>
      </c>
      <c r="G93" s="210" t="s">
        <v>565</v>
      </c>
      <c r="H93" s="210" t="s">
        <v>565</v>
      </c>
      <c r="I93" s="210" t="s">
        <v>565</v>
      </c>
      <c r="J93" s="210" t="s">
        <v>565</v>
      </c>
      <c r="K93" s="210" t="s">
        <v>565</v>
      </c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</row>
    <row r="94">
      <c r="A94" s="2" t="s">
        <v>497</v>
      </c>
      <c r="B94" s="211" t="s">
        <v>566</v>
      </c>
      <c r="C94" s="210" t="s">
        <v>565</v>
      </c>
      <c r="D94" s="213" t="s">
        <v>572</v>
      </c>
      <c r="E94" s="212"/>
      <c r="F94" s="210" t="s">
        <v>565</v>
      </c>
      <c r="G94" s="210" t="s">
        <v>565</v>
      </c>
      <c r="H94" s="210" t="s">
        <v>565</v>
      </c>
      <c r="I94" s="210" t="s">
        <v>565</v>
      </c>
      <c r="J94" s="212"/>
      <c r="K94" s="56"/>
      <c r="L94" s="210" t="s">
        <v>565</v>
      </c>
      <c r="M94" s="205"/>
      <c r="N94" s="205"/>
      <c r="O94" s="205"/>
      <c r="P94" s="205"/>
      <c r="Q94" s="205"/>
      <c r="R94" s="205"/>
      <c r="S94" s="205"/>
      <c r="T94" s="205"/>
      <c r="U94" s="205"/>
      <c r="V94" s="205"/>
    </row>
    <row r="95">
      <c r="A95" s="2" t="s">
        <v>332</v>
      </c>
      <c r="B95" s="211" t="s">
        <v>569</v>
      </c>
      <c r="C95" s="56"/>
      <c r="D95" s="211" t="s">
        <v>569</v>
      </c>
      <c r="E95" s="210" t="s">
        <v>565</v>
      </c>
      <c r="F95" s="214" t="s">
        <v>570</v>
      </c>
      <c r="G95" s="214" t="s">
        <v>602</v>
      </c>
      <c r="H95" s="205"/>
      <c r="I95" s="56"/>
      <c r="J95" s="211" t="s">
        <v>569</v>
      </c>
      <c r="K95" s="56"/>
      <c r="L95" s="210" t="s">
        <v>565</v>
      </c>
      <c r="M95" s="205"/>
      <c r="N95" s="205"/>
      <c r="O95" s="205"/>
      <c r="P95" s="205"/>
      <c r="Q95" s="205"/>
      <c r="R95" s="205"/>
      <c r="S95" s="205"/>
      <c r="T95" s="205"/>
      <c r="U95" s="205"/>
      <c r="V95" s="205"/>
    </row>
    <row r="96">
      <c r="A96" s="36" t="s">
        <v>338</v>
      </c>
      <c r="B96" s="210" t="s">
        <v>565</v>
      </c>
      <c r="C96" s="210" t="s">
        <v>565</v>
      </c>
      <c r="D96" s="210" t="s">
        <v>565</v>
      </c>
      <c r="E96" s="56"/>
      <c r="F96" s="210" t="s">
        <v>565</v>
      </c>
      <c r="G96" s="210" t="s">
        <v>565</v>
      </c>
      <c r="H96" s="210" t="s">
        <v>565</v>
      </c>
      <c r="I96" s="56"/>
      <c r="J96" s="210" t="s">
        <v>565</v>
      </c>
      <c r="K96" s="210" t="s">
        <v>565</v>
      </c>
      <c r="L96" s="210" t="s">
        <v>565</v>
      </c>
      <c r="M96" s="205"/>
      <c r="N96" s="205"/>
      <c r="O96" s="205"/>
      <c r="P96" s="205"/>
      <c r="Q96" s="205"/>
      <c r="R96" s="205"/>
      <c r="S96" s="205"/>
      <c r="T96" s="205"/>
      <c r="U96" s="205"/>
      <c r="V96" s="205"/>
    </row>
    <row r="97">
      <c r="A97" s="36" t="s">
        <v>426</v>
      </c>
      <c r="B97" s="210" t="s">
        <v>565</v>
      </c>
      <c r="C97" s="210" t="s">
        <v>565</v>
      </c>
      <c r="D97" s="210" t="s">
        <v>565</v>
      </c>
      <c r="E97" s="210" t="s">
        <v>565</v>
      </c>
      <c r="F97" s="213" t="s">
        <v>584</v>
      </c>
      <c r="G97" s="56"/>
      <c r="H97" s="210" t="s">
        <v>565</v>
      </c>
      <c r="I97" s="214" t="s">
        <v>603</v>
      </c>
      <c r="J97" s="211" t="s">
        <v>569</v>
      </c>
      <c r="K97" s="213" t="s">
        <v>584</v>
      </c>
      <c r="L97" s="213" t="s">
        <v>584</v>
      </c>
      <c r="M97" s="205"/>
      <c r="N97" s="205"/>
      <c r="O97" s="205"/>
      <c r="P97" s="205"/>
      <c r="Q97" s="205"/>
      <c r="R97" s="205"/>
      <c r="S97" s="205"/>
      <c r="T97" s="205"/>
      <c r="U97" s="205"/>
      <c r="V97" s="205"/>
    </row>
    <row r="98">
      <c r="A98" s="2" t="s">
        <v>539</v>
      </c>
      <c r="B98" s="205"/>
      <c r="C98" s="56"/>
      <c r="D98" s="56"/>
      <c r="E98" s="205"/>
      <c r="F98" s="56"/>
      <c r="G98" s="56"/>
      <c r="H98" s="205"/>
      <c r="I98" s="205"/>
      <c r="J98" s="56"/>
      <c r="K98" s="56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</row>
    <row r="99">
      <c r="A99" s="36" t="s">
        <v>444</v>
      </c>
      <c r="B99" s="56"/>
      <c r="C99" s="210" t="s">
        <v>565</v>
      </c>
      <c r="D99" s="56"/>
      <c r="E99" s="210" t="s">
        <v>565</v>
      </c>
      <c r="F99" s="56"/>
      <c r="G99" s="56"/>
      <c r="H99" s="213" t="s">
        <v>571</v>
      </c>
      <c r="I99" s="213" t="s">
        <v>572</v>
      </c>
      <c r="J99" s="211" t="s">
        <v>566</v>
      </c>
      <c r="K99" s="210" t="s">
        <v>565</v>
      </c>
      <c r="L99" s="56"/>
      <c r="M99" s="205"/>
      <c r="N99" s="205"/>
      <c r="O99" s="205"/>
      <c r="P99" s="205"/>
      <c r="Q99" s="205"/>
      <c r="R99" s="205"/>
      <c r="S99" s="205"/>
      <c r="T99" s="205"/>
      <c r="U99" s="205"/>
      <c r="V99" s="205"/>
    </row>
    <row r="100">
      <c r="A100" s="36" t="s">
        <v>528</v>
      </c>
      <c r="B100" s="56"/>
      <c r="C100" s="56"/>
      <c r="D100" s="210" t="s">
        <v>565</v>
      </c>
      <c r="E100" s="210" t="s">
        <v>565</v>
      </c>
      <c r="F100" s="205"/>
      <c r="G100" s="211" t="s">
        <v>604</v>
      </c>
      <c r="H100" s="205"/>
      <c r="I100" s="210" t="s">
        <v>565</v>
      </c>
      <c r="J100" s="205"/>
      <c r="K100" s="210" t="s">
        <v>565</v>
      </c>
      <c r="L100" s="210" t="s">
        <v>565</v>
      </c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</row>
    <row r="101">
      <c r="A101" s="2"/>
      <c r="B101" s="56"/>
      <c r="C101" s="56"/>
      <c r="D101" s="56"/>
      <c r="E101" s="56"/>
      <c r="F101" s="56"/>
      <c r="G101" s="212"/>
      <c r="H101" s="56"/>
      <c r="I101" s="56"/>
      <c r="J101" s="56"/>
      <c r="K101" s="56"/>
      <c r="L101" s="56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</row>
    <row r="102">
      <c r="A102" s="12" t="s">
        <v>24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</row>
    <row r="103">
      <c r="A103" s="36" t="s">
        <v>46</v>
      </c>
      <c r="B103" s="210" t="s">
        <v>565</v>
      </c>
      <c r="C103" s="214" t="s">
        <v>583</v>
      </c>
      <c r="D103" s="212"/>
      <c r="E103" s="214" t="s">
        <v>583</v>
      </c>
      <c r="F103" s="212"/>
      <c r="G103" s="56"/>
      <c r="H103" s="214" t="s">
        <v>583</v>
      </c>
      <c r="I103" s="210" t="s">
        <v>565</v>
      </c>
      <c r="J103" s="56"/>
      <c r="K103" s="56"/>
      <c r="L103" s="214" t="s">
        <v>583</v>
      </c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</row>
    <row r="104">
      <c r="A104" s="36" t="s">
        <v>51</v>
      </c>
      <c r="B104" s="210" t="s">
        <v>565</v>
      </c>
      <c r="C104" s="210" t="s">
        <v>565</v>
      </c>
      <c r="D104" s="210" t="s">
        <v>565</v>
      </c>
      <c r="E104" s="56"/>
      <c r="F104" s="210" t="s">
        <v>565</v>
      </c>
      <c r="G104" s="210" t="s">
        <v>565</v>
      </c>
      <c r="H104" s="210" t="s">
        <v>565</v>
      </c>
      <c r="I104" s="56"/>
      <c r="J104" s="210" t="s">
        <v>565</v>
      </c>
      <c r="K104" s="210" t="s">
        <v>565</v>
      </c>
      <c r="L104" s="210" t="s">
        <v>565</v>
      </c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</row>
    <row r="105">
      <c r="A105" s="36" t="s">
        <v>60</v>
      </c>
      <c r="B105" s="213" t="s">
        <v>571</v>
      </c>
      <c r="C105" s="213" t="s">
        <v>571</v>
      </c>
      <c r="D105" s="213" t="s">
        <v>571</v>
      </c>
      <c r="E105" s="213" t="s">
        <v>571</v>
      </c>
      <c r="F105" s="213" t="s">
        <v>571</v>
      </c>
      <c r="G105" s="210" t="s">
        <v>565</v>
      </c>
      <c r="H105" s="213" t="s">
        <v>571</v>
      </c>
      <c r="I105" s="213" t="s">
        <v>571</v>
      </c>
      <c r="J105" s="213" t="s">
        <v>571</v>
      </c>
      <c r="K105" s="213" t="s">
        <v>571</v>
      </c>
      <c r="L105" s="56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</row>
    <row r="106">
      <c r="A106" s="36" t="s">
        <v>65</v>
      </c>
      <c r="B106" s="210" t="s">
        <v>605</v>
      </c>
      <c r="C106" s="210" t="s">
        <v>605</v>
      </c>
      <c r="D106" s="56"/>
      <c r="E106" s="56"/>
      <c r="F106" s="56"/>
      <c r="G106" s="212"/>
      <c r="H106" s="212"/>
      <c r="I106" s="56"/>
      <c r="J106" s="210" t="s">
        <v>605</v>
      </c>
      <c r="K106" s="210" t="s">
        <v>606</v>
      </c>
      <c r="L106" s="210" t="s">
        <v>606</v>
      </c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</row>
    <row r="107">
      <c r="A107" s="36" t="s">
        <v>41</v>
      </c>
      <c r="B107" s="56"/>
      <c r="C107" s="212"/>
      <c r="D107" s="210" t="s">
        <v>565</v>
      </c>
      <c r="E107" s="210" t="s">
        <v>565</v>
      </c>
      <c r="F107" s="211" t="s">
        <v>569</v>
      </c>
      <c r="G107" s="210" t="s">
        <v>565</v>
      </c>
      <c r="H107" s="210" t="s">
        <v>565</v>
      </c>
      <c r="I107" s="211" t="s">
        <v>569</v>
      </c>
      <c r="J107" s="210" t="s">
        <v>565</v>
      </c>
      <c r="K107" s="56"/>
      <c r="L107" s="210" t="s">
        <v>565</v>
      </c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</row>
    <row r="108">
      <c r="A108" s="36" t="s">
        <v>189</v>
      </c>
      <c r="B108" s="56"/>
      <c r="C108" s="210" t="s">
        <v>607</v>
      </c>
      <c r="D108" s="215" t="s">
        <v>593</v>
      </c>
      <c r="E108" s="215" t="s">
        <v>593</v>
      </c>
      <c r="F108" s="215" t="s">
        <v>593</v>
      </c>
      <c r="G108" s="215" t="s">
        <v>593</v>
      </c>
      <c r="H108" s="215" t="s">
        <v>593</v>
      </c>
      <c r="I108" s="215" t="s">
        <v>593</v>
      </c>
      <c r="J108" s="56"/>
      <c r="K108" s="215" t="s">
        <v>593</v>
      </c>
      <c r="L108" s="56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</row>
    <row r="109">
      <c r="A109" s="36" t="s">
        <v>55</v>
      </c>
      <c r="B109" s="210" t="s">
        <v>565</v>
      </c>
      <c r="C109" s="56"/>
      <c r="D109" s="210" t="s">
        <v>565</v>
      </c>
      <c r="E109" s="210" t="s">
        <v>565</v>
      </c>
      <c r="F109" s="210" t="s">
        <v>565</v>
      </c>
      <c r="G109" s="210" t="s">
        <v>565</v>
      </c>
      <c r="H109" s="205"/>
      <c r="I109" s="210" t="s">
        <v>565</v>
      </c>
      <c r="J109" s="210" t="s">
        <v>565</v>
      </c>
      <c r="K109" s="210" t="s">
        <v>565</v>
      </c>
      <c r="L109" s="210" t="s">
        <v>565</v>
      </c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</row>
    <row r="110">
      <c r="A110" s="36" t="s">
        <v>190</v>
      </c>
      <c r="B110" s="56"/>
      <c r="C110" s="56"/>
      <c r="D110" s="56"/>
      <c r="E110" s="56"/>
      <c r="F110" s="205"/>
      <c r="G110" s="205"/>
      <c r="H110" s="205"/>
      <c r="I110" s="205"/>
      <c r="K110" s="212"/>
      <c r="L110" s="212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</row>
    <row r="111">
      <c r="A111" s="211" t="s">
        <v>402</v>
      </c>
      <c r="B111" s="205"/>
      <c r="C111" s="205"/>
      <c r="D111" s="56"/>
      <c r="E111" s="205"/>
      <c r="F111" s="56"/>
      <c r="G111" s="56"/>
      <c r="H111" s="56"/>
      <c r="I111" s="56"/>
      <c r="J111" s="56"/>
      <c r="K111" s="56"/>
      <c r="L111" s="56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</row>
    <row r="112">
      <c r="A112" s="209"/>
      <c r="B112" s="205"/>
      <c r="C112" s="205"/>
      <c r="D112" s="56"/>
      <c r="E112" s="205"/>
      <c r="F112" s="56"/>
      <c r="G112" s="56"/>
      <c r="H112" s="56"/>
      <c r="I112" s="56"/>
      <c r="J112" s="56"/>
      <c r="K112" s="56"/>
      <c r="L112" s="56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</row>
    <row r="113">
      <c r="A113" s="12" t="s">
        <v>27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</row>
    <row r="114">
      <c r="A114" s="36" t="s">
        <v>172</v>
      </c>
      <c r="B114" s="56"/>
      <c r="C114" s="56"/>
      <c r="D114" s="56"/>
      <c r="E114" s="210" t="s">
        <v>565</v>
      </c>
      <c r="F114" s="56"/>
      <c r="G114" s="56"/>
      <c r="H114" s="56"/>
      <c r="I114" s="56"/>
      <c r="J114" s="210" t="s">
        <v>565</v>
      </c>
      <c r="K114" s="56"/>
      <c r="L114" s="56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</row>
    <row r="115">
      <c r="A115" s="36" t="s">
        <v>57</v>
      </c>
      <c r="B115" s="211" t="s">
        <v>566</v>
      </c>
      <c r="C115" s="210" t="s">
        <v>565</v>
      </c>
      <c r="D115" s="210" t="s">
        <v>565</v>
      </c>
      <c r="E115" s="211" t="s">
        <v>566</v>
      </c>
      <c r="F115" s="210" t="s">
        <v>565</v>
      </c>
      <c r="G115" s="210" t="s">
        <v>565</v>
      </c>
      <c r="H115" s="210" t="s">
        <v>565</v>
      </c>
      <c r="I115" s="211" t="s">
        <v>566</v>
      </c>
      <c r="J115" s="213" t="s">
        <v>571</v>
      </c>
      <c r="K115" s="213" t="s">
        <v>571</v>
      </c>
      <c r="L115" s="211" t="s">
        <v>566</v>
      </c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</row>
    <row r="116">
      <c r="A116" s="36" t="s">
        <v>198</v>
      </c>
      <c r="B116" s="210" t="s">
        <v>565</v>
      </c>
      <c r="C116" s="210" t="s">
        <v>565</v>
      </c>
      <c r="D116" s="210" t="s">
        <v>565</v>
      </c>
      <c r="E116" s="212"/>
      <c r="F116" s="210" t="s">
        <v>565</v>
      </c>
      <c r="G116" s="210" t="s">
        <v>565</v>
      </c>
      <c r="H116" s="210" t="s">
        <v>565</v>
      </c>
      <c r="I116" s="212"/>
      <c r="J116" s="212"/>
      <c r="K116" s="210" t="s">
        <v>565</v>
      </c>
      <c r="L116" s="210" t="s">
        <v>565</v>
      </c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</row>
    <row r="117">
      <c r="A117" s="36" t="s">
        <v>194</v>
      </c>
      <c r="B117" s="56"/>
      <c r="C117" s="56"/>
      <c r="D117" s="56"/>
      <c r="E117" s="211" t="s">
        <v>566</v>
      </c>
      <c r="F117" s="211" t="s">
        <v>566</v>
      </c>
      <c r="G117" s="56"/>
      <c r="H117" s="56"/>
      <c r="I117" s="211" t="s">
        <v>566</v>
      </c>
      <c r="J117" s="56"/>
      <c r="K117" s="211" t="s">
        <v>566</v>
      </c>
      <c r="L117" s="56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</row>
    <row r="118">
      <c r="A118" s="36" t="s">
        <v>49</v>
      </c>
      <c r="B118" s="211" t="s">
        <v>566</v>
      </c>
      <c r="C118" s="211" t="s">
        <v>566</v>
      </c>
      <c r="D118" s="211" t="s">
        <v>566</v>
      </c>
      <c r="E118" s="205"/>
      <c r="F118" s="211" t="s">
        <v>566</v>
      </c>
      <c r="G118" s="210" t="s">
        <v>565</v>
      </c>
      <c r="H118" s="210" t="s">
        <v>565</v>
      </c>
      <c r="I118" s="211" t="s">
        <v>566</v>
      </c>
      <c r="J118" s="211" t="s">
        <v>566</v>
      </c>
      <c r="K118" s="211" t="s">
        <v>566</v>
      </c>
      <c r="L118" s="211" t="s">
        <v>566</v>
      </c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</row>
    <row r="119">
      <c r="A119" s="2" t="s">
        <v>176</v>
      </c>
      <c r="B119" s="213" t="s">
        <v>568</v>
      </c>
      <c r="C119" s="213" t="s">
        <v>568</v>
      </c>
      <c r="D119" s="213" t="s">
        <v>568</v>
      </c>
      <c r="E119" s="213" t="s">
        <v>568</v>
      </c>
      <c r="F119" s="56"/>
      <c r="G119" s="210" t="s">
        <v>565</v>
      </c>
      <c r="H119" s="210" t="s">
        <v>565</v>
      </c>
      <c r="I119" s="210" t="s">
        <v>565</v>
      </c>
      <c r="J119" s="210" t="s">
        <v>565</v>
      </c>
      <c r="K119" s="56"/>
      <c r="L119" s="213" t="s">
        <v>568</v>
      </c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</row>
    <row r="120">
      <c r="A120" s="36" t="s">
        <v>202</v>
      </c>
      <c r="B120" s="210" t="s">
        <v>565</v>
      </c>
      <c r="C120" s="210" t="s">
        <v>565</v>
      </c>
      <c r="D120" s="212"/>
      <c r="E120" s="210" t="s">
        <v>565</v>
      </c>
      <c r="F120" s="210" t="s">
        <v>565</v>
      </c>
      <c r="G120" s="210" t="s">
        <v>565</v>
      </c>
      <c r="H120" s="210" t="s">
        <v>565</v>
      </c>
      <c r="I120" s="210" t="s">
        <v>565</v>
      </c>
      <c r="J120" s="210" t="s">
        <v>565</v>
      </c>
      <c r="K120" s="210" t="s">
        <v>565</v>
      </c>
      <c r="L120" s="214" t="s">
        <v>583</v>
      </c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</row>
    <row r="121">
      <c r="A121" s="36" t="s">
        <v>193</v>
      </c>
      <c r="B121" s="56"/>
      <c r="C121" s="56"/>
      <c r="D121" s="210" t="s">
        <v>565</v>
      </c>
      <c r="E121" s="56"/>
      <c r="F121" s="56"/>
      <c r="G121" s="56"/>
      <c r="H121" s="56"/>
      <c r="I121" s="56"/>
      <c r="J121" s="56"/>
      <c r="K121" s="56"/>
      <c r="L121" s="56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</row>
    <row r="122">
      <c r="A122" s="36"/>
      <c r="B122" s="56"/>
      <c r="C122" s="56"/>
      <c r="D122" s="56"/>
      <c r="E122" s="205"/>
      <c r="F122" s="56"/>
      <c r="G122" s="56"/>
      <c r="H122" s="56"/>
      <c r="I122" s="56"/>
      <c r="J122" s="56"/>
      <c r="K122" s="56"/>
      <c r="L122" s="56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</row>
    <row r="123">
      <c r="A123" s="209" t="s">
        <v>221</v>
      </c>
      <c r="B123" s="56"/>
      <c r="C123" s="56"/>
      <c r="D123" s="56"/>
      <c r="E123" s="205"/>
      <c r="F123" s="56"/>
      <c r="G123" s="56"/>
      <c r="H123" s="56"/>
      <c r="I123" s="56"/>
      <c r="J123" s="56"/>
      <c r="K123" s="56"/>
      <c r="L123" s="56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</row>
    <row r="124">
      <c r="A124" s="36" t="s">
        <v>545</v>
      </c>
      <c r="B124" s="56"/>
      <c r="C124" s="211" t="s">
        <v>608</v>
      </c>
      <c r="D124" s="210" t="s">
        <v>609</v>
      </c>
      <c r="E124" s="210" t="s">
        <v>609</v>
      </c>
      <c r="F124" s="210" t="s">
        <v>609</v>
      </c>
      <c r="G124" s="210" t="s">
        <v>609</v>
      </c>
      <c r="H124" s="56"/>
      <c r="I124" s="210" t="s">
        <v>609</v>
      </c>
      <c r="J124" s="211" t="s">
        <v>597</v>
      </c>
      <c r="K124" s="210" t="s">
        <v>609</v>
      </c>
      <c r="L124" s="56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</row>
    <row r="125">
      <c r="A125" s="36" t="s">
        <v>485</v>
      </c>
      <c r="B125" s="56"/>
      <c r="C125" s="213" t="s">
        <v>610</v>
      </c>
      <c r="D125" s="56"/>
      <c r="E125" s="56"/>
      <c r="F125" s="211" t="s">
        <v>566</v>
      </c>
      <c r="G125" s="56"/>
      <c r="H125" s="213" t="s">
        <v>610</v>
      </c>
      <c r="I125" s="56"/>
      <c r="J125" s="213" t="s">
        <v>610</v>
      </c>
      <c r="K125" s="214" t="s">
        <v>611</v>
      </c>
      <c r="L125" s="213" t="s">
        <v>610</v>
      </c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</row>
    <row r="126">
      <c r="A126" s="2" t="s">
        <v>330</v>
      </c>
      <c r="B126" s="211" t="s">
        <v>591</v>
      </c>
      <c r="C126" s="210" t="s">
        <v>565</v>
      </c>
      <c r="D126" s="210" t="s">
        <v>565</v>
      </c>
      <c r="E126" s="210" t="s">
        <v>565</v>
      </c>
      <c r="F126" s="210" t="s">
        <v>565</v>
      </c>
      <c r="G126" s="211" t="s">
        <v>591</v>
      </c>
      <c r="H126" s="211" t="s">
        <v>591</v>
      </c>
      <c r="I126" s="211" t="s">
        <v>591</v>
      </c>
      <c r="J126" s="214" t="s">
        <v>574</v>
      </c>
      <c r="K126" s="212"/>
      <c r="L126" s="212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</row>
    <row r="127">
      <c r="A127" s="2" t="s">
        <v>470</v>
      </c>
      <c r="B127" s="211" t="s">
        <v>567</v>
      </c>
      <c r="C127" s="56"/>
      <c r="D127" s="211" t="s">
        <v>597</v>
      </c>
      <c r="E127" s="56"/>
      <c r="F127" s="211" t="s">
        <v>567</v>
      </c>
      <c r="G127" s="211" t="s">
        <v>567</v>
      </c>
      <c r="H127" s="56"/>
      <c r="I127" s="211" t="s">
        <v>567</v>
      </c>
      <c r="J127" s="56"/>
      <c r="K127" s="211" t="s">
        <v>567</v>
      </c>
      <c r="L127" s="211" t="s">
        <v>567</v>
      </c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</row>
    <row r="128">
      <c r="A128" s="2" t="s">
        <v>313</v>
      </c>
      <c r="B128" s="210" t="s">
        <v>565</v>
      </c>
      <c r="C128" s="213" t="s">
        <v>568</v>
      </c>
      <c r="D128" s="56"/>
      <c r="E128" s="213" t="s">
        <v>568</v>
      </c>
      <c r="F128" s="205"/>
      <c r="G128" s="213" t="s">
        <v>568</v>
      </c>
      <c r="H128" s="213" t="s">
        <v>568</v>
      </c>
      <c r="I128" s="56"/>
      <c r="K128" s="56"/>
      <c r="L128" s="213" t="s">
        <v>568</v>
      </c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</row>
    <row r="129">
      <c r="A129" s="2" t="s">
        <v>321</v>
      </c>
      <c r="B129" s="210" t="s">
        <v>565</v>
      </c>
      <c r="C129" s="210" t="s">
        <v>565</v>
      </c>
      <c r="D129" s="210" t="s">
        <v>565</v>
      </c>
      <c r="E129" s="210" t="s">
        <v>565</v>
      </c>
      <c r="F129" s="210" t="s">
        <v>565</v>
      </c>
      <c r="G129" s="210" t="s">
        <v>565</v>
      </c>
      <c r="H129" s="210" t="s">
        <v>565</v>
      </c>
      <c r="I129" s="210" t="s">
        <v>565</v>
      </c>
      <c r="J129" s="210" t="s">
        <v>565</v>
      </c>
      <c r="K129" s="210" t="s">
        <v>565</v>
      </c>
      <c r="L129" s="210" t="s">
        <v>565</v>
      </c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</row>
    <row r="130">
      <c r="A130" s="36" t="s">
        <v>449</v>
      </c>
      <c r="B130" s="211" t="s">
        <v>566</v>
      </c>
      <c r="C130" s="56"/>
      <c r="D130" s="210" t="s">
        <v>577</v>
      </c>
      <c r="E130" s="210" t="s">
        <v>577</v>
      </c>
      <c r="F130" s="56"/>
      <c r="G130" s="56"/>
      <c r="H130" s="213" t="s">
        <v>612</v>
      </c>
      <c r="I130" s="210" t="s">
        <v>577</v>
      </c>
      <c r="J130" s="213" t="s">
        <v>613</v>
      </c>
      <c r="K130" s="213" t="s">
        <v>610</v>
      </c>
      <c r="L130" s="210" t="s">
        <v>577</v>
      </c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</row>
    <row r="131">
      <c r="A131" s="2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</row>
    <row r="132">
      <c r="A132" s="3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</row>
    <row r="133">
      <c r="A133" s="206" t="s">
        <v>614</v>
      </c>
      <c r="B133" s="212"/>
      <c r="C133" s="212"/>
      <c r="D133" s="205"/>
      <c r="E133" s="212"/>
      <c r="F133" s="212"/>
      <c r="G133" s="212"/>
      <c r="H133" s="205"/>
      <c r="I133" s="212"/>
      <c r="J133" s="212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</row>
    <row r="134">
      <c r="A134" s="209" t="s">
        <v>224</v>
      </c>
      <c r="B134" s="205"/>
      <c r="C134" s="205"/>
      <c r="D134" s="205"/>
      <c r="E134" s="212"/>
      <c r="F134" s="205"/>
      <c r="G134" s="205"/>
      <c r="H134" s="205"/>
      <c r="I134" s="212"/>
      <c r="J134" s="212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</row>
    <row r="135">
      <c r="A135" s="36" t="s">
        <v>361</v>
      </c>
      <c r="B135" s="214" t="s">
        <v>570</v>
      </c>
      <c r="C135" s="56"/>
      <c r="D135" s="214" t="s">
        <v>570</v>
      </c>
      <c r="E135" s="214" t="s">
        <v>574</v>
      </c>
      <c r="F135" s="210" t="s">
        <v>565</v>
      </c>
      <c r="G135" s="214" t="s">
        <v>574</v>
      </c>
      <c r="H135" s="210" t="s">
        <v>565</v>
      </c>
      <c r="I135" s="56"/>
      <c r="J135" s="56"/>
      <c r="K135" s="214" t="s">
        <v>611</v>
      </c>
      <c r="L135" s="212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</row>
    <row r="136">
      <c r="A136" s="36" t="s">
        <v>357</v>
      </c>
      <c r="B136" s="211" t="s">
        <v>569</v>
      </c>
      <c r="C136" s="210" t="s">
        <v>565</v>
      </c>
      <c r="D136" s="213" t="s">
        <v>572</v>
      </c>
      <c r="E136" s="210" t="s">
        <v>565</v>
      </c>
      <c r="F136" s="211" t="s">
        <v>569</v>
      </c>
      <c r="G136" s="210" t="s">
        <v>565</v>
      </c>
      <c r="H136" s="211" t="s">
        <v>569</v>
      </c>
      <c r="I136" s="210" t="s">
        <v>565</v>
      </c>
      <c r="J136" s="211" t="s">
        <v>569</v>
      </c>
      <c r="K136" s="213" t="s">
        <v>571</v>
      </c>
      <c r="L136" s="213" t="s">
        <v>584</v>
      </c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</row>
    <row r="137">
      <c r="A137" s="36" t="s">
        <v>405</v>
      </c>
      <c r="B137" s="56"/>
      <c r="C137" s="210" t="s">
        <v>565</v>
      </c>
      <c r="D137" s="56"/>
      <c r="E137" s="210" t="s">
        <v>565</v>
      </c>
      <c r="F137" s="213" t="s">
        <v>572</v>
      </c>
      <c r="G137" s="56"/>
      <c r="H137" s="56"/>
      <c r="I137" s="56"/>
      <c r="J137" s="210" t="s">
        <v>565</v>
      </c>
      <c r="K137" s="210" t="s">
        <v>565</v>
      </c>
      <c r="L137" s="56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</row>
    <row r="138">
      <c r="A138" s="36" t="s">
        <v>503</v>
      </c>
      <c r="B138" s="210" t="s">
        <v>565</v>
      </c>
      <c r="C138" s="210" t="s">
        <v>565</v>
      </c>
      <c r="D138" s="210" t="s">
        <v>565</v>
      </c>
      <c r="E138" s="210" t="s">
        <v>565</v>
      </c>
      <c r="F138" s="210" t="s">
        <v>565</v>
      </c>
      <c r="G138" s="56"/>
      <c r="H138" s="210" t="s">
        <v>565</v>
      </c>
      <c r="I138" s="210" t="s">
        <v>565</v>
      </c>
      <c r="J138" s="210" t="s">
        <v>565</v>
      </c>
      <c r="K138" s="56"/>
      <c r="L138" s="56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</row>
    <row r="139">
      <c r="A139" s="36" t="s">
        <v>353</v>
      </c>
      <c r="B139" s="211" t="s">
        <v>566</v>
      </c>
      <c r="C139" s="56"/>
      <c r="D139" s="213" t="s">
        <v>571</v>
      </c>
      <c r="E139" s="211" t="s">
        <v>566</v>
      </c>
      <c r="F139" s="56"/>
      <c r="G139" s="212"/>
      <c r="H139" s="56"/>
      <c r="I139" s="56"/>
      <c r="J139" s="211" t="s">
        <v>591</v>
      </c>
      <c r="K139" s="213" t="s">
        <v>571</v>
      </c>
      <c r="L139" s="56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</row>
    <row r="140">
      <c r="A140" s="36" t="s">
        <v>366</v>
      </c>
      <c r="B140" s="211" t="s">
        <v>566</v>
      </c>
      <c r="C140" s="211" t="s">
        <v>569</v>
      </c>
      <c r="D140" s="211" t="s">
        <v>569</v>
      </c>
      <c r="E140" s="56"/>
      <c r="F140" s="212"/>
      <c r="G140" s="211" t="s">
        <v>569</v>
      </c>
      <c r="H140" s="211" t="s">
        <v>569</v>
      </c>
      <c r="I140" s="211" t="s">
        <v>566</v>
      </c>
      <c r="J140" s="56"/>
      <c r="K140" s="56"/>
      <c r="L140" s="211" t="s">
        <v>569</v>
      </c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</row>
    <row r="141">
      <c r="A141" s="2" t="s">
        <v>409</v>
      </c>
      <c r="B141" s="56"/>
      <c r="C141" s="214" t="s">
        <v>581</v>
      </c>
      <c r="D141" s="56"/>
      <c r="E141" s="56"/>
      <c r="F141" s="205"/>
      <c r="G141" s="214" t="s">
        <v>615</v>
      </c>
      <c r="H141" s="205"/>
      <c r="I141" s="214" t="s">
        <v>570</v>
      </c>
      <c r="J141" s="205"/>
      <c r="K141" s="205"/>
      <c r="L141" s="210" t="s">
        <v>565</v>
      </c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</row>
    <row r="142">
      <c r="A142" s="1" t="s">
        <v>465</v>
      </c>
      <c r="B142" s="56"/>
      <c r="C142" s="56"/>
      <c r="D142" s="205"/>
      <c r="E142" s="56"/>
      <c r="F142" s="210" t="s">
        <v>565</v>
      </c>
      <c r="G142" s="211" t="s">
        <v>580</v>
      </c>
      <c r="H142" s="210" t="s">
        <v>565</v>
      </c>
      <c r="I142" s="210" t="s">
        <v>565</v>
      </c>
      <c r="J142" s="210" t="s">
        <v>565</v>
      </c>
      <c r="K142" s="213" t="s">
        <v>572</v>
      </c>
      <c r="L142" s="213" t="s">
        <v>616</v>
      </c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</row>
    <row r="143">
      <c r="A143" s="36"/>
      <c r="B143" s="56"/>
      <c r="C143" s="56"/>
      <c r="D143" s="205"/>
      <c r="E143" s="56"/>
      <c r="F143" s="56"/>
      <c r="G143" s="56"/>
      <c r="H143" s="56"/>
      <c r="I143" s="56"/>
      <c r="J143" s="56"/>
      <c r="K143" s="56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</row>
    <row r="144">
      <c r="A144" s="209" t="s">
        <v>31</v>
      </c>
      <c r="B144" s="205"/>
      <c r="C144" s="205"/>
      <c r="D144" s="205"/>
      <c r="E144" s="212"/>
      <c r="F144" s="205"/>
      <c r="G144" s="56"/>
      <c r="H144" s="56"/>
      <c r="I144" s="212"/>
      <c r="J144" s="205"/>
      <c r="K144" s="205"/>
      <c r="L144" s="56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</row>
    <row r="145">
      <c r="A145" s="36" t="s">
        <v>186</v>
      </c>
      <c r="B145" s="205"/>
      <c r="C145" s="205"/>
      <c r="D145" s="205"/>
      <c r="E145" s="214" t="s">
        <v>570</v>
      </c>
      <c r="F145" s="210" t="s">
        <v>565</v>
      </c>
      <c r="G145" s="205"/>
      <c r="H145" s="205"/>
      <c r="I145" s="212"/>
      <c r="J145" s="205"/>
      <c r="K145" s="56"/>
      <c r="L145" s="56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</row>
    <row r="146">
      <c r="A146" s="36" t="s">
        <v>74</v>
      </c>
      <c r="B146" s="211" t="s">
        <v>566</v>
      </c>
      <c r="C146" s="205"/>
      <c r="D146" s="213" t="s">
        <v>571</v>
      </c>
      <c r="E146" s="56"/>
      <c r="F146" s="205"/>
      <c r="G146" s="211" t="s">
        <v>566</v>
      </c>
      <c r="H146" s="210" t="s">
        <v>617</v>
      </c>
      <c r="I146" s="210" t="s">
        <v>565</v>
      </c>
      <c r="J146" s="56"/>
      <c r="K146" s="56"/>
      <c r="L146" s="56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</row>
    <row r="147">
      <c r="A147" s="2" t="s">
        <v>205</v>
      </c>
      <c r="B147" s="211" t="s">
        <v>566</v>
      </c>
      <c r="C147" s="211" t="s">
        <v>566</v>
      </c>
      <c r="D147" s="211" t="s">
        <v>566</v>
      </c>
      <c r="E147" s="211" t="s">
        <v>566</v>
      </c>
      <c r="F147" s="56"/>
      <c r="G147" s="211" t="s">
        <v>566</v>
      </c>
      <c r="H147" s="211" t="s">
        <v>566</v>
      </c>
      <c r="I147" s="56"/>
      <c r="J147" s="210" t="s">
        <v>565</v>
      </c>
      <c r="K147" s="210" t="s">
        <v>565</v>
      </c>
      <c r="L147" s="211" t="s">
        <v>566</v>
      </c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</row>
    <row r="148">
      <c r="A148" s="36" t="s">
        <v>203</v>
      </c>
      <c r="B148" s="56"/>
      <c r="C148" s="56"/>
      <c r="D148" s="56"/>
      <c r="E148" s="56"/>
      <c r="F148" s="56"/>
      <c r="G148" s="56"/>
      <c r="H148" s="56"/>
      <c r="I148" s="213" t="s">
        <v>568</v>
      </c>
      <c r="J148" s="56"/>
      <c r="K148" s="213" t="s">
        <v>568</v>
      </c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</row>
    <row r="149">
      <c r="A149" s="2" t="s">
        <v>92</v>
      </c>
      <c r="B149" s="205"/>
      <c r="C149" s="210" t="s">
        <v>565</v>
      </c>
      <c r="D149" s="210" t="s">
        <v>565</v>
      </c>
      <c r="E149" s="210" t="s">
        <v>565</v>
      </c>
      <c r="F149" s="210" t="s">
        <v>565</v>
      </c>
      <c r="G149" s="210" t="s">
        <v>565</v>
      </c>
      <c r="H149" s="210" t="s">
        <v>565</v>
      </c>
      <c r="I149" s="210" t="s">
        <v>565</v>
      </c>
      <c r="J149" s="210" t="s">
        <v>565</v>
      </c>
      <c r="K149" s="210" t="s">
        <v>565</v>
      </c>
      <c r="L149" s="210" t="s">
        <v>565</v>
      </c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</row>
    <row r="150">
      <c r="A150" s="36" t="s">
        <v>185</v>
      </c>
      <c r="B150" s="214" t="s">
        <v>618</v>
      </c>
      <c r="C150" s="210" t="s">
        <v>565</v>
      </c>
      <c r="D150" s="56"/>
      <c r="E150" s="56"/>
      <c r="F150" s="210" t="s">
        <v>565</v>
      </c>
      <c r="G150" s="56"/>
      <c r="H150" s="56"/>
      <c r="I150" s="210" t="s">
        <v>565</v>
      </c>
      <c r="J150" s="210" t="s">
        <v>565</v>
      </c>
      <c r="K150" s="56"/>
      <c r="L150" s="210" t="s">
        <v>565</v>
      </c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</row>
    <row r="151">
      <c r="A151" s="2" t="s">
        <v>173</v>
      </c>
      <c r="B151" s="211" t="s">
        <v>566</v>
      </c>
      <c r="C151" s="210" t="s">
        <v>565</v>
      </c>
      <c r="D151" s="210" t="s">
        <v>565</v>
      </c>
      <c r="E151" s="210" t="s">
        <v>565</v>
      </c>
      <c r="F151" s="210" t="s">
        <v>565</v>
      </c>
      <c r="G151" s="211" t="s">
        <v>566</v>
      </c>
      <c r="H151" s="210" t="s">
        <v>565</v>
      </c>
      <c r="I151" s="210" t="s">
        <v>565</v>
      </c>
      <c r="J151" s="210" t="s">
        <v>565</v>
      </c>
      <c r="K151" s="210" t="s">
        <v>565</v>
      </c>
      <c r="L151" s="210" t="s">
        <v>565</v>
      </c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</row>
    <row r="152">
      <c r="A152" s="36" t="s">
        <v>200</v>
      </c>
      <c r="B152" s="210" t="s">
        <v>565</v>
      </c>
      <c r="C152" s="210" t="s">
        <v>565</v>
      </c>
      <c r="D152" s="210" t="s">
        <v>565</v>
      </c>
      <c r="E152" s="56"/>
      <c r="F152" s="210" t="s">
        <v>565</v>
      </c>
      <c r="G152" s="210" t="s">
        <v>565</v>
      </c>
      <c r="H152" s="210" t="s">
        <v>565</v>
      </c>
      <c r="I152" s="56"/>
      <c r="J152" s="210" t="s">
        <v>565</v>
      </c>
      <c r="K152" s="210" t="s">
        <v>565</v>
      </c>
      <c r="L152" s="210" t="s">
        <v>565</v>
      </c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</row>
    <row r="153">
      <c r="A153" s="212"/>
      <c r="B153" s="205"/>
      <c r="C153" s="212"/>
      <c r="D153" s="212"/>
      <c r="E153" s="56"/>
      <c r="F153" s="56"/>
      <c r="G153" s="56"/>
      <c r="H153" s="56"/>
      <c r="I153" s="56"/>
      <c r="J153" s="56"/>
      <c r="K153" s="56"/>
      <c r="L153" s="56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</row>
    <row r="154">
      <c r="A154" s="209" t="s">
        <v>30</v>
      </c>
      <c r="B154" s="205"/>
      <c r="C154" s="212"/>
      <c r="D154" s="212"/>
      <c r="E154" s="205"/>
      <c r="F154" s="205"/>
      <c r="G154" s="212"/>
      <c r="H154" s="205"/>
      <c r="I154" s="212"/>
      <c r="J154" s="212"/>
      <c r="K154" s="56"/>
      <c r="L154" s="56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</row>
    <row r="155">
      <c r="A155" s="2" t="s">
        <v>197</v>
      </c>
      <c r="B155" s="210" t="s">
        <v>565</v>
      </c>
      <c r="C155" s="210" t="s">
        <v>565</v>
      </c>
      <c r="D155" s="210" t="s">
        <v>565</v>
      </c>
      <c r="E155" s="210" t="s">
        <v>565</v>
      </c>
      <c r="F155" s="210" t="s">
        <v>565</v>
      </c>
      <c r="G155" s="214" t="s">
        <v>570</v>
      </c>
      <c r="H155" s="210" t="s">
        <v>565</v>
      </c>
      <c r="I155" s="210" t="s">
        <v>565</v>
      </c>
      <c r="J155" s="210" t="s">
        <v>565</v>
      </c>
      <c r="K155" s="210" t="s">
        <v>565</v>
      </c>
      <c r="L155" s="210" t="s">
        <v>565</v>
      </c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</row>
    <row r="156">
      <c r="A156" s="36" t="s">
        <v>77</v>
      </c>
      <c r="B156" s="213" t="s">
        <v>568</v>
      </c>
      <c r="C156" s="213" t="s">
        <v>568</v>
      </c>
      <c r="D156" s="56"/>
      <c r="E156" s="210" t="s">
        <v>565</v>
      </c>
      <c r="F156" s="210" t="s">
        <v>565</v>
      </c>
      <c r="G156" s="214" t="s">
        <v>570</v>
      </c>
      <c r="H156" s="210" t="s">
        <v>565</v>
      </c>
      <c r="I156" s="211" t="s">
        <v>569</v>
      </c>
      <c r="J156" s="211" t="s">
        <v>569</v>
      </c>
      <c r="K156" s="210" t="s">
        <v>565</v>
      </c>
      <c r="L156" s="210" t="s">
        <v>565</v>
      </c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</row>
    <row r="157">
      <c r="A157" s="1" t="s">
        <v>180</v>
      </c>
      <c r="B157" s="210" t="s">
        <v>565</v>
      </c>
      <c r="C157" s="210" t="s">
        <v>565</v>
      </c>
      <c r="D157" s="210" t="s">
        <v>565</v>
      </c>
      <c r="E157" s="210" t="s">
        <v>565</v>
      </c>
      <c r="F157" s="210" t="s">
        <v>565</v>
      </c>
      <c r="G157" s="56"/>
      <c r="H157" s="210" t="s">
        <v>565</v>
      </c>
      <c r="I157" s="210" t="s">
        <v>565</v>
      </c>
      <c r="J157" s="210" t="s">
        <v>565</v>
      </c>
      <c r="K157" s="211" t="s">
        <v>591</v>
      </c>
      <c r="L157" s="211" t="s">
        <v>591</v>
      </c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</row>
    <row r="158">
      <c r="A158" s="36" t="s">
        <v>181</v>
      </c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</row>
    <row r="159">
      <c r="A159" s="36" t="s">
        <v>165</v>
      </c>
      <c r="B159" s="213" t="s">
        <v>568</v>
      </c>
      <c r="C159" s="210" t="s">
        <v>565</v>
      </c>
      <c r="D159" s="210" t="s">
        <v>565</v>
      </c>
      <c r="E159" s="211" t="s">
        <v>566</v>
      </c>
      <c r="F159" s="211" t="s">
        <v>566</v>
      </c>
      <c r="G159" s="214" t="s">
        <v>570</v>
      </c>
      <c r="H159" s="211" t="s">
        <v>566</v>
      </c>
      <c r="I159" s="56"/>
      <c r="J159" s="211" t="s">
        <v>566</v>
      </c>
      <c r="K159" s="211" t="s">
        <v>591</v>
      </c>
      <c r="L159" s="211" t="s">
        <v>591</v>
      </c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</row>
    <row r="160">
      <c r="A160" s="36" t="s">
        <v>91</v>
      </c>
      <c r="B160" s="205"/>
      <c r="C160" s="205"/>
      <c r="D160" s="213" t="s">
        <v>568</v>
      </c>
      <c r="E160" s="212"/>
      <c r="F160" s="212"/>
      <c r="G160" s="213" t="s">
        <v>571</v>
      </c>
      <c r="H160" s="212"/>
      <c r="I160" s="212"/>
      <c r="J160" s="56"/>
      <c r="K160" s="56"/>
      <c r="L160" s="56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</row>
    <row r="161">
      <c r="A161" s="36" t="s">
        <v>73</v>
      </c>
      <c r="B161" s="214" t="s">
        <v>615</v>
      </c>
      <c r="C161" s="213" t="s">
        <v>610</v>
      </c>
      <c r="D161" s="211" t="s">
        <v>566</v>
      </c>
      <c r="E161" s="56"/>
      <c r="F161" s="210" t="s">
        <v>565</v>
      </c>
      <c r="G161" s="210" t="s">
        <v>565</v>
      </c>
      <c r="H161" s="214" t="s">
        <v>615</v>
      </c>
      <c r="I161" s="214" t="s">
        <v>615</v>
      </c>
      <c r="J161" s="56"/>
      <c r="K161" s="56"/>
      <c r="L161" s="56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</row>
    <row r="162">
      <c r="A162" s="1" t="s">
        <v>101</v>
      </c>
      <c r="B162" s="56"/>
      <c r="C162" s="205"/>
      <c r="D162" s="212"/>
      <c r="E162" s="56"/>
      <c r="F162" s="212"/>
      <c r="G162" s="56"/>
      <c r="H162" s="56"/>
      <c r="I162" s="210" t="s">
        <v>565</v>
      </c>
      <c r="J162" s="210" t="s">
        <v>565</v>
      </c>
      <c r="K162" s="210" t="s">
        <v>565</v>
      </c>
      <c r="L162" s="210" t="s">
        <v>565</v>
      </c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</row>
    <row r="163">
      <c r="A163" s="12"/>
      <c r="B163" s="56"/>
      <c r="C163" s="56"/>
      <c r="D163" s="212"/>
      <c r="E163" s="212"/>
      <c r="F163" s="56"/>
      <c r="G163" s="56"/>
      <c r="H163" s="212"/>
      <c r="I163" s="205"/>
      <c r="J163" s="205"/>
      <c r="K163" s="212"/>
      <c r="L163" s="216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</row>
    <row r="164">
      <c r="A164" s="12" t="s">
        <v>33</v>
      </c>
      <c r="B164" s="56"/>
      <c r="C164" s="56"/>
      <c r="D164" s="212"/>
      <c r="E164" s="212"/>
      <c r="F164" s="56"/>
      <c r="G164" s="56"/>
      <c r="H164" s="212"/>
      <c r="I164" s="205"/>
      <c r="J164" s="205"/>
      <c r="K164" s="212"/>
      <c r="L164" s="216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</row>
    <row r="165">
      <c r="A165" s="36" t="s">
        <v>71</v>
      </c>
      <c r="B165" s="213" t="s">
        <v>619</v>
      </c>
      <c r="C165" s="210" t="s">
        <v>620</v>
      </c>
      <c r="D165" s="56"/>
      <c r="E165" s="210" t="s">
        <v>565</v>
      </c>
      <c r="F165" s="56"/>
      <c r="G165" s="56"/>
      <c r="H165" s="210" t="s">
        <v>621</v>
      </c>
      <c r="I165" s="56"/>
      <c r="J165" s="210" t="s">
        <v>565</v>
      </c>
      <c r="K165" s="56"/>
      <c r="L165" s="210" t="s">
        <v>565</v>
      </c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</row>
    <row r="166">
      <c r="A166" s="1" t="s">
        <v>88</v>
      </c>
      <c r="B166" s="205"/>
      <c r="C166" s="56"/>
      <c r="D166" s="210" t="s">
        <v>565</v>
      </c>
      <c r="E166" s="210" t="s">
        <v>565</v>
      </c>
      <c r="F166" s="210" t="s">
        <v>565</v>
      </c>
      <c r="G166" s="210" t="s">
        <v>565</v>
      </c>
      <c r="H166" s="210" t="s">
        <v>565</v>
      </c>
      <c r="I166" s="210" t="s">
        <v>565</v>
      </c>
      <c r="J166" s="56"/>
      <c r="K166" s="210" t="s">
        <v>565</v>
      </c>
      <c r="L166" s="56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</row>
    <row r="167">
      <c r="A167" s="2" t="s">
        <v>75</v>
      </c>
      <c r="B167" s="210" t="s">
        <v>565</v>
      </c>
      <c r="C167" s="210" t="s">
        <v>565</v>
      </c>
      <c r="D167" s="210" t="s">
        <v>565</v>
      </c>
      <c r="E167" s="210" t="s">
        <v>565</v>
      </c>
      <c r="F167" s="210" t="s">
        <v>565</v>
      </c>
      <c r="G167" s="210" t="s">
        <v>565</v>
      </c>
      <c r="H167" s="56"/>
      <c r="I167" s="210" t="s">
        <v>565</v>
      </c>
      <c r="J167" s="210" t="s">
        <v>565</v>
      </c>
      <c r="K167" s="210" t="s">
        <v>565</v>
      </c>
      <c r="L167" s="210" t="s">
        <v>565</v>
      </c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</row>
    <row r="168">
      <c r="A168" s="36" t="s">
        <v>188</v>
      </c>
      <c r="B168" s="211" t="s">
        <v>566</v>
      </c>
      <c r="C168" s="211" t="s">
        <v>566</v>
      </c>
      <c r="D168" s="211" t="s">
        <v>566</v>
      </c>
      <c r="E168" s="212"/>
      <c r="F168" s="56"/>
      <c r="G168" s="213" t="s">
        <v>572</v>
      </c>
      <c r="H168" s="213" t="s">
        <v>572</v>
      </c>
      <c r="I168" s="212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</row>
    <row r="169">
      <c r="A169" s="2" t="s">
        <v>212</v>
      </c>
      <c r="B169" s="210" t="s">
        <v>565</v>
      </c>
      <c r="C169" s="210" t="s">
        <v>565</v>
      </c>
      <c r="D169" s="56"/>
      <c r="E169" s="56"/>
      <c r="F169" s="211" t="s">
        <v>566</v>
      </c>
      <c r="G169" s="210" t="s">
        <v>565</v>
      </c>
      <c r="H169" s="212"/>
      <c r="I169" s="212"/>
      <c r="J169" s="210" t="s">
        <v>565</v>
      </c>
      <c r="K169" s="56"/>
      <c r="L169" s="211" t="s">
        <v>566</v>
      </c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</row>
    <row r="170">
      <c r="A170" s="36" t="s">
        <v>79</v>
      </c>
      <c r="B170" s="56"/>
      <c r="C170" s="56"/>
      <c r="D170" s="210" t="s">
        <v>565</v>
      </c>
      <c r="E170" s="210" t="s">
        <v>565</v>
      </c>
      <c r="F170" s="213" t="s">
        <v>571</v>
      </c>
      <c r="G170" s="56"/>
      <c r="H170" s="213" t="s">
        <v>571</v>
      </c>
      <c r="I170" s="213" t="s">
        <v>571</v>
      </c>
      <c r="J170" s="211" t="s">
        <v>566</v>
      </c>
      <c r="K170" s="213" t="s">
        <v>573</v>
      </c>
      <c r="L170" s="213" t="s">
        <v>573</v>
      </c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</row>
    <row r="171">
      <c r="A171" s="36" t="s">
        <v>83</v>
      </c>
      <c r="B171" s="214" t="s">
        <v>603</v>
      </c>
      <c r="C171" s="56"/>
      <c r="D171" s="214" t="s">
        <v>603</v>
      </c>
      <c r="E171" s="210" t="s">
        <v>565</v>
      </c>
      <c r="F171" s="56"/>
      <c r="G171" s="56"/>
      <c r="H171" s="56"/>
      <c r="I171" s="210" t="s">
        <v>565</v>
      </c>
      <c r="J171" s="210" t="s">
        <v>622</v>
      </c>
      <c r="K171" s="210" t="s">
        <v>565</v>
      </c>
      <c r="L171" s="210" t="s">
        <v>565</v>
      </c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</row>
    <row r="172">
      <c r="A172" s="36" t="s">
        <v>623</v>
      </c>
      <c r="B172" s="56"/>
      <c r="C172" s="214" t="s">
        <v>624</v>
      </c>
      <c r="D172" s="56"/>
      <c r="E172" s="56"/>
      <c r="F172" s="214" t="s">
        <v>624</v>
      </c>
      <c r="G172" s="214" t="s">
        <v>624</v>
      </c>
      <c r="H172" s="214" t="s">
        <v>574</v>
      </c>
      <c r="I172" s="214" t="s">
        <v>574</v>
      </c>
      <c r="J172" s="56"/>
      <c r="K172" s="214" t="s">
        <v>574</v>
      </c>
      <c r="L172" s="56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</row>
    <row r="173">
      <c r="A173" s="3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</row>
    <row r="174">
      <c r="A174" s="12" t="s">
        <v>227</v>
      </c>
      <c r="B174" s="205"/>
      <c r="C174" s="212"/>
      <c r="D174" s="205"/>
      <c r="E174" s="212"/>
      <c r="F174" s="212"/>
      <c r="G174" s="212"/>
      <c r="H174" s="212"/>
      <c r="I174" s="205"/>
      <c r="J174" s="56"/>
      <c r="K174" s="56"/>
      <c r="L174" s="56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</row>
    <row r="175">
      <c r="A175" s="2" t="s">
        <v>382</v>
      </c>
      <c r="B175" s="210" t="s">
        <v>565</v>
      </c>
      <c r="C175" s="210" t="s">
        <v>565</v>
      </c>
      <c r="D175" s="210" t="s">
        <v>565</v>
      </c>
      <c r="E175" s="210" t="s">
        <v>565</v>
      </c>
      <c r="F175" s="210" t="s">
        <v>565</v>
      </c>
      <c r="G175" s="210" t="s">
        <v>565</v>
      </c>
      <c r="H175" s="210" t="s">
        <v>565</v>
      </c>
      <c r="I175" s="210" t="s">
        <v>565</v>
      </c>
      <c r="J175" s="210" t="s">
        <v>565</v>
      </c>
      <c r="K175" s="210" t="s">
        <v>565</v>
      </c>
      <c r="L175" s="210" t="s">
        <v>565</v>
      </c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</row>
    <row r="176">
      <c r="A176" s="2" t="s">
        <v>414</v>
      </c>
      <c r="B176" s="56"/>
      <c r="C176" s="210" t="s">
        <v>565</v>
      </c>
      <c r="D176" s="211" t="s">
        <v>566</v>
      </c>
      <c r="E176" s="210" t="s">
        <v>565</v>
      </c>
      <c r="F176" s="211" t="s">
        <v>566</v>
      </c>
      <c r="G176" s="210" t="s">
        <v>625</v>
      </c>
      <c r="H176" s="210" t="s">
        <v>565</v>
      </c>
      <c r="I176" s="211" t="s">
        <v>566</v>
      </c>
      <c r="J176" s="210" t="s">
        <v>565</v>
      </c>
      <c r="K176" s="210" t="s">
        <v>565</v>
      </c>
      <c r="L176" s="210" t="s">
        <v>565</v>
      </c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</row>
    <row r="177">
      <c r="A177" s="36" t="s">
        <v>378</v>
      </c>
      <c r="B177" s="210" t="s">
        <v>565</v>
      </c>
      <c r="C177" s="210" t="s">
        <v>565</v>
      </c>
      <c r="D177" s="213" t="s">
        <v>568</v>
      </c>
      <c r="E177" s="56"/>
      <c r="F177" s="210" t="s">
        <v>565</v>
      </c>
      <c r="G177" s="210" t="s">
        <v>565</v>
      </c>
      <c r="H177" s="56"/>
      <c r="I177" s="56"/>
      <c r="K177" s="56"/>
      <c r="L177" s="210" t="s">
        <v>565</v>
      </c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</row>
    <row r="178">
      <c r="A178" s="36" t="s">
        <v>374</v>
      </c>
      <c r="B178" s="210" t="s">
        <v>565</v>
      </c>
      <c r="C178" s="210" t="s">
        <v>565</v>
      </c>
      <c r="D178" s="56"/>
      <c r="E178" s="210" t="s">
        <v>565</v>
      </c>
      <c r="F178" s="210" t="s">
        <v>565</v>
      </c>
      <c r="G178" s="210" t="s">
        <v>565</v>
      </c>
      <c r="H178" s="210" t="s">
        <v>565</v>
      </c>
      <c r="I178" s="210" t="s">
        <v>625</v>
      </c>
      <c r="J178" s="210" t="s">
        <v>565</v>
      </c>
      <c r="K178" s="210" t="s">
        <v>565</v>
      </c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</row>
    <row r="179">
      <c r="A179" s="2" t="s">
        <v>412</v>
      </c>
      <c r="B179" s="56"/>
      <c r="C179" s="210" t="s">
        <v>565</v>
      </c>
      <c r="D179" s="56"/>
      <c r="E179" s="210" t="s">
        <v>565</v>
      </c>
      <c r="F179" s="56"/>
      <c r="G179" s="56"/>
      <c r="H179" s="56"/>
      <c r="I179" s="56"/>
      <c r="J179" s="212"/>
      <c r="K179" s="210" t="s">
        <v>626</v>
      </c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</row>
    <row r="180">
      <c r="A180" s="36" t="s">
        <v>385</v>
      </c>
      <c r="B180" s="210" t="s">
        <v>565</v>
      </c>
      <c r="C180" s="56"/>
      <c r="D180" s="56"/>
      <c r="E180" s="210" t="s">
        <v>565</v>
      </c>
      <c r="F180" s="210" t="s">
        <v>565</v>
      </c>
      <c r="G180" s="210" t="s">
        <v>565</v>
      </c>
      <c r="H180" s="210" t="s">
        <v>565</v>
      </c>
      <c r="I180" s="210" t="s">
        <v>565</v>
      </c>
      <c r="J180" s="210" t="s">
        <v>565</v>
      </c>
      <c r="K180" s="210" t="s">
        <v>565</v>
      </c>
      <c r="L180" s="210" t="s">
        <v>565</v>
      </c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</row>
    <row r="181">
      <c r="A181" s="36" t="s">
        <v>371</v>
      </c>
      <c r="B181" s="214" t="s">
        <v>570</v>
      </c>
      <c r="C181" s="56"/>
      <c r="D181" s="214" t="s">
        <v>570</v>
      </c>
      <c r="E181" s="56"/>
      <c r="F181" s="56"/>
      <c r="G181" s="56"/>
      <c r="H181" s="214" t="s">
        <v>570</v>
      </c>
      <c r="I181" s="56"/>
      <c r="J181" s="213" t="s">
        <v>568</v>
      </c>
      <c r="K181" s="56"/>
      <c r="L181" s="56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</row>
    <row r="182">
      <c r="A182" s="211" t="s">
        <v>544</v>
      </c>
      <c r="B182" s="56"/>
      <c r="C182" s="56"/>
      <c r="D182" s="215" t="s">
        <v>593</v>
      </c>
      <c r="E182" s="56"/>
      <c r="F182" s="56"/>
      <c r="G182" s="56"/>
      <c r="H182" s="56"/>
      <c r="I182" s="56"/>
      <c r="J182" s="56"/>
      <c r="K182" s="56"/>
      <c r="L182" s="56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</row>
    <row r="183">
      <c r="A183" s="56" t="s">
        <v>500</v>
      </c>
      <c r="B183" s="56"/>
      <c r="C183" s="212"/>
      <c r="D183" s="56"/>
      <c r="E183" s="212"/>
      <c r="F183" s="56"/>
      <c r="G183" s="212"/>
      <c r="H183" s="205"/>
      <c r="I183" s="210" t="s">
        <v>565</v>
      </c>
      <c r="J183" s="212"/>
      <c r="K183" s="212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</row>
    <row r="184">
      <c r="A184" s="56"/>
      <c r="B184" s="56"/>
      <c r="C184" s="212"/>
      <c r="D184" s="56"/>
      <c r="E184" s="212"/>
      <c r="F184" s="56"/>
      <c r="G184" s="212"/>
      <c r="H184" s="205"/>
      <c r="I184" s="212"/>
      <c r="J184" s="212"/>
      <c r="K184" s="212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</row>
    <row r="185">
      <c r="A185" s="12" t="s">
        <v>223</v>
      </c>
      <c r="B185" s="56"/>
      <c r="C185" s="212"/>
      <c r="D185" s="205"/>
      <c r="E185" s="56"/>
      <c r="F185" s="56"/>
      <c r="G185" s="212"/>
      <c r="H185" s="212"/>
      <c r="I185" s="212"/>
      <c r="J185" s="212"/>
      <c r="K185" s="212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</row>
    <row r="186">
      <c r="A186" s="2" t="s">
        <v>349</v>
      </c>
      <c r="B186" s="213" t="s">
        <v>572</v>
      </c>
      <c r="C186" s="56"/>
      <c r="D186" s="213" t="s">
        <v>572</v>
      </c>
      <c r="E186" s="213" t="s">
        <v>572</v>
      </c>
      <c r="F186" s="213" t="s">
        <v>572</v>
      </c>
      <c r="G186" s="213" t="s">
        <v>572</v>
      </c>
      <c r="H186" s="213" t="s">
        <v>572</v>
      </c>
      <c r="I186" s="213" t="s">
        <v>572</v>
      </c>
      <c r="J186" s="213" t="s">
        <v>572</v>
      </c>
      <c r="K186" s="56"/>
      <c r="L186" s="213" t="s">
        <v>572</v>
      </c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</row>
    <row r="187">
      <c r="A187" s="36" t="s">
        <v>403</v>
      </c>
      <c r="B187" s="211" t="s">
        <v>566</v>
      </c>
      <c r="C187" s="210" t="s">
        <v>565</v>
      </c>
      <c r="D187" s="210" t="s">
        <v>591</v>
      </c>
      <c r="E187" s="213" t="s">
        <v>573</v>
      </c>
      <c r="F187" s="210" t="s">
        <v>565</v>
      </c>
      <c r="G187" s="56"/>
      <c r="H187" s="212"/>
      <c r="I187" s="212"/>
      <c r="J187" s="211" t="s">
        <v>566</v>
      </c>
      <c r="K187" s="205"/>
      <c r="L187" s="212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</row>
    <row r="188">
      <c r="A188" s="36" t="s">
        <v>433</v>
      </c>
      <c r="B188" s="210" t="s">
        <v>565</v>
      </c>
      <c r="C188" s="210" t="s">
        <v>565</v>
      </c>
      <c r="D188" s="210" t="s">
        <v>565</v>
      </c>
      <c r="E188" s="210" t="s">
        <v>565</v>
      </c>
      <c r="F188" s="210" t="s">
        <v>565</v>
      </c>
      <c r="G188" s="210" t="s">
        <v>565</v>
      </c>
      <c r="H188" s="210" t="s">
        <v>565</v>
      </c>
      <c r="I188" s="56"/>
      <c r="J188" s="56"/>
      <c r="K188" s="213" t="s">
        <v>627</v>
      </c>
      <c r="L188" s="56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</row>
    <row r="189">
      <c r="A189" s="36" t="s">
        <v>356</v>
      </c>
      <c r="B189" s="211" t="s">
        <v>569</v>
      </c>
      <c r="C189" s="211" t="s">
        <v>569</v>
      </c>
      <c r="D189" s="211" t="s">
        <v>569</v>
      </c>
      <c r="E189" s="214" t="s">
        <v>570</v>
      </c>
      <c r="F189" s="210" t="s">
        <v>565</v>
      </c>
      <c r="G189" s="56"/>
      <c r="H189" s="211" t="s">
        <v>569</v>
      </c>
      <c r="I189" s="211" t="s">
        <v>569</v>
      </c>
      <c r="J189" s="211" t="s">
        <v>569</v>
      </c>
      <c r="K189" s="211" t="s">
        <v>569</v>
      </c>
      <c r="L189" s="215" t="s">
        <v>593</v>
      </c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</row>
    <row r="190">
      <c r="A190" s="36" t="s">
        <v>406</v>
      </c>
      <c r="B190" s="205"/>
      <c r="C190" s="211" t="s">
        <v>566</v>
      </c>
      <c r="D190" s="210" t="s">
        <v>565</v>
      </c>
      <c r="E190" s="211" t="s">
        <v>569</v>
      </c>
      <c r="F190" s="210" t="s">
        <v>628</v>
      </c>
      <c r="G190" s="210" t="s">
        <v>628</v>
      </c>
      <c r="H190" s="56"/>
      <c r="I190" s="210" t="s">
        <v>591</v>
      </c>
      <c r="J190" s="210" t="s">
        <v>564</v>
      </c>
      <c r="K190" s="213" t="s">
        <v>571</v>
      </c>
      <c r="L190" s="213" t="s">
        <v>629</v>
      </c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</row>
    <row r="191">
      <c r="A191" s="217" t="s">
        <v>360</v>
      </c>
      <c r="B191" s="213" t="s">
        <v>571</v>
      </c>
      <c r="C191" s="212"/>
      <c r="D191" s="205"/>
      <c r="E191" s="212"/>
      <c r="F191" s="212"/>
      <c r="G191" s="212"/>
      <c r="H191" s="56"/>
      <c r="I191" s="212"/>
      <c r="J191" s="56"/>
      <c r="K191" s="56"/>
      <c r="L191" s="56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</row>
    <row r="192">
      <c r="A192" s="217" t="s">
        <v>402</v>
      </c>
      <c r="B192" s="205"/>
      <c r="C192" s="211" t="s">
        <v>566</v>
      </c>
      <c r="D192" s="205"/>
      <c r="E192" s="212"/>
      <c r="F192" s="212"/>
      <c r="G192" s="212"/>
      <c r="H192" s="212"/>
      <c r="I192" s="212"/>
      <c r="J192" s="205"/>
      <c r="K192" s="56"/>
      <c r="L192" s="212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</row>
    <row r="193">
      <c r="A193" s="1" t="s">
        <v>477</v>
      </c>
      <c r="B193" s="56"/>
      <c r="C193" s="212"/>
      <c r="D193" s="56"/>
      <c r="E193" s="56"/>
      <c r="F193" s="56"/>
      <c r="G193" s="210" t="s">
        <v>565</v>
      </c>
      <c r="H193" s="210" t="s">
        <v>565</v>
      </c>
      <c r="I193" s="210" t="s">
        <v>565</v>
      </c>
      <c r="J193" s="56"/>
      <c r="K193" s="56"/>
      <c r="L193" s="213" t="s">
        <v>572</v>
      </c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</row>
    <row r="194">
      <c r="A194" s="1" t="s">
        <v>476</v>
      </c>
      <c r="B194" s="56"/>
      <c r="C194" s="212"/>
      <c r="D194" s="56"/>
      <c r="E194" s="56"/>
      <c r="F194" s="56"/>
      <c r="G194" s="210" t="s">
        <v>595</v>
      </c>
      <c r="H194" s="210" t="s">
        <v>595</v>
      </c>
      <c r="I194" s="211" t="s">
        <v>569</v>
      </c>
      <c r="J194" s="56"/>
      <c r="K194" s="211" t="s">
        <v>569</v>
      </c>
      <c r="L194" s="56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</row>
    <row r="195">
      <c r="A195" s="1" t="s">
        <v>514</v>
      </c>
      <c r="B195" s="56"/>
      <c r="C195" s="212"/>
      <c r="D195" s="56"/>
      <c r="E195" s="56"/>
      <c r="F195" s="56"/>
      <c r="G195" s="56"/>
      <c r="H195" s="56"/>
      <c r="I195" s="56"/>
      <c r="J195" s="210" t="s">
        <v>565</v>
      </c>
      <c r="K195" s="214" t="s">
        <v>570</v>
      </c>
      <c r="L195" s="211" t="s">
        <v>579</v>
      </c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</row>
    <row r="196">
      <c r="B196" s="56"/>
      <c r="C196" s="212"/>
      <c r="D196" s="56"/>
      <c r="E196" s="56"/>
      <c r="F196" s="56"/>
      <c r="G196" s="56"/>
      <c r="H196" s="56"/>
      <c r="I196" s="56"/>
      <c r="J196" s="56"/>
      <c r="K196" s="56"/>
      <c r="L196" s="56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</row>
    <row r="197">
      <c r="A197" s="12" t="s">
        <v>225</v>
      </c>
      <c r="B197" s="56"/>
      <c r="C197" s="212"/>
      <c r="D197" s="205"/>
      <c r="E197" s="212"/>
      <c r="F197" s="212"/>
      <c r="G197" s="212"/>
      <c r="H197" s="212"/>
      <c r="I197" s="212"/>
      <c r="J197" s="205"/>
      <c r="K197" s="205"/>
      <c r="L197" s="212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</row>
    <row r="198">
      <c r="A198" s="2" t="s">
        <v>367</v>
      </c>
      <c r="B198" s="210" t="s">
        <v>565</v>
      </c>
      <c r="C198" s="213" t="s">
        <v>571</v>
      </c>
      <c r="D198" s="210" t="s">
        <v>565</v>
      </c>
      <c r="E198" s="210" t="s">
        <v>565</v>
      </c>
      <c r="F198" s="210" t="s">
        <v>565</v>
      </c>
      <c r="G198" s="210" t="s">
        <v>565</v>
      </c>
      <c r="H198" s="56"/>
      <c r="I198" s="210" t="s">
        <v>565</v>
      </c>
      <c r="J198" s="210" t="s">
        <v>565</v>
      </c>
      <c r="K198" s="210" t="s">
        <v>565</v>
      </c>
      <c r="L198" s="210" t="s">
        <v>565</v>
      </c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</row>
    <row r="199">
      <c r="A199" s="1" t="s">
        <v>354</v>
      </c>
      <c r="B199" s="210" t="s">
        <v>565</v>
      </c>
      <c r="C199" s="211" t="s">
        <v>566</v>
      </c>
      <c r="D199" s="210" t="s">
        <v>565</v>
      </c>
      <c r="E199" s="210" t="s">
        <v>565</v>
      </c>
      <c r="F199" s="56"/>
      <c r="G199" s="210" t="s">
        <v>565</v>
      </c>
      <c r="H199" s="210" t="s">
        <v>565</v>
      </c>
      <c r="I199" s="210" t="s">
        <v>565</v>
      </c>
      <c r="J199" s="210" t="s">
        <v>565</v>
      </c>
      <c r="K199" s="210" t="s">
        <v>565</v>
      </c>
      <c r="L199" s="210" t="s">
        <v>565</v>
      </c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</row>
    <row r="200">
      <c r="A200" s="2" t="s">
        <v>410</v>
      </c>
      <c r="B200" s="56"/>
      <c r="C200" s="210" t="s">
        <v>565</v>
      </c>
      <c r="D200" s="210" t="s">
        <v>565</v>
      </c>
      <c r="E200" s="210" t="s">
        <v>565</v>
      </c>
      <c r="F200" s="210" t="s">
        <v>565</v>
      </c>
      <c r="G200" s="210" t="s">
        <v>565</v>
      </c>
      <c r="H200" s="211" t="s">
        <v>566</v>
      </c>
      <c r="I200" s="210" t="s">
        <v>565</v>
      </c>
      <c r="J200" s="210" t="s">
        <v>565</v>
      </c>
      <c r="K200" s="210" t="s">
        <v>565</v>
      </c>
      <c r="L200" s="210" t="s">
        <v>565</v>
      </c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</row>
    <row r="201">
      <c r="A201" s="2" t="s">
        <v>358</v>
      </c>
      <c r="B201" s="210" t="s">
        <v>565</v>
      </c>
      <c r="C201" s="56"/>
      <c r="D201" s="211" t="s">
        <v>566</v>
      </c>
      <c r="E201" s="56"/>
      <c r="F201" s="56"/>
      <c r="G201" s="211" t="s">
        <v>566</v>
      </c>
      <c r="H201" s="211" t="s">
        <v>566</v>
      </c>
      <c r="I201" s="56"/>
      <c r="J201" s="211" t="s">
        <v>566</v>
      </c>
      <c r="K201" s="211" t="s">
        <v>566</v>
      </c>
      <c r="L201" s="56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</row>
    <row r="202">
      <c r="A202" s="1" t="s">
        <v>351</v>
      </c>
      <c r="B202" s="210" t="s">
        <v>565</v>
      </c>
      <c r="C202" s="56"/>
      <c r="D202" s="210" t="s">
        <v>565</v>
      </c>
      <c r="E202" s="56"/>
      <c r="F202" s="56"/>
      <c r="G202" s="56"/>
      <c r="H202" s="211" t="s">
        <v>566</v>
      </c>
      <c r="I202" s="56"/>
      <c r="J202" s="56"/>
      <c r="K202" s="56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</row>
    <row r="203">
      <c r="A203" s="217" t="s">
        <v>552</v>
      </c>
      <c r="B203" s="56"/>
      <c r="C203" s="56"/>
      <c r="D203" s="56"/>
      <c r="E203" s="56"/>
      <c r="F203" s="56"/>
      <c r="G203" s="56"/>
      <c r="H203" s="205"/>
      <c r="I203" s="56"/>
      <c r="J203" s="56"/>
      <c r="K203" s="56"/>
      <c r="L203" s="56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</row>
    <row r="204">
      <c r="A204" s="25" t="s">
        <v>542</v>
      </c>
      <c r="B204" s="205"/>
      <c r="C204" s="210" t="s">
        <v>565</v>
      </c>
      <c r="D204" s="205"/>
      <c r="E204" s="212"/>
      <c r="F204" s="212"/>
      <c r="G204" s="205"/>
      <c r="H204" s="56"/>
      <c r="I204" s="56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</row>
    <row r="205">
      <c r="A205" s="2" t="s">
        <v>404</v>
      </c>
      <c r="B205" s="210" t="s">
        <v>565</v>
      </c>
      <c r="C205" s="213" t="s">
        <v>571</v>
      </c>
      <c r="D205" s="205"/>
      <c r="E205" s="212"/>
      <c r="F205" s="211" t="s">
        <v>566</v>
      </c>
      <c r="G205" s="205"/>
      <c r="H205" s="211" t="s">
        <v>566</v>
      </c>
      <c r="I205" s="56"/>
      <c r="J205" s="205"/>
      <c r="K205" s="211" t="s">
        <v>566</v>
      </c>
      <c r="L205" s="211" t="s">
        <v>566</v>
      </c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</row>
    <row r="206">
      <c r="A206" s="1" t="s">
        <v>456</v>
      </c>
      <c r="B206" s="56"/>
      <c r="C206" s="56"/>
      <c r="D206" s="205"/>
      <c r="E206" s="210" t="s">
        <v>565</v>
      </c>
      <c r="F206" s="210" t="s">
        <v>565</v>
      </c>
      <c r="G206" s="205"/>
      <c r="H206" s="56"/>
      <c r="I206" s="210" t="s">
        <v>565</v>
      </c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</row>
    <row r="207">
      <c r="A207" s="1" t="s">
        <v>475</v>
      </c>
      <c r="B207" s="56"/>
      <c r="C207" s="56"/>
      <c r="D207" s="205"/>
      <c r="E207" s="210" t="s">
        <v>565</v>
      </c>
      <c r="F207" s="210" t="s">
        <v>565</v>
      </c>
      <c r="G207" s="210" t="s">
        <v>565</v>
      </c>
      <c r="H207" s="56"/>
      <c r="I207" s="210" t="s">
        <v>565</v>
      </c>
      <c r="J207" s="211" t="s">
        <v>566</v>
      </c>
      <c r="K207" s="205"/>
      <c r="L207" s="210" t="s">
        <v>565</v>
      </c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</row>
    <row r="208">
      <c r="A208" s="25" t="s">
        <v>630</v>
      </c>
      <c r="B208" s="56"/>
      <c r="C208" s="56"/>
      <c r="D208" s="205"/>
      <c r="E208" s="212"/>
      <c r="F208" s="212"/>
      <c r="G208" s="205"/>
      <c r="H208" s="56"/>
      <c r="I208" s="56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</row>
    <row r="209">
      <c r="A209" s="209"/>
      <c r="B209" s="205"/>
      <c r="C209" s="205"/>
      <c r="D209" s="205"/>
      <c r="E209" s="212"/>
      <c r="F209" s="212"/>
      <c r="G209" s="212"/>
      <c r="H209" s="205"/>
      <c r="I209" s="212"/>
      <c r="J209" s="212"/>
      <c r="K209" s="205"/>
      <c r="L209" s="212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</row>
    <row r="210">
      <c r="A210" s="12" t="s">
        <v>35</v>
      </c>
      <c r="B210" s="205"/>
      <c r="C210" s="205"/>
      <c r="D210" s="212"/>
      <c r="E210" s="212"/>
      <c r="F210" s="56"/>
      <c r="G210" s="212"/>
      <c r="H210" s="212"/>
      <c r="I210" s="205"/>
      <c r="J210" s="56"/>
      <c r="K210" s="56"/>
      <c r="L210" s="56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</row>
    <row r="211">
      <c r="A211" s="36" t="s">
        <v>115</v>
      </c>
      <c r="B211" s="56"/>
      <c r="C211" s="210" t="s">
        <v>565</v>
      </c>
      <c r="D211" s="212"/>
      <c r="E211" s="212"/>
      <c r="F211" s="210" t="s">
        <v>565</v>
      </c>
      <c r="G211" s="210" t="s">
        <v>565</v>
      </c>
      <c r="H211" s="212"/>
      <c r="I211" s="210" t="s">
        <v>565</v>
      </c>
      <c r="J211" s="210" t="s">
        <v>565</v>
      </c>
      <c r="K211" s="56"/>
      <c r="L211" s="210" t="s">
        <v>565</v>
      </c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</row>
    <row r="212">
      <c r="A212" s="36" t="s">
        <v>201</v>
      </c>
      <c r="B212" s="214" t="s">
        <v>570</v>
      </c>
      <c r="C212" s="214" t="s">
        <v>570</v>
      </c>
      <c r="D212" s="210" t="s">
        <v>565</v>
      </c>
      <c r="E212" s="214" t="s">
        <v>570</v>
      </c>
      <c r="F212" s="56"/>
      <c r="G212" s="212"/>
      <c r="H212" s="214" t="s">
        <v>570</v>
      </c>
      <c r="I212" s="214" t="s">
        <v>570</v>
      </c>
      <c r="J212" s="56"/>
      <c r="K212" s="205"/>
      <c r="L212" s="56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</row>
    <row r="213">
      <c r="A213" s="36" t="s">
        <v>168</v>
      </c>
      <c r="B213" s="211" t="s">
        <v>569</v>
      </c>
      <c r="C213" s="210" t="s">
        <v>565</v>
      </c>
      <c r="D213" s="211" t="s">
        <v>569</v>
      </c>
      <c r="E213" s="211" t="s">
        <v>567</v>
      </c>
      <c r="F213" s="211" t="s">
        <v>580</v>
      </c>
      <c r="G213" s="211" t="s">
        <v>579</v>
      </c>
      <c r="H213" s="211" t="s">
        <v>580</v>
      </c>
      <c r="I213" s="211" t="s">
        <v>567</v>
      </c>
      <c r="J213" s="211" t="s">
        <v>631</v>
      </c>
      <c r="K213" s="211" t="s">
        <v>631</v>
      </c>
      <c r="L213" s="211" t="s">
        <v>631</v>
      </c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</row>
    <row r="214">
      <c r="A214" s="36" t="s">
        <v>208</v>
      </c>
      <c r="B214" s="56"/>
      <c r="C214" s="212"/>
      <c r="D214" s="214" t="s">
        <v>574</v>
      </c>
      <c r="E214" s="214" t="s">
        <v>602</v>
      </c>
      <c r="F214" s="214" t="s">
        <v>574</v>
      </c>
      <c r="G214" s="214" t="s">
        <v>574</v>
      </c>
      <c r="H214" s="214" t="s">
        <v>574</v>
      </c>
      <c r="I214" s="214" t="s">
        <v>574</v>
      </c>
      <c r="J214" s="214" t="s">
        <v>574</v>
      </c>
      <c r="K214" s="214" t="s">
        <v>574</v>
      </c>
      <c r="L214" s="214" t="s">
        <v>574</v>
      </c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</row>
    <row r="215">
      <c r="A215" s="36" t="s">
        <v>105</v>
      </c>
      <c r="B215" s="213" t="s">
        <v>584</v>
      </c>
      <c r="C215" s="213" t="s">
        <v>584</v>
      </c>
      <c r="D215" s="211" t="s">
        <v>566</v>
      </c>
      <c r="E215" s="56"/>
      <c r="F215" s="211" t="s">
        <v>566</v>
      </c>
      <c r="G215" s="211" t="s">
        <v>566</v>
      </c>
      <c r="H215" s="211" t="s">
        <v>566</v>
      </c>
      <c r="I215" s="210" t="s">
        <v>565</v>
      </c>
      <c r="J215" s="211" t="s">
        <v>566</v>
      </c>
      <c r="K215" s="213" t="s">
        <v>632</v>
      </c>
      <c r="L215" s="211" t="s">
        <v>566</v>
      </c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</row>
    <row r="216">
      <c r="A216" s="2" t="s">
        <v>206</v>
      </c>
      <c r="B216" s="213" t="s">
        <v>572</v>
      </c>
      <c r="C216" s="210" t="s">
        <v>565</v>
      </c>
      <c r="D216" s="56"/>
      <c r="E216" s="213" t="s">
        <v>572</v>
      </c>
      <c r="F216" s="56"/>
      <c r="G216" s="213" t="s">
        <v>572</v>
      </c>
      <c r="H216" s="56"/>
      <c r="I216" s="56"/>
      <c r="J216" s="213" t="s">
        <v>633</v>
      </c>
      <c r="K216" s="213" t="s">
        <v>632</v>
      </c>
      <c r="L216" s="56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</row>
    <row r="217">
      <c r="A217" s="2" t="s">
        <v>175</v>
      </c>
      <c r="B217" s="213" t="s">
        <v>572</v>
      </c>
      <c r="C217" s="56"/>
      <c r="D217" s="56"/>
      <c r="E217" s="56"/>
      <c r="F217" s="213" t="s">
        <v>572</v>
      </c>
      <c r="G217" s="56"/>
      <c r="H217" s="210" t="s">
        <v>565</v>
      </c>
      <c r="I217" s="56"/>
      <c r="J217" s="56"/>
      <c r="K217" s="210" t="s">
        <v>565</v>
      </c>
      <c r="L217" s="210" t="s">
        <v>565</v>
      </c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</row>
    <row r="218">
      <c r="A218" s="2" t="s">
        <v>170</v>
      </c>
      <c r="B218" s="205"/>
      <c r="C218" s="56"/>
      <c r="D218" s="210" t="s">
        <v>565</v>
      </c>
      <c r="E218" s="211" t="s">
        <v>566</v>
      </c>
      <c r="F218" s="56"/>
      <c r="G218" s="56"/>
      <c r="H218" s="56"/>
      <c r="I218" s="56"/>
      <c r="J218" s="56"/>
      <c r="K218" s="56"/>
      <c r="L218" s="56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</row>
    <row r="219">
      <c r="A219" s="209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</row>
    <row r="220">
      <c r="A220" s="12" t="s">
        <v>28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</row>
    <row r="221">
      <c r="A221" s="36" t="s">
        <v>54</v>
      </c>
      <c r="B221" s="210" t="s">
        <v>565</v>
      </c>
      <c r="C221" s="210" t="s">
        <v>565</v>
      </c>
      <c r="D221" s="210" t="s">
        <v>565</v>
      </c>
      <c r="E221" s="205"/>
      <c r="F221" s="210" t="s">
        <v>565</v>
      </c>
      <c r="G221" s="210" t="s">
        <v>565</v>
      </c>
      <c r="H221" s="210" t="s">
        <v>565</v>
      </c>
      <c r="I221" s="211" t="s">
        <v>566</v>
      </c>
      <c r="J221" s="210" t="s">
        <v>565</v>
      </c>
      <c r="K221" s="210" t="s">
        <v>565</v>
      </c>
      <c r="L221" s="210" t="s">
        <v>565</v>
      </c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</row>
    <row r="222">
      <c r="A222" s="25" t="s">
        <v>355</v>
      </c>
      <c r="B222" s="210" t="s">
        <v>565</v>
      </c>
      <c r="C222" s="210" t="s">
        <v>565</v>
      </c>
      <c r="D222" s="210" t="s">
        <v>565</v>
      </c>
      <c r="E222" s="210" t="s">
        <v>565</v>
      </c>
      <c r="F222" s="210" t="s">
        <v>565</v>
      </c>
      <c r="G222" s="56"/>
      <c r="H222" s="56"/>
      <c r="I222" s="56"/>
      <c r="J222" s="56"/>
      <c r="K222" s="56"/>
      <c r="L222" s="56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</row>
    <row r="223">
      <c r="A223" s="36" t="s">
        <v>50</v>
      </c>
      <c r="B223" s="56"/>
      <c r="C223" s="56"/>
      <c r="D223" s="205"/>
      <c r="E223" s="212"/>
      <c r="F223" s="56"/>
      <c r="G223" s="56"/>
      <c r="H223" s="56"/>
      <c r="I223" s="56"/>
      <c r="J223" s="56"/>
      <c r="K223" s="56"/>
      <c r="L223" s="56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</row>
    <row r="224">
      <c r="A224" s="36" t="s">
        <v>139</v>
      </c>
      <c r="B224" s="212"/>
      <c r="C224" s="210" t="s">
        <v>565</v>
      </c>
      <c r="D224" s="210" t="s">
        <v>565</v>
      </c>
      <c r="E224" s="210" t="s">
        <v>565</v>
      </c>
      <c r="F224" s="205"/>
      <c r="G224" s="212"/>
      <c r="H224" s="205"/>
      <c r="I224" s="205"/>
      <c r="J224" s="212"/>
      <c r="K224" s="212"/>
      <c r="L224" s="210" t="s">
        <v>565</v>
      </c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</row>
    <row r="225">
      <c r="A225" s="36" t="s">
        <v>140</v>
      </c>
      <c r="B225" s="210" t="s">
        <v>565</v>
      </c>
      <c r="C225" s="210" t="s">
        <v>565</v>
      </c>
      <c r="D225" s="56"/>
      <c r="E225" s="210" t="s">
        <v>565</v>
      </c>
      <c r="F225" s="210" t="s">
        <v>565</v>
      </c>
      <c r="G225" s="210" t="s">
        <v>565</v>
      </c>
      <c r="H225" s="56"/>
      <c r="I225" s="212"/>
      <c r="J225" s="210" t="s">
        <v>565</v>
      </c>
      <c r="K225" s="56"/>
      <c r="L225" s="212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</row>
    <row r="226">
      <c r="A226" s="36" t="s">
        <v>45</v>
      </c>
      <c r="B226" s="210" t="s">
        <v>565</v>
      </c>
      <c r="C226" s="210" t="s">
        <v>565</v>
      </c>
      <c r="D226" s="210" t="s">
        <v>565</v>
      </c>
      <c r="E226" s="210" t="s">
        <v>565</v>
      </c>
      <c r="F226" s="210" t="s">
        <v>565</v>
      </c>
      <c r="G226" s="210" t="s">
        <v>565</v>
      </c>
      <c r="H226" s="210" t="s">
        <v>565</v>
      </c>
      <c r="I226" s="210" t="s">
        <v>565</v>
      </c>
      <c r="J226" s="210" t="s">
        <v>565</v>
      </c>
      <c r="K226" s="210" t="s">
        <v>565</v>
      </c>
      <c r="L226" s="210" t="s">
        <v>565</v>
      </c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</row>
    <row r="227">
      <c r="A227" s="1" t="s">
        <v>58</v>
      </c>
      <c r="B227" s="212"/>
      <c r="C227" s="56"/>
      <c r="D227" s="56"/>
      <c r="E227" s="56"/>
      <c r="F227" s="56"/>
      <c r="G227" s="210" t="s">
        <v>565</v>
      </c>
      <c r="H227" s="211" t="s">
        <v>566</v>
      </c>
      <c r="I227" s="213" t="s">
        <v>571</v>
      </c>
      <c r="J227" s="56"/>
      <c r="K227" s="210" t="s">
        <v>565</v>
      </c>
      <c r="L227" s="56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</row>
    <row r="228">
      <c r="A228" s="2" t="s">
        <v>63</v>
      </c>
      <c r="B228" s="210" t="s">
        <v>565</v>
      </c>
      <c r="C228" s="56"/>
      <c r="D228" s="210" t="s">
        <v>565</v>
      </c>
      <c r="E228" s="210" t="s">
        <v>565</v>
      </c>
      <c r="F228" s="210" t="s">
        <v>565</v>
      </c>
      <c r="G228" s="213" t="s">
        <v>572</v>
      </c>
      <c r="H228" s="210" t="s">
        <v>565</v>
      </c>
      <c r="I228" s="210" t="s">
        <v>565</v>
      </c>
      <c r="J228" s="210" t="s">
        <v>565</v>
      </c>
      <c r="K228" s="210" t="s">
        <v>565</v>
      </c>
      <c r="L228" s="210" t="s">
        <v>565</v>
      </c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</row>
    <row r="229">
      <c r="A229" s="218" t="s">
        <v>68</v>
      </c>
      <c r="B229" s="56"/>
      <c r="C229" s="205"/>
      <c r="D229" s="205"/>
      <c r="E229" s="205"/>
      <c r="F229" s="205"/>
      <c r="G229" s="56"/>
      <c r="H229" s="213" t="s">
        <v>571</v>
      </c>
      <c r="I229" s="213" t="s">
        <v>571</v>
      </c>
      <c r="J229" s="213" t="s">
        <v>571</v>
      </c>
      <c r="K229" s="213" t="s">
        <v>571</v>
      </c>
      <c r="L229" s="213" t="s">
        <v>571</v>
      </c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</row>
    <row r="230">
      <c r="A230" s="209"/>
      <c r="B230" s="56"/>
      <c r="C230" s="205"/>
      <c r="D230" s="205"/>
      <c r="E230" s="205"/>
      <c r="F230" s="205"/>
      <c r="G230" s="56"/>
      <c r="H230" s="212"/>
      <c r="I230" s="212"/>
      <c r="J230" s="212"/>
      <c r="K230" s="212"/>
      <c r="L230" s="212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</row>
    <row r="231">
      <c r="A231" s="12" t="s">
        <v>228</v>
      </c>
      <c r="B231" s="212"/>
      <c r="C231" s="56"/>
      <c r="D231" s="56"/>
      <c r="E231" s="56"/>
      <c r="F231" s="56"/>
      <c r="G231" s="56"/>
      <c r="H231" s="56"/>
      <c r="I231" s="56"/>
      <c r="J231" s="56"/>
      <c r="K231" s="56"/>
      <c r="L231" s="212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</row>
    <row r="232">
      <c r="A232" s="36" t="s">
        <v>455</v>
      </c>
      <c r="B232" s="56"/>
      <c r="C232" s="56"/>
      <c r="D232" s="205"/>
      <c r="E232" s="210" t="s">
        <v>565</v>
      </c>
      <c r="F232" s="210" t="s">
        <v>565</v>
      </c>
      <c r="G232" s="210" t="s">
        <v>565</v>
      </c>
      <c r="H232" s="210" t="s">
        <v>565</v>
      </c>
      <c r="I232" s="210" t="s">
        <v>565</v>
      </c>
      <c r="J232" s="210" t="s">
        <v>565</v>
      </c>
      <c r="K232" s="210" t="s">
        <v>565</v>
      </c>
      <c r="L232" s="210" t="s">
        <v>565</v>
      </c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</row>
    <row r="233">
      <c r="A233" s="211" t="s">
        <v>376</v>
      </c>
      <c r="B233" s="211" t="s">
        <v>566</v>
      </c>
      <c r="C233" s="210" t="s">
        <v>565</v>
      </c>
      <c r="D233" s="56"/>
      <c r="E233" s="210" t="s">
        <v>565</v>
      </c>
      <c r="F233" s="56"/>
      <c r="G233" s="56"/>
      <c r="H233" s="56"/>
      <c r="I233" s="56"/>
      <c r="J233" s="56"/>
      <c r="K233" s="56"/>
      <c r="L233" s="56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</row>
    <row r="234">
      <c r="A234" s="36" t="s">
        <v>383</v>
      </c>
      <c r="B234" s="210" t="s">
        <v>565</v>
      </c>
      <c r="C234" s="210" t="s">
        <v>565</v>
      </c>
      <c r="D234" s="211" t="s">
        <v>569</v>
      </c>
      <c r="E234" s="56"/>
      <c r="F234" s="210" t="s">
        <v>565</v>
      </c>
      <c r="G234" s="56"/>
      <c r="H234" s="210" t="s">
        <v>565</v>
      </c>
      <c r="I234" s="56"/>
      <c r="J234" s="56"/>
      <c r="K234" s="211" t="s">
        <v>569</v>
      </c>
      <c r="L234" s="211" t="s">
        <v>582</v>
      </c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</row>
    <row r="235">
      <c r="A235" s="36" t="s">
        <v>379</v>
      </c>
      <c r="B235" s="213" t="s">
        <v>634</v>
      </c>
      <c r="C235" s="213" t="s">
        <v>634</v>
      </c>
      <c r="D235" s="213" t="s">
        <v>634</v>
      </c>
      <c r="E235" s="213" t="s">
        <v>634</v>
      </c>
      <c r="F235" s="211" t="s">
        <v>582</v>
      </c>
      <c r="G235" s="211" t="s">
        <v>582</v>
      </c>
      <c r="H235" s="56"/>
      <c r="I235" s="211" t="s">
        <v>582</v>
      </c>
      <c r="J235" s="211" t="s">
        <v>582</v>
      </c>
      <c r="K235" s="211" t="s">
        <v>582</v>
      </c>
      <c r="L235" s="214" t="s">
        <v>635</v>
      </c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</row>
    <row r="236">
      <c r="A236" s="36" t="s">
        <v>372</v>
      </c>
      <c r="B236" s="211" t="s">
        <v>566</v>
      </c>
      <c r="C236" s="211" t="s">
        <v>566</v>
      </c>
      <c r="D236" s="211" t="s">
        <v>566</v>
      </c>
      <c r="E236" s="211" t="s">
        <v>566</v>
      </c>
      <c r="F236" s="56"/>
      <c r="G236" s="211" t="s">
        <v>566</v>
      </c>
      <c r="H236" s="56"/>
      <c r="I236" s="210" t="s">
        <v>565</v>
      </c>
      <c r="J236" s="212"/>
      <c r="K236" s="205"/>
      <c r="L236" s="212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</row>
    <row r="237">
      <c r="A237" s="211" t="s">
        <v>368</v>
      </c>
      <c r="B237" s="210" t="s">
        <v>565</v>
      </c>
      <c r="C237" s="210" t="s">
        <v>565</v>
      </c>
      <c r="D237" s="210" t="s">
        <v>565</v>
      </c>
      <c r="E237" s="210" t="s">
        <v>565</v>
      </c>
      <c r="G237" s="56"/>
      <c r="H237" s="56"/>
      <c r="I237" s="56"/>
      <c r="J237" s="56"/>
      <c r="K237" s="56"/>
      <c r="L237" s="56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</row>
    <row r="238">
      <c r="A238" s="2" t="s">
        <v>436</v>
      </c>
      <c r="B238" s="56"/>
      <c r="C238" s="56"/>
      <c r="D238" s="213" t="s">
        <v>568</v>
      </c>
      <c r="E238" s="205"/>
      <c r="F238" s="212"/>
      <c r="G238" s="205"/>
      <c r="H238" s="210" t="s">
        <v>565</v>
      </c>
      <c r="I238" s="212"/>
      <c r="J238" s="205"/>
      <c r="K238" s="205"/>
      <c r="L238" s="56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</row>
    <row r="239">
      <c r="A239" s="2" t="s">
        <v>467</v>
      </c>
      <c r="B239" s="205"/>
      <c r="C239" s="205"/>
      <c r="D239" s="205"/>
      <c r="E239" s="212"/>
      <c r="F239" s="213" t="s">
        <v>571</v>
      </c>
      <c r="G239" s="212"/>
      <c r="H239" s="212"/>
      <c r="I239" s="212"/>
      <c r="J239" s="213" t="s">
        <v>571</v>
      </c>
      <c r="K239" s="210" t="s">
        <v>565</v>
      </c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</row>
    <row r="240">
      <c r="A240" s="211" t="s">
        <v>474</v>
      </c>
      <c r="B240" s="212"/>
      <c r="C240" s="56"/>
      <c r="D240" s="56"/>
      <c r="E240" s="56"/>
      <c r="F240" s="56"/>
      <c r="G240" s="210" t="s">
        <v>565</v>
      </c>
      <c r="H240" s="210" t="s">
        <v>565</v>
      </c>
      <c r="I240" s="210" t="s">
        <v>565</v>
      </c>
      <c r="J240" s="210" t="s">
        <v>565</v>
      </c>
      <c r="K240" s="205"/>
      <c r="L240" s="212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</row>
    <row r="241">
      <c r="A241" s="2" t="s">
        <v>466</v>
      </c>
      <c r="B241" s="212"/>
      <c r="C241" s="56"/>
      <c r="D241" s="56"/>
      <c r="E241" s="56"/>
      <c r="F241" s="210" t="s">
        <v>565</v>
      </c>
      <c r="G241" s="210" t="s">
        <v>565</v>
      </c>
      <c r="H241" s="210" t="s">
        <v>565</v>
      </c>
      <c r="I241" s="210" t="s">
        <v>565</v>
      </c>
      <c r="J241" s="210" t="s">
        <v>565</v>
      </c>
      <c r="K241" s="210" t="s">
        <v>565</v>
      </c>
      <c r="L241" s="213" t="s">
        <v>571</v>
      </c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</row>
    <row r="242">
      <c r="A242" s="209"/>
      <c r="B242" s="212"/>
      <c r="C242" s="56"/>
      <c r="D242" s="56"/>
      <c r="E242" s="56"/>
      <c r="F242" s="56"/>
      <c r="G242" s="56"/>
      <c r="H242" s="212"/>
      <c r="I242" s="212"/>
      <c r="J242" s="205"/>
      <c r="K242" s="205"/>
      <c r="L242" s="212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</row>
    <row r="243">
      <c r="A243" s="12" t="s">
        <v>36</v>
      </c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</row>
    <row r="244">
      <c r="A244" s="36" t="s">
        <v>184</v>
      </c>
      <c r="B244" s="205"/>
      <c r="C244" s="56"/>
      <c r="D244" s="56"/>
      <c r="E244" s="212"/>
      <c r="F244" s="212"/>
      <c r="G244" s="56"/>
      <c r="H244" s="212"/>
      <c r="I244" s="56"/>
      <c r="J244" s="56"/>
      <c r="K244" s="56"/>
      <c r="L244" s="212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</row>
    <row r="245">
      <c r="A245" s="2" t="s">
        <v>116</v>
      </c>
      <c r="B245" s="56"/>
      <c r="C245" s="56"/>
      <c r="D245" s="212"/>
      <c r="E245" s="56"/>
      <c r="F245" s="56"/>
      <c r="G245" s="56"/>
      <c r="H245" s="56"/>
      <c r="I245" s="56"/>
      <c r="J245" s="211" t="s">
        <v>591</v>
      </c>
      <c r="K245" s="210" t="s">
        <v>565</v>
      </c>
      <c r="L245" s="211" t="s">
        <v>591</v>
      </c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</row>
    <row r="246">
      <c r="A246" s="36" t="s">
        <v>199</v>
      </c>
      <c r="B246" s="211" t="s">
        <v>597</v>
      </c>
      <c r="C246" s="210" t="s">
        <v>565</v>
      </c>
      <c r="D246" s="210" t="s">
        <v>565</v>
      </c>
      <c r="E246" s="210" t="s">
        <v>565</v>
      </c>
      <c r="F246" s="210" t="s">
        <v>565</v>
      </c>
      <c r="G246" s="210" t="s">
        <v>565</v>
      </c>
      <c r="H246" s="210" t="s">
        <v>565</v>
      </c>
      <c r="I246" s="210" t="s">
        <v>565</v>
      </c>
      <c r="J246" s="210" t="s">
        <v>565</v>
      </c>
      <c r="K246" s="210" t="s">
        <v>636</v>
      </c>
      <c r="L246" s="211" t="s">
        <v>597</v>
      </c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</row>
    <row r="247">
      <c r="A247" s="2" t="s">
        <v>177</v>
      </c>
      <c r="B247" s="214" t="s">
        <v>583</v>
      </c>
      <c r="C247" s="210" t="s">
        <v>565</v>
      </c>
      <c r="D247" s="213" t="s">
        <v>572</v>
      </c>
      <c r="E247" s="214" t="s">
        <v>583</v>
      </c>
      <c r="F247" s="210" t="s">
        <v>565</v>
      </c>
      <c r="G247" s="56"/>
      <c r="H247" s="214" t="s">
        <v>583</v>
      </c>
      <c r="I247" s="210" t="s">
        <v>565</v>
      </c>
      <c r="J247" s="214" t="s">
        <v>583</v>
      </c>
      <c r="K247" s="213" t="s">
        <v>571</v>
      </c>
      <c r="L247" s="211" t="s">
        <v>566</v>
      </c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</row>
    <row r="248">
      <c r="A248" s="2" t="s">
        <v>106</v>
      </c>
      <c r="B248" s="210" t="s">
        <v>637</v>
      </c>
      <c r="C248" s="56"/>
      <c r="D248" s="56"/>
      <c r="E248" s="211" t="s">
        <v>567</v>
      </c>
      <c r="F248" s="210" t="s">
        <v>565</v>
      </c>
      <c r="G248" s="211" t="s">
        <v>569</v>
      </c>
      <c r="H248" s="210" t="s">
        <v>564</v>
      </c>
      <c r="I248" s="56"/>
      <c r="J248" s="56"/>
      <c r="K248" s="210" t="s">
        <v>565</v>
      </c>
      <c r="L248" s="210" t="s">
        <v>564</v>
      </c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</row>
    <row r="249">
      <c r="A249" s="36" t="s">
        <v>112</v>
      </c>
      <c r="B249" s="211" t="s">
        <v>566</v>
      </c>
      <c r="C249" s="210" t="s">
        <v>565</v>
      </c>
      <c r="D249" s="210" t="s">
        <v>565</v>
      </c>
      <c r="E249" s="56"/>
      <c r="F249" s="210" t="s">
        <v>565</v>
      </c>
      <c r="G249" s="210" t="s">
        <v>565</v>
      </c>
      <c r="H249" s="56"/>
      <c r="I249" s="211" t="s">
        <v>566</v>
      </c>
      <c r="J249" s="56"/>
      <c r="K249" s="205"/>
      <c r="L249" s="56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</row>
    <row r="250">
      <c r="A250" s="211" t="s">
        <v>370</v>
      </c>
      <c r="B250" s="210" t="s">
        <v>564</v>
      </c>
      <c r="C250" s="210" t="s">
        <v>565</v>
      </c>
      <c r="D250" s="210" t="s">
        <v>565</v>
      </c>
      <c r="E250" s="210" t="s">
        <v>564</v>
      </c>
      <c r="F250" s="212"/>
      <c r="G250" s="205"/>
      <c r="H250" s="211" t="s">
        <v>566</v>
      </c>
      <c r="I250" s="210" t="s">
        <v>565</v>
      </c>
      <c r="J250" s="210" t="s">
        <v>565</v>
      </c>
      <c r="K250" s="56"/>
      <c r="L250" s="56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</row>
    <row r="251">
      <c r="A251" s="36" t="s">
        <v>114</v>
      </c>
      <c r="B251" s="205"/>
      <c r="C251" s="211" t="s">
        <v>582</v>
      </c>
      <c r="D251" s="214" t="s">
        <v>603</v>
      </c>
      <c r="E251" s="211" t="s">
        <v>582</v>
      </c>
      <c r="F251" s="213" t="s">
        <v>638</v>
      </c>
      <c r="G251" s="214" t="s">
        <v>603</v>
      </c>
      <c r="H251" s="214" t="s">
        <v>603</v>
      </c>
      <c r="I251" s="211" t="s">
        <v>582</v>
      </c>
      <c r="J251" s="211" t="s">
        <v>582</v>
      </c>
      <c r="K251" s="211" t="s">
        <v>582</v>
      </c>
      <c r="L251" s="214" t="s">
        <v>603</v>
      </c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</row>
    <row r="252">
      <c r="A252" s="212"/>
      <c r="B252" s="205"/>
      <c r="C252" s="212"/>
      <c r="D252" s="212"/>
      <c r="E252" s="212"/>
      <c r="F252" s="212"/>
      <c r="G252" s="205"/>
      <c r="H252" s="205"/>
      <c r="I252" s="205"/>
      <c r="J252" s="205"/>
      <c r="K252" s="56"/>
      <c r="L252" s="56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</row>
    <row r="253">
      <c r="A253" s="209" t="s">
        <v>226</v>
      </c>
      <c r="B253" s="205"/>
      <c r="C253" s="212"/>
      <c r="D253" s="212"/>
      <c r="E253" s="212"/>
      <c r="F253" s="212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</row>
    <row r="254">
      <c r="A254" s="36" t="s">
        <v>384</v>
      </c>
      <c r="B254" s="210" t="s">
        <v>565</v>
      </c>
      <c r="C254" s="210" t="s">
        <v>565</v>
      </c>
      <c r="D254" s="210" t="s">
        <v>565</v>
      </c>
      <c r="E254" s="56"/>
      <c r="F254" s="210" t="s">
        <v>565</v>
      </c>
      <c r="G254" s="56"/>
      <c r="H254" s="210" t="s">
        <v>565</v>
      </c>
      <c r="I254" s="213" t="s">
        <v>571</v>
      </c>
      <c r="J254" s="210" t="s">
        <v>565</v>
      </c>
      <c r="K254" s="211" t="s">
        <v>566</v>
      </c>
      <c r="L254" s="210" t="s">
        <v>565</v>
      </c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</row>
    <row r="255">
      <c r="A255" s="36" t="s">
        <v>369</v>
      </c>
      <c r="B255" s="210" t="s">
        <v>565</v>
      </c>
      <c r="C255" s="205"/>
      <c r="D255" s="210" t="s">
        <v>565</v>
      </c>
      <c r="E255" s="210" t="s">
        <v>565</v>
      </c>
      <c r="F255" s="212"/>
      <c r="G255" s="210" t="s">
        <v>639</v>
      </c>
      <c r="H255" s="210" t="s">
        <v>565</v>
      </c>
      <c r="I255" s="213" t="s">
        <v>571</v>
      </c>
      <c r="J255" s="210" t="s">
        <v>565</v>
      </c>
      <c r="K255" s="211" t="s">
        <v>566</v>
      </c>
      <c r="L255" s="211" t="s">
        <v>566</v>
      </c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</row>
    <row r="256">
      <c r="A256" s="36" t="s">
        <v>418</v>
      </c>
      <c r="B256" s="56"/>
      <c r="C256" s="210" t="s">
        <v>565</v>
      </c>
      <c r="D256" s="56"/>
      <c r="E256" s="213" t="s">
        <v>568</v>
      </c>
      <c r="F256" s="210" t="s">
        <v>565</v>
      </c>
      <c r="G256" s="210" t="s">
        <v>565</v>
      </c>
      <c r="H256" s="210" t="s">
        <v>565</v>
      </c>
      <c r="I256" s="213" t="s">
        <v>571</v>
      </c>
      <c r="J256" s="211" t="s">
        <v>591</v>
      </c>
      <c r="K256" s="210" t="s">
        <v>565</v>
      </c>
      <c r="L256" s="56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</row>
    <row r="257">
      <c r="A257" s="2" t="s">
        <v>373</v>
      </c>
      <c r="B257" s="210" t="s">
        <v>565</v>
      </c>
      <c r="C257" s="56"/>
      <c r="D257" s="213" t="s">
        <v>571</v>
      </c>
      <c r="E257" s="210" t="s">
        <v>565</v>
      </c>
      <c r="F257" s="210" t="s">
        <v>565</v>
      </c>
      <c r="G257" s="210" t="s">
        <v>565</v>
      </c>
      <c r="H257" s="210" t="s">
        <v>565</v>
      </c>
      <c r="I257" s="213" t="s">
        <v>571</v>
      </c>
      <c r="J257" s="210" t="s">
        <v>565</v>
      </c>
      <c r="K257" s="56"/>
      <c r="L257" s="210" t="s">
        <v>565</v>
      </c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</row>
    <row r="258">
      <c r="A258" s="211" t="s">
        <v>415</v>
      </c>
      <c r="B258" s="56"/>
      <c r="C258" s="210" t="s">
        <v>565</v>
      </c>
      <c r="D258" s="56"/>
      <c r="E258" s="210" t="s">
        <v>565</v>
      </c>
      <c r="F258" s="56"/>
      <c r="G258" s="210" t="s">
        <v>565</v>
      </c>
      <c r="H258" s="56"/>
      <c r="I258" s="56"/>
      <c r="J258" s="56"/>
      <c r="K258" s="56"/>
      <c r="L258" s="56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</row>
    <row r="259">
      <c r="A259" s="36" t="s">
        <v>536</v>
      </c>
      <c r="B259" s="56"/>
      <c r="C259" s="213" t="s">
        <v>572</v>
      </c>
      <c r="D259" s="213" t="s">
        <v>584</v>
      </c>
      <c r="E259" s="56"/>
      <c r="F259" s="213" t="s">
        <v>572</v>
      </c>
      <c r="G259" s="213" t="s">
        <v>572</v>
      </c>
      <c r="H259" s="205"/>
      <c r="I259" s="205"/>
      <c r="J259" s="205"/>
      <c r="K259" s="213" t="s">
        <v>572</v>
      </c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</row>
    <row r="260">
      <c r="A260" s="211" t="s">
        <v>551</v>
      </c>
      <c r="B260" s="211" t="s">
        <v>566</v>
      </c>
      <c r="C260" s="211" t="s">
        <v>566</v>
      </c>
      <c r="D260" s="211" t="s">
        <v>566</v>
      </c>
      <c r="E260" s="211" t="s">
        <v>566</v>
      </c>
      <c r="F260" s="56"/>
      <c r="G260" s="205"/>
      <c r="H260" s="56"/>
      <c r="I260" s="56"/>
      <c r="J260" s="56"/>
      <c r="K260" s="56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</row>
    <row r="261">
      <c r="A261" s="2" t="s">
        <v>380</v>
      </c>
      <c r="B261" s="210" t="s">
        <v>565</v>
      </c>
      <c r="C261" s="56"/>
      <c r="D261" s="56"/>
      <c r="E261" s="56"/>
      <c r="F261" s="210" t="s">
        <v>565</v>
      </c>
      <c r="G261" s="56"/>
      <c r="H261" s="210" t="s">
        <v>565</v>
      </c>
      <c r="I261" s="210" t="s">
        <v>565</v>
      </c>
      <c r="J261" s="210" t="s">
        <v>565</v>
      </c>
      <c r="K261" s="210" t="s">
        <v>565</v>
      </c>
      <c r="L261" s="210" t="s">
        <v>565</v>
      </c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</row>
    <row r="262">
      <c r="A262" s="56"/>
      <c r="B262" s="205"/>
      <c r="C262" s="56"/>
      <c r="D262" s="56"/>
      <c r="E262" s="205"/>
      <c r="F262" s="56"/>
      <c r="G262" s="205"/>
      <c r="H262" s="56"/>
      <c r="I262" s="56"/>
      <c r="J262" s="56"/>
      <c r="K262" s="56"/>
      <c r="L262" s="56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</row>
    <row r="263">
      <c r="A263" s="212"/>
      <c r="B263" s="205"/>
      <c r="C263" s="56"/>
      <c r="D263" s="56"/>
      <c r="E263" s="205"/>
      <c r="F263" s="56"/>
      <c r="G263" s="205"/>
      <c r="H263" s="56"/>
      <c r="I263" s="56"/>
      <c r="J263" s="56"/>
      <c r="K263" s="56"/>
      <c r="L263" s="56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</row>
    <row r="264">
      <c r="A264" s="205"/>
      <c r="B264" s="205"/>
      <c r="C264" s="56"/>
      <c r="D264" s="56"/>
      <c r="E264" s="205"/>
      <c r="F264" s="56"/>
      <c r="G264" s="205"/>
      <c r="H264" s="56"/>
      <c r="I264" s="56"/>
      <c r="J264" s="56"/>
      <c r="K264" s="56"/>
      <c r="L264" s="56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</row>
    <row r="265">
      <c r="A265" s="12"/>
      <c r="B265" s="2"/>
      <c r="C265" s="205"/>
      <c r="D265" s="205"/>
      <c r="E265" s="56"/>
      <c r="F265" s="212"/>
      <c r="G265" s="56"/>
      <c r="H265" s="212"/>
      <c r="I265" s="205"/>
      <c r="J265" s="56"/>
      <c r="K265" s="212"/>
      <c r="L265" s="56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</row>
    <row r="266">
      <c r="A266" s="3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</row>
    <row r="267">
      <c r="A267" s="2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</row>
    <row r="268">
      <c r="A268" s="36"/>
      <c r="B268" s="212"/>
      <c r="C268" s="212"/>
      <c r="D268" s="212"/>
      <c r="E268" s="205"/>
      <c r="F268" s="205"/>
      <c r="G268" s="205"/>
      <c r="H268" s="56"/>
      <c r="I268" s="56"/>
      <c r="J268" s="56"/>
      <c r="K268" s="56"/>
      <c r="L268" s="56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</row>
    <row r="269">
      <c r="A269" s="2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</row>
    <row r="270">
      <c r="A270" s="2"/>
      <c r="B270" s="56"/>
      <c r="C270" s="205"/>
      <c r="D270" s="56"/>
      <c r="E270" s="56"/>
      <c r="F270" s="56"/>
      <c r="G270" s="56"/>
      <c r="H270" s="205"/>
      <c r="I270" s="56"/>
      <c r="J270" s="205"/>
      <c r="K270" s="56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</row>
    <row r="271">
      <c r="A271" s="2"/>
      <c r="B271" s="205"/>
      <c r="C271" s="56"/>
      <c r="D271" s="56"/>
      <c r="E271" s="56"/>
      <c r="F271" s="205"/>
      <c r="G271" s="212"/>
      <c r="H271" s="56"/>
      <c r="I271" s="56"/>
      <c r="J271" s="56"/>
      <c r="K271" s="56"/>
      <c r="L271" s="56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</row>
    <row r="272">
      <c r="A272" s="2"/>
      <c r="B272" s="56"/>
      <c r="C272" s="56"/>
      <c r="D272" s="56"/>
      <c r="E272" s="56"/>
      <c r="F272" s="56"/>
      <c r="G272" s="56"/>
      <c r="H272" s="56"/>
      <c r="I272" s="56"/>
      <c r="J272" s="56"/>
      <c r="K272" s="212"/>
      <c r="L272" s="56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</row>
    <row r="273">
      <c r="A273" s="36"/>
      <c r="B273" s="56"/>
      <c r="C273" s="56"/>
      <c r="D273" s="56"/>
      <c r="E273" s="56"/>
      <c r="F273" s="56"/>
      <c r="G273" s="56"/>
      <c r="H273" s="56"/>
      <c r="I273" s="205"/>
      <c r="J273" s="56"/>
      <c r="K273" s="56"/>
      <c r="L273" s="212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</row>
    <row r="274">
      <c r="A274" s="205"/>
      <c r="B274" s="205"/>
      <c r="C274" s="56"/>
      <c r="D274" s="212"/>
      <c r="E274" s="205"/>
      <c r="F274" s="205"/>
      <c r="G274" s="56"/>
      <c r="H274" s="205"/>
      <c r="I274" s="212"/>
      <c r="J274" s="212"/>
      <c r="K274" s="56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</row>
    <row r="275">
      <c r="A275" s="205"/>
      <c r="B275" s="56"/>
      <c r="C275" s="56"/>
      <c r="D275" s="56"/>
      <c r="E275" s="56"/>
      <c r="F275" s="205"/>
      <c r="G275" s="205"/>
      <c r="H275" s="56"/>
      <c r="I275" s="56"/>
      <c r="J275" s="205"/>
      <c r="K275" s="56"/>
      <c r="L275" s="56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</row>
    <row r="276">
      <c r="A276" s="212"/>
      <c r="B276" s="205"/>
      <c r="C276" s="56"/>
      <c r="D276" s="212"/>
      <c r="E276" s="212"/>
      <c r="F276" s="56"/>
      <c r="G276" s="205"/>
      <c r="H276" s="56"/>
      <c r="I276" s="56"/>
      <c r="J276" s="205"/>
      <c r="K276" s="212"/>
      <c r="L276" s="56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</row>
    <row r="277">
      <c r="A277" s="219"/>
      <c r="B277" s="205"/>
      <c r="C277" s="205"/>
      <c r="D277" s="205"/>
      <c r="E277" s="205"/>
      <c r="F277" s="205"/>
      <c r="G277" s="205"/>
      <c r="H277" s="212"/>
      <c r="I277" s="205"/>
      <c r="J277" s="212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</row>
    <row r="278">
      <c r="A278" s="209"/>
      <c r="B278" s="205"/>
      <c r="C278" s="212"/>
      <c r="D278" s="212"/>
      <c r="E278" s="212"/>
      <c r="F278" s="205"/>
      <c r="G278" s="205"/>
      <c r="H278" s="212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</row>
    <row r="279">
      <c r="A279" s="205"/>
      <c r="B279" s="56"/>
      <c r="C279" s="56"/>
      <c r="D279" s="56"/>
      <c r="E279" s="56"/>
      <c r="F279" s="212"/>
      <c r="G279" s="56"/>
      <c r="H279" s="56"/>
      <c r="I279" s="56"/>
      <c r="J279" s="56"/>
      <c r="K279" s="56"/>
      <c r="L279" s="56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</row>
    <row r="280">
      <c r="A280" s="205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</row>
    <row r="281">
      <c r="A281" s="205"/>
      <c r="B281" s="205"/>
      <c r="C281" s="212"/>
      <c r="D281" s="212"/>
      <c r="E281" s="56"/>
      <c r="F281" s="212"/>
      <c r="G281" s="205"/>
      <c r="H281" s="56"/>
      <c r="I281" s="56"/>
      <c r="J281" s="56"/>
      <c r="K281" s="212"/>
      <c r="L281" s="56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</row>
    <row r="282">
      <c r="A282" s="205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</row>
    <row r="283">
      <c r="A283" s="216"/>
      <c r="B283" s="205"/>
      <c r="C283" s="205"/>
      <c r="D283" s="212"/>
      <c r="E283" s="205"/>
      <c r="F283" s="205"/>
      <c r="G283" s="205"/>
      <c r="H283" s="205"/>
      <c r="I283" s="205"/>
      <c r="J283" s="205"/>
      <c r="K283" s="212"/>
      <c r="L283" s="56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</row>
    <row r="284">
      <c r="A284" s="220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</row>
    <row r="285">
      <c r="A285" s="216"/>
      <c r="B285" s="56"/>
      <c r="D285" s="56"/>
      <c r="E285" s="205"/>
      <c r="F285" s="56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</row>
    <row r="286">
      <c r="A286" s="220"/>
      <c r="B286" s="205"/>
      <c r="C286" s="56"/>
      <c r="D286" s="220"/>
      <c r="E286" s="212"/>
      <c r="F286" s="212"/>
      <c r="G286" s="56"/>
      <c r="H286" s="205"/>
      <c r="I286" s="212"/>
      <c r="J286" s="212"/>
      <c r="K286" s="56"/>
      <c r="L286" s="56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</row>
    <row r="287">
      <c r="A287" s="221"/>
      <c r="B287" s="220"/>
      <c r="C287" s="220"/>
      <c r="D287" s="220"/>
      <c r="E287" s="212"/>
      <c r="F287" s="212"/>
      <c r="G287" s="212"/>
      <c r="H287" s="205"/>
      <c r="I287" s="212"/>
      <c r="J287" s="212"/>
      <c r="K287" s="212"/>
      <c r="L287" s="212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</row>
    <row r="288">
      <c r="A288" s="220"/>
      <c r="B288" s="220"/>
      <c r="C288" s="220"/>
      <c r="D288" s="220"/>
      <c r="E288" s="212"/>
      <c r="F288" s="212"/>
      <c r="G288" s="212"/>
      <c r="H288" s="205"/>
      <c r="I288" s="212"/>
      <c r="J288" s="212"/>
      <c r="K288" s="212"/>
      <c r="L288" s="212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</row>
    <row r="289">
      <c r="A289" s="209"/>
      <c r="B289" s="212"/>
      <c r="C289" s="212"/>
      <c r="D289" s="212"/>
      <c r="E289" s="212"/>
      <c r="F289" s="205"/>
      <c r="G289" s="205"/>
      <c r="H289" s="205"/>
      <c r="I289" s="205"/>
      <c r="J289" s="205"/>
      <c r="K289" s="212"/>
      <c r="L289" s="212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</row>
    <row r="290">
      <c r="A290" s="212"/>
      <c r="B290" s="56"/>
      <c r="C290" s="56"/>
      <c r="D290" s="212"/>
      <c r="E290" s="205"/>
      <c r="F290" s="56"/>
      <c r="G290" s="56"/>
      <c r="H290" s="56"/>
      <c r="I290" s="56"/>
      <c r="J290" s="56"/>
      <c r="K290" s="56"/>
      <c r="L290" s="56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</row>
    <row r="291">
      <c r="A291" s="205"/>
      <c r="B291" s="56"/>
      <c r="C291" s="56"/>
      <c r="D291" s="56"/>
      <c r="E291" s="56"/>
      <c r="F291" s="212"/>
      <c r="G291" s="56"/>
      <c r="H291" s="56"/>
      <c r="I291" s="212"/>
      <c r="J291" s="56"/>
      <c r="K291" s="56"/>
      <c r="L291" s="56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</row>
    <row r="292">
      <c r="A292" s="205"/>
      <c r="B292" s="56"/>
      <c r="C292" s="212"/>
      <c r="D292" s="205"/>
      <c r="E292" s="205"/>
      <c r="F292" s="212"/>
      <c r="G292" s="212"/>
      <c r="H292" s="205"/>
      <c r="I292" s="212"/>
      <c r="J292" s="212"/>
      <c r="K292" s="205"/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</row>
    <row r="293">
      <c r="A293" s="205"/>
      <c r="B293" s="205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</row>
    <row r="294">
      <c r="A294" s="205"/>
      <c r="B294" s="205"/>
      <c r="C294" s="56"/>
      <c r="D294" s="56"/>
      <c r="E294" s="205"/>
      <c r="F294" s="205"/>
      <c r="G294" s="56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</row>
    <row r="295">
      <c r="A295" s="205"/>
      <c r="B295" s="56"/>
      <c r="C295" s="212"/>
      <c r="D295" s="56"/>
      <c r="E295" s="56"/>
      <c r="F295" s="56"/>
      <c r="G295" s="205"/>
      <c r="H295" s="56"/>
      <c r="I295" s="56"/>
      <c r="J295" s="56"/>
      <c r="K295" s="56"/>
      <c r="L295" s="56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</row>
    <row r="296">
      <c r="A296" s="205"/>
      <c r="B296" s="56"/>
      <c r="C296" s="56"/>
      <c r="D296" s="56"/>
      <c r="E296" s="56"/>
      <c r="F296" s="56"/>
      <c r="G296" s="56"/>
      <c r="H296" s="212"/>
      <c r="I296" s="212"/>
      <c r="J296" s="205"/>
      <c r="K296" s="205"/>
      <c r="L296" s="212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</row>
    <row r="297">
      <c r="A297" s="212"/>
      <c r="B297" s="205"/>
      <c r="C297" s="212"/>
      <c r="D297" s="205"/>
      <c r="E297" s="56"/>
      <c r="F297" s="56"/>
      <c r="G297" s="205"/>
      <c r="H297" s="205"/>
      <c r="I297" s="56"/>
      <c r="J297" s="56"/>
      <c r="K297" s="56"/>
      <c r="L297" s="56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</row>
    <row r="298">
      <c r="A298" s="218"/>
      <c r="B298" s="205"/>
      <c r="C298" s="219"/>
      <c r="D298" s="205"/>
      <c r="E298" s="205"/>
      <c r="F298" s="212"/>
      <c r="G298" s="212"/>
      <c r="H298" s="56"/>
      <c r="I298" s="56"/>
      <c r="J298" s="212"/>
      <c r="K298" s="212"/>
      <c r="L298" s="212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</row>
    <row r="299">
      <c r="A299" s="219"/>
      <c r="B299" s="205"/>
      <c r="C299" s="219"/>
      <c r="D299" s="205"/>
      <c r="E299" s="205"/>
      <c r="F299" s="212"/>
      <c r="G299" s="212"/>
      <c r="H299" s="205"/>
      <c r="I299" s="212"/>
      <c r="J299" s="212"/>
      <c r="K299" s="212"/>
      <c r="L299" s="212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</row>
    <row r="300">
      <c r="A300" s="209"/>
      <c r="B300" s="205"/>
      <c r="C300" s="212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</row>
    <row r="301">
      <c r="A301" s="205"/>
      <c r="B301" s="56"/>
      <c r="C301" s="56"/>
      <c r="D301" s="205"/>
      <c r="E301" s="56"/>
      <c r="F301" s="56"/>
      <c r="G301" s="56"/>
      <c r="H301" s="56"/>
      <c r="I301" s="56"/>
      <c r="J301" s="56"/>
      <c r="K301" s="212"/>
      <c r="L301" s="56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</row>
    <row r="302">
      <c r="A302" s="205"/>
      <c r="B302" s="56"/>
      <c r="C302" s="56"/>
      <c r="D302" s="56"/>
      <c r="E302" s="205"/>
      <c r="F302" s="205"/>
      <c r="G302" s="205"/>
      <c r="H302" s="56"/>
      <c r="I302" s="56"/>
      <c r="J302" s="56"/>
      <c r="K302" s="212"/>
      <c r="L302" s="56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</row>
    <row r="303">
      <c r="A303" s="205"/>
      <c r="B303" s="56"/>
      <c r="C303" s="56"/>
      <c r="D303" s="56"/>
      <c r="E303" s="56"/>
      <c r="F303" s="56"/>
      <c r="G303" s="212"/>
      <c r="H303" s="56"/>
      <c r="I303" s="56"/>
      <c r="J303" s="56"/>
      <c r="K303" s="56"/>
      <c r="L303" s="212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</row>
    <row r="304">
      <c r="A304" s="205"/>
      <c r="B304" s="205"/>
      <c r="C304" s="212"/>
      <c r="D304" s="205"/>
      <c r="E304" s="205"/>
      <c r="F304" s="205"/>
      <c r="G304" s="205"/>
      <c r="H304" s="205"/>
      <c r="I304" s="205"/>
      <c r="J304" s="212"/>
      <c r="K304" s="212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</row>
    <row r="305">
      <c r="A305" s="216"/>
      <c r="B305" s="205"/>
      <c r="C305" s="56"/>
      <c r="D305" s="56"/>
      <c r="E305" s="205"/>
      <c r="F305" s="205"/>
      <c r="G305" s="205"/>
      <c r="H305" s="205"/>
      <c r="I305" s="205"/>
      <c r="J305" s="205"/>
      <c r="K305" s="205"/>
      <c r="L305" s="212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</row>
    <row r="306">
      <c r="A306" s="220"/>
      <c r="B306" s="205"/>
      <c r="C306" s="205"/>
      <c r="D306" s="205"/>
      <c r="E306" s="56"/>
      <c r="F306" s="56"/>
      <c r="G306" s="56"/>
      <c r="H306" s="205"/>
      <c r="I306" s="205"/>
      <c r="J306" s="205"/>
      <c r="K306" s="56"/>
      <c r="L306" s="56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</row>
    <row r="307">
      <c r="A307" s="21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212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</row>
    <row r="308">
      <c r="A308" s="220"/>
      <c r="B308" s="56"/>
      <c r="C308" s="220"/>
      <c r="D308" s="56"/>
      <c r="E308" s="56"/>
      <c r="F308" s="56"/>
      <c r="G308" s="56"/>
      <c r="H308" s="56"/>
      <c r="I308" s="205"/>
      <c r="J308" s="205"/>
      <c r="K308" s="56"/>
      <c r="L308" s="56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</row>
    <row r="309">
      <c r="A309" s="221"/>
      <c r="B309" s="212"/>
      <c r="C309" s="212"/>
      <c r="D309" s="212"/>
      <c r="E309" s="212"/>
      <c r="F309" s="212"/>
      <c r="G309" s="205"/>
      <c r="H309" s="212"/>
      <c r="I309" s="56"/>
      <c r="J309" s="56"/>
      <c r="K309" s="56"/>
      <c r="L309" s="212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</row>
    <row r="310">
      <c r="A310" s="220"/>
      <c r="B310" s="212"/>
      <c r="C310" s="212"/>
      <c r="D310" s="212"/>
      <c r="E310" s="212"/>
      <c r="F310" s="212"/>
      <c r="G310" s="212"/>
      <c r="H310" s="212"/>
      <c r="I310" s="212"/>
      <c r="J310" s="212"/>
      <c r="K310" s="212"/>
      <c r="L310" s="212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</row>
    <row r="311">
      <c r="A311" s="220"/>
      <c r="B311" s="212"/>
      <c r="C311" s="205"/>
      <c r="D311" s="205"/>
      <c r="E311" s="205"/>
      <c r="F311" s="205"/>
      <c r="G311" s="205"/>
      <c r="H311" s="205"/>
      <c r="I311" s="212"/>
      <c r="J311" s="212"/>
      <c r="K311" s="212"/>
      <c r="L311" s="212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</row>
    <row r="312">
      <c r="A312" s="220"/>
      <c r="B312" s="212"/>
      <c r="C312" s="212"/>
      <c r="D312" s="212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</row>
    <row r="313">
      <c r="A313" s="212"/>
      <c r="B313" s="205"/>
      <c r="C313" s="205"/>
      <c r="D313" s="205"/>
      <c r="E313" s="212"/>
      <c r="F313" s="212"/>
      <c r="G313" s="212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</row>
    <row r="314">
      <c r="A314" s="212"/>
      <c r="B314" s="205"/>
      <c r="C314" s="205"/>
      <c r="D314" s="205"/>
      <c r="E314" s="212"/>
      <c r="F314" s="205"/>
      <c r="G314" s="212"/>
      <c r="H314" s="212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</row>
    <row r="315">
      <c r="A315" s="221"/>
      <c r="B315" s="205"/>
      <c r="C315" s="205"/>
      <c r="D315" s="205"/>
      <c r="E315" s="212"/>
      <c r="F315" s="212"/>
      <c r="G315" s="205"/>
      <c r="H315" s="212"/>
      <c r="I315" s="212"/>
      <c r="J315" s="212"/>
      <c r="K315" s="212"/>
      <c r="L315" s="212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</row>
    <row r="316">
      <c r="A316" s="212"/>
      <c r="B316" s="205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</row>
    <row r="317">
      <c r="A317" s="212"/>
      <c r="B317" s="205"/>
      <c r="C317" s="205"/>
      <c r="D317" s="205"/>
      <c r="E317" s="205"/>
      <c r="F317" s="205"/>
      <c r="G317" s="205"/>
      <c r="H317" s="205"/>
      <c r="I317" s="212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</row>
    <row r="318">
      <c r="A318" s="207"/>
      <c r="B318" s="205"/>
      <c r="C318" s="205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</row>
    <row r="319">
      <c r="A319" s="207"/>
      <c r="B319" s="205"/>
      <c r="C319" s="205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</row>
    <row r="320">
      <c r="A320" s="207"/>
      <c r="B320" s="205"/>
      <c r="C320" s="205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</row>
    <row r="321">
      <c r="A321" s="207"/>
      <c r="B321" s="205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</row>
    <row r="322">
      <c r="A322" s="207"/>
      <c r="B322" s="205"/>
      <c r="C322" s="205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</row>
    <row r="323">
      <c r="A323" s="207"/>
      <c r="B323" s="205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</row>
    <row r="324">
      <c r="A324" s="207"/>
      <c r="B324" s="205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</row>
    <row r="325">
      <c r="A325" s="207"/>
      <c r="B325" s="205"/>
      <c r="C325" s="205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</row>
    <row r="326">
      <c r="A326" s="207"/>
      <c r="B326" s="205"/>
      <c r="C326" s="205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</row>
    <row r="327">
      <c r="A327" s="207"/>
      <c r="B327" s="205"/>
      <c r="C327" s="205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</row>
    <row r="328">
      <c r="A328" s="207"/>
      <c r="B328" s="205"/>
      <c r="C328" s="205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</row>
    <row r="329">
      <c r="A329" s="207"/>
      <c r="B329" s="205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</row>
    <row r="330">
      <c r="A330" s="207"/>
      <c r="B330" s="205"/>
      <c r="C330" s="205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</row>
    <row r="331">
      <c r="A331" s="207"/>
      <c r="B331" s="205"/>
      <c r="C331" s="205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</row>
    <row r="332">
      <c r="A332" s="207"/>
      <c r="B332" s="205"/>
      <c r="C332" s="205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</row>
    <row r="333">
      <c r="A333" s="207"/>
      <c r="B333" s="205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</row>
    <row r="334">
      <c r="A334" s="207"/>
      <c r="B334" s="205"/>
      <c r="C334" s="205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</row>
    <row r="335">
      <c r="A335" s="207"/>
      <c r="B335" s="205"/>
      <c r="C335" s="205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</row>
    <row r="336">
      <c r="A336" s="207"/>
      <c r="B336" s="205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</row>
    <row r="337">
      <c r="A337" s="207"/>
      <c r="B337" s="205"/>
      <c r="C337" s="205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</row>
    <row r="338">
      <c r="A338" s="207"/>
      <c r="B338" s="205"/>
      <c r="C338" s="205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</row>
    <row r="339">
      <c r="A339" s="207"/>
      <c r="B339" s="205"/>
      <c r="C339" s="205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</row>
    <row r="340">
      <c r="A340" s="207"/>
      <c r="B340" s="205"/>
      <c r="C340" s="205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</row>
    <row r="341">
      <c r="A341" s="207"/>
      <c r="B341" s="205"/>
      <c r="C341" s="205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</row>
    <row r="342">
      <c r="A342" s="207"/>
      <c r="B342" s="205"/>
      <c r="C342" s="205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</row>
    <row r="343">
      <c r="A343" s="207"/>
      <c r="B343" s="205"/>
      <c r="C343" s="205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</row>
    <row r="344">
      <c r="A344" s="207"/>
      <c r="B344" s="205"/>
      <c r="C344" s="205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</row>
    <row r="345">
      <c r="A345" s="207"/>
      <c r="B345" s="205"/>
      <c r="C345" s="205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</row>
    <row r="346">
      <c r="A346" s="207"/>
      <c r="B346" s="205"/>
      <c r="C346" s="205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</row>
    <row r="347">
      <c r="A347" s="207"/>
      <c r="B347" s="205"/>
      <c r="C347" s="205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</row>
    <row r="348">
      <c r="A348" s="207"/>
      <c r="B348" s="205"/>
      <c r="C348" s="205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</row>
    <row r="349">
      <c r="A349" s="207"/>
      <c r="B349" s="205"/>
      <c r="C349" s="205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</row>
    <row r="350">
      <c r="A350" s="207"/>
      <c r="B350" s="205"/>
      <c r="C350" s="205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</row>
    <row r="351">
      <c r="A351" s="207"/>
      <c r="B351" s="205"/>
      <c r="C351" s="205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</row>
    <row r="352">
      <c r="A352" s="207"/>
      <c r="B352" s="205"/>
      <c r="C352" s="205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</row>
    <row r="353">
      <c r="A353" s="207"/>
      <c r="B353" s="205"/>
      <c r="C353" s="205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</row>
    <row r="354">
      <c r="A354" s="207"/>
      <c r="B354" s="205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</row>
    <row r="355">
      <c r="A355" s="207"/>
      <c r="B355" s="205"/>
      <c r="C355" s="205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</row>
    <row r="356">
      <c r="A356" s="207"/>
      <c r="B356" s="205"/>
      <c r="C356" s="205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</row>
    <row r="357">
      <c r="A357" s="207"/>
      <c r="B357" s="205"/>
      <c r="C357" s="205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</row>
    <row r="358">
      <c r="A358" s="207"/>
      <c r="B358" s="205"/>
      <c r="C358" s="205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</row>
    <row r="359">
      <c r="A359" s="207"/>
      <c r="B359" s="205"/>
      <c r="C359" s="205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</row>
    <row r="360">
      <c r="A360" s="207"/>
      <c r="B360" s="205"/>
      <c r="C360" s="205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</row>
    <row r="361">
      <c r="A361" s="207"/>
      <c r="B361" s="205"/>
      <c r="C361" s="205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</row>
    <row r="362">
      <c r="A362" s="207"/>
      <c r="B362" s="205"/>
      <c r="C362" s="205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</row>
    <row r="363">
      <c r="A363" s="207"/>
      <c r="B363" s="205"/>
      <c r="C363" s="205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</row>
    <row r="364">
      <c r="A364" s="207"/>
      <c r="B364" s="205"/>
      <c r="C364" s="205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</row>
    <row r="365">
      <c r="A365" s="207"/>
      <c r="B365" s="205"/>
      <c r="C365" s="205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</row>
    <row r="366">
      <c r="A366" s="207"/>
      <c r="B366" s="205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</row>
    <row r="367">
      <c r="A367" s="207"/>
      <c r="B367" s="205"/>
      <c r="C367" s="205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</row>
    <row r="368">
      <c r="A368" s="207"/>
      <c r="B368" s="205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</row>
    <row r="369">
      <c r="A369" s="207"/>
      <c r="B369" s="205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</row>
    <row r="370">
      <c r="A370" s="207"/>
      <c r="B370" s="205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</row>
    <row r="371">
      <c r="A371" s="207"/>
      <c r="B371" s="205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</row>
    <row r="372">
      <c r="A372" s="207"/>
      <c r="B372" s="205"/>
      <c r="C372" s="205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</row>
    <row r="373">
      <c r="A373" s="207"/>
      <c r="B373" s="205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</row>
    <row r="374">
      <c r="A374" s="207"/>
      <c r="B374" s="205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</row>
    <row r="375">
      <c r="A375" s="207"/>
      <c r="B375" s="205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</row>
    <row r="376">
      <c r="A376" s="207"/>
      <c r="B376" s="205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</row>
    <row r="377">
      <c r="A377" s="207"/>
      <c r="B377" s="205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</row>
    <row r="378">
      <c r="A378" s="207"/>
      <c r="B378" s="205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</row>
    <row r="379">
      <c r="A379" s="207"/>
      <c r="B379" s="205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</row>
    <row r="380">
      <c r="A380" s="207"/>
      <c r="B380" s="205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</row>
    <row r="381">
      <c r="A381" s="207"/>
      <c r="B381" s="205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</row>
    <row r="382">
      <c r="A382" s="207"/>
      <c r="B382" s="205"/>
      <c r="C382" s="205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</row>
    <row r="383">
      <c r="A383" s="207"/>
      <c r="B383" s="205"/>
      <c r="C383" s="205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</row>
    <row r="384">
      <c r="A384" s="207"/>
      <c r="B384" s="205"/>
      <c r="C384" s="205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</row>
    <row r="385">
      <c r="A385" s="207"/>
      <c r="B385" s="205"/>
      <c r="C385" s="205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</row>
    <row r="386">
      <c r="A386" s="207"/>
      <c r="B386" s="205"/>
      <c r="C386" s="205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</row>
    <row r="387">
      <c r="A387" s="207"/>
      <c r="B387" s="205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</row>
    <row r="388">
      <c r="A388" s="207"/>
      <c r="B388" s="205"/>
      <c r="C388" s="205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</row>
    <row r="389">
      <c r="A389" s="207"/>
      <c r="B389" s="205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</row>
    <row r="390">
      <c r="A390" s="207"/>
      <c r="B390" s="205"/>
      <c r="C390" s="205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</row>
    <row r="391">
      <c r="A391" s="207"/>
      <c r="B391" s="205"/>
      <c r="C391" s="205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</row>
    <row r="392">
      <c r="A392" s="207"/>
      <c r="B392" s="205"/>
      <c r="C392" s="205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</row>
    <row r="393">
      <c r="A393" s="207"/>
      <c r="B393" s="205"/>
      <c r="C393" s="205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</row>
    <row r="394">
      <c r="A394" s="207"/>
      <c r="B394" s="205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</row>
    <row r="395">
      <c r="A395" s="207"/>
      <c r="B395" s="205"/>
      <c r="C395" s="205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</row>
    <row r="396">
      <c r="A396" s="207"/>
      <c r="B396" s="205"/>
      <c r="C396" s="205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</row>
    <row r="397">
      <c r="A397" s="207"/>
      <c r="B397" s="205"/>
      <c r="C397" s="205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</row>
    <row r="398">
      <c r="A398" s="207"/>
      <c r="B398" s="205"/>
      <c r="C398" s="205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</row>
    <row r="399">
      <c r="A399" s="207"/>
      <c r="B399" s="205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</row>
    <row r="400">
      <c r="A400" s="207"/>
      <c r="B400" s="205"/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</row>
    <row r="401">
      <c r="A401" s="207"/>
      <c r="B401" s="205"/>
      <c r="C401" s="205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</row>
    <row r="402">
      <c r="A402" s="207"/>
      <c r="B402" s="205"/>
      <c r="C402" s="205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</row>
    <row r="403">
      <c r="A403" s="207"/>
      <c r="B403" s="205"/>
      <c r="C403" s="205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</row>
    <row r="404">
      <c r="A404" s="207"/>
      <c r="B404" s="205"/>
      <c r="C404" s="205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</row>
    <row r="405">
      <c r="A405" s="207"/>
      <c r="B405" s="205"/>
      <c r="C405" s="205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</row>
    <row r="406">
      <c r="A406" s="207"/>
      <c r="B406" s="205"/>
      <c r="C406" s="205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</row>
    <row r="407">
      <c r="A407" s="207"/>
      <c r="B407" s="205"/>
      <c r="C407" s="205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</row>
    <row r="408">
      <c r="A408" s="207"/>
      <c r="B408" s="205"/>
      <c r="C408" s="205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</row>
    <row r="409">
      <c r="A409" s="207"/>
      <c r="B409" s="205"/>
      <c r="C409" s="205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</row>
    <row r="410">
      <c r="A410" s="207"/>
      <c r="B410" s="205"/>
      <c r="C410" s="205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</row>
    <row r="411">
      <c r="A411" s="207"/>
      <c r="B411" s="205"/>
      <c r="C411" s="205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</row>
    <row r="412">
      <c r="A412" s="207"/>
      <c r="B412" s="205"/>
      <c r="C412" s="205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</row>
    <row r="413">
      <c r="A413" s="207"/>
      <c r="B413" s="205"/>
      <c r="C413" s="205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</row>
    <row r="414">
      <c r="A414" s="207"/>
      <c r="B414" s="205"/>
      <c r="C414" s="205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</row>
    <row r="415">
      <c r="A415" s="207"/>
      <c r="B415" s="205"/>
      <c r="C415" s="205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</row>
    <row r="416">
      <c r="A416" s="207"/>
      <c r="B416" s="205"/>
      <c r="C416" s="205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</row>
    <row r="417">
      <c r="A417" s="207"/>
      <c r="B417" s="205"/>
      <c r="C417" s="205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</row>
    <row r="418">
      <c r="A418" s="207"/>
      <c r="B418" s="205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</row>
    <row r="419">
      <c r="A419" s="207"/>
      <c r="B419" s="205"/>
      <c r="C419" s="205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</row>
    <row r="420">
      <c r="A420" s="207"/>
      <c r="B420" s="205"/>
      <c r="C420" s="205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</row>
    <row r="421">
      <c r="A421" s="207"/>
      <c r="B421" s="205"/>
      <c r="C421" s="205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</row>
    <row r="422">
      <c r="A422" s="207"/>
      <c r="B422" s="205"/>
      <c r="C422" s="205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</row>
    <row r="423">
      <c r="A423" s="207"/>
      <c r="B423" s="205"/>
      <c r="C423" s="205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</row>
    <row r="424">
      <c r="A424" s="207"/>
      <c r="B424" s="205"/>
      <c r="C424" s="205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</row>
    <row r="425">
      <c r="A425" s="207"/>
      <c r="B425" s="205"/>
      <c r="C425" s="205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</row>
    <row r="426">
      <c r="A426" s="207"/>
      <c r="B426" s="205"/>
      <c r="C426" s="205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</row>
    <row r="427">
      <c r="A427" s="207"/>
      <c r="B427" s="205"/>
      <c r="C427" s="205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</row>
    <row r="428">
      <c r="A428" s="207"/>
      <c r="B428" s="205"/>
      <c r="C428" s="205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</row>
    <row r="429">
      <c r="A429" s="207"/>
      <c r="B429" s="205"/>
      <c r="C429" s="205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</row>
    <row r="430">
      <c r="A430" s="207"/>
      <c r="B430" s="205"/>
      <c r="C430" s="205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</row>
    <row r="431">
      <c r="A431" s="207"/>
      <c r="B431" s="205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</row>
    <row r="432">
      <c r="A432" s="207"/>
      <c r="B432" s="205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</row>
    <row r="433">
      <c r="A433" s="207"/>
      <c r="B433" s="205"/>
      <c r="C433" s="205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</row>
    <row r="434">
      <c r="A434" s="207"/>
      <c r="B434" s="205"/>
      <c r="C434" s="205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</row>
    <row r="435">
      <c r="A435" s="207"/>
      <c r="B435" s="205"/>
      <c r="C435" s="205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</row>
    <row r="436">
      <c r="A436" s="207"/>
      <c r="B436" s="205"/>
      <c r="C436" s="205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</row>
    <row r="437">
      <c r="A437" s="207"/>
      <c r="B437" s="205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</row>
    <row r="438">
      <c r="A438" s="207"/>
      <c r="B438" s="205"/>
      <c r="C438" s="205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</row>
    <row r="439">
      <c r="A439" s="207"/>
      <c r="B439" s="205"/>
      <c r="C439" s="205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</row>
    <row r="440">
      <c r="A440" s="207"/>
      <c r="B440" s="205"/>
      <c r="C440" s="205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</row>
    <row r="441">
      <c r="A441" s="207"/>
      <c r="B441" s="205"/>
      <c r="C441" s="205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</row>
    <row r="442">
      <c r="A442" s="207"/>
      <c r="B442" s="205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</row>
    <row r="443">
      <c r="A443" s="207"/>
      <c r="B443" s="205"/>
      <c r="C443" s="205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</row>
    <row r="444">
      <c r="A444" s="207"/>
      <c r="B444" s="205"/>
      <c r="C444" s="205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</row>
    <row r="445">
      <c r="A445" s="207"/>
      <c r="B445" s="205"/>
      <c r="C445" s="205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</row>
    <row r="446">
      <c r="A446" s="207"/>
      <c r="B446" s="205"/>
      <c r="C446" s="205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</row>
    <row r="447">
      <c r="A447" s="207"/>
      <c r="B447" s="205"/>
      <c r="C447" s="205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</row>
    <row r="448">
      <c r="A448" s="207"/>
      <c r="B448" s="205"/>
      <c r="C448" s="205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</row>
    <row r="449">
      <c r="A449" s="207"/>
      <c r="B449" s="205"/>
      <c r="C449" s="205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</row>
    <row r="450">
      <c r="A450" s="207"/>
      <c r="B450" s="205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</row>
    <row r="451">
      <c r="A451" s="207"/>
      <c r="B451" s="205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</row>
    <row r="452">
      <c r="A452" s="207"/>
      <c r="B452" s="205"/>
      <c r="C452" s="205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</row>
    <row r="453">
      <c r="A453" s="207"/>
      <c r="B453" s="205"/>
      <c r="C453" s="205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</row>
    <row r="454">
      <c r="A454" s="207"/>
      <c r="B454" s="205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</row>
    <row r="455">
      <c r="A455" s="207"/>
      <c r="B455" s="205"/>
      <c r="C455" s="205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</row>
    <row r="456">
      <c r="A456" s="207"/>
      <c r="B456" s="205"/>
      <c r="C456" s="205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</row>
    <row r="457">
      <c r="A457" s="207"/>
      <c r="B457" s="205"/>
      <c r="C457" s="205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</row>
    <row r="458">
      <c r="A458" s="207"/>
      <c r="B458" s="205"/>
      <c r="C458" s="205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</row>
    <row r="459">
      <c r="A459" s="207"/>
      <c r="B459" s="205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</row>
    <row r="460">
      <c r="A460" s="207"/>
      <c r="B460" s="205"/>
      <c r="C460" s="205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</row>
    <row r="461">
      <c r="A461" s="207"/>
      <c r="B461" s="205"/>
      <c r="C461" s="205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</row>
    <row r="462">
      <c r="A462" s="207"/>
      <c r="B462" s="205"/>
      <c r="C462" s="205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</row>
    <row r="463">
      <c r="A463" s="207"/>
      <c r="B463" s="205"/>
      <c r="C463" s="205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</row>
    <row r="464">
      <c r="A464" s="207"/>
      <c r="B464" s="205"/>
      <c r="C464" s="205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</row>
    <row r="465">
      <c r="A465" s="207"/>
      <c r="B465" s="205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</row>
    <row r="466">
      <c r="A466" s="207"/>
      <c r="B466" s="205"/>
      <c r="C466" s="205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</row>
    <row r="467">
      <c r="A467" s="207"/>
      <c r="B467" s="205"/>
      <c r="C467" s="205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</row>
    <row r="468">
      <c r="A468" s="207"/>
      <c r="B468" s="205"/>
      <c r="C468" s="205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</row>
    <row r="469">
      <c r="A469" s="207"/>
      <c r="B469" s="205"/>
      <c r="C469" s="205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</row>
    <row r="470">
      <c r="A470" s="207"/>
      <c r="B470" s="205"/>
      <c r="C470" s="205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</row>
    <row r="471">
      <c r="A471" s="207"/>
      <c r="B471" s="205"/>
      <c r="C471" s="205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</row>
    <row r="472">
      <c r="A472" s="207"/>
      <c r="B472" s="205"/>
      <c r="C472" s="205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</row>
    <row r="473">
      <c r="A473" s="207"/>
      <c r="B473" s="205"/>
      <c r="C473" s="205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</row>
    <row r="474">
      <c r="A474" s="207"/>
      <c r="B474" s="205"/>
      <c r="C474" s="205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</row>
    <row r="475">
      <c r="A475" s="207"/>
      <c r="B475" s="205"/>
      <c r="C475" s="205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</row>
    <row r="476">
      <c r="A476" s="207"/>
      <c r="B476" s="205"/>
      <c r="C476" s="205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</row>
    <row r="477">
      <c r="A477" s="207"/>
      <c r="B477" s="205"/>
      <c r="C477" s="205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</row>
    <row r="478">
      <c r="A478" s="207"/>
      <c r="B478" s="205"/>
      <c r="C478" s="205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</row>
    <row r="479">
      <c r="A479" s="207"/>
      <c r="B479" s="205"/>
      <c r="C479" s="205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</row>
    <row r="480">
      <c r="A480" s="207"/>
      <c r="B480" s="205"/>
      <c r="C480" s="205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</row>
    <row r="481">
      <c r="A481" s="207"/>
      <c r="B481" s="205"/>
      <c r="C481" s="205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</row>
    <row r="482">
      <c r="A482" s="207"/>
      <c r="B482" s="205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</row>
    <row r="483">
      <c r="A483" s="207"/>
      <c r="B483" s="205"/>
      <c r="C483" s="205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</row>
    <row r="484">
      <c r="A484" s="207"/>
      <c r="B484" s="205"/>
      <c r="C484" s="205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</row>
    <row r="485">
      <c r="A485" s="207"/>
      <c r="B485" s="205"/>
      <c r="C485" s="205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</row>
    <row r="486">
      <c r="A486" s="207"/>
      <c r="B486" s="205"/>
      <c r="C486" s="205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</row>
    <row r="487">
      <c r="A487" s="207"/>
      <c r="B487" s="205"/>
      <c r="C487" s="205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</row>
    <row r="488">
      <c r="A488" s="207"/>
      <c r="B488" s="205"/>
      <c r="C488" s="205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</row>
    <row r="489">
      <c r="A489" s="207"/>
      <c r="B489" s="205"/>
      <c r="C489" s="205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</row>
    <row r="490">
      <c r="A490" s="207"/>
      <c r="B490" s="205"/>
      <c r="C490" s="205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</row>
    <row r="491">
      <c r="A491" s="207"/>
      <c r="B491" s="205"/>
      <c r="C491" s="205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</row>
    <row r="492">
      <c r="A492" s="207"/>
      <c r="B492" s="205"/>
      <c r="C492" s="205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</row>
    <row r="493">
      <c r="A493" s="207"/>
      <c r="B493" s="205"/>
      <c r="C493" s="205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</row>
    <row r="494">
      <c r="A494" s="207"/>
      <c r="B494" s="205"/>
      <c r="C494" s="205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</row>
    <row r="495">
      <c r="A495" s="207"/>
      <c r="B495" s="205"/>
      <c r="C495" s="205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</row>
    <row r="496">
      <c r="A496" s="207"/>
      <c r="B496" s="205"/>
      <c r="C496" s="205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</row>
    <row r="497">
      <c r="A497" s="207"/>
      <c r="B497" s="205"/>
      <c r="C497" s="205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</row>
    <row r="498">
      <c r="A498" s="207"/>
      <c r="B498" s="205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</row>
    <row r="499">
      <c r="A499" s="207"/>
      <c r="B499" s="205"/>
      <c r="C499" s="205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</row>
    <row r="500">
      <c r="A500" s="207"/>
      <c r="B500" s="205"/>
      <c r="C500" s="205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</row>
    <row r="501">
      <c r="A501" s="207"/>
      <c r="B501" s="205"/>
      <c r="C501" s="205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</row>
    <row r="502">
      <c r="A502" s="207"/>
      <c r="B502" s="205"/>
      <c r="C502" s="205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</row>
    <row r="503">
      <c r="A503" s="207"/>
      <c r="B503" s="205"/>
      <c r="C503" s="205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</row>
    <row r="504">
      <c r="A504" s="207"/>
      <c r="B504" s="205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</row>
    <row r="505">
      <c r="A505" s="207"/>
      <c r="B505" s="205"/>
      <c r="C505" s="205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</row>
    <row r="506">
      <c r="A506" s="207"/>
      <c r="B506" s="205"/>
      <c r="C506" s="205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</row>
    <row r="507">
      <c r="A507" s="207"/>
      <c r="B507" s="205"/>
      <c r="C507" s="205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</row>
    <row r="508">
      <c r="A508" s="207"/>
      <c r="B508" s="205"/>
      <c r="C508" s="205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</row>
    <row r="509">
      <c r="A509" s="207"/>
      <c r="B509" s="205"/>
      <c r="C509" s="205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</row>
    <row r="510">
      <c r="A510" s="207"/>
      <c r="B510" s="205"/>
      <c r="C510" s="205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</row>
    <row r="511">
      <c r="A511" s="207"/>
      <c r="B511" s="205"/>
      <c r="C511" s="205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</row>
    <row r="512">
      <c r="A512" s="207"/>
      <c r="B512" s="205"/>
      <c r="C512" s="205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</row>
    <row r="513">
      <c r="A513" s="207"/>
      <c r="B513" s="205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</row>
    <row r="514">
      <c r="A514" s="207"/>
      <c r="B514" s="205"/>
      <c r="C514" s="205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</row>
    <row r="515">
      <c r="A515" s="207"/>
      <c r="B515" s="205"/>
      <c r="C515" s="205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</row>
    <row r="516">
      <c r="A516" s="207"/>
      <c r="B516" s="205"/>
      <c r="C516" s="205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</row>
    <row r="517">
      <c r="A517" s="207"/>
      <c r="B517" s="205"/>
      <c r="C517" s="205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</row>
    <row r="518">
      <c r="A518" s="207"/>
      <c r="B518" s="205"/>
      <c r="C518" s="205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</row>
    <row r="519">
      <c r="A519" s="207"/>
      <c r="B519" s="205"/>
      <c r="C519" s="205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</row>
    <row r="520">
      <c r="A520" s="207"/>
      <c r="B520" s="205"/>
      <c r="C520" s="205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</row>
    <row r="521">
      <c r="A521" s="207"/>
      <c r="B521" s="205"/>
      <c r="C521" s="205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</row>
    <row r="522">
      <c r="A522" s="207"/>
      <c r="B522" s="205"/>
      <c r="C522" s="205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</row>
    <row r="523">
      <c r="A523" s="207"/>
      <c r="B523" s="205"/>
      <c r="C523" s="205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</row>
    <row r="524">
      <c r="A524" s="207"/>
      <c r="B524" s="205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</row>
    <row r="525">
      <c r="A525" s="207"/>
      <c r="B525" s="205"/>
      <c r="C525" s="205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</row>
    <row r="526">
      <c r="A526" s="207"/>
      <c r="B526" s="205"/>
      <c r="C526" s="205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</row>
    <row r="527">
      <c r="A527" s="207"/>
      <c r="B527" s="205"/>
      <c r="C527" s="205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</row>
    <row r="528">
      <c r="A528" s="207"/>
      <c r="B528" s="205"/>
      <c r="C528" s="205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</row>
    <row r="529">
      <c r="A529" s="207"/>
      <c r="B529" s="205"/>
      <c r="C529" s="205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</row>
    <row r="530">
      <c r="A530" s="207"/>
      <c r="B530" s="205"/>
      <c r="C530" s="205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</row>
    <row r="531">
      <c r="A531" s="207"/>
      <c r="B531" s="205"/>
      <c r="C531" s="205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</row>
    <row r="532">
      <c r="A532" s="207"/>
      <c r="B532" s="205"/>
      <c r="C532" s="205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</row>
    <row r="533">
      <c r="A533" s="207"/>
      <c r="B533" s="205"/>
      <c r="C533" s="205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</row>
    <row r="534">
      <c r="A534" s="207"/>
      <c r="B534" s="205"/>
      <c r="C534" s="205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</row>
    <row r="535">
      <c r="A535" s="207"/>
      <c r="B535" s="205"/>
      <c r="C535" s="205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</row>
    <row r="536">
      <c r="A536" s="207"/>
      <c r="B536" s="205"/>
      <c r="C536" s="205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</row>
    <row r="537">
      <c r="A537" s="207"/>
      <c r="B537" s="205"/>
      <c r="C537" s="205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</row>
    <row r="538">
      <c r="A538" s="207"/>
      <c r="B538" s="205"/>
      <c r="C538" s="205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</row>
    <row r="539">
      <c r="A539" s="207"/>
      <c r="B539" s="205"/>
      <c r="C539" s="205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</row>
    <row r="540">
      <c r="A540" s="207"/>
      <c r="B540" s="205"/>
      <c r="C540" s="205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</row>
    <row r="541">
      <c r="A541" s="207"/>
      <c r="B541" s="205"/>
      <c r="C541" s="205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</row>
    <row r="542">
      <c r="A542" s="207"/>
      <c r="B542" s="205"/>
      <c r="C542" s="205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</row>
    <row r="543">
      <c r="A543" s="207"/>
      <c r="B543" s="205"/>
      <c r="C543" s="205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</row>
    <row r="544">
      <c r="A544" s="207"/>
      <c r="B544" s="205"/>
      <c r="C544" s="205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</row>
    <row r="545">
      <c r="A545" s="207"/>
      <c r="B545" s="205"/>
      <c r="C545" s="205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</row>
    <row r="546">
      <c r="A546" s="207"/>
      <c r="B546" s="205"/>
      <c r="C546" s="205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</row>
    <row r="547">
      <c r="A547" s="207"/>
      <c r="B547" s="205"/>
      <c r="C547" s="205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</row>
    <row r="548">
      <c r="A548" s="207"/>
      <c r="B548" s="205"/>
      <c r="C548" s="205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</row>
    <row r="549">
      <c r="A549" s="207"/>
      <c r="B549" s="205"/>
      <c r="C549" s="205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</row>
    <row r="550">
      <c r="A550" s="207"/>
      <c r="B550" s="205"/>
      <c r="C550" s="205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</row>
    <row r="551">
      <c r="A551" s="207"/>
      <c r="B551" s="205"/>
      <c r="C551" s="205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</row>
    <row r="552">
      <c r="A552" s="207"/>
      <c r="B552" s="205"/>
      <c r="C552" s="205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</row>
    <row r="553">
      <c r="A553" s="207"/>
      <c r="B553" s="205"/>
      <c r="C553" s="205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</row>
    <row r="554">
      <c r="A554" s="207"/>
      <c r="B554" s="205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</row>
    <row r="555">
      <c r="A555" s="207"/>
      <c r="B555" s="205"/>
      <c r="C555" s="205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</row>
    <row r="556">
      <c r="A556" s="207"/>
      <c r="B556" s="205"/>
      <c r="C556" s="205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</row>
    <row r="557">
      <c r="A557" s="207"/>
      <c r="B557" s="205"/>
      <c r="C557" s="205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</row>
    <row r="558">
      <c r="A558" s="207"/>
      <c r="B558" s="205"/>
      <c r="C558" s="205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</row>
    <row r="559">
      <c r="A559" s="207"/>
      <c r="B559" s="205"/>
      <c r="C559" s="205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</row>
    <row r="560">
      <c r="A560" s="207"/>
      <c r="B560" s="205"/>
      <c r="C560" s="205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</row>
    <row r="561">
      <c r="A561" s="207"/>
      <c r="B561" s="205"/>
      <c r="C561" s="205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</row>
    <row r="562">
      <c r="A562" s="207"/>
      <c r="B562" s="205"/>
      <c r="C562" s="205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</row>
    <row r="563">
      <c r="A563" s="207"/>
      <c r="B563" s="205"/>
      <c r="C563" s="205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</row>
    <row r="564">
      <c r="A564" s="207"/>
      <c r="B564" s="205"/>
      <c r="C564" s="205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</row>
    <row r="565">
      <c r="A565" s="207"/>
      <c r="B565" s="205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</row>
    <row r="566">
      <c r="A566" s="207"/>
      <c r="B566" s="205"/>
      <c r="C566" s="205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</row>
    <row r="567">
      <c r="A567" s="207"/>
      <c r="B567" s="205"/>
      <c r="C567" s="205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</row>
    <row r="568">
      <c r="A568" s="207"/>
      <c r="B568" s="205"/>
      <c r="C568" s="205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</row>
    <row r="569">
      <c r="A569" s="207"/>
      <c r="B569" s="205"/>
      <c r="C569" s="205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</row>
    <row r="570">
      <c r="A570" s="207"/>
      <c r="B570" s="205"/>
      <c r="C570" s="205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</row>
    <row r="571">
      <c r="A571" s="207"/>
      <c r="B571" s="205"/>
      <c r="C571" s="205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</row>
    <row r="572">
      <c r="A572" s="207"/>
      <c r="B572" s="205"/>
      <c r="C572" s="205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</row>
    <row r="573">
      <c r="A573" s="207"/>
      <c r="B573" s="205"/>
      <c r="C573" s="205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</row>
    <row r="574">
      <c r="A574" s="207"/>
      <c r="B574" s="205"/>
      <c r="C574" s="205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</row>
    <row r="575">
      <c r="A575" s="207"/>
      <c r="B575" s="205"/>
      <c r="C575" s="205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</row>
    <row r="576">
      <c r="A576" s="207"/>
      <c r="B576" s="205"/>
      <c r="C576" s="205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</row>
    <row r="577">
      <c r="A577" s="207"/>
      <c r="B577" s="205"/>
      <c r="C577" s="205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</row>
    <row r="578">
      <c r="A578" s="207"/>
      <c r="B578" s="205"/>
      <c r="C578" s="205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</row>
    <row r="579">
      <c r="A579" s="207"/>
      <c r="B579" s="205"/>
      <c r="C579" s="205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</row>
    <row r="580">
      <c r="A580" s="207"/>
      <c r="B580" s="205"/>
      <c r="C580" s="205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</row>
    <row r="581">
      <c r="A581" s="207"/>
      <c r="B581" s="205"/>
      <c r="C581" s="205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</row>
    <row r="582">
      <c r="A582" s="207"/>
      <c r="B582" s="205"/>
      <c r="C582" s="205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</row>
    <row r="583">
      <c r="A583" s="207"/>
      <c r="B583" s="205"/>
      <c r="C583" s="205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</row>
    <row r="584">
      <c r="A584" s="207"/>
      <c r="B584" s="205"/>
      <c r="C584" s="205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</row>
    <row r="585">
      <c r="A585" s="207"/>
      <c r="B585" s="205"/>
      <c r="C585" s="205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</row>
    <row r="586">
      <c r="A586" s="207"/>
      <c r="B586" s="205"/>
      <c r="C586" s="205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</row>
    <row r="587">
      <c r="A587" s="207"/>
      <c r="B587" s="205"/>
      <c r="C587" s="205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</row>
    <row r="588">
      <c r="A588" s="207"/>
      <c r="B588" s="205"/>
      <c r="C588" s="205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</row>
    <row r="589">
      <c r="A589" s="207"/>
      <c r="B589" s="205"/>
      <c r="C589" s="205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</row>
    <row r="590">
      <c r="A590" s="207"/>
      <c r="B590" s="205"/>
      <c r="C590" s="205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</row>
    <row r="591">
      <c r="A591" s="207"/>
      <c r="B591" s="205"/>
      <c r="C591" s="205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</row>
    <row r="592">
      <c r="A592" s="207"/>
      <c r="B592" s="205"/>
      <c r="C592" s="205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</row>
    <row r="593">
      <c r="A593" s="207"/>
      <c r="B593" s="205"/>
      <c r="C593" s="205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</row>
    <row r="594">
      <c r="A594" s="207"/>
      <c r="B594" s="205"/>
      <c r="C594" s="205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</row>
    <row r="595">
      <c r="A595" s="207"/>
      <c r="B595" s="205"/>
      <c r="C595" s="205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</row>
    <row r="596">
      <c r="A596" s="207"/>
      <c r="B596" s="205"/>
      <c r="C596" s="205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</row>
    <row r="597">
      <c r="A597" s="207"/>
      <c r="B597" s="205"/>
      <c r="C597" s="205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</row>
    <row r="598">
      <c r="A598" s="207"/>
      <c r="B598" s="205"/>
      <c r="C598" s="205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</row>
    <row r="599">
      <c r="A599" s="207"/>
      <c r="B599" s="205"/>
      <c r="C599" s="205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</row>
    <row r="600">
      <c r="A600" s="207"/>
      <c r="B600" s="205"/>
      <c r="C600" s="205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</row>
    <row r="601">
      <c r="A601" s="207"/>
      <c r="B601" s="205"/>
      <c r="C601" s="205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</row>
    <row r="602">
      <c r="A602" s="207"/>
      <c r="B602" s="205"/>
      <c r="C602" s="205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</row>
    <row r="603">
      <c r="A603" s="207"/>
      <c r="B603" s="205"/>
      <c r="C603" s="205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</row>
    <row r="604">
      <c r="A604" s="207"/>
      <c r="B604" s="205"/>
      <c r="C604" s="205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</row>
    <row r="605">
      <c r="A605" s="207"/>
      <c r="B605" s="205"/>
      <c r="C605" s="205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</row>
    <row r="606">
      <c r="A606" s="207"/>
      <c r="B606" s="205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</row>
    <row r="607">
      <c r="A607" s="207"/>
      <c r="B607" s="205"/>
      <c r="C607" s="205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</row>
    <row r="608">
      <c r="A608" s="207"/>
      <c r="B608" s="205"/>
      <c r="C608" s="205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</row>
    <row r="609">
      <c r="A609" s="207"/>
      <c r="B609" s="205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</row>
    <row r="610">
      <c r="A610" s="207"/>
      <c r="B610" s="205"/>
      <c r="C610" s="205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</row>
    <row r="611">
      <c r="A611" s="207"/>
      <c r="B611" s="205"/>
      <c r="C611" s="205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</row>
    <row r="612">
      <c r="A612" s="207"/>
      <c r="B612" s="205"/>
      <c r="C612" s="205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</row>
    <row r="613">
      <c r="A613" s="207"/>
      <c r="B613" s="205"/>
      <c r="C613" s="205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</row>
    <row r="614">
      <c r="A614" s="207"/>
      <c r="B614" s="205"/>
      <c r="C614" s="205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</row>
    <row r="615">
      <c r="A615" s="207"/>
      <c r="B615" s="205"/>
      <c r="C615" s="205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</row>
    <row r="616">
      <c r="A616" s="207"/>
      <c r="B616" s="205"/>
      <c r="C616" s="205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</row>
    <row r="617">
      <c r="A617" s="207"/>
      <c r="B617" s="205"/>
      <c r="C617" s="205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</row>
    <row r="618">
      <c r="A618" s="207"/>
      <c r="B618" s="205"/>
      <c r="C618" s="205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</row>
    <row r="619">
      <c r="A619" s="207"/>
      <c r="B619" s="205"/>
      <c r="C619" s="205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</row>
    <row r="620">
      <c r="A620" s="207"/>
      <c r="B620" s="205"/>
      <c r="C620" s="205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</row>
    <row r="621">
      <c r="A621" s="207"/>
      <c r="B621" s="205"/>
      <c r="C621" s="205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</row>
    <row r="622">
      <c r="A622" s="207"/>
      <c r="B622" s="205"/>
      <c r="C622" s="205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</row>
    <row r="623">
      <c r="A623" s="207"/>
      <c r="B623" s="205"/>
      <c r="C623" s="205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</row>
    <row r="624">
      <c r="A624" s="207"/>
      <c r="B624" s="205"/>
      <c r="C624" s="205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</row>
    <row r="625">
      <c r="A625" s="207"/>
      <c r="B625" s="205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</row>
    <row r="626">
      <c r="A626" s="207"/>
      <c r="B626" s="205"/>
      <c r="C626" s="205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</row>
    <row r="627">
      <c r="A627" s="207"/>
      <c r="B627" s="205"/>
      <c r="C627" s="205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</row>
    <row r="628">
      <c r="A628" s="207"/>
      <c r="B628" s="205"/>
      <c r="C628" s="205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</row>
    <row r="629">
      <c r="A629" s="207"/>
      <c r="B629" s="205"/>
      <c r="C629" s="205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</row>
    <row r="630">
      <c r="A630" s="207"/>
      <c r="B630" s="205"/>
      <c r="C630" s="205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</row>
    <row r="631">
      <c r="A631" s="207"/>
      <c r="B631" s="205"/>
      <c r="C631" s="205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</row>
    <row r="632">
      <c r="A632" s="207"/>
      <c r="B632" s="205"/>
      <c r="C632" s="205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</row>
    <row r="633">
      <c r="A633" s="207"/>
      <c r="B633" s="205"/>
      <c r="C633" s="205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</row>
    <row r="634">
      <c r="A634" s="207"/>
      <c r="B634" s="205"/>
      <c r="C634" s="205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</row>
    <row r="635">
      <c r="A635" s="207"/>
      <c r="B635" s="205"/>
      <c r="C635" s="205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</row>
    <row r="636">
      <c r="A636" s="207"/>
      <c r="B636" s="205"/>
      <c r="C636" s="205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</row>
    <row r="637">
      <c r="A637" s="207"/>
      <c r="B637" s="205"/>
      <c r="C637" s="205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</row>
    <row r="638">
      <c r="A638" s="207"/>
      <c r="B638" s="205"/>
      <c r="C638" s="205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</row>
    <row r="639">
      <c r="A639" s="207"/>
      <c r="B639" s="205"/>
      <c r="C639" s="205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</row>
    <row r="640">
      <c r="A640" s="207"/>
      <c r="B640" s="205"/>
      <c r="C640" s="205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</row>
    <row r="641">
      <c r="A641" s="207"/>
      <c r="B641" s="205"/>
      <c r="C641" s="205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</row>
    <row r="642">
      <c r="A642" s="207"/>
      <c r="B642" s="205"/>
      <c r="C642" s="205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</row>
    <row r="643">
      <c r="A643" s="207"/>
      <c r="B643" s="205"/>
      <c r="C643" s="205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</row>
    <row r="644">
      <c r="A644" s="207"/>
      <c r="B644" s="205"/>
      <c r="C644" s="205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</row>
    <row r="645">
      <c r="A645" s="207"/>
      <c r="B645" s="205"/>
      <c r="C645" s="205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</row>
    <row r="646">
      <c r="A646" s="207"/>
      <c r="B646" s="205"/>
      <c r="C646" s="205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</row>
    <row r="647">
      <c r="A647" s="207"/>
      <c r="B647" s="205"/>
      <c r="C647" s="205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</row>
    <row r="648">
      <c r="A648" s="207"/>
      <c r="B648" s="205"/>
      <c r="C648" s="205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</row>
    <row r="649">
      <c r="A649" s="207"/>
      <c r="B649" s="205"/>
      <c r="C649" s="205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</row>
    <row r="650">
      <c r="A650" s="207"/>
      <c r="B650" s="205"/>
      <c r="C650" s="205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</row>
    <row r="651">
      <c r="A651" s="207"/>
      <c r="B651" s="205"/>
      <c r="C651" s="205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</row>
    <row r="652">
      <c r="A652" s="207"/>
      <c r="B652" s="205"/>
      <c r="C652" s="205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</row>
    <row r="653">
      <c r="A653" s="207"/>
      <c r="B653" s="205"/>
      <c r="C653" s="205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</row>
    <row r="654">
      <c r="A654" s="207"/>
      <c r="B654" s="205"/>
      <c r="C654" s="205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</row>
    <row r="655">
      <c r="A655" s="207"/>
      <c r="B655" s="205"/>
      <c r="C655" s="205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</row>
    <row r="656">
      <c r="A656" s="207"/>
      <c r="B656" s="205"/>
      <c r="C656" s="205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</row>
    <row r="657">
      <c r="A657" s="207"/>
      <c r="B657" s="205"/>
      <c r="C657" s="205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</row>
    <row r="658">
      <c r="A658" s="207"/>
      <c r="B658" s="205"/>
      <c r="C658" s="205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</row>
    <row r="659">
      <c r="A659" s="207"/>
      <c r="B659" s="205"/>
      <c r="C659" s="205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</row>
    <row r="660">
      <c r="A660" s="207"/>
      <c r="B660" s="205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</row>
    <row r="661">
      <c r="A661" s="207"/>
      <c r="B661" s="205"/>
      <c r="C661" s="205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</row>
    <row r="662">
      <c r="A662" s="207"/>
      <c r="B662" s="205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</row>
    <row r="663">
      <c r="A663" s="207"/>
      <c r="B663" s="205"/>
      <c r="C663" s="205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</row>
    <row r="664">
      <c r="A664" s="207"/>
      <c r="B664" s="205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</row>
    <row r="665">
      <c r="A665" s="207"/>
      <c r="B665" s="205"/>
      <c r="C665" s="205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</row>
    <row r="666">
      <c r="A666" s="207"/>
      <c r="B666" s="205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</row>
    <row r="667">
      <c r="A667" s="207"/>
      <c r="B667" s="205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</row>
    <row r="668">
      <c r="A668" s="207"/>
      <c r="B668" s="205"/>
      <c r="C668" s="205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</row>
    <row r="669">
      <c r="A669" s="207"/>
      <c r="B669" s="205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</row>
    <row r="670">
      <c r="A670" s="207"/>
      <c r="B670" s="205"/>
      <c r="C670" s="205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</row>
    <row r="671">
      <c r="A671" s="207"/>
      <c r="B671" s="205"/>
      <c r="C671" s="205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</row>
    <row r="672">
      <c r="A672" s="207"/>
      <c r="B672" s="205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</row>
    <row r="673">
      <c r="A673" s="207"/>
      <c r="B673" s="205"/>
      <c r="C673" s="205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</row>
    <row r="674">
      <c r="A674" s="207"/>
      <c r="B674" s="205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</row>
    <row r="675">
      <c r="A675" s="207"/>
      <c r="B675" s="205"/>
      <c r="C675" s="205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</row>
    <row r="676">
      <c r="A676" s="207"/>
      <c r="B676" s="205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</row>
    <row r="677">
      <c r="A677" s="207"/>
      <c r="B677" s="205"/>
      <c r="C677" s="205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</row>
    <row r="678">
      <c r="A678" s="207"/>
      <c r="B678" s="205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</row>
    <row r="679">
      <c r="A679" s="207"/>
      <c r="B679" s="205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</row>
    <row r="680">
      <c r="A680" s="207"/>
      <c r="B680" s="205"/>
      <c r="C680" s="205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</row>
    <row r="681">
      <c r="A681" s="207"/>
      <c r="B681" s="205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</row>
    <row r="682">
      <c r="A682" s="207"/>
      <c r="B682" s="205"/>
      <c r="C682" s="205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</row>
    <row r="683">
      <c r="A683" s="207"/>
      <c r="B683" s="205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</row>
    <row r="684">
      <c r="A684" s="207"/>
      <c r="B684" s="205"/>
      <c r="C684" s="205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</row>
    <row r="685">
      <c r="A685" s="207"/>
      <c r="B685" s="205"/>
      <c r="C685" s="205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</row>
    <row r="686">
      <c r="A686" s="207"/>
      <c r="B686" s="205"/>
      <c r="C686" s="205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</row>
    <row r="687">
      <c r="A687" s="207"/>
      <c r="B687" s="205"/>
      <c r="C687" s="205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</row>
    <row r="688">
      <c r="A688" s="207"/>
      <c r="B688" s="205"/>
      <c r="C688" s="205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</row>
    <row r="689">
      <c r="A689" s="207"/>
      <c r="B689" s="205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</row>
    <row r="690">
      <c r="A690" s="207"/>
      <c r="B690" s="205"/>
      <c r="C690" s="205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</row>
    <row r="691">
      <c r="A691" s="207"/>
      <c r="B691" s="205"/>
      <c r="C691" s="205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</row>
    <row r="692">
      <c r="A692" s="207"/>
      <c r="B692" s="205"/>
      <c r="C692" s="205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</row>
    <row r="693">
      <c r="A693" s="207"/>
      <c r="B693" s="205"/>
      <c r="C693" s="205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</row>
    <row r="694">
      <c r="A694" s="207"/>
      <c r="B694" s="205"/>
      <c r="C694" s="205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</row>
    <row r="695">
      <c r="A695" s="207"/>
      <c r="B695" s="205"/>
      <c r="C695" s="205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</row>
    <row r="696">
      <c r="A696" s="207"/>
      <c r="B696" s="205"/>
      <c r="C696" s="205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</row>
    <row r="697">
      <c r="A697" s="207"/>
      <c r="B697" s="205"/>
      <c r="C697" s="205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</row>
    <row r="698">
      <c r="A698" s="207"/>
      <c r="B698" s="205"/>
      <c r="C698" s="205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</row>
    <row r="699">
      <c r="A699" s="207"/>
      <c r="B699" s="205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</row>
    <row r="700">
      <c r="A700" s="207"/>
      <c r="B700" s="205"/>
      <c r="C700" s="205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</row>
    <row r="701">
      <c r="A701" s="207"/>
      <c r="B701" s="205"/>
      <c r="C701" s="205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</row>
    <row r="702">
      <c r="A702" s="207"/>
      <c r="B702" s="205"/>
      <c r="C702" s="205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</row>
    <row r="703">
      <c r="A703" s="207"/>
      <c r="B703" s="205"/>
      <c r="C703" s="205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</row>
    <row r="704">
      <c r="A704" s="207"/>
      <c r="B704" s="205"/>
      <c r="C704" s="205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</row>
    <row r="705">
      <c r="A705" s="207"/>
      <c r="B705" s="205"/>
      <c r="C705" s="205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</row>
    <row r="706">
      <c r="A706" s="207"/>
      <c r="B706" s="205"/>
      <c r="C706" s="205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</row>
    <row r="707">
      <c r="A707" s="207"/>
      <c r="B707" s="205"/>
      <c r="C707" s="205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</row>
    <row r="708">
      <c r="A708" s="207"/>
      <c r="B708" s="205"/>
      <c r="C708" s="205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</row>
    <row r="709">
      <c r="A709" s="207"/>
      <c r="B709" s="205"/>
      <c r="C709" s="205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</row>
    <row r="710">
      <c r="A710" s="207"/>
      <c r="B710" s="205"/>
      <c r="C710" s="205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</row>
    <row r="711">
      <c r="A711" s="207"/>
      <c r="B711" s="205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</row>
    <row r="712">
      <c r="A712" s="207"/>
      <c r="B712" s="205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</row>
    <row r="713">
      <c r="A713" s="207"/>
      <c r="B713" s="205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</row>
    <row r="714">
      <c r="A714" s="207"/>
      <c r="B714" s="205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</row>
    <row r="715">
      <c r="A715" s="207"/>
      <c r="B715" s="205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</row>
    <row r="716">
      <c r="A716" s="207"/>
      <c r="B716" s="205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</row>
    <row r="717">
      <c r="A717" s="207"/>
      <c r="B717" s="205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</row>
    <row r="718">
      <c r="A718" s="207"/>
      <c r="B718" s="205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</row>
    <row r="719">
      <c r="A719" s="207"/>
      <c r="B719" s="205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</row>
    <row r="720">
      <c r="A720" s="207"/>
      <c r="B720" s="205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</row>
    <row r="721">
      <c r="A721" s="207"/>
      <c r="B721" s="205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</row>
    <row r="722">
      <c r="A722" s="207"/>
      <c r="B722" s="205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</row>
    <row r="723">
      <c r="A723" s="207"/>
      <c r="B723" s="205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</row>
    <row r="724">
      <c r="A724" s="207"/>
      <c r="B724" s="205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</row>
    <row r="725">
      <c r="A725" s="207"/>
      <c r="B725" s="205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</row>
    <row r="726">
      <c r="A726" s="207"/>
      <c r="B726" s="205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</row>
    <row r="727">
      <c r="A727" s="207"/>
      <c r="B727" s="205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</row>
    <row r="728">
      <c r="A728" s="207"/>
      <c r="B728" s="205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</row>
    <row r="729">
      <c r="A729" s="207"/>
      <c r="B729" s="205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</row>
    <row r="730">
      <c r="A730" s="207"/>
      <c r="B730" s="205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</row>
    <row r="731">
      <c r="A731" s="207"/>
      <c r="B731" s="205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</row>
    <row r="732">
      <c r="A732" s="207"/>
      <c r="B732" s="205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</row>
    <row r="733">
      <c r="A733" s="207"/>
      <c r="B733" s="205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</row>
    <row r="734">
      <c r="A734" s="207"/>
      <c r="B734" s="205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</row>
    <row r="735">
      <c r="A735" s="207"/>
      <c r="B735" s="205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</row>
    <row r="736">
      <c r="A736" s="207"/>
      <c r="B736" s="205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</row>
    <row r="737">
      <c r="A737" s="207"/>
      <c r="B737" s="205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</row>
    <row r="738">
      <c r="A738" s="207"/>
      <c r="B738" s="205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</row>
    <row r="739">
      <c r="A739" s="207"/>
      <c r="B739" s="205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</row>
    <row r="740">
      <c r="A740" s="207"/>
      <c r="B740" s="205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</row>
    <row r="741">
      <c r="A741" s="207"/>
      <c r="B741" s="205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</row>
    <row r="742">
      <c r="A742" s="207"/>
      <c r="B742" s="205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</row>
    <row r="743">
      <c r="A743" s="207"/>
      <c r="B743" s="205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</row>
    <row r="744">
      <c r="A744" s="207"/>
      <c r="B744" s="205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</row>
    <row r="745">
      <c r="A745" s="207"/>
      <c r="B745" s="205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</row>
    <row r="746">
      <c r="A746" s="207"/>
      <c r="B746" s="205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</row>
    <row r="747">
      <c r="A747" s="207"/>
      <c r="B747" s="205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</row>
    <row r="748">
      <c r="A748" s="207"/>
      <c r="B748" s="205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</row>
    <row r="749">
      <c r="A749" s="207"/>
      <c r="B749" s="205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</row>
    <row r="750">
      <c r="A750" s="207"/>
      <c r="B750" s="205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</row>
    <row r="751">
      <c r="A751" s="207"/>
      <c r="B751" s="205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</row>
    <row r="752">
      <c r="A752" s="207"/>
      <c r="B752" s="205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</row>
    <row r="753">
      <c r="A753" s="207"/>
      <c r="B753" s="205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</row>
    <row r="754">
      <c r="A754" s="207"/>
      <c r="B754" s="205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</row>
    <row r="755">
      <c r="A755" s="207"/>
      <c r="B755" s="205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</row>
    <row r="756">
      <c r="A756" s="207"/>
      <c r="B756" s="205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</row>
    <row r="757">
      <c r="A757" s="207"/>
      <c r="B757" s="205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</row>
    <row r="758">
      <c r="A758" s="207"/>
      <c r="B758" s="205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</row>
    <row r="759">
      <c r="A759" s="207"/>
      <c r="B759" s="205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</row>
    <row r="760">
      <c r="A760" s="207"/>
      <c r="B760" s="205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</row>
    <row r="761">
      <c r="A761" s="207"/>
      <c r="B761" s="205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</row>
    <row r="762">
      <c r="A762" s="207"/>
      <c r="B762" s="205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</row>
    <row r="763">
      <c r="A763" s="207"/>
      <c r="B763" s="205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</row>
    <row r="764">
      <c r="A764" s="207"/>
      <c r="B764" s="205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</row>
    <row r="765">
      <c r="A765" s="207"/>
      <c r="B765" s="205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</row>
    <row r="766">
      <c r="A766" s="207"/>
      <c r="B766" s="205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</row>
    <row r="767">
      <c r="A767" s="207"/>
      <c r="B767" s="205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</row>
    <row r="768">
      <c r="A768" s="207"/>
      <c r="B768" s="205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</row>
    <row r="769">
      <c r="A769" s="207"/>
      <c r="B769" s="205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</row>
    <row r="770">
      <c r="A770" s="207"/>
      <c r="B770" s="205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</row>
    <row r="771">
      <c r="A771" s="207"/>
      <c r="B771" s="205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</row>
    <row r="772">
      <c r="A772" s="207"/>
      <c r="B772" s="205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</row>
    <row r="773">
      <c r="A773" s="207"/>
      <c r="B773" s="205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</row>
    <row r="774">
      <c r="A774" s="207"/>
      <c r="B774" s="205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</row>
    <row r="775">
      <c r="A775" s="207"/>
      <c r="B775" s="205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</row>
    <row r="776">
      <c r="A776" s="207"/>
      <c r="B776" s="205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</row>
    <row r="777">
      <c r="A777" s="207"/>
      <c r="B777" s="205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</row>
    <row r="778">
      <c r="A778" s="207"/>
      <c r="B778" s="205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</row>
    <row r="779">
      <c r="A779" s="207"/>
      <c r="B779" s="205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</row>
    <row r="780">
      <c r="A780" s="207"/>
      <c r="B780" s="205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</row>
    <row r="781">
      <c r="A781" s="207"/>
      <c r="B781" s="205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</row>
    <row r="782">
      <c r="A782" s="207"/>
      <c r="B782" s="205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</row>
    <row r="783">
      <c r="A783" s="207"/>
      <c r="B783" s="205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</row>
    <row r="784">
      <c r="A784" s="207"/>
      <c r="B784" s="205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</row>
    <row r="785">
      <c r="A785" s="207"/>
      <c r="B785" s="205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</row>
    <row r="786">
      <c r="A786" s="207"/>
      <c r="B786" s="205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</row>
    <row r="787">
      <c r="A787" s="207"/>
      <c r="B787" s="205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</row>
    <row r="788">
      <c r="A788" s="207"/>
      <c r="B788" s="205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</row>
    <row r="789">
      <c r="A789" s="207"/>
      <c r="B789" s="205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</row>
    <row r="790">
      <c r="A790" s="207"/>
      <c r="B790" s="205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</row>
    <row r="791">
      <c r="A791" s="207"/>
      <c r="B791" s="205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</row>
    <row r="792">
      <c r="A792" s="207"/>
      <c r="B792" s="205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</row>
    <row r="793">
      <c r="A793" s="207"/>
      <c r="B793" s="205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</row>
    <row r="794">
      <c r="A794" s="207"/>
      <c r="B794" s="205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</row>
    <row r="795">
      <c r="A795" s="207"/>
      <c r="B795" s="205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</row>
    <row r="796">
      <c r="A796" s="207"/>
      <c r="B796" s="205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</row>
    <row r="797">
      <c r="A797" s="207"/>
      <c r="B797" s="205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</row>
    <row r="798">
      <c r="A798" s="207"/>
      <c r="B798" s="205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</row>
    <row r="799">
      <c r="A799" s="207"/>
      <c r="B799" s="205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</row>
    <row r="800">
      <c r="A800" s="207"/>
      <c r="B800" s="205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</row>
    <row r="801">
      <c r="A801" s="207"/>
      <c r="B801" s="205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</row>
    <row r="802">
      <c r="A802" s="207"/>
      <c r="B802" s="205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</row>
    <row r="803">
      <c r="A803" s="207"/>
      <c r="B803" s="205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</row>
    <row r="804">
      <c r="A804" s="207"/>
      <c r="B804" s="205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</row>
    <row r="805">
      <c r="A805" s="207"/>
      <c r="B805" s="205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</row>
    <row r="806">
      <c r="A806" s="207"/>
      <c r="B806" s="205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</row>
    <row r="807">
      <c r="A807" s="207"/>
      <c r="B807" s="205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</row>
    <row r="808">
      <c r="A808" s="207"/>
      <c r="B808" s="205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</row>
    <row r="809">
      <c r="A809" s="207"/>
      <c r="B809" s="205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</row>
    <row r="810">
      <c r="A810" s="207"/>
      <c r="B810" s="205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</row>
    <row r="811">
      <c r="A811" s="207"/>
      <c r="B811" s="205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</row>
    <row r="812">
      <c r="A812" s="207"/>
      <c r="B812" s="205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</row>
    <row r="813">
      <c r="A813" s="207"/>
      <c r="B813" s="205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</row>
    <row r="814">
      <c r="A814" s="207"/>
      <c r="B814" s="205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</row>
    <row r="815">
      <c r="A815" s="207"/>
      <c r="B815" s="205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</row>
    <row r="816">
      <c r="A816" s="207"/>
      <c r="B816" s="205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</row>
    <row r="817">
      <c r="A817" s="207"/>
      <c r="B817" s="205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</row>
    <row r="818">
      <c r="A818" s="207"/>
      <c r="B818" s="205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</row>
    <row r="819">
      <c r="A819" s="207"/>
      <c r="B819" s="205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</row>
    <row r="820">
      <c r="A820" s="207"/>
      <c r="B820" s="205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</row>
    <row r="821">
      <c r="A821" s="207"/>
      <c r="B821" s="205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</row>
    <row r="822">
      <c r="A822" s="207"/>
      <c r="B822" s="205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</row>
    <row r="823">
      <c r="A823" s="207"/>
      <c r="B823" s="205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</row>
    <row r="824">
      <c r="A824" s="207"/>
      <c r="B824" s="205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</row>
    <row r="825">
      <c r="A825" s="207"/>
      <c r="B825" s="205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</row>
    <row r="826">
      <c r="A826" s="207"/>
      <c r="B826" s="205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</row>
    <row r="827">
      <c r="A827" s="207"/>
      <c r="B827" s="205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</row>
    <row r="828">
      <c r="A828" s="207"/>
      <c r="B828" s="205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</row>
    <row r="829">
      <c r="A829" s="207"/>
      <c r="B829" s="205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</row>
    <row r="830">
      <c r="A830" s="207"/>
      <c r="B830" s="205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</row>
    <row r="831">
      <c r="A831" s="207"/>
      <c r="B831" s="205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</row>
    <row r="832">
      <c r="A832" s="207"/>
      <c r="B832" s="205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</row>
    <row r="833">
      <c r="A833" s="207"/>
      <c r="B833" s="205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</row>
    <row r="834">
      <c r="A834" s="207"/>
      <c r="B834" s="205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</row>
    <row r="835">
      <c r="A835" s="207"/>
      <c r="B835" s="205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</row>
    <row r="836">
      <c r="A836" s="207"/>
      <c r="B836" s="205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</row>
    <row r="837">
      <c r="A837" s="207"/>
      <c r="B837" s="205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</row>
    <row r="838">
      <c r="A838" s="207"/>
      <c r="B838" s="205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</row>
    <row r="839">
      <c r="A839" s="207"/>
      <c r="B839" s="205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</row>
    <row r="840">
      <c r="A840" s="207"/>
      <c r="B840" s="205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</row>
    <row r="841">
      <c r="A841" s="207"/>
      <c r="B841" s="205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</row>
    <row r="842">
      <c r="A842" s="207"/>
      <c r="B842" s="205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</row>
    <row r="843">
      <c r="A843" s="207"/>
      <c r="B843" s="205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</row>
    <row r="844">
      <c r="A844" s="207"/>
      <c r="B844" s="205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</row>
    <row r="845">
      <c r="A845" s="207"/>
      <c r="B845" s="205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</row>
    <row r="846">
      <c r="A846" s="207"/>
      <c r="B846" s="205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</row>
    <row r="847">
      <c r="A847" s="207"/>
      <c r="B847" s="205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</row>
    <row r="848">
      <c r="A848" s="207"/>
      <c r="B848" s="205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</row>
    <row r="849">
      <c r="A849" s="207"/>
      <c r="B849" s="205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</row>
    <row r="850">
      <c r="A850" s="207"/>
      <c r="B850" s="205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</row>
    <row r="851">
      <c r="A851" s="207"/>
      <c r="B851" s="205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</row>
    <row r="852">
      <c r="A852" s="207"/>
      <c r="B852" s="205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</row>
    <row r="853">
      <c r="A853" s="207"/>
      <c r="B853" s="205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</row>
    <row r="854">
      <c r="A854" s="207"/>
      <c r="B854" s="205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</row>
    <row r="855">
      <c r="A855" s="207"/>
      <c r="B855" s="205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</row>
    <row r="856">
      <c r="A856" s="207"/>
      <c r="B856" s="205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</row>
    <row r="857">
      <c r="A857" s="207"/>
      <c r="B857" s="205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</row>
    <row r="858">
      <c r="A858" s="207"/>
      <c r="B858" s="205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</row>
    <row r="859">
      <c r="A859" s="207"/>
      <c r="B859" s="205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</row>
    <row r="860">
      <c r="A860" s="207"/>
      <c r="B860" s="205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</row>
    <row r="861">
      <c r="A861" s="207"/>
      <c r="B861" s="205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</row>
    <row r="862">
      <c r="A862" s="207"/>
      <c r="B862" s="205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</row>
    <row r="863">
      <c r="A863" s="207"/>
      <c r="B863" s="205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</row>
    <row r="864">
      <c r="A864" s="207"/>
      <c r="B864" s="205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</row>
    <row r="865">
      <c r="A865" s="207"/>
      <c r="B865" s="205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</row>
    <row r="866">
      <c r="A866" s="207"/>
      <c r="B866" s="205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</row>
    <row r="867">
      <c r="A867" s="207"/>
      <c r="B867" s="205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</row>
    <row r="868">
      <c r="A868" s="207"/>
      <c r="B868" s="205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</row>
    <row r="869">
      <c r="A869" s="207"/>
      <c r="B869" s="205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</row>
    <row r="870">
      <c r="A870" s="207"/>
      <c r="B870" s="205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</row>
    <row r="871">
      <c r="A871" s="207"/>
      <c r="B871" s="205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</row>
    <row r="872">
      <c r="A872" s="207"/>
      <c r="B872" s="205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</row>
    <row r="873">
      <c r="A873" s="207"/>
      <c r="B873" s="205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</row>
    <row r="874">
      <c r="A874" s="207"/>
      <c r="B874" s="205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</row>
    <row r="875">
      <c r="A875" s="207"/>
      <c r="B875" s="205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</row>
    <row r="876">
      <c r="A876" s="207"/>
      <c r="B876" s="205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</row>
    <row r="877">
      <c r="A877" s="207"/>
      <c r="B877" s="205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</row>
    <row r="878">
      <c r="A878" s="207"/>
      <c r="B878" s="205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</row>
    <row r="879">
      <c r="A879" s="207"/>
      <c r="B879" s="205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</row>
    <row r="880">
      <c r="A880" s="207"/>
      <c r="B880" s="205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</row>
    <row r="881">
      <c r="A881" s="207"/>
      <c r="B881" s="205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</row>
    <row r="882">
      <c r="A882" s="207"/>
      <c r="B882" s="205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</row>
    <row r="883">
      <c r="A883" s="207"/>
      <c r="B883" s="205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</row>
    <row r="884">
      <c r="A884" s="207"/>
      <c r="B884" s="205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</row>
    <row r="885">
      <c r="A885" s="207"/>
      <c r="B885" s="205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</row>
    <row r="886">
      <c r="A886" s="207"/>
      <c r="B886" s="205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</row>
    <row r="887">
      <c r="A887" s="207"/>
      <c r="B887" s="205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</row>
    <row r="888">
      <c r="A888" s="207"/>
      <c r="B888" s="205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</row>
    <row r="889">
      <c r="A889" s="207"/>
      <c r="B889" s="205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</row>
    <row r="890">
      <c r="A890" s="207"/>
      <c r="B890" s="205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</row>
    <row r="891">
      <c r="A891" s="207"/>
      <c r="B891" s="205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</row>
    <row r="892">
      <c r="A892" s="207"/>
      <c r="B892" s="205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</row>
    <row r="893">
      <c r="A893" s="207"/>
      <c r="B893" s="205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</row>
    <row r="894">
      <c r="A894" s="207"/>
      <c r="B894" s="205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</row>
    <row r="895">
      <c r="A895" s="207"/>
      <c r="B895" s="205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</row>
    <row r="896">
      <c r="A896" s="207"/>
      <c r="B896" s="205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</row>
    <row r="897">
      <c r="A897" s="207"/>
      <c r="B897" s="205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</row>
    <row r="898">
      <c r="A898" s="207"/>
      <c r="B898" s="205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</row>
    <row r="899">
      <c r="A899" s="207"/>
      <c r="B899" s="205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</row>
    <row r="900">
      <c r="A900" s="207"/>
      <c r="B900" s="205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</row>
    <row r="901">
      <c r="A901" s="207"/>
      <c r="B901" s="205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</row>
    <row r="902">
      <c r="A902" s="207"/>
      <c r="B902" s="205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</row>
    <row r="903">
      <c r="A903" s="207"/>
      <c r="B903" s="205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</row>
    <row r="904">
      <c r="A904" s="207"/>
      <c r="B904" s="205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</row>
    <row r="905">
      <c r="A905" s="207"/>
      <c r="B905" s="205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</row>
    <row r="906">
      <c r="A906" s="207"/>
      <c r="B906" s="205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</row>
    <row r="907">
      <c r="A907" s="207"/>
      <c r="B907" s="205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</row>
    <row r="908">
      <c r="A908" s="207"/>
      <c r="B908" s="205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</row>
    <row r="909">
      <c r="A909" s="207"/>
      <c r="B909" s="205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</row>
    <row r="910">
      <c r="A910" s="207"/>
      <c r="B910" s="205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</row>
    <row r="911">
      <c r="A911" s="207"/>
      <c r="B911" s="205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</row>
    <row r="912">
      <c r="A912" s="207"/>
      <c r="B912" s="205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</row>
    <row r="913">
      <c r="A913" s="207"/>
      <c r="B913" s="205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</row>
    <row r="914">
      <c r="A914" s="207"/>
      <c r="B914" s="205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</row>
    <row r="915">
      <c r="A915" s="207"/>
      <c r="B915" s="205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</row>
    <row r="916">
      <c r="A916" s="207"/>
      <c r="B916" s="205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</row>
    <row r="917">
      <c r="A917" s="207"/>
      <c r="B917" s="205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</row>
    <row r="918">
      <c r="A918" s="207"/>
      <c r="B918" s="205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</row>
    <row r="919">
      <c r="A919" s="207"/>
      <c r="B919" s="205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</row>
    <row r="920">
      <c r="A920" s="207"/>
      <c r="B920" s="205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</row>
    <row r="921">
      <c r="A921" s="207"/>
      <c r="B921" s="205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</row>
    <row r="922">
      <c r="A922" s="207"/>
      <c r="B922" s="205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</row>
    <row r="923">
      <c r="A923" s="207"/>
      <c r="B923" s="205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</row>
    <row r="924">
      <c r="A924" s="207"/>
      <c r="B924" s="205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</row>
    <row r="925">
      <c r="A925" s="207"/>
      <c r="B925" s="205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</row>
    <row r="926">
      <c r="A926" s="207"/>
      <c r="B926" s="205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</row>
    <row r="927">
      <c r="A927" s="207"/>
      <c r="B927" s="205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</row>
    <row r="928">
      <c r="A928" s="207"/>
      <c r="B928" s="205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</row>
    <row r="929">
      <c r="A929" s="207"/>
      <c r="B929" s="205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</row>
    <row r="930">
      <c r="A930" s="207"/>
      <c r="B930" s="205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</row>
    <row r="931">
      <c r="A931" s="207"/>
      <c r="B931" s="205"/>
      <c r="C931" s="205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</row>
    <row r="932">
      <c r="A932" s="207"/>
      <c r="B932" s="205"/>
      <c r="C932" s="205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</row>
    <row r="933">
      <c r="A933" s="207"/>
      <c r="B933" s="205"/>
      <c r="C933" s="205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</row>
    <row r="934">
      <c r="A934" s="207"/>
      <c r="B934" s="205"/>
      <c r="C934" s="205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</row>
    <row r="935">
      <c r="A935" s="207"/>
      <c r="B935" s="205"/>
      <c r="C935" s="205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</row>
    <row r="936">
      <c r="A936" s="207"/>
      <c r="B936" s="205"/>
      <c r="C936" s="205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</row>
    <row r="937">
      <c r="A937" s="207"/>
      <c r="B937" s="205"/>
      <c r="C937" s="205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</row>
    <row r="938">
      <c r="A938" s="207"/>
      <c r="B938" s="205"/>
      <c r="C938" s="205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</row>
    <row r="939">
      <c r="A939" s="207"/>
      <c r="B939" s="205"/>
      <c r="C939" s="205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</row>
    <row r="940">
      <c r="A940" s="207"/>
      <c r="B940" s="205"/>
      <c r="C940" s="205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</row>
    <row r="941">
      <c r="A941" s="207"/>
      <c r="B941" s="205"/>
      <c r="C941" s="205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</row>
    <row r="942">
      <c r="A942" s="207"/>
      <c r="B942" s="205"/>
      <c r="C942" s="205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</row>
    <row r="943">
      <c r="A943" s="207"/>
      <c r="B943" s="205"/>
      <c r="C943" s="205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</row>
    <row r="944">
      <c r="A944" s="207"/>
      <c r="B944" s="205"/>
      <c r="C944" s="205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</row>
    <row r="945">
      <c r="A945" s="207"/>
      <c r="B945" s="205"/>
      <c r="C945" s="205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</row>
    <row r="946">
      <c r="A946" s="207"/>
      <c r="B946" s="205"/>
      <c r="C946" s="205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</row>
    <row r="947">
      <c r="A947" s="207"/>
      <c r="B947" s="205"/>
      <c r="C947" s="205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</row>
    <row r="948">
      <c r="A948" s="207"/>
      <c r="B948" s="205"/>
      <c r="C948" s="205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</row>
    <row r="949">
      <c r="A949" s="207"/>
      <c r="B949" s="205"/>
      <c r="C949" s="205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</row>
    <row r="950">
      <c r="A950" s="207"/>
      <c r="B950" s="205"/>
      <c r="C950" s="205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</row>
    <row r="951">
      <c r="A951" s="207"/>
      <c r="B951" s="205"/>
      <c r="C951" s="205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</row>
    <row r="952">
      <c r="A952" s="207"/>
      <c r="B952" s="205"/>
      <c r="C952" s="205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</row>
    <row r="953">
      <c r="A953" s="207"/>
      <c r="B953" s="205"/>
      <c r="C953" s="205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</row>
    <row r="954">
      <c r="A954" s="207"/>
      <c r="B954" s="205"/>
      <c r="C954" s="205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</row>
    <row r="955">
      <c r="A955" s="207"/>
      <c r="B955" s="205"/>
      <c r="C955" s="205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</row>
    <row r="956">
      <c r="A956" s="207"/>
      <c r="B956" s="205"/>
      <c r="C956" s="205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</row>
    <row r="957">
      <c r="A957" s="207"/>
      <c r="B957" s="205"/>
      <c r="C957" s="205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</row>
    <row r="958">
      <c r="A958" s="207"/>
      <c r="B958" s="205"/>
      <c r="C958" s="205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</row>
    <row r="959">
      <c r="A959" s="207"/>
      <c r="B959" s="205"/>
      <c r="C959" s="205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</row>
    <row r="960">
      <c r="A960" s="207"/>
      <c r="B960" s="205"/>
      <c r="C960" s="205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</row>
    <row r="961">
      <c r="A961" s="207"/>
      <c r="B961" s="205"/>
      <c r="C961" s="205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</row>
    <row r="962">
      <c r="A962" s="207"/>
      <c r="B962" s="205"/>
      <c r="C962" s="205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</row>
    <row r="963">
      <c r="A963" s="207"/>
      <c r="B963" s="205"/>
      <c r="C963" s="205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</row>
    <row r="964">
      <c r="A964" s="207"/>
      <c r="B964" s="205"/>
      <c r="C964" s="205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</row>
    <row r="965">
      <c r="A965" s="207"/>
      <c r="B965" s="205"/>
      <c r="C965" s="205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</row>
    <row r="966">
      <c r="A966" s="207"/>
      <c r="B966" s="205"/>
      <c r="C966" s="205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</row>
    <row r="967">
      <c r="A967" s="207"/>
      <c r="B967" s="205"/>
      <c r="C967" s="205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</row>
    <row r="968">
      <c r="A968" s="207"/>
      <c r="B968" s="205"/>
      <c r="C968" s="205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</row>
    <row r="969">
      <c r="A969" s="207"/>
      <c r="B969" s="205"/>
      <c r="C969" s="205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</row>
    <row r="970">
      <c r="A970" s="207"/>
      <c r="B970" s="205"/>
      <c r="C970" s="205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</row>
    <row r="971">
      <c r="A971" s="207"/>
      <c r="B971" s="205"/>
      <c r="C971" s="205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</row>
    <row r="972">
      <c r="A972" s="207"/>
      <c r="B972" s="205"/>
      <c r="C972" s="205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</row>
    <row r="973">
      <c r="A973" s="207"/>
      <c r="B973" s="205"/>
      <c r="C973" s="205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</row>
    <row r="974">
      <c r="A974" s="207"/>
      <c r="B974" s="205"/>
      <c r="C974" s="205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</row>
    <row r="975">
      <c r="A975" s="207"/>
      <c r="B975" s="205"/>
      <c r="C975" s="205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</row>
    <row r="976">
      <c r="A976" s="207"/>
      <c r="B976" s="205"/>
      <c r="C976" s="205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</row>
    <row r="977">
      <c r="A977" s="207"/>
      <c r="B977" s="205"/>
      <c r="C977" s="205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</row>
    <row r="978">
      <c r="A978" s="207"/>
      <c r="B978" s="205"/>
      <c r="C978" s="205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</row>
    <row r="979">
      <c r="A979" s="207"/>
      <c r="B979" s="205"/>
      <c r="C979" s="205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</row>
    <row r="980">
      <c r="A980" s="207"/>
      <c r="B980" s="205"/>
      <c r="C980" s="205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</row>
    <row r="981">
      <c r="A981" s="207"/>
      <c r="B981" s="205"/>
      <c r="C981" s="205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</row>
    <row r="982">
      <c r="A982" s="207"/>
      <c r="B982" s="205"/>
      <c r="C982" s="205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</row>
    <row r="983">
      <c r="A983" s="207"/>
      <c r="B983" s="205"/>
      <c r="C983" s="205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</row>
    <row r="984">
      <c r="A984" s="207"/>
      <c r="B984" s="205"/>
      <c r="C984" s="205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</row>
    <row r="985">
      <c r="A985" s="207"/>
      <c r="B985" s="205"/>
      <c r="C985" s="205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</row>
    <row r="986">
      <c r="A986" s="207"/>
      <c r="B986" s="205"/>
      <c r="C986" s="205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</row>
    <row r="987">
      <c r="A987" s="207"/>
      <c r="B987" s="205"/>
      <c r="C987" s="205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</row>
    <row r="988">
      <c r="A988" s="207"/>
      <c r="B988" s="205"/>
      <c r="C988" s="205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</row>
    <row r="989">
      <c r="A989" s="207"/>
      <c r="B989" s="205"/>
      <c r="C989" s="205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</row>
    <row r="990">
      <c r="A990" s="207"/>
      <c r="B990" s="205"/>
      <c r="C990" s="205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</row>
    <row r="991">
      <c r="A991" s="207"/>
      <c r="B991" s="205"/>
      <c r="C991" s="205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</row>
    <row r="992">
      <c r="A992" s="207"/>
      <c r="B992" s="205"/>
      <c r="C992" s="205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</row>
    <row r="993">
      <c r="A993" s="207"/>
      <c r="B993" s="205"/>
      <c r="C993" s="205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</row>
    <row r="994">
      <c r="A994" s="207"/>
      <c r="B994" s="205"/>
      <c r="C994" s="205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</row>
    <row r="995">
      <c r="A995" s="207"/>
      <c r="B995" s="205"/>
      <c r="C995" s="205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</row>
    <row r="996">
      <c r="A996" s="207"/>
      <c r="B996" s="205"/>
      <c r="C996" s="205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</row>
    <row r="997">
      <c r="A997" s="207"/>
      <c r="B997" s="205"/>
      <c r="C997" s="205"/>
      <c r="D997" s="205"/>
      <c r="E997" s="205"/>
      <c r="F997" s="205"/>
      <c r="G997" s="205"/>
      <c r="H997" s="205"/>
      <c r="I997" s="205"/>
      <c r="J997" s="205"/>
      <c r="K997" s="205"/>
      <c r="L997" s="205"/>
      <c r="M997" s="205"/>
      <c r="N997" s="205"/>
      <c r="O997" s="205"/>
      <c r="P997" s="205"/>
      <c r="Q997" s="205"/>
      <c r="R997" s="205"/>
      <c r="S997" s="205"/>
      <c r="T997" s="205"/>
      <c r="U997" s="205"/>
      <c r="V997" s="205"/>
    </row>
    <row r="998">
      <c r="A998" s="207"/>
      <c r="B998" s="205"/>
      <c r="C998" s="205"/>
      <c r="D998" s="205"/>
      <c r="E998" s="205"/>
      <c r="F998" s="205"/>
      <c r="G998" s="205"/>
      <c r="H998" s="205"/>
      <c r="I998" s="205"/>
      <c r="J998" s="205"/>
      <c r="K998" s="205"/>
      <c r="L998" s="205"/>
      <c r="M998" s="205"/>
      <c r="N998" s="205"/>
      <c r="O998" s="205"/>
      <c r="P998" s="205"/>
      <c r="Q998" s="205"/>
      <c r="R998" s="205"/>
      <c r="S998" s="205"/>
      <c r="T998" s="205"/>
      <c r="U998" s="205"/>
      <c r="V998" s="205"/>
    </row>
    <row r="999">
      <c r="A999" s="207"/>
      <c r="B999" s="205"/>
      <c r="C999" s="205"/>
      <c r="D999" s="205"/>
      <c r="E999" s="205"/>
      <c r="F999" s="205"/>
      <c r="G999" s="205"/>
      <c r="H999" s="205"/>
      <c r="I999" s="205"/>
      <c r="J999" s="205"/>
      <c r="K999" s="205"/>
      <c r="L999" s="205"/>
      <c r="M999" s="205"/>
      <c r="N999" s="205"/>
      <c r="O999" s="205"/>
      <c r="P999" s="205"/>
      <c r="Q999" s="205"/>
      <c r="R999" s="205"/>
      <c r="S999" s="205"/>
      <c r="T999" s="205"/>
      <c r="U999" s="205"/>
      <c r="V999" s="205"/>
    </row>
    <row r="1000">
      <c r="A1000" s="207"/>
      <c r="B1000" s="205"/>
      <c r="C1000" s="205"/>
      <c r="D1000" s="205"/>
      <c r="E1000" s="205"/>
      <c r="F1000" s="205"/>
      <c r="G1000" s="205"/>
      <c r="H1000" s="205"/>
      <c r="I1000" s="205"/>
      <c r="J1000" s="205"/>
      <c r="K1000" s="205"/>
      <c r="L1000" s="205"/>
      <c r="M1000" s="205"/>
      <c r="N1000" s="205"/>
      <c r="O1000" s="205"/>
      <c r="P1000" s="205"/>
      <c r="Q1000" s="205"/>
      <c r="R1000" s="205"/>
      <c r="S1000" s="205"/>
      <c r="T1000" s="205"/>
      <c r="U1000" s="205"/>
      <c r="V1000" s="205"/>
    </row>
    <row r="1001">
      <c r="A1001" s="207"/>
      <c r="B1001" s="205"/>
      <c r="C1001" s="205"/>
      <c r="D1001" s="205"/>
      <c r="E1001" s="205"/>
      <c r="F1001" s="205"/>
      <c r="G1001" s="205"/>
      <c r="H1001" s="205"/>
      <c r="I1001" s="205"/>
      <c r="J1001" s="205"/>
      <c r="K1001" s="205"/>
      <c r="L1001" s="205"/>
      <c r="M1001" s="205"/>
      <c r="N1001" s="205"/>
      <c r="O1001" s="205"/>
      <c r="P1001" s="205"/>
      <c r="Q1001" s="205"/>
      <c r="R1001" s="205"/>
      <c r="S1001" s="205"/>
      <c r="T1001" s="205"/>
      <c r="U1001" s="205"/>
      <c r="V1001" s="205"/>
    </row>
    <row r="1002">
      <c r="A1002" s="207"/>
      <c r="B1002" s="205"/>
      <c r="C1002" s="205"/>
      <c r="D1002" s="205"/>
      <c r="E1002" s="205"/>
      <c r="F1002" s="205"/>
      <c r="G1002" s="205"/>
      <c r="H1002" s="205"/>
      <c r="I1002" s="205"/>
      <c r="J1002" s="205"/>
      <c r="K1002" s="205"/>
      <c r="L1002" s="205"/>
      <c r="M1002" s="205"/>
      <c r="N1002" s="205"/>
      <c r="O1002" s="205"/>
      <c r="P1002" s="205"/>
      <c r="Q1002" s="205"/>
      <c r="R1002" s="205"/>
      <c r="S1002" s="205"/>
      <c r="T1002" s="205"/>
      <c r="U1002" s="205"/>
      <c r="V1002" s="205"/>
    </row>
    <row r="1003">
      <c r="A1003" s="207"/>
      <c r="B1003" s="205"/>
      <c r="C1003" s="205"/>
      <c r="D1003" s="205"/>
      <c r="E1003" s="205"/>
      <c r="F1003" s="205"/>
      <c r="G1003" s="205"/>
      <c r="H1003" s="205"/>
      <c r="I1003" s="205"/>
      <c r="J1003" s="205"/>
      <c r="K1003" s="205"/>
      <c r="L1003" s="205"/>
      <c r="M1003" s="205"/>
      <c r="N1003" s="205"/>
      <c r="O1003" s="205"/>
      <c r="P1003" s="205"/>
      <c r="Q1003" s="205"/>
      <c r="R1003" s="205"/>
      <c r="S1003" s="205"/>
      <c r="T1003" s="205"/>
      <c r="U1003" s="205"/>
      <c r="V1003" s="205"/>
    </row>
    <row r="1004">
      <c r="A1004" s="207"/>
      <c r="B1004" s="205"/>
      <c r="C1004" s="205"/>
      <c r="D1004" s="205"/>
      <c r="E1004" s="205"/>
      <c r="F1004" s="205"/>
      <c r="G1004" s="205"/>
      <c r="H1004" s="205"/>
      <c r="I1004" s="205"/>
      <c r="J1004" s="205"/>
      <c r="K1004" s="205"/>
      <c r="L1004" s="205"/>
      <c r="M1004" s="205"/>
      <c r="N1004" s="205"/>
      <c r="O1004" s="205"/>
      <c r="P1004" s="205"/>
      <c r="Q1004" s="205"/>
      <c r="R1004" s="205"/>
      <c r="S1004" s="205"/>
      <c r="T1004" s="205"/>
      <c r="U1004" s="205"/>
      <c r="V1004" s="205"/>
    </row>
    <row r="1005">
      <c r="A1005" s="207"/>
      <c r="B1005" s="205"/>
      <c r="C1005" s="205"/>
      <c r="D1005" s="205"/>
      <c r="E1005" s="205"/>
      <c r="F1005" s="205"/>
      <c r="G1005" s="205"/>
      <c r="H1005" s="205"/>
      <c r="I1005" s="205"/>
      <c r="J1005" s="205"/>
      <c r="K1005" s="205"/>
      <c r="L1005" s="205"/>
      <c r="M1005" s="205"/>
      <c r="N1005" s="205"/>
      <c r="O1005" s="205"/>
      <c r="P1005" s="205"/>
      <c r="Q1005" s="205"/>
      <c r="R1005" s="205"/>
      <c r="S1005" s="205"/>
      <c r="T1005" s="205"/>
      <c r="U1005" s="205"/>
      <c r="V1005" s="205"/>
    </row>
    <row r="1006">
      <c r="A1006" s="207"/>
      <c r="B1006" s="205"/>
      <c r="C1006" s="205"/>
      <c r="D1006" s="205"/>
      <c r="E1006" s="205"/>
      <c r="F1006" s="205"/>
      <c r="G1006" s="205"/>
      <c r="H1006" s="205"/>
      <c r="I1006" s="205"/>
      <c r="J1006" s="205"/>
      <c r="K1006" s="205"/>
      <c r="L1006" s="205"/>
      <c r="M1006" s="205"/>
      <c r="N1006" s="205"/>
      <c r="O1006" s="205"/>
      <c r="P1006" s="205"/>
      <c r="Q1006" s="205"/>
      <c r="R1006" s="205"/>
      <c r="S1006" s="205"/>
      <c r="T1006" s="205"/>
      <c r="U1006" s="205"/>
      <c r="V1006" s="205"/>
    </row>
    <row r="1007">
      <c r="A1007" s="207"/>
      <c r="B1007" s="205"/>
      <c r="C1007" s="205"/>
      <c r="D1007" s="205"/>
      <c r="E1007" s="205"/>
      <c r="F1007" s="205"/>
      <c r="G1007" s="205"/>
      <c r="H1007" s="205"/>
      <c r="I1007" s="205"/>
      <c r="J1007" s="205"/>
      <c r="K1007" s="205"/>
      <c r="L1007" s="205"/>
      <c r="M1007" s="205"/>
      <c r="N1007" s="205"/>
      <c r="O1007" s="205"/>
      <c r="P1007" s="205"/>
      <c r="Q1007" s="205"/>
      <c r="R1007" s="205"/>
      <c r="S1007" s="205"/>
      <c r="T1007" s="205"/>
      <c r="U1007" s="205"/>
      <c r="V1007" s="205"/>
    </row>
    <row r="1008">
      <c r="A1008" s="207"/>
      <c r="B1008" s="205"/>
      <c r="C1008" s="205"/>
      <c r="D1008" s="205"/>
      <c r="E1008" s="205"/>
      <c r="F1008" s="205"/>
      <c r="G1008" s="205"/>
      <c r="H1008" s="205"/>
      <c r="I1008" s="205"/>
      <c r="J1008" s="205"/>
      <c r="K1008" s="205"/>
      <c r="L1008" s="205"/>
      <c r="M1008" s="205"/>
      <c r="N1008" s="205"/>
      <c r="O1008" s="205"/>
      <c r="P1008" s="205"/>
      <c r="Q1008" s="205"/>
      <c r="R1008" s="205"/>
      <c r="S1008" s="205"/>
      <c r="T1008" s="205"/>
      <c r="U1008" s="205"/>
      <c r="V1008" s="205"/>
    </row>
    <row r="1009">
      <c r="A1009" s="207"/>
      <c r="B1009" s="205"/>
      <c r="C1009" s="205"/>
      <c r="D1009" s="205"/>
      <c r="E1009" s="205"/>
      <c r="F1009" s="205"/>
      <c r="G1009" s="205"/>
      <c r="H1009" s="205"/>
      <c r="I1009" s="205"/>
      <c r="J1009" s="205"/>
      <c r="K1009" s="205"/>
      <c r="L1009" s="205"/>
      <c r="M1009" s="205"/>
      <c r="N1009" s="205"/>
      <c r="O1009" s="205"/>
      <c r="P1009" s="205"/>
      <c r="Q1009" s="205"/>
      <c r="R1009" s="205"/>
      <c r="S1009" s="205"/>
      <c r="T1009" s="205"/>
      <c r="U1009" s="205"/>
      <c r="V1009" s="205"/>
    </row>
    <row r="1010">
      <c r="A1010" s="207"/>
      <c r="B1010" s="205"/>
      <c r="C1010" s="205"/>
      <c r="D1010" s="205"/>
      <c r="E1010" s="205"/>
      <c r="F1010" s="205"/>
      <c r="G1010" s="205"/>
      <c r="H1010" s="205"/>
      <c r="I1010" s="205"/>
      <c r="J1010" s="205"/>
      <c r="K1010" s="205"/>
      <c r="L1010" s="205"/>
      <c r="M1010" s="205"/>
      <c r="N1010" s="205"/>
      <c r="O1010" s="205"/>
      <c r="P1010" s="205"/>
      <c r="Q1010" s="205"/>
      <c r="R1010" s="205"/>
      <c r="S1010" s="205"/>
      <c r="T1010" s="205"/>
      <c r="U1010" s="205"/>
      <c r="V1010" s="205"/>
    </row>
    <row r="1011">
      <c r="A1011" s="207"/>
      <c r="B1011" s="205"/>
      <c r="C1011" s="205"/>
      <c r="D1011" s="205"/>
      <c r="E1011" s="205"/>
      <c r="F1011" s="205"/>
      <c r="G1011" s="205"/>
      <c r="H1011" s="205"/>
      <c r="I1011" s="205"/>
      <c r="J1011" s="205"/>
      <c r="K1011" s="205"/>
      <c r="L1011" s="205"/>
      <c r="M1011" s="205"/>
      <c r="N1011" s="205"/>
      <c r="O1011" s="205"/>
      <c r="P1011" s="205"/>
      <c r="Q1011" s="205"/>
      <c r="R1011" s="205"/>
      <c r="S1011" s="205"/>
      <c r="T1011" s="205"/>
      <c r="U1011" s="205"/>
      <c r="V1011" s="205"/>
    </row>
    <row r="1012">
      <c r="A1012" s="207"/>
      <c r="B1012" s="205"/>
      <c r="C1012" s="205"/>
      <c r="D1012" s="205"/>
      <c r="E1012" s="205"/>
      <c r="F1012" s="205"/>
      <c r="G1012" s="205"/>
      <c r="H1012" s="205"/>
      <c r="I1012" s="205"/>
      <c r="J1012" s="205"/>
      <c r="K1012" s="205"/>
      <c r="L1012" s="205"/>
      <c r="M1012" s="205"/>
      <c r="N1012" s="205"/>
      <c r="O1012" s="205"/>
      <c r="P1012" s="205"/>
      <c r="Q1012" s="205"/>
      <c r="R1012" s="205"/>
      <c r="S1012" s="205"/>
      <c r="T1012" s="205"/>
      <c r="U1012" s="205"/>
      <c r="V1012" s="205"/>
    </row>
    <row r="1013">
      <c r="A1013" s="207"/>
      <c r="B1013" s="205"/>
      <c r="C1013" s="205"/>
      <c r="D1013" s="205"/>
      <c r="E1013" s="205"/>
      <c r="F1013" s="205"/>
      <c r="G1013" s="205"/>
      <c r="H1013" s="205"/>
      <c r="I1013" s="205"/>
      <c r="J1013" s="205"/>
      <c r="K1013" s="205"/>
      <c r="L1013" s="205"/>
      <c r="M1013" s="205"/>
      <c r="N1013" s="205"/>
      <c r="O1013" s="205"/>
      <c r="P1013" s="205"/>
      <c r="Q1013" s="205"/>
      <c r="R1013" s="205"/>
      <c r="S1013" s="205"/>
      <c r="T1013" s="205"/>
      <c r="U1013" s="205"/>
      <c r="V1013" s="205"/>
    </row>
    <row r="1014">
      <c r="A1014" s="207"/>
      <c r="B1014" s="205"/>
      <c r="C1014" s="205"/>
      <c r="D1014" s="205"/>
      <c r="E1014" s="205"/>
      <c r="F1014" s="205"/>
      <c r="G1014" s="205"/>
      <c r="H1014" s="205"/>
      <c r="I1014" s="205"/>
      <c r="J1014" s="205"/>
      <c r="K1014" s="205"/>
      <c r="L1014" s="205"/>
      <c r="M1014" s="205"/>
      <c r="N1014" s="205"/>
      <c r="O1014" s="205"/>
      <c r="P1014" s="205"/>
      <c r="Q1014" s="205"/>
      <c r="R1014" s="205"/>
      <c r="S1014" s="205"/>
      <c r="T1014" s="205"/>
      <c r="U1014" s="205"/>
      <c r="V1014" s="205"/>
    </row>
    <row r="1015">
      <c r="A1015" s="207"/>
      <c r="B1015" s="205"/>
      <c r="C1015" s="205"/>
      <c r="D1015" s="205"/>
      <c r="E1015" s="205"/>
      <c r="F1015" s="205"/>
      <c r="G1015" s="205"/>
      <c r="H1015" s="205"/>
      <c r="I1015" s="205"/>
      <c r="J1015" s="205"/>
      <c r="K1015" s="205"/>
      <c r="L1015" s="205"/>
      <c r="M1015" s="205"/>
      <c r="N1015" s="205"/>
      <c r="O1015" s="205"/>
      <c r="P1015" s="205"/>
      <c r="Q1015" s="205"/>
      <c r="R1015" s="205"/>
      <c r="S1015" s="205"/>
      <c r="T1015" s="205"/>
      <c r="U1015" s="205"/>
      <c r="V1015" s="205"/>
    </row>
    <row r="1016">
      <c r="A1016" s="207"/>
      <c r="B1016" s="205"/>
      <c r="C1016" s="205"/>
      <c r="D1016" s="205"/>
      <c r="E1016" s="205"/>
      <c r="F1016" s="205"/>
      <c r="G1016" s="205"/>
      <c r="H1016" s="205"/>
      <c r="I1016" s="205"/>
      <c r="J1016" s="205"/>
      <c r="K1016" s="205"/>
      <c r="L1016" s="205"/>
      <c r="M1016" s="205"/>
      <c r="N1016" s="205"/>
      <c r="O1016" s="205"/>
      <c r="P1016" s="205"/>
      <c r="Q1016" s="205"/>
      <c r="R1016" s="205"/>
      <c r="S1016" s="205"/>
      <c r="T1016" s="205"/>
      <c r="U1016" s="205"/>
      <c r="V1016" s="205"/>
    </row>
    <row r="1017">
      <c r="A1017" s="207"/>
      <c r="B1017" s="205"/>
      <c r="C1017" s="205"/>
      <c r="D1017" s="205"/>
      <c r="E1017" s="205"/>
      <c r="F1017" s="205"/>
      <c r="G1017" s="205"/>
      <c r="H1017" s="205"/>
      <c r="I1017" s="205"/>
      <c r="J1017" s="205"/>
      <c r="K1017" s="205"/>
      <c r="L1017" s="205"/>
      <c r="M1017" s="205"/>
      <c r="N1017" s="205"/>
      <c r="O1017" s="205"/>
      <c r="P1017" s="205"/>
      <c r="Q1017" s="205"/>
      <c r="R1017" s="205"/>
      <c r="S1017" s="205"/>
      <c r="T1017" s="205"/>
      <c r="U1017" s="205"/>
      <c r="V1017" s="205"/>
    </row>
    <row r="1018">
      <c r="A1018" s="207"/>
      <c r="B1018" s="205"/>
      <c r="C1018" s="205"/>
      <c r="D1018" s="205"/>
      <c r="E1018" s="205"/>
      <c r="F1018" s="205"/>
      <c r="G1018" s="205"/>
      <c r="H1018" s="205"/>
      <c r="I1018" s="205"/>
      <c r="J1018" s="205"/>
      <c r="K1018" s="205"/>
      <c r="L1018" s="205"/>
      <c r="M1018" s="205"/>
      <c r="N1018" s="205"/>
      <c r="O1018" s="205"/>
      <c r="P1018" s="205"/>
      <c r="Q1018" s="205"/>
      <c r="R1018" s="205"/>
      <c r="S1018" s="205"/>
      <c r="T1018" s="205"/>
      <c r="U1018" s="205"/>
      <c r="V1018" s="205"/>
    </row>
    <row r="1019">
      <c r="A1019" s="207"/>
      <c r="B1019" s="205"/>
      <c r="C1019" s="205"/>
      <c r="D1019" s="205"/>
      <c r="E1019" s="205"/>
      <c r="F1019" s="205"/>
      <c r="G1019" s="205"/>
      <c r="H1019" s="205"/>
      <c r="I1019" s="205"/>
      <c r="J1019" s="205"/>
      <c r="K1019" s="205"/>
      <c r="L1019" s="205"/>
      <c r="M1019" s="205"/>
      <c r="N1019" s="205"/>
      <c r="O1019" s="205"/>
      <c r="P1019" s="205"/>
      <c r="Q1019" s="205"/>
      <c r="R1019" s="205"/>
      <c r="S1019" s="205"/>
      <c r="T1019" s="205"/>
      <c r="U1019" s="205"/>
      <c r="V1019" s="205"/>
    </row>
    <row r="1020">
      <c r="A1020" s="207"/>
      <c r="B1020" s="205"/>
      <c r="C1020" s="205"/>
      <c r="D1020" s="205"/>
      <c r="E1020" s="205"/>
      <c r="F1020" s="205"/>
      <c r="G1020" s="205"/>
      <c r="H1020" s="205"/>
      <c r="I1020" s="205"/>
      <c r="J1020" s="205"/>
      <c r="K1020" s="205"/>
      <c r="L1020" s="205"/>
      <c r="M1020" s="205"/>
      <c r="N1020" s="205"/>
      <c r="O1020" s="205"/>
      <c r="P1020" s="205"/>
      <c r="Q1020" s="205"/>
      <c r="R1020" s="205"/>
      <c r="S1020" s="205"/>
      <c r="T1020" s="205"/>
      <c r="U1020" s="205"/>
      <c r="V1020" s="205"/>
    </row>
    <row r="1021">
      <c r="A1021" s="207"/>
      <c r="B1021" s="205"/>
      <c r="C1021" s="205"/>
      <c r="D1021" s="205"/>
      <c r="E1021" s="205"/>
      <c r="F1021" s="205"/>
      <c r="G1021" s="205"/>
      <c r="H1021" s="205"/>
      <c r="I1021" s="205"/>
      <c r="J1021" s="205"/>
      <c r="K1021" s="205"/>
      <c r="L1021" s="205"/>
      <c r="M1021" s="205"/>
      <c r="N1021" s="205"/>
      <c r="O1021" s="205"/>
      <c r="P1021" s="205"/>
      <c r="Q1021" s="205"/>
      <c r="R1021" s="205"/>
      <c r="S1021" s="205"/>
      <c r="T1021" s="205"/>
      <c r="U1021" s="205"/>
      <c r="V1021" s="205"/>
    </row>
    <row r="1022">
      <c r="A1022" s="207"/>
      <c r="B1022" s="205"/>
      <c r="C1022" s="205"/>
      <c r="D1022" s="205"/>
      <c r="E1022" s="205"/>
      <c r="F1022" s="205"/>
      <c r="G1022" s="205"/>
      <c r="H1022" s="205"/>
      <c r="I1022" s="205"/>
      <c r="J1022" s="205"/>
      <c r="K1022" s="205"/>
      <c r="L1022" s="205"/>
      <c r="M1022" s="205"/>
      <c r="N1022" s="205"/>
      <c r="O1022" s="205"/>
      <c r="P1022" s="205"/>
      <c r="Q1022" s="205"/>
      <c r="R1022" s="205"/>
      <c r="S1022" s="205"/>
      <c r="T1022" s="205"/>
      <c r="U1022" s="205"/>
      <c r="V1022" s="205"/>
    </row>
    <row r="1023">
      <c r="A1023" s="207"/>
      <c r="B1023" s="205"/>
      <c r="C1023" s="205"/>
      <c r="D1023" s="205"/>
      <c r="E1023" s="205"/>
      <c r="F1023" s="205"/>
      <c r="G1023" s="205"/>
      <c r="H1023" s="205"/>
      <c r="I1023" s="205"/>
      <c r="J1023" s="205"/>
      <c r="K1023" s="205"/>
      <c r="L1023" s="205"/>
      <c r="M1023" s="205"/>
      <c r="N1023" s="205"/>
      <c r="O1023" s="205"/>
      <c r="P1023" s="205"/>
      <c r="Q1023" s="205"/>
      <c r="R1023" s="205"/>
      <c r="S1023" s="205"/>
      <c r="T1023" s="205"/>
      <c r="U1023" s="205"/>
      <c r="V1023" s="205"/>
    </row>
    <row r="1024">
      <c r="A1024" s="207"/>
      <c r="B1024" s="205"/>
      <c r="C1024" s="205"/>
      <c r="D1024" s="205"/>
      <c r="E1024" s="205"/>
      <c r="F1024" s="205"/>
      <c r="G1024" s="205"/>
      <c r="H1024" s="205"/>
      <c r="I1024" s="205"/>
      <c r="J1024" s="205"/>
      <c r="K1024" s="205"/>
      <c r="L1024" s="205"/>
      <c r="M1024" s="205"/>
      <c r="N1024" s="205"/>
      <c r="O1024" s="205"/>
      <c r="P1024" s="205"/>
      <c r="Q1024" s="205"/>
      <c r="R1024" s="205"/>
      <c r="S1024" s="205"/>
      <c r="T1024" s="205"/>
      <c r="U1024" s="205"/>
      <c r="V1024" s="205"/>
    </row>
    <row r="1025">
      <c r="A1025" s="207"/>
      <c r="B1025" s="205"/>
      <c r="C1025" s="205"/>
      <c r="D1025" s="205"/>
      <c r="E1025" s="205"/>
      <c r="F1025" s="205"/>
      <c r="G1025" s="205"/>
      <c r="H1025" s="205"/>
      <c r="I1025" s="205"/>
      <c r="J1025" s="205"/>
      <c r="K1025" s="205"/>
      <c r="L1025" s="205"/>
      <c r="M1025" s="205"/>
      <c r="N1025" s="205"/>
      <c r="O1025" s="205"/>
      <c r="P1025" s="205"/>
      <c r="Q1025" s="205"/>
      <c r="R1025" s="205"/>
      <c r="S1025" s="205"/>
      <c r="T1025" s="205"/>
      <c r="U1025" s="205"/>
      <c r="V1025" s="205"/>
    </row>
    <row r="1026">
      <c r="A1026" s="207"/>
      <c r="B1026" s="205"/>
      <c r="C1026" s="205"/>
      <c r="D1026" s="205"/>
      <c r="E1026" s="205"/>
      <c r="F1026" s="205"/>
      <c r="G1026" s="205"/>
      <c r="H1026" s="205"/>
      <c r="I1026" s="205"/>
      <c r="J1026" s="205"/>
      <c r="K1026" s="205"/>
      <c r="L1026" s="205"/>
      <c r="M1026" s="205"/>
      <c r="N1026" s="205"/>
      <c r="O1026" s="205"/>
      <c r="P1026" s="205"/>
      <c r="Q1026" s="205"/>
      <c r="R1026" s="205"/>
      <c r="S1026" s="205"/>
      <c r="T1026" s="205"/>
      <c r="U1026" s="205"/>
      <c r="V1026" s="205"/>
    </row>
    <row r="1027">
      <c r="A1027" s="207"/>
      <c r="B1027" s="205"/>
      <c r="C1027" s="205"/>
      <c r="D1027" s="205"/>
      <c r="E1027" s="205"/>
      <c r="F1027" s="205"/>
      <c r="G1027" s="205"/>
      <c r="H1027" s="205"/>
      <c r="I1027" s="205"/>
      <c r="J1027" s="205"/>
      <c r="K1027" s="205"/>
      <c r="L1027" s="205"/>
      <c r="M1027" s="205"/>
      <c r="N1027" s="205"/>
      <c r="O1027" s="205"/>
      <c r="P1027" s="205"/>
      <c r="Q1027" s="205"/>
      <c r="R1027" s="205"/>
      <c r="S1027" s="205"/>
      <c r="T1027" s="205"/>
      <c r="U1027" s="205"/>
      <c r="V1027" s="205"/>
    </row>
    <row r="1028">
      <c r="A1028" s="207"/>
      <c r="B1028" s="205"/>
      <c r="C1028" s="205"/>
      <c r="D1028" s="205"/>
      <c r="E1028" s="205"/>
      <c r="F1028" s="205"/>
      <c r="G1028" s="205"/>
      <c r="H1028" s="205"/>
      <c r="I1028" s="205"/>
      <c r="J1028" s="205"/>
      <c r="K1028" s="205"/>
      <c r="L1028" s="205"/>
      <c r="M1028" s="205"/>
      <c r="N1028" s="205"/>
      <c r="O1028" s="205"/>
      <c r="P1028" s="205"/>
      <c r="Q1028" s="205"/>
      <c r="R1028" s="205"/>
      <c r="S1028" s="205"/>
      <c r="T1028" s="205"/>
      <c r="U1028" s="205"/>
      <c r="V1028" s="205"/>
    </row>
    <row r="1029">
      <c r="A1029" s="207"/>
      <c r="B1029" s="205"/>
      <c r="C1029" s="205"/>
      <c r="D1029" s="205"/>
      <c r="E1029" s="205"/>
      <c r="F1029" s="205"/>
      <c r="G1029" s="205"/>
      <c r="H1029" s="205"/>
      <c r="I1029" s="205"/>
      <c r="J1029" s="205"/>
      <c r="K1029" s="205"/>
      <c r="L1029" s="205"/>
      <c r="M1029" s="205"/>
      <c r="N1029" s="205"/>
      <c r="O1029" s="205"/>
      <c r="P1029" s="205"/>
      <c r="Q1029" s="205"/>
      <c r="R1029" s="205"/>
      <c r="S1029" s="205"/>
      <c r="T1029" s="205"/>
      <c r="U1029" s="205"/>
      <c r="V1029" s="205"/>
    </row>
    <row r="1030">
      <c r="A1030" s="207"/>
      <c r="B1030" s="205"/>
      <c r="C1030" s="205"/>
      <c r="D1030" s="205"/>
      <c r="E1030" s="205"/>
      <c r="F1030" s="205"/>
      <c r="G1030" s="205"/>
      <c r="H1030" s="205"/>
      <c r="I1030" s="205"/>
      <c r="J1030" s="205"/>
      <c r="K1030" s="205"/>
      <c r="L1030" s="205"/>
      <c r="M1030" s="205"/>
      <c r="N1030" s="205"/>
      <c r="O1030" s="205"/>
      <c r="P1030" s="205"/>
      <c r="Q1030" s="205"/>
      <c r="R1030" s="205"/>
      <c r="S1030" s="205"/>
      <c r="T1030" s="205"/>
      <c r="U1030" s="205"/>
      <c r="V1030" s="205"/>
    </row>
    <row r="1031">
      <c r="A1031" s="207"/>
      <c r="B1031" s="205"/>
      <c r="C1031" s="205"/>
      <c r="D1031" s="205"/>
      <c r="E1031" s="205"/>
      <c r="F1031" s="205"/>
      <c r="G1031" s="205"/>
      <c r="H1031" s="205"/>
      <c r="I1031" s="205"/>
      <c r="J1031" s="205"/>
      <c r="K1031" s="205"/>
      <c r="L1031" s="205"/>
      <c r="M1031" s="205"/>
      <c r="N1031" s="205"/>
      <c r="O1031" s="205"/>
      <c r="P1031" s="205"/>
      <c r="Q1031" s="205"/>
      <c r="R1031" s="205"/>
      <c r="S1031" s="205"/>
      <c r="T1031" s="205"/>
      <c r="U1031" s="205"/>
      <c r="V1031" s="205"/>
    </row>
    <row r="1032">
      <c r="A1032" s="207"/>
      <c r="B1032" s="205"/>
      <c r="C1032" s="205"/>
      <c r="D1032" s="205"/>
      <c r="E1032" s="205"/>
      <c r="F1032" s="205"/>
      <c r="G1032" s="205"/>
      <c r="H1032" s="205"/>
      <c r="I1032" s="205"/>
      <c r="J1032" s="205"/>
      <c r="K1032" s="205"/>
      <c r="L1032" s="205"/>
      <c r="M1032" s="205"/>
      <c r="N1032" s="205"/>
      <c r="O1032" s="205"/>
      <c r="P1032" s="205"/>
      <c r="Q1032" s="205"/>
      <c r="R1032" s="205"/>
      <c r="S1032" s="205"/>
      <c r="T1032" s="205"/>
      <c r="U1032" s="205"/>
      <c r="V1032" s="205"/>
    </row>
    <row r="1033">
      <c r="A1033" s="207"/>
      <c r="B1033" s="205"/>
      <c r="C1033" s="205"/>
      <c r="D1033" s="205"/>
      <c r="E1033" s="205"/>
      <c r="F1033" s="205"/>
      <c r="G1033" s="205"/>
      <c r="H1033" s="205"/>
      <c r="I1033" s="205"/>
      <c r="J1033" s="205"/>
      <c r="K1033" s="205"/>
      <c r="L1033" s="205"/>
      <c r="M1033" s="205"/>
      <c r="N1033" s="205"/>
      <c r="O1033" s="205"/>
      <c r="P1033" s="205"/>
      <c r="Q1033" s="205"/>
      <c r="R1033" s="205"/>
      <c r="S1033" s="205"/>
      <c r="T1033" s="205"/>
      <c r="U1033" s="205"/>
      <c r="V1033" s="205"/>
    </row>
    <row r="1034">
      <c r="A1034" s="207"/>
      <c r="B1034" s="205"/>
      <c r="C1034" s="205"/>
      <c r="D1034" s="205"/>
      <c r="E1034" s="205"/>
      <c r="F1034" s="205"/>
      <c r="G1034" s="205"/>
      <c r="H1034" s="205"/>
      <c r="I1034" s="205"/>
      <c r="J1034" s="205"/>
      <c r="K1034" s="205"/>
      <c r="L1034" s="205"/>
      <c r="M1034" s="205"/>
      <c r="N1034" s="205"/>
      <c r="O1034" s="205"/>
      <c r="P1034" s="205"/>
      <c r="Q1034" s="205"/>
      <c r="R1034" s="205"/>
      <c r="S1034" s="205"/>
      <c r="T1034" s="205"/>
      <c r="U1034" s="205"/>
      <c r="V1034" s="205"/>
    </row>
    <row r="1035">
      <c r="A1035" s="207"/>
      <c r="B1035" s="205"/>
      <c r="C1035" s="205"/>
      <c r="D1035" s="205"/>
      <c r="E1035" s="205"/>
      <c r="F1035" s="205"/>
      <c r="G1035" s="205"/>
      <c r="H1035" s="205"/>
      <c r="I1035" s="205"/>
      <c r="J1035" s="205"/>
      <c r="K1035" s="205"/>
      <c r="L1035" s="205"/>
      <c r="M1035" s="205"/>
      <c r="N1035" s="205"/>
      <c r="O1035" s="205"/>
      <c r="P1035" s="205"/>
      <c r="Q1035" s="205"/>
      <c r="R1035" s="205"/>
      <c r="S1035" s="205"/>
      <c r="T1035" s="205"/>
      <c r="U1035" s="205"/>
      <c r="V1035" s="205"/>
    </row>
    <row r="1036">
      <c r="A1036" s="207"/>
      <c r="B1036" s="205"/>
      <c r="C1036" s="205"/>
      <c r="D1036" s="205"/>
      <c r="E1036" s="205"/>
      <c r="F1036" s="205"/>
      <c r="G1036" s="205"/>
      <c r="H1036" s="205"/>
      <c r="I1036" s="205"/>
      <c r="J1036" s="205"/>
      <c r="K1036" s="205"/>
      <c r="L1036" s="205"/>
      <c r="M1036" s="205"/>
      <c r="N1036" s="205"/>
      <c r="O1036" s="205"/>
      <c r="P1036" s="205"/>
      <c r="Q1036" s="205"/>
      <c r="R1036" s="205"/>
      <c r="S1036" s="205"/>
      <c r="T1036" s="205"/>
      <c r="U1036" s="205"/>
      <c r="V1036" s="205"/>
    </row>
    <row r="1037">
      <c r="A1037" s="207"/>
      <c r="B1037" s="205"/>
      <c r="C1037" s="205"/>
      <c r="D1037" s="205"/>
      <c r="E1037" s="205"/>
      <c r="F1037" s="205"/>
      <c r="G1037" s="205"/>
      <c r="H1037" s="205"/>
      <c r="I1037" s="205"/>
      <c r="J1037" s="205"/>
      <c r="K1037" s="205"/>
      <c r="L1037" s="205"/>
      <c r="M1037" s="205"/>
      <c r="N1037" s="205"/>
      <c r="O1037" s="205"/>
      <c r="P1037" s="205"/>
      <c r="Q1037" s="205"/>
      <c r="R1037" s="205"/>
      <c r="S1037" s="205"/>
      <c r="T1037" s="205"/>
      <c r="U1037" s="205"/>
      <c r="V1037" s="205"/>
    </row>
    <row r="1038">
      <c r="A1038" s="207"/>
      <c r="B1038" s="205"/>
      <c r="C1038" s="205"/>
      <c r="D1038" s="205"/>
      <c r="E1038" s="205"/>
      <c r="F1038" s="205"/>
      <c r="G1038" s="205"/>
      <c r="H1038" s="205"/>
      <c r="I1038" s="205"/>
      <c r="J1038" s="205"/>
      <c r="K1038" s="205"/>
      <c r="L1038" s="205"/>
      <c r="M1038" s="205"/>
      <c r="N1038" s="205"/>
      <c r="O1038" s="205"/>
      <c r="P1038" s="205"/>
      <c r="Q1038" s="205"/>
      <c r="R1038" s="205"/>
      <c r="S1038" s="205"/>
      <c r="T1038" s="205"/>
      <c r="U1038" s="205"/>
      <c r="V1038" s="205"/>
    </row>
    <row r="1039">
      <c r="A1039" s="207"/>
      <c r="B1039" s="205"/>
      <c r="C1039" s="205"/>
      <c r="D1039" s="205"/>
      <c r="E1039" s="205"/>
      <c r="F1039" s="205"/>
      <c r="G1039" s="205"/>
      <c r="H1039" s="205"/>
      <c r="I1039" s="205"/>
      <c r="J1039" s="205"/>
      <c r="K1039" s="205"/>
      <c r="L1039" s="205"/>
      <c r="M1039" s="205"/>
      <c r="N1039" s="205"/>
      <c r="O1039" s="205"/>
      <c r="P1039" s="205"/>
      <c r="Q1039" s="205"/>
      <c r="R1039" s="205"/>
      <c r="S1039" s="205"/>
      <c r="T1039" s="205"/>
      <c r="U1039" s="205"/>
      <c r="V1039" s="205"/>
    </row>
    <row r="1040">
      <c r="A1040" s="207"/>
      <c r="B1040" s="205"/>
      <c r="C1040" s="205"/>
      <c r="D1040" s="205"/>
      <c r="E1040" s="205"/>
      <c r="F1040" s="205"/>
      <c r="G1040" s="205"/>
      <c r="H1040" s="205"/>
      <c r="I1040" s="205"/>
      <c r="J1040" s="205"/>
      <c r="K1040" s="205"/>
      <c r="L1040" s="205"/>
      <c r="M1040" s="205"/>
      <c r="N1040" s="205"/>
      <c r="O1040" s="205"/>
      <c r="P1040" s="205"/>
      <c r="Q1040" s="205"/>
      <c r="R1040" s="205"/>
      <c r="S1040" s="205"/>
      <c r="T1040" s="205"/>
      <c r="U1040" s="205"/>
      <c r="V1040" s="205"/>
    </row>
    <row r="1041">
      <c r="A1041" s="207"/>
      <c r="B1041" s="205"/>
      <c r="C1041" s="205"/>
      <c r="D1041" s="205"/>
      <c r="E1041" s="205"/>
      <c r="F1041" s="205"/>
      <c r="G1041" s="205"/>
      <c r="H1041" s="205"/>
      <c r="I1041" s="205"/>
      <c r="J1041" s="205"/>
      <c r="K1041" s="205"/>
      <c r="L1041" s="205"/>
      <c r="M1041" s="205"/>
      <c r="N1041" s="205"/>
      <c r="O1041" s="205"/>
      <c r="P1041" s="205"/>
      <c r="Q1041" s="205"/>
      <c r="R1041" s="205"/>
      <c r="S1041" s="205"/>
      <c r="T1041" s="205"/>
      <c r="U1041" s="205"/>
      <c r="V1041" s="205"/>
    </row>
    <row r="1042">
      <c r="A1042" s="207"/>
      <c r="B1042" s="205"/>
      <c r="C1042" s="205"/>
      <c r="D1042" s="205"/>
      <c r="E1042" s="205"/>
      <c r="F1042" s="205"/>
      <c r="G1042" s="205"/>
      <c r="H1042" s="205"/>
      <c r="I1042" s="205"/>
      <c r="J1042" s="205"/>
      <c r="K1042" s="205"/>
      <c r="L1042" s="205"/>
      <c r="M1042" s="205"/>
      <c r="N1042" s="205"/>
      <c r="O1042" s="205"/>
      <c r="P1042" s="205"/>
      <c r="Q1042" s="205"/>
      <c r="R1042" s="205"/>
      <c r="S1042" s="205"/>
      <c r="T1042" s="205"/>
      <c r="U1042" s="205"/>
      <c r="V1042" s="205"/>
    </row>
    <row r="1043">
      <c r="A1043" s="207"/>
      <c r="B1043" s="205"/>
      <c r="C1043" s="205"/>
      <c r="D1043" s="205"/>
      <c r="E1043" s="205"/>
      <c r="F1043" s="205"/>
      <c r="G1043" s="205"/>
      <c r="H1043" s="205"/>
      <c r="I1043" s="205"/>
      <c r="J1043" s="205"/>
      <c r="K1043" s="205"/>
      <c r="L1043" s="205"/>
      <c r="M1043" s="205"/>
      <c r="N1043" s="205"/>
      <c r="O1043" s="205"/>
      <c r="P1043" s="205"/>
      <c r="Q1043" s="205"/>
      <c r="R1043" s="205"/>
      <c r="S1043" s="205"/>
      <c r="T1043" s="205"/>
      <c r="U1043" s="205"/>
      <c r="V1043" s="205"/>
    </row>
    <row r="1044">
      <c r="A1044" s="207"/>
      <c r="B1044" s="205"/>
      <c r="C1044" s="205"/>
      <c r="D1044" s="205"/>
      <c r="E1044" s="205"/>
      <c r="F1044" s="205"/>
      <c r="G1044" s="205"/>
      <c r="H1044" s="205"/>
      <c r="I1044" s="205"/>
      <c r="J1044" s="205"/>
      <c r="K1044" s="205"/>
      <c r="L1044" s="205"/>
      <c r="M1044" s="205"/>
      <c r="N1044" s="205"/>
      <c r="O1044" s="205"/>
      <c r="P1044" s="205"/>
      <c r="Q1044" s="205"/>
      <c r="R1044" s="205"/>
      <c r="S1044" s="205"/>
      <c r="T1044" s="205"/>
      <c r="U1044" s="205"/>
      <c r="V1044" s="205"/>
    </row>
    <row r="1045">
      <c r="A1045" s="207"/>
      <c r="B1045" s="205"/>
      <c r="C1045" s="205"/>
      <c r="D1045" s="205"/>
      <c r="E1045" s="205"/>
      <c r="F1045" s="205"/>
      <c r="G1045" s="205"/>
      <c r="H1045" s="205"/>
      <c r="I1045" s="205"/>
      <c r="J1045" s="205"/>
      <c r="K1045" s="205"/>
      <c r="L1045" s="205"/>
      <c r="M1045" s="205"/>
      <c r="N1045" s="205"/>
      <c r="O1045" s="205"/>
      <c r="P1045" s="205"/>
      <c r="Q1045" s="205"/>
      <c r="R1045" s="205"/>
      <c r="S1045" s="205"/>
      <c r="T1045" s="205"/>
      <c r="U1045" s="205"/>
      <c r="V1045" s="205"/>
    </row>
    <row r="1046">
      <c r="A1046" s="207"/>
      <c r="B1046" s="205"/>
      <c r="C1046" s="205"/>
      <c r="D1046" s="205"/>
      <c r="E1046" s="205"/>
      <c r="F1046" s="205"/>
      <c r="G1046" s="205"/>
      <c r="H1046" s="205"/>
      <c r="I1046" s="205"/>
      <c r="J1046" s="205"/>
      <c r="K1046" s="205"/>
      <c r="L1046" s="205"/>
      <c r="M1046" s="205"/>
      <c r="N1046" s="205"/>
      <c r="O1046" s="205"/>
      <c r="P1046" s="205"/>
      <c r="Q1046" s="205"/>
      <c r="R1046" s="205"/>
      <c r="S1046" s="205"/>
      <c r="T1046" s="205"/>
      <c r="U1046" s="205"/>
      <c r="V1046" s="205"/>
    </row>
    <row r="1047">
      <c r="A1047" s="207"/>
      <c r="B1047" s="205"/>
      <c r="C1047" s="205"/>
      <c r="D1047" s="205"/>
      <c r="E1047" s="205"/>
      <c r="F1047" s="205"/>
      <c r="G1047" s="205"/>
      <c r="H1047" s="205"/>
      <c r="I1047" s="205"/>
      <c r="J1047" s="205"/>
      <c r="K1047" s="205"/>
      <c r="L1047" s="205"/>
      <c r="M1047" s="205"/>
      <c r="N1047" s="205"/>
      <c r="O1047" s="205"/>
      <c r="P1047" s="205"/>
      <c r="Q1047" s="205"/>
      <c r="R1047" s="205"/>
      <c r="S1047" s="205"/>
      <c r="T1047" s="205"/>
      <c r="U1047" s="205"/>
      <c r="V1047" s="205"/>
    </row>
    <row r="1048">
      <c r="A1048" s="207"/>
      <c r="B1048" s="205"/>
      <c r="C1048" s="205"/>
      <c r="D1048" s="205"/>
      <c r="E1048" s="205"/>
      <c r="F1048" s="205"/>
      <c r="G1048" s="205"/>
      <c r="H1048" s="205"/>
      <c r="I1048" s="205"/>
      <c r="J1048" s="205"/>
      <c r="K1048" s="205"/>
      <c r="L1048" s="205"/>
      <c r="M1048" s="205"/>
      <c r="N1048" s="205"/>
      <c r="O1048" s="205"/>
      <c r="P1048" s="205"/>
      <c r="Q1048" s="205"/>
      <c r="R1048" s="205"/>
      <c r="S1048" s="205"/>
      <c r="T1048" s="205"/>
      <c r="U1048" s="205"/>
      <c r="V1048" s="205"/>
    </row>
    <row r="1049">
      <c r="A1049" s="207"/>
      <c r="B1049" s="205"/>
      <c r="C1049" s="205"/>
      <c r="D1049" s="205"/>
      <c r="E1049" s="205"/>
      <c r="F1049" s="205"/>
      <c r="G1049" s="205"/>
      <c r="H1049" s="205"/>
      <c r="I1049" s="205"/>
      <c r="J1049" s="205"/>
      <c r="K1049" s="205"/>
      <c r="L1049" s="205"/>
      <c r="M1049" s="205"/>
      <c r="N1049" s="205"/>
      <c r="O1049" s="205"/>
      <c r="P1049" s="205"/>
      <c r="Q1049" s="205"/>
      <c r="R1049" s="205"/>
      <c r="S1049" s="205"/>
      <c r="T1049" s="205"/>
      <c r="U1049" s="205"/>
      <c r="V1049" s="205"/>
    </row>
    <row r="1050">
      <c r="A1050" s="207"/>
      <c r="B1050" s="205"/>
      <c r="C1050" s="205"/>
      <c r="D1050" s="205"/>
      <c r="E1050" s="205"/>
      <c r="F1050" s="205"/>
      <c r="G1050" s="205"/>
      <c r="H1050" s="205"/>
      <c r="I1050" s="205"/>
      <c r="J1050" s="205"/>
      <c r="K1050" s="205"/>
      <c r="L1050" s="205"/>
      <c r="M1050" s="205"/>
      <c r="N1050" s="205"/>
      <c r="O1050" s="205"/>
      <c r="P1050" s="205"/>
      <c r="Q1050" s="205"/>
      <c r="R1050" s="205"/>
      <c r="S1050" s="205"/>
      <c r="T1050" s="205"/>
      <c r="U1050" s="205"/>
      <c r="V1050" s="205"/>
    </row>
    <row r="1051">
      <c r="A1051" s="207"/>
      <c r="B1051" s="205"/>
      <c r="C1051" s="205"/>
      <c r="D1051" s="205"/>
      <c r="E1051" s="205"/>
      <c r="F1051" s="205"/>
      <c r="G1051" s="205"/>
      <c r="H1051" s="205"/>
      <c r="I1051" s="205"/>
      <c r="J1051" s="205"/>
      <c r="K1051" s="205"/>
      <c r="L1051" s="205"/>
      <c r="M1051" s="205"/>
      <c r="N1051" s="205"/>
      <c r="O1051" s="205"/>
      <c r="P1051" s="205"/>
      <c r="Q1051" s="205"/>
      <c r="R1051" s="205"/>
      <c r="S1051" s="205"/>
      <c r="T1051" s="205"/>
      <c r="U1051" s="205"/>
      <c r="V1051" s="205"/>
    </row>
    <row r="1052">
      <c r="A1052" s="207"/>
      <c r="B1052" s="205"/>
      <c r="C1052" s="205"/>
      <c r="D1052" s="205"/>
      <c r="E1052" s="205"/>
      <c r="F1052" s="205"/>
      <c r="G1052" s="205"/>
      <c r="H1052" s="205"/>
      <c r="I1052" s="205"/>
      <c r="J1052" s="205"/>
      <c r="K1052" s="205"/>
      <c r="L1052" s="205"/>
      <c r="M1052" s="205"/>
      <c r="N1052" s="205"/>
      <c r="O1052" s="205"/>
      <c r="P1052" s="205"/>
      <c r="Q1052" s="205"/>
      <c r="R1052" s="205"/>
      <c r="S1052" s="205"/>
      <c r="T1052" s="205"/>
      <c r="U1052" s="205"/>
      <c r="V1052" s="205"/>
    </row>
    <row r="1053">
      <c r="A1053" s="207"/>
      <c r="B1053" s="205"/>
      <c r="C1053" s="205"/>
      <c r="D1053" s="205"/>
      <c r="E1053" s="205"/>
      <c r="F1053" s="205"/>
      <c r="G1053" s="205"/>
      <c r="H1053" s="205"/>
      <c r="I1053" s="205"/>
      <c r="J1053" s="205"/>
      <c r="K1053" s="205"/>
      <c r="L1053" s="205"/>
      <c r="M1053" s="205"/>
      <c r="N1053" s="205"/>
      <c r="O1053" s="205"/>
      <c r="P1053" s="205"/>
      <c r="Q1053" s="205"/>
      <c r="R1053" s="205"/>
      <c r="S1053" s="205"/>
      <c r="T1053" s="205"/>
      <c r="U1053" s="205"/>
      <c r="V1053" s="205"/>
    </row>
    <row r="1054">
      <c r="A1054" s="207"/>
      <c r="B1054" s="205"/>
      <c r="C1054" s="205"/>
      <c r="D1054" s="205"/>
      <c r="E1054" s="205"/>
      <c r="F1054" s="205"/>
      <c r="G1054" s="205"/>
      <c r="H1054" s="205"/>
      <c r="I1054" s="205"/>
      <c r="J1054" s="205"/>
      <c r="K1054" s="205"/>
      <c r="L1054" s="205"/>
      <c r="M1054" s="205"/>
      <c r="N1054" s="205"/>
      <c r="O1054" s="205"/>
      <c r="P1054" s="205"/>
      <c r="Q1054" s="205"/>
      <c r="R1054" s="205"/>
      <c r="S1054" s="205"/>
      <c r="T1054" s="205"/>
      <c r="U1054" s="205"/>
      <c r="V1054" s="205"/>
    </row>
    <row r="1055">
      <c r="A1055" s="207"/>
      <c r="B1055" s="205"/>
      <c r="C1055" s="205"/>
      <c r="D1055" s="205"/>
      <c r="E1055" s="205"/>
      <c r="F1055" s="205"/>
      <c r="G1055" s="205"/>
      <c r="H1055" s="205"/>
      <c r="I1055" s="205"/>
      <c r="J1055" s="205"/>
      <c r="K1055" s="205"/>
      <c r="L1055" s="205"/>
      <c r="M1055" s="205"/>
      <c r="N1055" s="205"/>
      <c r="O1055" s="205"/>
      <c r="P1055" s="205"/>
      <c r="Q1055" s="205"/>
      <c r="R1055" s="205"/>
      <c r="S1055" s="205"/>
      <c r="T1055" s="205"/>
      <c r="U1055" s="205"/>
      <c r="V1055" s="205"/>
    </row>
    <row r="1056">
      <c r="A1056" s="207"/>
      <c r="B1056" s="205"/>
      <c r="C1056" s="205"/>
      <c r="D1056" s="205"/>
      <c r="E1056" s="205"/>
      <c r="F1056" s="205"/>
      <c r="G1056" s="205"/>
      <c r="H1056" s="205"/>
      <c r="I1056" s="205"/>
      <c r="J1056" s="205"/>
      <c r="K1056" s="205"/>
      <c r="L1056" s="205"/>
      <c r="M1056" s="205"/>
      <c r="N1056" s="205"/>
      <c r="O1056" s="205"/>
      <c r="P1056" s="205"/>
      <c r="Q1056" s="205"/>
      <c r="R1056" s="205"/>
      <c r="S1056" s="205"/>
      <c r="T1056" s="205"/>
      <c r="U1056" s="205"/>
      <c r="V1056" s="205"/>
    </row>
    <row r="1057">
      <c r="A1057" s="207"/>
      <c r="B1057" s="205"/>
      <c r="C1057" s="205"/>
      <c r="D1057" s="205"/>
      <c r="E1057" s="205"/>
      <c r="F1057" s="205"/>
      <c r="G1057" s="205"/>
      <c r="H1057" s="205"/>
      <c r="I1057" s="205"/>
      <c r="J1057" s="205"/>
      <c r="K1057" s="205"/>
      <c r="L1057" s="205"/>
      <c r="M1057" s="205"/>
      <c r="N1057" s="205"/>
      <c r="O1057" s="205"/>
      <c r="P1057" s="205"/>
      <c r="Q1057" s="205"/>
      <c r="R1057" s="205"/>
      <c r="S1057" s="205"/>
      <c r="T1057" s="205"/>
      <c r="U1057" s="205"/>
      <c r="V1057" s="205"/>
    </row>
    <row r="1058">
      <c r="A1058" s="207"/>
      <c r="B1058" s="205"/>
      <c r="C1058" s="205"/>
      <c r="D1058" s="205"/>
      <c r="E1058" s="205"/>
      <c r="F1058" s="205"/>
      <c r="G1058" s="205"/>
      <c r="H1058" s="205"/>
      <c r="I1058" s="205"/>
      <c r="J1058" s="205"/>
      <c r="K1058" s="205"/>
      <c r="L1058" s="205"/>
      <c r="M1058" s="205"/>
      <c r="N1058" s="205"/>
      <c r="O1058" s="205"/>
      <c r="P1058" s="205"/>
      <c r="Q1058" s="205"/>
      <c r="R1058" s="205"/>
      <c r="S1058" s="205"/>
      <c r="T1058" s="205"/>
      <c r="U1058" s="205"/>
      <c r="V1058" s="205"/>
    </row>
    <row r="1059">
      <c r="A1059" s="207"/>
      <c r="B1059" s="205"/>
      <c r="C1059" s="205"/>
      <c r="D1059" s="205"/>
      <c r="E1059" s="205"/>
      <c r="F1059" s="205"/>
      <c r="G1059" s="205"/>
      <c r="H1059" s="205"/>
      <c r="I1059" s="205"/>
      <c r="J1059" s="205"/>
      <c r="K1059" s="205"/>
      <c r="L1059" s="205"/>
      <c r="M1059" s="205"/>
      <c r="N1059" s="205"/>
      <c r="O1059" s="205"/>
      <c r="P1059" s="205"/>
      <c r="Q1059" s="205"/>
      <c r="R1059" s="205"/>
      <c r="S1059" s="205"/>
      <c r="T1059" s="205"/>
      <c r="U1059" s="205"/>
      <c r="V1059" s="205"/>
    </row>
    <row r="1060">
      <c r="A1060" s="207"/>
      <c r="B1060" s="205"/>
      <c r="C1060" s="205"/>
      <c r="D1060" s="205"/>
      <c r="E1060" s="205"/>
      <c r="F1060" s="205"/>
      <c r="G1060" s="205"/>
      <c r="H1060" s="205"/>
      <c r="I1060" s="205"/>
      <c r="J1060" s="205"/>
      <c r="K1060" s="205"/>
      <c r="L1060" s="205"/>
      <c r="M1060" s="205"/>
      <c r="N1060" s="205"/>
      <c r="O1060" s="205"/>
      <c r="P1060" s="205"/>
      <c r="Q1060" s="205"/>
      <c r="R1060" s="205"/>
      <c r="S1060" s="205"/>
      <c r="T1060" s="205"/>
      <c r="U1060" s="205"/>
      <c r="V1060" s="205"/>
    </row>
    <row r="1061">
      <c r="A1061" s="207"/>
      <c r="B1061" s="205"/>
      <c r="C1061" s="205"/>
      <c r="D1061" s="205"/>
      <c r="E1061" s="205"/>
      <c r="F1061" s="205"/>
      <c r="G1061" s="205"/>
      <c r="H1061" s="205"/>
      <c r="I1061" s="205"/>
      <c r="J1061" s="205"/>
      <c r="K1061" s="205"/>
      <c r="L1061" s="205"/>
      <c r="M1061" s="205"/>
      <c r="N1061" s="205"/>
      <c r="O1061" s="205"/>
      <c r="P1061" s="205"/>
      <c r="Q1061" s="205"/>
      <c r="R1061" s="205"/>
      <c r="S1061" s="205"/>
      <c r="T1061" s="205"/>
      <c r="U1061" s="205"/>
      <c r="V1061" s="205"/>
    </row>
    <row r="1062">
      <c r="A1062" s="207"/>
      <c r="B1062" s="205"/>
      <c r="C1062" s="205"/>
      <c r="D1062" s="205"/>
      <c r="E1062" s="205"/>
      <c r="F1062" s="205"/>
      <c r="G1062" s="205"/>
      <c r="H1062" s="205"/>
      <c r="I1062" s="205"/>
      <c r="J1062" s="205"/>
      <c r="K1062" s="205"/>
      <c r="L1062" s="205"/>
      <c r="M1062" s="205"/>
      <c r="N1062" s="205"/>
      <c r="O1062" s="205"/>
      <c r="P1062" s="205"/>
      <c r="Q1062" s="205"/>
      <c r="R1062" s="205"/>
      <c r="S1062" s="205"/>
      <c r="T1062" s="205"/>
      <c r="U1062" s="205"/>
      <c r="V1062" s="205"/>
    </row>
    <row r="1063">
      <c r="A1063" s="207"/>
      <c r="B1063" s="205"/>
      <c r="C1063" s="205"/>
      <c r="D1063" s="205"/>
      <c r="E1063" s="205"/>
      <c r="F1063" s="205"/>
      <c r="G1063" s="205"/>
      <c r="H1063" s="205"/>
      <c r="I1063" s="205"/>
      <c r="J1063" s="205"/>
      <c r="K1063" s="205"/>
      <c r="L1063" s="205"/>
      <c r="M1063" s="205"/>
      <c r="N1063" s="205"/>
      <c r="O1063" s="205"/>
      <c r="P1063" s="205"/>
      <c r="Q1063" s="205"/>
      <c r="R1063" s="205"/>
      <c r="S1063" s="205"/>
      <c r="T1063" s="205"/>
      <c r="U1063" s="205"/>
      <c r="V1063" s="205"/>
    </row>
    <row r="1064">
      <c r="A1064" s="207"/>
      <c r="B1064" s="205"/>
      <c r="C1064" s="205"/>
      <c r="D1064" s="205"/>
      <c r="E1064" s="205"/>
      <c r="F1064" s="205"/>
      <c r="G1064" s="205"/>
      <c r="H1064" s="205"/>
      <c r="I1064" s="205"/>
      <c r="J1064" s="205"/>
      <c r="K1064" s="205"/>
      <c r="L1064" s="205"/>
      <c r="M1064" s="205"/>
      <c r="N1064" s="205"/>
      <c r="O1064" s="205"/>
      <c r="P1064" s="205"/>
      <c r="Q1064" s="205"/>
      <c r="R1064" s="205"/>
      <c r="S1064" s="205"/>
      <c r="T1064" s="205"/>
      <c r="U1064" s="205"/>
      <c r="V1064" s="205"/>
    </row>
    <row r="1065">
      <c r="A1065" s="207"/>
      <c r="B1065" s="205"/>
      <c r="C1065" s="205"/>
      <c r="D1065" s="205"/>
      <c r="E1065" s="205"/>
      <c r="F1065" s="205"/>
      <c r="G1065" s="205"/>
      <c r="H1065" s="205"/>
      <c r="I1065" s="205"/>
      <c r="J1065" s="205"/>
      <c r="K1065" s="205"/>
      <c r="L1065" s="205"/>
      <c r="M1065" s="205"/>
      <c r="N1065" s="205"/>
      <c r="O1065" s="205"/>
      <c r="P1065" s="205"/>
      <c r="Q1065" s="205"/>
      <c r="R1065" s="205"/>
      <c r="S1065" s="205"/>
      <c r="T1065" s="205"/>
      <c r="U1065" s="205"/>
      <c r="V1065" s="205"/>
    </row>
    <row r="1066">
      <c r="A1066" s="207"/>
      <c r="B1066" s="205"/>
      <c r="C1066" s="205"/>
      <c r="D1066" s="205"/>
      <c r="E1066" s="205"/>
      <c r="F1066" s="205"/>
      <c r="G1066" s="205"/>
      <c r="H1066" s="205"/>
      <c r="I1066" s="205"/>
      <c r="J1066" s="205"/>
      <c r="K1066" s="205"/>
      <c r="L1066" s="205"/>
      <c r="M1066" s="205"/>
      <c r="N1066" s="205"/>
      <c r="O1066" s="205"/>
      <c r="P1066" s="205"/>
      <c r="Q1066" s="205"/>
      <c r="R1066" s="205"/>
      <c r="S1066" s="205"/>
      <c r="T1066" s="205"/>
      <c r="U1066" s="205"/>
      <c r="V1066" s="205"/>
    </row>
    <row r="1067">
      <c r="A1067" s="207"/>
      <c r="B1067" s="205"/>
      <c r="C1067" s="205"/>
      <c r="D1067" s="205"/>
      <c r="E1067" s="205"/>
      <c r="F1067" s="205"/>
      <c r="G1067" s="205"/>
      <c r="H1067" s="205"/>
      <c r="I1067" s="205"/>
      <c r="J1067" s="205"/>
      <c r="K1067" s="205"/>
      <c r="L1067" s="205"/>
      <c r="M1067" s="205"/>
      <c r="N1067" s="205"/>
      <c r="O1067" s="205"/>
      <c r="P1067" s="205"/>
      <c r="Q1067" s="205"/>
      <c r="R1067" s="205"/>
      <c r="S1067" s="205"/>
      <c r="T1067" s="205"/>
      <c r="U1067" s="205"/>
      <c r="V1067" s="205"/>
    </row>
    <row r="1068">
      <c r="A1068" s="207"/>
      <c r="B1068" s="205"/>
      <c r="C1068" s="205"/>
      <c r="D1068" s="205"/>
      <c r="E1068" s="205"/>
      <c r="F1068" s="205"/>
      <c r="G1068" s="205"/>
      <c r="H1068" s="205"/>
      <c r="I1068" s="205"/>
      <c r="J1068" s="205"/>
      <c r="K1068" s="205"/>
      <c r="L1068" s="205"/>
      <c r="M1068" s="205"/>
      <c r="N1068" s="205"/>
      <c r="O1068" s="205"/>
      <c r="P1068" s="205"/>
      <c r="Q1068" s="205"/>
      <c r="R1068" s="205"/>
      <c r="S1068" s="205"/>
      <c r="T1068" s="205"/>
      <c r="U1068" s="205"/>
      <c r="V1068" s="205"/>
    </row>
    <row r="1069">
      <c r="A1069" s="207"/>
      <c r="B1069" s="205"/>
      <c r="C1069" s="205"/>
      <c r="D1069" s="205"/>
      <c r="E1069" s="205"/>
      <c r="F1069" s="205"/>
      <c r="G1069" s="205"/>
      <c r="H1069" s="205"/>
      <c r="I1069" s="205"/>
      <c r="J1069" s="205"/>
      <c r="K1069" s="205"/>
      <c r="L1069" s="205"/>
      <c r="M1069" s="205"/>
      <c r="N1069" s="205"/>
      <c r="O1069" s="205"/>
      <c r="P1069" s="205"/>
      <c r="Q1069" s="205"/>
      <c r="R1069" s="205"/>
      <c r="S1069" s="205"/>
      <c r="T1069" s="205"/>
      <c r="U1069" s="205"/>
      <c r="V1069" s="205"/>
    </row>
    <row r="1070">
      <c r="A1070" s="207"/>
      <c r="B1070" s="205"/>
      <c r="C1070" s="205"/>
      <c r="D1070" s="205"/>
      <c r="E1070" s="205"/>
      <c r="F1070" s="205"/>
      <c r="G1070" s="205"/>
      <c r="H1070" s="205"/>
      <c r="I1070" s="205"/>
      <c r="J1070" s="205"/>
      <c r="K1070" s="205"/>
      <c r="L1070" s="205"/>
      <c r="M1070" s="205"/>
      <c r="N1070" s="205"/>
      <c r="O1070" s="205"/>
      <c r="P1070" s="205"/>
      <c r="Q1070" s="205"/>
      <c r="R1070" s="205"/>
      <c r="S1070" s="205"/>
      <c r="T1070" s="205"/>
      <c r="U1070" s="205"/>
      <c r="V1070" s="205"/>
    </row>
    <row r="1071">
      <c r="A1071" s="207"/>
      <c r="B1071" s="205"/>
      <c r="C1071" s="205"/>
      <c r="D1071" s="205"/>
      <c r="E1071" s="205"/>
      <c r="F1071" s="205"/>
      <c r="G1071" s="205"/>
      <c r="H1071" s="205"/>
      <c r="I1071" s="205"/>
      <c r="J1071" s="205"/>
      <c r="K1071" s="205"/>
      <c r="L1071" s="205"/>
      <c r="M1071" s="205"/>
      <c r="N1071" s="205"/>
      <c r="O1071" s="205"/>
      <c r="P1071" s="205"/>
      <c r="Q1071" s="205"/>
      <c r="R1071" s="205"/>
      <c r="S1071" s="205"/>
      <c r="T1071" s="205"/>
      <c r="U1071" s="205"/>
      <c r="V1071" s="205"/>
    </row>
    <row r="1072">
      <c r="A1072" s="219"/>
      <c r="B1072" s="205"/>
      <c r="C1072" s="205"/>
      <c r="D1072" s="205"/>
      <c r="E1072" s="205"/>
      <c r="F1072" s="205"/>
      <c r="G1072" s="205"/>
      <c r="H1072" s="205"/>
      <c r="I1072" s="205"/>
      <c r="J1072" s="205"/>
      <c r="K1072" s="205"/>
      <c r="L1072" s="205"/>
      <c r="M1072" s="205"/>
      <c r="N1072" s="205"/>
      <c r="O1072" s="205"/>
      <c r="P1072" s="205"/>
      <c r="Q1072" s="205"/>
      <c r="R1072" s="205"/>
      <c r="S1072" s="205"/>
      <c r="T1072" s="205"/>
      <c r="U1072" s="205"/>
      <c r="V1072" s="20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3.14"/>
    <col customWidth="1" min="2" max="2" width="31.0"/>
    <col customWidth="1" min="3" max="3" width="12.29"/>
    <col customWidth="1" min="4" max="4" width="12.71"/>
    <col customWidth="1" min="5" max="5" width="15.29"/>
    <col customWidth="1" min="6" max="6" width="11.14"/>
    <col customWidth="1" min="7" max="7" width="12.86"/>
    <col customWidth="1" min="8" max="9" width="13.29"/>
    <col customWidth="1" min="10" max="10" width="11.71"/>
    <col customWidth="1" min="11" max="11" width="9.86"/>
    <col customWidth="1" min="12" max="12" width="14.57"/>
    <col customWidth="1" min="13" max="13" width="14.86"/>
    <col customWidth="1" min="14" max="14" width="12.86"/>
    <col customWidth="1" min="15" max="15" width="13.43"/>
    <col customWidth="1" min="16" max="16" width="12.14"/>
    <col customWidth="1" min="17" max="17" width="13.29"/>
    <col customWidth="1" min="18" max="18" width="19.57"/>
    <col customWidth="1" min="19" max="19" width="13.57"/>
    <col customWidth="1" min="20" max="20" width="26.0"/>
    <col customWidth="1" min="21" max="21" width="23.14"/>
    <col customWidth="1" min="22" max="23" width="11.86"/>
    <col customWidth="1" min="24" max="24" width="10.57"/>
    <col customWidth="1" min="25" max="25" width="22.14"/>
    <col customWidth="1" min="26" max="26" width="10.71"/>
    <col customWidth="1" min="27" max="27" width="13.86"/>
    <col customWidth="1" min="28" max="28" width="16.43"/>
    <col customWidth="1" min="29" max="29" width="11.29"/>
    <col customWidth="1" min="30" max="30" width="15.57"/>
    <col customWidth="1" min="31" max="31" width="9.71"/>
    <col customWidth="1" min="32" max="32" width="9.86"/>
    <col customWidth="1" min="33" max="33" width="11.43"/>
    <col customWidth="1" min="34" max="34" width="12.57"/>
    <col customWidth="1" min="35" max="36" width="10.86"/>
    <col customWidth="1" min="37" max="37" width="15.71"/>
    <col customWidth="1" min="38" max="38" width="12.0"/>
    <col customWidth="1" min="39" max="39" width="13.43"/>
    <col customWidth="1" min="40" max="40" width="12.43"/>
    <col customWidth="1" min="41" max="41" width="10.86"/>
    <col customWidth="1" min="42" max="42" width="9.14"/>
    <col customWidth="1" min="43" max="43" width="11.14"/>
    <col customWidth="1" min="44" max="44" width="13.0"/>
    <col customWidth="1" min="45" max="45" width="11.57"/>
    <col customWidth="1" min="46" max="46" width="11.86"/>
    <col customWidth="1" min="47" max="47" width="8.57"/>
    <col customWidth="1" min="48" max="48" width="9.14"/>
    <col customWidth="1" min="49" max="51" width="11.14"/>
    <col customWidth="1" min="52" max="52" width="14.86"/>
    <col customWidth="1" min="53" max="53" width="18.14"/>
    <col customWidth="1" min="54" max="54" width="18.86"/>
    <col customWidth="1" min="55" max="55" width="15.71"/>
    <col customWidth="1" min="56" max="56" width="15.57"/>
    <col customWidth="1" min="57" max="57" width="17.71"/>
    <col customWidth="1" min="58" max="59" width="14.14"/>
    <col customWidth="1" min="60" max="60" width="11.57"/>
    <col customWidth="1" min="61" max="61" width="19.29"/>
    <col customWidth="1" min="62" max="62" width="9.43"/>
    <col customWidth="1" min="63" max="63" width="10.14"/>
    <col customWidth="1" min="64" max="64" width="13.43"/>
    <col customWidth="1" min="65" max="65" width="10.86"/>
    <col customWidth="1" min="66" max="66" width="25.0"/>
    <col customWidth="1" min="67" max="67" width="11.71"/>
    <col customWidth="1" min="68" max="69" width="11.14"/>
    <col customWidth="1" min="70" max="70" width="8.71"/>
    <col customWidth="1" min="71" max="71" width="14.0"/>
    <col customWidth="1" min="72" max="72" width="20.71"/>
    <col customWidth="1" min="73" max="73" width="13.14"/>
    <col customWidth="1" min="74" max="75" width="14.14"/>
    <col customWidth="1" min="76" max="76" width="17.43"/>
    <col customWidth="1" min="77" max="77" width="14.14"/>
  </cols>
  <sheetData>
    <row r="1">
      <c r="A1" s="56" t="s">
        <v>640</v>
      </c>
      <c r="B1" s="56" t="s">
        <v>641</v>
      </c>
      <c r="C1" s="212" t="s">
        <v>642</v>
      </c>
      <c r="D1" s="212" t="s">
        <v>575</v>
      </c>
      <c r="E1" s="212" t="s">
        <v>643</v>
      </c>
      <c r="F1" s="212" t="s">
        <v>644</v>
      </c>
      <c r="G1" s="222" t="s">
        <v>596</v>
      </c>
      <c r="H1" s="212" t="s">
        <v>600</v>
      </c>
      <c r="I1" s="222" t="s">
        <v>571</v>
      </c>
      <c r="J1" s="212" t="s">
        <v>606</v>
      </c>
      <c r="K1" s="212" t="s">
        <v>594</v>
      </c>
      <c r="L1" s="212" t="s">
        <v>607</v>
      </c>
      <c r="M1" s="212" t="s">
        <v>605</v>
      </c>
      <c r="N1" s="222" t="s">
        <v>564</v>
      </c>
      <c r="O1" s="212" t="s">
        <v>590</v>
      </c>
      <c r="P1" s="222" t="s">
        <v>565</v>
      </c>
      <c r="Q1" s="212" t="s">
        <v>591</v>
      </c>
      <c r="R1" s="212" t="s">
        <v>628</v>
      </c>
      <c r="S1" s="212" t="s">
        <v>619</v>
      </c>
      <c r="T1" s="222" t="s">
        <v>589</v>
      </c>
      <c r="U1" s="212" t="s">
        <v>645</v>
      </c>
      <c r="V1" s="212" t="s">
        <v>646</v>
      </c>
      <c r="W1" s="212" t="s">
        <v>647</v>
      </c>
      <c r="X1" s="222" t="s">
        <v>573</v>
      </c>
      <c r="Y1" s="212" t="s">
        <v>648</v>
      </c>
      <c r="Z1" s="212" t="s">
        <v>584</v>
      </c>
      <c r="AA1" s="212" t="s">
        <v>577</v>
      </c>
      <c r="AB1" s="212" t="s">
        <v>582</v>
      </c>
      <c r="AC1" s="222" t="s">
        <v>569</v>
      </c>
      <c r="AD1" s="212" t="s">
        <v>631</v>
      </c>
      <c r="AE1" s="212" t="s">
        <v>611</v>
      </c>
      <c r="AF1" s="212" t="s">
        <v>635</v>
      </c>
      <c r="AG1" s="212" t="s">
        <v>595</v>
      </c>
      <c r="AH1" s="212" t="s">
        <v>629</v>
      </c>
      <c r="AI1" s="212" t="s">
        <v>612</v>
      </c>
      <c r="AJ1" s="222" t="s">
        <v>579</v>
      </c>
      <c r="AK1" s="222" t="s">
        <v>580</v>
      </c>
      <c r="AL1" s="222" t="s">
        <v>572</v>
      </c>
      <c r="AM1" s="222" t="s">
        <v>649</v>
      </c>
      <c r="AN1" s="212" t="s">
        <v>650</v>
      </c>
      <c r="AO1" s="212" t="s">
        <v>651</v>
      </c>
      <c r="AP1" s="212" t="s">
        <v>615</v>
      </c>
      <c r="AQ1" s="212" t="s">
        <v>581</v>
      </c>
      <c r="AR1" s="212" t="s">
        <v>593</v>
      </c>
      <c r="AS1" s="212" t="s">
        <v>632</v>
      </c>
      <c r="AT1" s="212" t="s">
        <v>597</v>
      </c>
      <c r="AU1" s="212" t="s">
        <v>652</v>
      </c>
      <c r="AV1" s="212" t="s">
        <v>653</v>
      </c>
      <c r="AW1" s="222" t="s">
        <v>570</v>
      </c>
      <c r="AX1" s="212" t="s">
        <v>610</v>
      </c>
      <c r="AY1" s="212" t="s">
        <v>654</v>
      </c>
      <c r="AZ1" s="222" t="s">
        <v>574</v>
      </c>
      <c r="BA1" s="212" t="s">
        <v>568</v>
      </c>
      <c r="BB1" s="212" t="s">
        <v>613</v>
      </c>
      <c r="BC1" s="212" t="s">
        <v>583</v>
      </c>
      <c r="BD1" s="212" t="s">
        <v>618</v>
      </c>
      <c r="BE1" s="212" t="s">
        <v>599</v>
      </c>
      <c r="BF1" s="212" t="s">
        <v>603</v>
      </c>
      <c r="BG1" s="212" t="s">
        <v>601</v>
      </c>
      <c r="BH1" s="212" t="s">
        <v>634</v>
      </c>
      <c r="BI1" s="212" t="s">
        <v>602</v>
      </c>
      <c r="BJ1" s="222" t="s">
        <v>624</v>
      </c>
      <c r="BK1" s="222" t="s">
        <v>655</v>
      </c>
      <c r="BL1" s="212" t="s">
        <v>656</v>
      </c>
      <c r="BM1" s="222" t="s">
        <v>657</v>
      </c>
      <c r="BN1" s="212" t="s">
        <v>658</v>
      </c>
      <c r="BO1" s="212" t="s">
        <v>659</v>
      </c>
      <c r="BP1" s="212" t="s">
        <v>616</v>
      </c>
      <c r="BQ1" s="212" t="s">
        <v>660</v>
      </c>
      <c r="BR1" s="222" t="s">
        <v>566</v>
      </c>
      <c r="BS1" s="212" t="s">
        <v>633</v>
      </c>
      <c r="BT1" s="222" t="s">
        <v>661</v>
      </c>
      <c r="BU1" s="56" t="s">
        <v>578</v>
      </c>
      <c r="BV1" s="56" t="s">
        <v>609</v>
      </c>
      <c r="BW1" s="56" t="s">
        <v>592</v>
      </c>
      <c r="BX1" s="56" t="s">
        <v>662</v>
      </c>
      <c r="BY1" s="56" t="s">
        <v>608</v>
      </c>
    </row>
    <row r="2">
      <c r="A2" s="223"/>
      <c r="B2" s="212" t="s">
        <v>642</v>
      </c>
      <c r="C2" s="56" t="s">
        <v>663</v>
      </c>
      <c r="D2" s="56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60"/>
      <c r="BV2" s="60"/>
      <c r="BW2" s="60"/>
      <c r="BX2" s="60"/>
      <c r="BY2" s="60"/>
    </row>
    <row r="3">
      <c r="A3" s="223"/>
      <c r="B3" s="212" t="s">
        <v>575</v>
      </c>
      <c r="C3" s="56"/>
      <c r="D3" s="56" t="s">
        <v>663</v>
      </c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>
        <f>0/1</f>
        <v>0</v>
      </c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60"/>
      <c r="BV3" s="60"/>
      <c r="BW3" s="60"/>
      <c r="BX3" s="60"/>
      <c r="BY3" s="60"/>
    </row>
    <row r="4">
      <c r="A4" s="223"/>
      <c r="B4" s="212" t="s">
        <v>643</v>
      </c>
      <c r="C4" s="224"/>
      <c r="D4" s="224"/>
      <c r="E4" s="56" t="s">
        <v>663</v>
      </c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60"/>
      <c r="BV4" s="60"/>
      <c r="BW4" s="60"/>
      <c r="BX4" s="60"/>
      <c r="BY4" s="60"/>
    </row>
    <row r="5">
      <c r="A5" s="225"/>
      <c r="B5" s="212" t="s">
        <v>644</v>
      </c>
      <c r="C5" s="224"/>
      <c r="D5" s="224"/>
      <c r="E5" s="224"/>
      <c r="F5" s="56" t="s">
        <v>663</v>
      </c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24"/>
      <c r="AT5" s="224"/>
      <c r="AU5" s="224"/>
      <c r="AV5" s="224"/>
      <c r="AW5" s="224"/>
      <c r="AX5" s="224"/>
      <c r="AY5" s="224"/>
      <c r="AZ5" s="224"/>
      <c r="BA5" s="224"/>
      <c r="BB5" s="224"/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4"/>
      <c r="BS5" s="224"/>
      <c r="BT5" s="224"/>
      <c r="BU5" s="60"/>
      <c r="BV5" s="60"/>
      <c r="BW5" s="60"/>
      <c r="BX5" s="60"/>
      <c r="BY5" s="60"/>
    </row>
    <row r="6">
      <c r="A6" s="225">
        <f t="shared" ref="A6:A7" si="1">0/1</f>
        <v>0</v>
      </c>
      <c r="B6" s="222" t="s">
        <v>596</v>
      </c>
      <c r="C6" s="224"/>
      <c r="D6" s="224"/>
      <c r="E6" s="224"/>
      <c r="F6" s="224"/>
      <c r="G6" s="56" t="s">
        <v>663</v>
      </c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>
        <f>0/1</f>
        <v>0</v>
      </c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60"/>
      <c r="BV6" s="60"/>
      <c r="BW6" s="60"/>
      <c r="BX6" s="60"/>
      <c r="BY6" s="60"/>
    </row>
    <row r="7">
      <c r="A7" s="223">
        <f t="shared" si="1"/>
        <v>0</v>
      </c>
      <c r="B7" s="212" t="s">
        <v>600</v>
      </c>
      <c r="C7" s="224"/>
      <c r="D7" s="224"/>
      <c r="E7" s="224"/>
      <c r="F7" s="224"/>
      <c r="G7" s="224"/>
      <c r="H7" s="56" t="s">
        <v>663</v>
      </c>
      <c r="I7" s="224"/>
      <c r="J7" s="224"/>
      <c r="K7" s="224"/>
      <c r="L7" s="224"/>
      <c r="M7" s="224"/>
      <c r="N7" s="224"/>
      <c r="O7" s="224"/>
      <c r="P7" s="224">
        <f>0/1</f>
        <v>0</v>
      </c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60"/>
      <c r="BV7" s="60"/>
      <c r="BW7" s="60"/>
      <c r="BX7" s="60"/>
      <c r="BY7" s="60"/>
    </row>
    <row r="8">
      <c r="A8" s="223">
        <f>24/51</f>
        <v>0.4705882353</v>
      </c>
      <c r="B8" s="222" t="s">
        <v>571</v>
      </c>
      <c r="C8" s="224"/>
      <c r="D8" s="224"/>
      <c r="E8" s="224"/>
      <c r="F8" s="224"/>
      <c r="G8" s="224"/>
      <c r="H8" s="224"/>
      <c r="I8" s="56" t="s">
        <v>663</v>
      </c>
      <c r="J8" s="224"/>
      <c r="K8" s="224"/>
      <c r="L8" s="224"/>
      <c r="M8" s="224"/>
      <c r="N8" s="224"/>
      <c r="O8" s="224"/>
      <c r="P8" s="224">
        <f>14/30</f>
        <v>0.4666666667</v>
      </c>
      <c r="Q8" s="224">
        <f>1/1</f>
        <v>1</v>
      </c>
      <c r="R8" s="224">
        <f>0/1</f>
        <v>0</v>
      </c>
      <c r="S8" s="224"/>
      <c r="T8" s="224"/>
      <c r="U8" s="224"/>
      <c r="V8" s="224"/>
      <c r="W8" s="224"/>
      <c r="X8" s="224"/>
      <c r="Y8" s="224"/>
      <c r="Z8" s="224"/>
      <c r="AA8" s="224">
        <f>1/1</f>
        <v>1</v>
      </c>
      <c r="AB8" s="224"/>
      <c r="AC8" s="224">
        <f>0/1</f>
        <v>0</v>
      </c>
      <c r="AD8" s="224"/>
      <c r="AE8" s="224"/>
      <c r="AF8" s="224"/>
      <c r="AG8" s="224"/>
      <c r="AH8" s="224">
        <f>1/1</f>
        <v>1</v>
      </c>
      <c r="AI8" s="224"/>
      <c r="AJ8" s="224"/>
      <c r="AK8" s="224">
        <f>1/1</f>
        <v>1</v>
      </c>
      <c r="AL8" s="224">
        <f>0/1</f>
        <v>0</v>
      </c>
      <c r="AM8" s="224"/>
      <c r="AN8" s="224"/>
      <c r="AO8" s="224"/>
      <c r="AP8" s="224"/>
      <c r="AQ8" s="224"/>
      <c r="AR8" s="224"/>
      <c r="AS8" s="224"/>
      <c r="AT8" s="224">
        <f>1/1</f>
        <v>1</v>
      </c>
      <c r="AU8" s="224"/>
      <c r="AV8" s="224"/>
      <c r="AW8" s="224">
        <f>0/2</f>
        <v>0</v>
      </c>
      <c r="AX8" s="224">
        <f t="shared" ref="AX8:AX9" si="2">1/1</f>
        <v>1</v>
      </c>
      <c r="AY8" s="224"/>
      <c r="AZ8" s="224">
        <f>2/3</f>
        <v>0.6666666667</v>
      </c>
      <c r="BA8" s="224">
        <f>0/2</f>
        <v>0</v>
      </c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224"/>
      <c r="BO8" s="224">
        <f>0/1</f>
        <v>0</v>
      </c>
      <c r="BP8" s="224"/>
      <c r="BQ8" s="224"/>
      <c r="BR8" s="224">
        <f>1/2</f>
        <v>0.5</v>
      </c>
      <c r="BS8" s="224"/>
      <c r="BT8" s="224"/>
      <c r="BU8" s="224">
        <f>1/1</f>
        <v>1</v>
      </c>
      <c r="BV8" s="60"/>
      <c r="BW8" s="224">
        <f>0/1</f>
        <v>0</v>
      </c>
      <c r="BX8" s="60"/>
      <c r="BY8" s="60"/>
    </row>
    <row r="9">
      <c r="A9" s="223">
        <f t="shared" ref="A9:A10" si="3">1/2</f>
        <v>0.5</v>
      </c>
      <c r="B9" s="212" t="s">
        <v>606</v>
      </c>
      <c r="C9" s="224"/>
      <c r="D9" s="224"/>
      <c r="E9" s="224"/>
      <c r="F9" s="224"/>
      <c r="G9" s="224"/>
      <c r="H9" s="224"/>
      <c r="I9" s="224"/>
      <c r="J9" s="56" t="s">
        <v>663</v>
      </c>
      <c r="K9" s="224"/>
      <c r="L9" s="224"/>
      <c r="M9" s="224"/>
      <c r="N9" s="224"/>
      <c r="O9" s="224"/>
      <c r="P9" s="224">
        <f t="shared" ref="P9:P10" si="4">0/1</f>
        <v>0</v>
      </c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>
        <f t="shared" si="2"/>
        <v>1</v>
      </c>
      <c r="AY9" s="224"/>
      <c r="AZ9" s="224"/>
      <c r="BA9" s="224"/>
      <c r="BB9" s="224"/>
      <c r="BC9" s="224"/>
      <c r="BD9" s="224"/>
      <c r="BE9" s="224"/>
      <c r="BF9" s="224"/>
      <c r="BG9" s="224"/>
      <c r="BH9" s="224"/>
      <c r="BI9" s="224"/>
      <c r="BJ9" s="224"/>
      <c r="BK9" s="224"/>
      <c r="BL9" s="224"/>
      <c r="BM9" s="224"/>
      <c r="BN9" s="224"/>
      <c r="BO9" s="224"/>
      <c r="BP9" s="224"/>
      <c r="BQ9" s="224"/>
      <c r="BR9" s="224"/>
      <c r="BS9" s="224"/>
      <c r="BT9" s="224"/>
      <c r="BU9" s="60"/>
      <c r="BV9" s="60"/>
      <c r="BW9" s="60"/>
      <c r="BX9" s="60"/>
      <c r="BY9" s="60"/>
    </row>
    <row r="10">
      <c r="A10" s="225">
        <f t="shared" si="3"/>
        <v>0.5</v>
      </c>
      <c r="B10" s="212" t="s">
        <v>594</v>
      </c>
      <c r="C10" s="224"/>
      <c r="D10" s="224"/>
      <c r="E10" s="224"/>
      <c r="F10" s="224"/>
      <c r="G10" s="224"/>
      <c r="H10" s="224"/>
      <c r="I10" s="224"/>
      <c r="J10" s="224"/>
      <c r="K10" s="56" t="s">
        <v>663</v>
      </c>
      <c r="L10" s="224"/>
      <c r="M10" s="224"/>
      <c r="N10" s="224"/>
      <c r="O10" s="224"/>
      <c r="P10" s="224">
        <f t="shared" si="4"/>
        <v>0</v>
      </c>
      <c r="Q10" s="56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>
        <f>1/1</f>
        <v>1</v>
      </c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60"/>
      <c r="BV10" s="60"/>
      <c r="BW10" s="60"/>
      <c r="BX10" s="60"/>
      <c r="BY10" s="60"/>
    </row>
    <row r="11">
      <c r="A11" s="225">
        <f>0/1</f>
        <v>0</v>
      </c>
      <c r="B11" s="212" t="s">
        <v>607</v>
      </c>
      <c r="C11" s="224"/>
      <c r="D11" s="224"/>
      <c r="E11" s="224"/>
      <c r="F11" s="224"/>
      <c r="G11" s="224"/>
      <c r="H11" s="224"/>
      <c r="I11" s="224"/>
      <c r="J11" s="224"/>
      <c r="K11" s="224"/>
      <c r="L11" s="56" t="s">
        <v>663</v>
      </c>
      <c r="M11" s="56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>
        <f>0/1</f>
        <v>0</v>
      </c>
      <c r="BB11" s="224"/>
      <c r="BC11" s="224"/>
      <c r="BD11" s="224"/>
      <c r="BE11" s="224"/>
      <c r="BF11" s="224"/>
      <c r="BG11" s="224"/>
      <c r="BH11" s="224"/>
      <c r="BI11" s="224"/>
      <c r="BJ11" s="224"/>
      <c r="BK11" s="224"/>
      <c r="BL11" s="224"/>
      <c r="BM11" s="224"/>
      <c r="BN11" s="224"/>
      <c r="BO11" s="224"/>
      <c r="BP11" s="224"/>
      <c r="BQ11" s="224"/>
      <c r="BR11" s="224"/>
      <c r="BS11" s="224"/>
      <c r="BT11" s="224"/>
      <c r="BU11" s="60"/>
      <c r="BV11" s="60"/>
      <c r="BW11" s="60"/>
      <c r="BX11" s="60"/>
      <c r="BY11" s="60"/>
    </row>
    <row r="12">
      <c r="A12" s="225">
        <f>1/3</f>
        <v>0.3333333333</v>
      </c>
      <c r="B12" s="212" t="s">
        <v>605</v>
      </c>
      <c r="C12" s="224"/>
      <c r="D12" s="224"/>
      <c r="E12" s="224"/>
      <c r="F12" s="224"/>
      <c r="G12" s="224"/>
      <c r="H12" s="224"/>
      <c r="I12" s="224"/>
      <c r="J12" s="224"/>
      <c r="K12" s="224"/>
      <c r="L12" s="56"/>
      <c r="M12" s="56" t="s">
        <v>663</v>
      </c>
      <c r="N12" s="224"/>
      <c r="O12" s="224"/>
      <c r="P12" s="224">
        <f>1/3</f>
        <v>0.3333333333</v>
      </c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60"/>
      <c r="BV12" s="60"/>
      <c r="BW12" s="60"/>
      <c r="BX12" s="60"/>
      <c r="BY12" s="60"/>
    </row>
    <row r="13">
      <c r="A13" s="223">
        <f>8/11</f>
        <v>0.7272727273</v>
      </c>
      <c r="B13" s="222" t="s">
        <v>564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56" t="s">
        <v>663</v>
      </c>
      <c r="O13" s="224"/>
      <c r="P13" s="224">
        <f>6/7</f>
        <v>0.8571428571</v>
      </c>
      <c r="Q13" s="224"/>
      <c r="R13" s="224"/>
      <c r="S13" s="224"/>
      <c r="T13" s="224">
        <f>1/1</f>
        <v>1</v>
      </c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>
        <f>0/1</f>
        <v>0</v>
      </c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>
        <f>1/2</f>
        <v>0.5</v>
      </c>
      <c r="BS13" s="224"/>
      <c r="BT13" s="224"/>
      <c r="BU13" s="224"/>
      <c r="BV13" s="60"/>
      <c r="BW13" s="60"/>
      <c r="BX13" s="60"/>
      <c r="BY13" s="60"/>
    </row>
    <row r="14">
      <c r="A14" s="223">
        <f>0/1</f>
        <v>0</v>
      </c>
      <c r="B14" s="212" t="s">
        <v>590</v>
      </c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56" t="s">
        <v>663</v>
      </c>
      <c r="P14" s="56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>
        <f>0/1</f>
        <v>0</v>
      </c>
      <c r="BP14" s="224"/>
      <c r="BQ14" s="224"/>
      <c r="BR14" s="226"/>
      <c r="BS14" s="224"/>
      <c r="BT14" s="224"/>
      <c r="BU14" s="224"/>
      <c r="BV14" s="224"/>
      <c r="BW14" s="224"/>
      <c r="BX14" s="224"/>
      <c r="BY14" s="224"/>
    </row>
    <row r="15">
      <c r="A15" s="223">
        <f>188/328</f>
        <v>0.5731707317</v>
      </c>
      <c r="B15" s="222" t="s">
        <v>565</v>
      </c>
      <c r="C15" s="224"/>
      <c r="D15" s="224"/>
      <c r="E15" s="224"/>
      <c r="F15" s="224"/>
      <c r="G15" s="224"/>
      <c r="H15" s="224">
        <f>1/1</f>
        <v>1</v>
      </c>
      <c r="I15" s="224">
        <f>16/30</f>
        <v>0.5333333333</v>
      </c>
      <c r="J15" s="224">
        <f t="shared" ref="J15:K15" si="5">1/1</f>
        <v>1</v>
      </c>
      <c r="K15" s="224">
        <f t="shared" si="5"/>
        <v>1</v>
      </c>
      <c r="L15" s="224"/>
      <c r="M15" s="224">
        <f>2/3</f>
        <v>0.6666666667</v>
      </c>
      <c r="N15" s="224">
        <f>1/7</f>
        <v>0.1428571429</v>
      </c>
      <c r="O15" s="56"/>
      <c r="P15" s="56" t="s">
        <v>663</v>
      </c>
      <c r="Q15" s="224">
        <f>7/12</f>
        <v>0.5833333333</v>
      </c>
      <c r="R15" s="224"/>
      <c r="S15" s="224">
        <f>1/1</f>
        <v>1</v>
      </c>
      <c r="T15" s="224"/>
      <c r="U15" s="224"/>
      <c r="V15" s="224"/>
      <c r="W15" s="224"/>
      <c r="X15" s="224">
        <f>1/3</f>
        <v>0.3333333333</v>
      </c>
      <c r="Y15" s="224"/>
      <c r="Z15" s="224">
        <f>5/9</f>
        <v>0.5555555556</v>
      </c>
      <c r="AA15" s="224">
        <f>2/2</f>
        <v>1</v>
      </c>
      <c r="AB15" s="224">
        <f>4/8</f>
        <v>0.5</v>
      </c>
      <c r="AC15" s="224">
        <f>17/30</f>
        <v>0.5666666667</v>
      </c>
      <c r="AD15" s="224">
        <f>1/2</f>
        <v>0.5</v>
      </c>
      <c r="AE15" s="224"/>
      <c r="AF15" s="224"/>
      <c r="AG15" s="224">
        <f>1/3</f>
        <v>0.3333333333</v>
      </c>
      <c r="AH15" s="224"/>
      <c r="AI15" s="224">
        <f>1/1</f>
        <v>1</v>
      </c>
      <c r="AJ15" s="224">
        <f>0/2</f>
        <v>0</v>
      </c>
      <c r="AK15" s="224">
        <f>1/2</f>
        <v>0.5</v>
      </c>
      <c r="AL15" s="224">
        <f>13/19</f>
        <v>0.6842105263</v>
      </c>
      <c r="AM15" s="224"/>
      <c r="AN15" s="224"/>
      <c r="AO15" s="224"/>
      <c r="AP15" s="224">
        <f>1/3</f>
        <v>0.3333333333</v>
      </c>
      <c r="AQ15" s="224">
        <f>2/2</f>
        <v>1</v>
      </c>
      <c r="AR15" s="224">
        <f>2/6</f>
        <v>0.3333333333</v>
      </c>
      <c r="AS15" s="224">
        <f>0/1</f>
        <v>0</v>
      </c>
      <c r="AT15" s="224">
        <f>3/5</f>
        <v>0.6</v>
      </c>
      <c r="AU15" s="224"/>
      <c r="AV15" s="224"/>
      <c r="AW15" s="224">
        <f>15/22</f>
        <v>0.6818181818</v>
      </c>
      <c r="AX15" s="224">
        <f>2/2</f>
        <v>1</v>
      </c>
      <c r="AY15" s="224"/>
      <c r="AZ15" s="224">
        <f>4/13</f>
        <v>0.3076923077</v>
      </c>
      <c r="BA15" s="224">
        <f>8/14</f>
        <v>0.5714285714</v>
      </c>
      <c r="BB15" s="224">
        <f>0/1</f>
        <v>0</v>
      </c>
      <c r="BC15" s="224">
        <f>6/14</f>
        <v>0.4285714286</v>
      </c>
      <c r="BD15" s="224"/>
      <c r="BE15" s="224">
        <f>1/1</f>
        <v>1</v>
      </c>
      <c r="BF15" s="224">
        <f>1/4</f>
        <v>0.25</v>
      </c>
      <c r="BG15" s="224"/>
      <c r="BH15" s="224">
        <f>1/2</f>
        <v>0.5</v>
      </c>
      <c r="BI15" s="224">
        <f>1/1</f>
        <v>1</v>
      </c>
      <c r="BJ15" s="224">
        <f>0/1</f>
        <v>0</v>
      </c>
      <c r="BK15" s="224"/>
      <c r="BL15" s="224"/>
      <c r="BM15" s="224"/>
      <c r="BN15" s="224"/>
      <c r="BO15" s="224">
        <f>5/7</f>
        <v>0.7142857143</v>
      </c>
      <c r="BP15" s="224">
        <f>1/1</f>
        <v>1</v>
      </c>
      <c r="BQ15" s="224"/>
      <c r="BR15" s="226">
        <f>51/83</f>
        <v>0.6144578313</v>
      </c>
      <c r="BS15" s="224">
        <f>0/1</f>
        <v>0</v>
      </c>
      <c r="BT15" s="224"/>
      <c r="BU15" s="224"/>
      <c r="BV15" s="224">
        <f>3/6</f>
        <v>0.5</v>
      </c>
      <c r="BW15" s="224">
        <f t="shared" ref="BW15:BX15" si="6">1/1</f>
        <v>1</v>
      </c>
      <c r="BX15" s="224">
        <f t="shared" si="6"/>
        <v>1</v>
      </c>
      <c r="BY15" s="224"/>
    </row>
    <row r="16">
      <c r="A16" s="225">
        <f>8/19</f>
        <v>0.4210526316</v>
      </c>
      <c r="B16" s="212" t="s">
        <v>591</v>
      </c>
      <c r="C16" s="224"/>
      <c r="D16" s="224"/>
      <c r="E16" s="226"/>
      <c r="F16" s="224"/>
      <c r="G16" s="224"/>
      <c r="H16" s="224"/>
      <c r="I16" s="224">
        <f>0/1</f>
        <v>0</v>
      </c>
      <c r="J16" s="224"/>
      <c r="K16" s="56"/>
      <c r="L16" s="224"/>
      <c r="M16" s="224"/>
      <c r="N16" s="224"/>
      <c r="O16" s="224"/>
      <c r="P16" s="224">
        <f>5/12</f>
        <v>0.4166666667</v>
      </c>
      <c r="Q16" s="56" t="s">
        <v>663</v>
      </c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>
        <f>1/1</f>
        <v>1</v>
      </c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>
        <f>1/1</f>
        <v>1</v>
      </c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>
        <f>0/1</f>
        <v>0</v>
      </c>
      <c r="BD16" s="224"/>
      <c r="BE16" s="224"/>
      <c r="BF16" s="224"/>
      <c r="BG16" s="224"/>
      <c r="BH16" s="224"/>
      <c r="BI16" s="224"/>
      <c r="BJ16" s="224"/>
      <c r="BK16" s="224"/>
      <c r="BL16" s="224"/>
      <c r="BM16" s="224"/>
      <c r="BN16" s="224"/>
      <c r="BO16" s="224"/>
      <c r="BP16" s="224"/>
      <c r="BQ16" s="224"/>
      <c r="BR16" s="224">
        <f>1/3</f>
        <v>0.3333333333</v>
      </c>
      <c r="BS16" s="224"/>
      <c r="BT16" s="224"/>
      <c r="BU16" s="60"/>
      <c r="BV16" s="60"/>
      <c r="BW16" s="60"/>
      <c r="BX16" s="60"/>
      <c r="BY16" s="60"/>
    </row>
    <row r="17">
      <c r="A17" s="225">
        <f>1/2</f>
        <v>0.5</v>
      </c>
      <c r="B17" s="212" t="s">
        <v>628</v>
      </c>
      <c r="C17" s="224"/>
      <c r="D17" s="224"/>
      <c r="E17" s="224"/>
      <c r="F17" s="224"/>
      <c r="G17" s="224"/>
      <c r="H17" s="224"/>
      <c r="I17" s="224">
        <f>1/1</f>
        <v>1</v>
      </c>
      <c r="J17" s="224"/>
      <c r="K17" s="224"/>
      <c r="L17" s="224"/>
      <c r="M17" s="224"/>
      <c r="N17" s="224"/>
      <c r="O17" s="224"/>
      <c r="P17" s="224"/>
      <c r="Q17" s="224"/>
      <c r="R17" s="56" t="s">
        <v>663</v>
      </c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224"/>
      <c r="BN17" s="224"/>
      <c r="BO17" s="224"/>
      <c r="BP17" s="224"/>
      <c r="BQ17" s="224"/>
      <c r="BR17" s="224">
        <f>0/1</f>
        <v>0</v>
      </c>
      <c r="BS17" s="224"/>
      <c r="BT17" s="224"/>
      <c r="BU17" s="60"/>
      <c r="BV17" s="60"/>
      <c r="BW17" s="60"/>
      <c r="BX17" s="60"/>
      <c r="BY17" s="60"/>
    </row>
    <row r="18">
      <c r="A18" s="223">
        <f t="shared" ref="A18:A19" si="7">0/1</f>
        <v>0</v>
      </c>
      <c r="B18" s="212" t="s">
        <v>619</v>
      </c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>
        <f>0/1</f>
        <v>0</v>
      </c>
      <c r="Q18" s="224"/>
      <c r="R18" s="224"/>
      <c r="S18" s="56" t="s">
        <v>663</v>
      </c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224"/>
      <c r="BN18" s="224"/>
      <c r="BO18" s="224"/>
      <c r="BP18" s="224"/>
      <c r="BQ18" s="224"/>
      <c r="BR18" s="224"/>
      <c r="BS18" s="224"/>
      <c r="BT18" s="224"/>
      <c r="BU18" s="60"/>
      <c r="BV18" s="60"/>
      <c r="BW18" s="60"/>
      <c r="BX18" s="60"/>
      <c r="BY18" s="60"/>
    </row>
    <row r="19">
      <c r="A19" s="223">
        <f t="shared" si="7"/>
        <v>0</v>
      </c>
      <c r="B19" s="222" t="s">
        <v>589</v>
      </c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>
        <f>0/1</f>
        <v>0</v>
      </c>
      <c r="O19" s="224"/>
      <c r="P19" s="224"/>
      <c r="Q19" s="224"/>
      <c r="R19" s="224"/>
      <c r="S19" s="224"/>
      <c r="T19" s="56" t="s">
        <v>663</v>
      </c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  <c r="BU19" s="60"/>
      <c r="BV19" s="60"/>
      <c r="BW19" s="60"/>
      <c r="BX19" s="60"/>
      <c r="BY19" s="60"/>
    </row>
    <row r="20">
      <c r="A20" s="223"/>
      <c r="B20" s="212" t="s">
        <v>645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56" t="s">
        <v>663</v>
      </c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60"/>
      <c r="BV20" s="60"/>
      <c r="BW20" s="60"/>
      <c r="BX20" s="60"/>
      <c r="BY20" s="60"/>
    </row>
    <row r="21">
      <c r="A21" s="223"/>
      <c r="B21" s="212" t="s">
        <v>646</v>
      </c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56" t="s">
        <v>663</v>
      </c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H21" s="224"/>
      <c r="BI21" s="224"/>
      <c r="BJ21" s="224"/>
      <c r="BK21" s="224"/>
      <c r="BL21" s="224"/>
      <c r="BM21" s="224"/>
      <c r="BN21" s="224"/>
      <c r="BO21" s="224"/>
      <c r="BP21" s="224"/>
      <c r="BQ21" s="224"/>
      <c r="BR21" s="224"/>
      <c r="BS21" s="224"/>
      <c r="BT21" s="224"/>
      <c r="BU21" s="60"/>
      <c r="BV21" s="60"/>
      <c r="BW21" s="60"/>
      <c r="BX21" s="60"/>
      <c r="BY21" s="60"/>
    </row>
    <row r="22">
      <c r="A22" s="223"/>
      <c r="B22" s="212" t="s">
        <v>647</v>
      </c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56" t="s">
        <v>663</v>
      </c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  <c r="BD22" s="224"/>
      <c r="BE22" s="224"/>
      <c r="BF22" s="224"/>
      <c r="BG22" s="224"/>
      <c r="BH22" s="224"/>
      <c r="BI22" s="224"/>
      <c r="BJ22" s="224"/>
      <c r="BK22" s="224"/>
      <c r="BL22" s="224"/>
      <c r="BM22" s="224"/>
      <c r="BN22" s="224"/>
      <c r="BO22" s="224"/>
      <c r="BP22" s="224"/>
      <c r="BQ22" s="224"/>
      <c r="BR22" s="224"/>
      <c r="BS22" s="224"/>
      <c r="BT22" s="224"/>
      <c r="BU22" s="60"/>
      <c r="BV22" s="60"/>
      <c r="BW22" s="60"/>
      <c r="BX22" s="60"/>
      <c r="BY22" s="60"/>
    </row>
    <row r="23">
      <c r="A23" s="223">
        <f>3/6</f>
        <v>0.5</v>
      </c>
      <c r="B23" s="222" t="s">
        <v>573</v>
      </c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>
        <f>2/3</f>
        <v>0.6666666667</v>
      </c>
      <c r="Q23" s="224"/>
      <c r="R23" s="224"/>
      <c r="S23" s="224"/>
      <c r="T23" s="224"/>
      <c r="U23" s="224"/>
      <c r="V23" s="224"/>
      <c r="W23" s="224"/>
      <c r="X23" s="56" t="s">
        <v>663</v>
      </c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>
        <f>1/1</f>
        <v>1</v>
      </c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>
        <f>0/1</f>
        <v>0</v>
      </c>
      <c r="BP23" s="224"/>
      <c r="BQ23" s="224"/>
      <c r="BR23" s="224">
        <f>0/1</f>
        <v>0</v>
      </c>
      <c r="BS23" s="224"/>
      <c r="BT23" s="224"/>
      <c r="BU23" s="224"/>
      <c r="BV23" s="60"/>
      <c r="BW23" s="60"/>
      <c r="BX23" s="60"/>
      <c r="BY23" s="60"/>
    </row>
    <row r="24">
      <c r="A24" s="223"/>
      <c r="B24" s="212" t="s">
        <v>648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56" t="s">
        <v>663</v>
      </c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224"/>
      <c r="BE24" s="224"/>
      <c r="BF24" s="224"/>
      <c r="BG24" s="224"/>
      <c r="BH24" s="224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  <c r="BU24" s="60"/>
      <c r="BV24" s="60"/>
      <c r="BW24" s="60"/>
      <c r="BX24" s="60"/>
      <c r="BY24" s="60"/>
    </row>
    <row r="25">
      <c r="A25" s="225">
        <f>6/11</f>
        <v>0.5454545455</v>
      </c>
      <c r="B25" s="212" t="s">
        <v>584</v>
      </c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>
        <f>4/9</f>
        <v>0.4444444444</v>
      </c>
      <c r="Q25" s="224"/>
      <c r="R25" s="224"/>
      <c r="S25" s="224"/>
      <c r="T25" s="224"/>
      <c r="U25" s="224"/>
      <c r="V25" s="224"/>
      <c r="W25" s="224"/>
      <c r="X25" s="224"/>
      <c r="Y25" s="56"/>
      <c r="Z25" s="56" t="s">
        <v>663</v>
      </c>
      <c r="AA25" s="224"/>
      <c r="AB25" s="224"/>
      <c r="AC25" s="224"/>
      <c r="AD25" s="224"/>
      <c r="AE25" s="224"/>
      <c r="AF25" s="224">
        <f>1/1</f>
        <v>1</v>
      </c>
      <c r="AG25" s="224"/>
      <c r="AH25" s="224"/>
      <c r="AI25" s="224"/>
      <c r="AJ25" s="224"/>
      <c r="AK25" s="224"/>
      <c r="AL25" s="224">
        <f>1/1</f>
        <v>1</v>
      </c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4"/>
      <c r="BG25" s="224"/>
      <c r="BH25" s="224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  <c r="BU25" s="224"/>
      <c r="BV25" s="60"/>
      <c r="BW25" s="60"/>
      <c r="BX25" s="60"/>
      <c r="BY25" s="60"/>
    </row>
    <row r="26">
      <c r="A26" s="225">
        <f>0/5</f>
        <v>0</v>
      </c>
      <c r="B26" s="212" t="s">
        <v>577</v>
      </c>
      <c r="C26" s="224"/>
      <c r="D26" s="224"/>
      <c r="E26" s="224"/>
      <c r="F26" s="224"/>
      <c r="G26" s="224"/>
      <c r="H26" s="224"/>
      <c r="I26" s="224">
        <f>0/1</f>
        <v>0</v>
      </c>
      <c r="J26" s="224"/>
      <c r="K26" s="224"/>
      <c r="L26" s="224"/>
      <c r="M26" s="224"/>
      <c r="N26" s="224"/>
      <c r="O26" s="224"/>
      <c r="P26" s="224">
        <f>0/2</f>
        <v>0</v>
      </c>
      <c r="Q26" s="224"/>
      <c r="R26" s="224"/>
      <c r="S26" s="224"/>
      <c r="T26" s="224"/>
      <c r="U26" s="224"/>
      <c r="V26" s="224"/>
      <c r="W26" s="224"/>
      <c r="X26" s="224"/>
      <c r="Y26" s="56"/>
      <c r="Z26" s="56"/>
      <c r="AA26" s="56" t="s">
        <v>663</v>
      </c>
      <c r="AB26" s="56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>
        <f t="shared" ref="AW26:AW27" si="8">0/1</f>
        <v>0</v>
      </c>
      <c r="AX26" s="224"/>
      <c r="AY26" s="224"/>
      <c r="AZ26" s="224"/>
      <c r="BA26" s="224"/>
      <c r="BB26" s="224"/>
      <c r="BC26" s="224"/>
      <c r="BD26" s="224"/>
      <c r="BE26" s="224"/>
      <c r="BF26" s="224"/>
      <c r="BG26" s="224"/>
      <c r="BH26" s="224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>
        <f>0/1</f>
        <v>0</v>
      </c>
      <c r="BS26" s="224"/>
      <c r="BT26" s="224"/>
      <c r="BU26" s="224"/>
      <c r="BV26" s="60"/>
      <c r="BW26" s="60"/>
      <c r="BX26" s="60"/>
      <c r="BY26" s="60"/>
    </row>
    <row r="27">
      <c r="A27" s="225">
        <f>6/14</f>
        <v>0.4285714286</v>
      </c>
      <c r="B27" s="212" t="s">
        <v>582</v>
      </c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>
        <f>4/8</f>
        <v>0.5</v>
      </c>
      <c r="Q27" s="224"/>
      <c r="R27" s="224"/>
      <c r="S27" s="224"/>
      <c r="T27" s="224"/>
      <c r="U27" s="224"/>
      <c r="V27" s="224"/>
      <c r="W27" s="224"/>
      <c r="X27" s="224"/>
      <c r="Y27" s="56"/>
      <c r="Z27" s="56"/>
      <c r="AA27" s="224"/>
      <c r="AB27" s="56" t="s">
        <v>663</v>
      </c>
      <c r="AC27" s="224">
        <f>0/1</f>
        <v>0</v>
      </c>
      <c r="AD27" s="224"/>
      <c r="AE27" s="224"/>
      <c r="AF27" s="224"/>
      <c r="AG27" s="224"/>
      <c r="AH27" s="224"/>
      <c r="AI27" s="224"/>
      <c r="AJ27" s="224"/>
      <c r="AK27" s="224"/>
      <c r="AL27" s="224">
        <f>1/1</f>
        <v>1</v>
      </c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>
        <f t="shared" si="8"/>
        <v>0</v>
      </c>
      <c r="AX27" s="224"/>
      <c r="AY27" s="224"/>
      <c r="AZ27" s="224"/>
      <c r="BA27" s="224"/>
      <c r="BB27" s="224"/>
      <c r="BC27" s="224"/>
      <c r="BD27" s="224"/>
      <c r="BE27" s="224"/>
      <c r="BF27" s="224"/>
      <c r="BG27" s="224"/>
      <c r="BH27" s="224"/>
      <c r="BI27" s="224"/>
      <c r="BJ27" s="224">
        <f>1/1</f>
        <v>1</v>
      </c>
      <c r="BK27" s="224"/>
      <c r="BL27" s="224"/>
      <c r="BM27" s="224"/>
      <c r="BN27" s="224"/>
      <c r="BO27" s="224"/>
      <c r="BP27" s="224"/>
      <c r="BQ27" s="224"/>
      <c r="BR27" s="224">
        <f>0/2</f>
        <v>0</v>
      </c>
      <c r="BS27" s="224"/>
      <c r="BT27" s="224"/>
      <c r="BU27" s="60"/>
      <c r="BV27" s="60"/>
      <c r="BW27" s="60"/>
      <c r="BX27" s="60"/>
      <c r="BY27" s="60"/>
    </row>
    <row r="28">
      <c r="A28" s="223">
        <f>21/45</f>
        <v>0.4666666667</v>
      </c>
      <c r="B28" s="222" t="s">
        <v>569</v>
      </c>
      <c r="C28" s="224"/>
      <c r="D28" s="224">
        <f>1/1</f>
        <v>1</v>
      </c>
      <c r="E28" s="224"/>
      <c r="F28" s="224"/>
      <c r="G28" s="224"/>
      <c r="H28" s="224"/>
      <c r="I28" s="224">
        <f>1/1</f>
        <v>1</v>
      </c>
      <c r="J28" s="224"/>
      <c r="K28" s="224"/>
      <c r="L28" s="224"/>
      <c r="M28" s="224"/>
      <c r="N28" s="224"/>
      <c r="O28" s="224"/>
      <c r="P28" s="224">
        <f>14/31</f>
        <v>0.4516129032</v>
      </c>
      <c r="Q28" s="224">
        <f>0/1</f>
        <v>0</v>
      </c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>
        <f>1/1</f>
        <v>1</v>
      </c>
      <c r="AC28" s="56" t="s">
        <v>663</v>
      </c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>
        <f>2/3</f>
        <v>0.6666666667</v>
      </c>
      <c r="BB28" s="224"/>
      <c r="BC28" s="224"/>
      <c r="BD28" s="224"/>
      <c r="BE28" s="224"/>
      <c r="BF28" s="224">
        <f>0/1</f>
        <v>0</v>
      </c>
      <c r="BG28" s="224"/>
      <c r="BH28" s="224"/>
      <c r="BI28" s="224">
        <f>0/1</f>
        <v>0</v>
      </c>
      <c r="BJ28" s="224"/>
      <c r="BK28" s="224"/>
      <c r="BL28" s="224"/>
      <c r="BM28" s="224"/>
      <c r="BN28" s="224"/>
      <c r="BO28" s="224"/>
      <c r="BP28" s="224"/>
      <c r="BQ28" s="224"/>
      <c r="BR28" s="226">
        <f>3/6</f>
        <v>0.5</v>
      </c>
      <c r="BS28" s="224"/>
      <c r="BT28" s="224"/>
      <c r="BU28" s="60"/>
      <c r="BV28" s="224"/>
      <c r="BW28" s="60"/>
      <c r="BX28" s="60"/>
      <c r="BY28" s="60"/>
    </row>
    <row r="29">
      <c r="A29" s="225">
        <f>1/3</f>
        <v>0.3333333333</v>
      </c>
      <c r="B29" s="212" t="s">
        <v>631</v>
      </c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>
        <f>1/2</f>
        <v>0.5</v>
      </c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56" t="s">
        <v>663</v>
      </c>
      <c r="AE29" s="226">
        <f>0/1</f>
        <v>0</v>
      </c>
      <c r="AF29" s="56"/>
      <c r="AG29" s="56"/>
      <c r="AH29" s="224"/>
      <c r="AI29" s="224"/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  <c r="BD29" s="224"/>
      <c r="BE29" s="224"/>
      <c r="BF29" s="224"/>
      <c r="BG29" s="224"/>
      <c r="BH29" s="224"/>
      <c r="BI29" s="224"/>
      <c r="BJ29" s="224"/>
      <c r="BK29" s="224"/>
      <c r="BL29" s="224"/>
      <c r="BM29" s="224"/>
      <c r="BN29" s="224"/>
      <c r="BO29" s="224"/>
      <c r="BP29" s="224"/>
      <c r="BQ29" s="224"/>
      <c r="BR29" s="224"/>
      <c r="BS29" s="224"/>
      <c r="BT29" s="224"/>
      <c r="BU29" s="60"/>
      <c r="BV29" s="60"/>
      <c r="BW29" s="60"/>
      <c r="BX29" s="60"/>
      <c r="BY29" s="60"/>
    </row>
    <row r="30">
      <c r="A30" s="225">
        <f>1/2</f>
        <v>0.5</v>
      </c>
      <c r="B30" s="212" t="s">
        <v>611</v>
      </c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6">
        <f>1/1</f>
        <v>1</v>
      </c>
      <c r="AE30" s="56" t="s">
        <v>663</v>
      </c>
      <c r="AF30" s="56"/>
      <c r="AG30" s="56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>
        <f>0/1</f>
        <v>0</v>
      </c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  <c r="BD30" s="224"/>
      <c r="BE30" s="224"/>
      <c r="BF30" s="224"/>
      <c r="BG30" s="224"/>
      <c r="BH30" s="224"/>
      <c r="BI30" s="224"/>
      <c r="BJ30" s="224"/>
      <c r="BK30" s="224"/>
      <c r="BL30" s="224"/>
      <c r="BM30" s="224"/>
      <c r="BN30" s="224"/>
      <c r="BO30" s="224"/>
      <c r="BP30" s="224"/>
      <c r="BQ30" s="224"/>
      <c r="BR30" s="226"/>
      <c r="BS30" s="224"/>
      <c r="BT30" s="224"/>
      <c r="BU30" s="60"/>
      <c r="BV30" s="60"/>
      <c r="BW30" s="60"/>
      <c r="BX30" s="60"/>
      <c r="BY30" s="60"/>
    </row>
    <row r="31">
      <c r="A31" s="225">
        <f>0/1</f>
        <v>0</v>
      </c>
      <c r="B31" s="212" t="s">
        <v>635</v>
      </c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>
        <f>0/1</f>
        <v>0</v>
      </c>
      <c r="AA31" s="224"/>
      <c r="AB31" s="224"/>
      <c r="AC31" s="224"/>
      <c r="AD31" s="56"/>
      <c r="AE31" s="56"/>
      <c r="AF31" s="56" t="s">
        <v>663</v>
      </c>
      <c r="AG31" s="56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60"/>
      <c r="BV31" s="60"/>
      <c r="BW31" s="60"/>
      <c r="BX31" s="60"/>
      <c r="BY31" s="60"/>
    </row>
    <row r="32">
      <c r="A32" s="225">
        <f>2/4</f>
        <v>0.5</v>
      </c>
      <c r="B32" s="212" t="s">
        <v>595</v>
      </c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>
        <f>2/3</f>
        <v>0.6666666667</v>
      </c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56"/>
      <c r="AE32" s="56"/>
      <c r="AF32" s="56"/>
      <c r="AG32" s="56" t="s">
        <v>663</v>
      </c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  <c r="BD32" s="224"/>
      <c r="BE32" s="224"/>
      <c r="BF32" s="224"/>
      <c r="BG32" s="224"/>
      <c r="BH32" s="224"/>
      <c r="BI32" s="224"/>
      <c r="BJ32" s="224"/>
      <c r="BK32" s="224"/>
      <c r="BL32" s="224"/>
      <c r="BM32" s="224"/>
      <c r="BN32" s="224"/>
      <c r="BO32" s="224">
        <f>0/1</f>
        <v>0</v>
      </c>
      <c r="BP32" s="224"/>
      <c r="BQ32" s="224"/>
      <c r="BR32" s="224"/>
      <c r="BS32" s="224"/>
      <c r="BT32" s="224"/>
      <c r="BU32" s="60"/>
      <c r="BV32" s="60"/>
      <c r="BW32" s="60"/>
      <c r="BX32" s="60"/>
      <c r="BY32" s="60"/>
    </row>
    <row r="33">
      <c r="A33" s="223">
        <f t="shared" ref="A33:A34" si="9">0/1</f>
        <v>0</v>
      </c>
      <c r="B33" s="212" t="s">
        <v>629</v>
      </c>
      <c r="C33" s="224"/>
      <c r="D33" s="224"/>
      <c r="E33" s="224"/>
      <c r="F33" s="224"/>
      <c r="G33" s="224"/>
      <c r="H33" s="224"/>
      <c r="I33" s="224">
        <f>0/1</f>
        <v>0</v>
      </c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56" t="s">
        <v>663</v>
      </c>
      <c r="AI33" s="56"/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  <c r="BD33" s="224"/>
      <c r="BE33" s="224"/>
      <c r="BF33" s="224"/>
      <c r="BG33" s="224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60"/>
      <c r="BV33" s="60"/>
      <c r="BW33" s="60"/>
      <c r="BX33" s="60"/>
      <c r="BY33" s="60"/>
    </row>
    <row r="34">
      <c r="A34" s="223">
        <f t="shared" si="9"/>
        <v>0</v>
      </c>
      <c r="B34" s="212" t="s">
        <v>612</v>
      </c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>
        <f>0/1</f>
        <v>0</v>
      </c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56"/>
      <c r="AI34" s="56" t="s">
        <v>663</v>
      </c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  <c r="BD34" s="224"/>
      <c r="BE34" s="224"/>
      <c r="BF34" s="224"/>
      <c r="BG34" s="224"/>
      <c r="BH34" s="224"/>
      <c r="BI34" s="224"/>
      <c r="BJ34" s="224"/>
      <c r="BK34" s="224"/>
      <c r="BL34" s="224"/>
      <c r="BM34" s="224"/>
      <c r="BN34" s="224"/>
      <c r="BO34" s="224"/>
      <c r="BP34" s="224"/>
      <c r="BQ34" s="224"/>
      <c r="BR34" s="224"/>
      <c r="BS34" s="224"/>
      <c r="BT34" s="224"/>
      <c r="BU34" s="60"/>
      <c r="BV34" s="60"/>
      <c r="BW34" s="60"/>
      <c r="BX34" s="60"/>
      <c r="BY34" s="60"/>
    </row>
    <row r="35">
      <c r="A35" s="223">
        <f>3/3</f>
        <v>1</v>
      </c>
      <c r="B35" s="222" t="s">
        <v>579</v>
      </c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>
        <f>2/2</f>
        <v>1</v>
      </c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56" t="s">
        <v>663</v>
      </c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>
        <f>1/1</f>
        <v>1</v>
      </c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24"/>
      <c r="BL35" s="224"/>
      <c r="BM35" s="224"/>
      <c r="BN35" s="224"/>
      <c r="BO35" s="224"/>
      <c r="BP35" s="224"/>
      <c r="BQ35" s="224"/>
      <c r="BR35" s="224"/>
      <c r="BS35" s="224"/>
      <c r="BT35" s="224"/>
      <c r="BU35" s="60"/>
      <c r="BV35" s="60"/>
      <c r="BW35" s="60"/>
      <c r="BX35" s="60"/>
      <c r="BY35" s="60"/>
    </row>
    <row r="36">
      <c r="A36" s="223">
        <f>2/5</f>
        <v>0.4</v>
      </c>
      <c r="B36" s="222" t="s">
        <v>580</v>
      </c>
      <c r="C36" s="224"/>
      <c r="D36" s="224"/>
      <c r="E36" s="224"/>
      <c r="F36" s="224"/>
      <c r="G36" s="224"/>
      <c r="H36" s="224"/>
      <c r="I36" s="224">
        <f>0/1</f>
        <v>0</v>
      </c>
      <c r="J36" s="224"/>
      <c r="K36" s="224"/>
      <c r="L36" s="224"/>
      <c r="M36" s="224"/>
      <c r="N36" s="224"/>
      <c r="O36" s="224"/>
      <c r="P36" s="224">
        <f>1/2</f>
        <v>0.5</v>
      </c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56" t="s">
        <v>663</v>
      </c>
      <c r="AL36" s="224"/>
      <c r="AM36" s="224"/>
      <c r="AN36" s="224"/>
      <c r="AO36" s="224"/>
      <c r="AP36" s="224">
        <f>0/1</f>
        <v>0</v>
      </c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  <c r="BB36" s="224"/>
      <c r="BC36" s="224"/>
      <c r="BD36" s="224"/>
      <c r="BE36" s="224"/>
      <c r="BF36" s="224"/>
      <c r="BG36" s="224"/>
      <c r="BH36" s="224"/>
      <c r="BI36" s="224"/>
      <c r="BJ36" s="224">
        <f>1/1</f>
        <v>1</v>
      </c>
      <c r="BK36" s="224"/>
      <c r="BL36" s="224"/>
      <c r="BM36" s="224"/>
      <c r="BN36" s="224"/>
      <c r="BO36" s="224"/>
      <c r="BP36" s="224"/>
      <c r="BQ36" s="224"/>
      <c r="BR36" s="224"/>
      <c r="BS36" s="224"/>
      <c r="BT36" s="224"/>
      <c r="BU36" s="60"/>
      <c r="BV36" s="60"/>
      <c r="BW36" s="60"/>
      <c r="BX36" s="60"/>
      <c r="BY36" s="60"/>
    </row>
    <row r="37">
      <c r="A37" s="223">
        <f>13/36</f>
        <v>0.3611111111</v>
      </c>
      <c r="B37" s="222" t="s">
        <v>572</v>
      </c>
      <c r="C37" s="224"/>
      <c r="D37" s="224"/>
      <c r="E37" s="224"/>
      <c r="F37" s="224"/>
      <c r="G37" s="224"/>
      <c r="H37" s="224"/>
      <c r="I37" s="224">
        <f>1/1</f>
        <v>1</v>
      </c>
      <c r="J37" s="224"/>
      <c r="K37" s="224">
        <f>0/1</f>
        <v>0</v>
      </c>
      <c r="L37" s="224"/>
      <c r="M37" s="224"/>
      <c r="N37" s="224"/>
      <c r="O37" s="224"/>
      <c r="P37" s="224">
        <f>6/19</f>
        <v>0.3157894737</v>
      </c>
      <c r="Q37" s="224"/>
      <c r="R37" s="224"/>
      <c r="S37" s="224"/>
      <c r="T37" s="224"/>
      <c r="U37" s="224"/>
      <c r="V37" s="224"/>
      <c r="W37" s="224"/>
      <c r="X37" s="224"/>
      <c r="Y37" s="224"/>
      <c r="Z37" s="224">
        <f>0/1</f>
        <v>0</v>
      </c>
      <c r="AA37" s="224"/>
      <c r="AB37" s="224">
        <f>0/1</f>
        <v>0</v>
      </c>
      <c r="AC37" s="224"/>
      <c r="AD37" s="224"/>
      <c r="AE37" s="224"/>
      <c r="AF37" s="224"/>
      <c r="AG37" s="224"/>
      <c r="AH37" s="224"/>
      <c r="AI37" s="224"/>
      <c r="AJ37" s="224"/>
      <c r="AK37" s="224"/>
      <c r="AL37" s="56" t="s">
        <v>663</v>
      </c>
      <c r="AM37" s="224"/>
      <c r="AN37" s="224"/>
      <c r="AO37" s="224"/>
      <c r="AP37" s="224"/>
      <c r="AQ37" s="224"/>
      <c r="AR37" s="224"/>
      <c r="AS37" s="224">
        <f>0/1</f>
        <v>0</v>
      </c>
      <c r="AT37" s="224"/>
      <c r="AU37" s="224"/>
      <c r="AV37" s="224"/>
      <c r="AW37" s="224">
        <f>2/2</f>
        <v>1</v>
      </c>
      <c r="AX37" s="224"/>
      <c r="AY37" s="224"/>
      <c r="AZ37" s="224">
        <f>0/1</f>
        <v>0</v>
      </c>
      <c r="BA37" s="224">
        <f>1/2</f>
        <v>0.5</v>
      </c>
      <c r="BB37" s="224"/>
      <c r="BC37" s="224"/>
      <c r="BD37" s="224"/>
      <c r="BE37" s="224"/>
      <c r="BF37" s="224"/>
      <c r="BG37" s="224">
        <f t="shared" ref="BG37:BH37" si="10">0/1</f>
        <v>0</v>
      </c>
      <c r="BH37" s="224">
        <f t="shared" si="10"/>
        <v>0</v>
      </c>
      <c r="BI37" s="224"/>
      <c r="BJ37" s="224"/>
      <c r="BK37" s="224"/>
      <c r="BL37" s="224"/>
      <c r="BM37" s="224"/>
      <c r="BN37" s="224"/>
      <c r="BO37" s="224"/>
      <c r="BP37" s="224"/>
      <c r="BQ37" s="224"/>
      <c r="BR37" s="224">
        <f>3/5</f>
        <v>0.6</v>
      </c>
      <c r="BS37" s="224"/>
      <c r="BT37" s="224"/>
      <c r="BU37" s="224"/>
      <c r="BV37" s="224"/>
      <c r="BW37" s="224"/>
      <c r="BX37" s="224"/>
      <c r="BY37" s="224"/>
    </row>
    <row r="38">
      <c r="A38" s="223"/>
      <c r="B38" s="222" t="s">
        <v>649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  <c r="AD38" s="224"/>
      <c r="AE38" s="224"/>
      <c r="AF38" s="224"/>
      <c r="AG38" s="224"/>
      <c r="AH38" s="224"/>
      <c r="AI38" s="224"/>
      <c r="AJ38" s="224"/>
      <c r="AK38" s="224"/>
      <c r="AL38" s="224"/>
      <c r="AM38" s="56" t="s">
        <v>663</v>
      </c>
      <c r="AN38" s="224"/>
      <c r="AO38" s="224"/>
      <c r="AP38" s="224"/>
      <c r="AQ38" s="224"/>
      <c r="AR38" s="224"/>
      <c r="AS38" s="224"/>
      <c r="AT38" s="224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60"/>
      <c r="BV38" s="60"/>
      <c r="BW38" s="60"/>
      <c r="BX38" s="60"/>
      <c r="BY38" s="60"/>
    </row>
    <row r="39">
      <c r="A39" s="223"/>
      <c r="B39" s="212" t="s">
        <v>650</v>
      </c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56"/>
      <c r="AN39" s="56" t="s">
        <v>663</v>
      </c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60"/>
      <c r="BV39" s="60"/>
      <c r="BW39" s="60"/>
      <c r="BX39" s="60"/>
      <c r="BY39" s="60"/>
    </row>
    <row r="40">
      <c r="A40" s="223"/>
      <c r="B40" s="212" t="s">
        <v>651</v>
      </c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  <c r="AC40" s="224"/>
      <c r="AD40" s="224"/>
      <c r="AE40" s="224"/>
      <c r="AF40" s="224"/>
      <c r="AG40" s="224"/>
      <c r="AH40" s="224"/>
      <c r="AI40" s="224"/>
      <c r="AJ40" s="224"/>
      <c r="AK40" s="224"/>
      <c r="AL40" s="224"/>
      <c r="AM40" s="224"/>
      <c r="AN40" s="56"/>
      <c r="AO40" s="56" t="s">
        <v>663</v>
      </c>
      <c r="AP40" s="56"/>
      <c r="AQ40" s="56"/>
      <c r="AR40" s="56"/>
      <c r="AS40" s="56"/>
      <c r="AT40" s="56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60"/>
      <c r="BV40" s="60"/>
      <c r="BW40" s="60"/>
      <c r="BX40" s="60"/>
      <c r="BY40" s="60"/>
    </row>
    <row r="41">
      <c r="A41" s="223">
        <f>3/4</f>
        <v>0.75</v>
      </c>
      <c r="B41" s="212" t="s">
        <v>615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>
        <f>2/3</f>
        <v>0.6666666667</v>
      </c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>
        <f>1/1</f>
        <v>1</v>
      </c>
      <c r="AL41" s="224"/>
      <c r="AM41" s="224"/>
      <c r="AN41" s="56"/>
      <c r="AO41" s="56"/>
      <c r="AP41" s="56" t="s">
        <v>663</v>
      </c>
      <c r="AQ41" s="56"/>
      <c r="AR41" s="56"/>
      <c r="AS41" s="56"/>
      <c r="AT41" s="56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60"/>
      <c r="BV41" s="60"/>
      <c r="BW41" s="60"/>
      <c r="BX41" s="60"/>
      <c r="BY41" s="60"/>
    </row>
    <row r="42">
      <c r="A42" s="223">
        <f>0/2</f>
        <v>0</v>
      </c>
      <c r="B42" s="212" t="s">
        <v>581</v>
      </c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>
        <f>0/2</f>
        <v>0</v>
      </c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56"/>
      <c r="AO42" s="56"/>
      <c r="AP42" s="56"/>
      <c r="AQ42" s="56" t="s">
        <v>663</v>
      </c>
      <c r="AR42" s="56"/>
      <c r="AS42" s="56"/>
      <c r="AT42" s="56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60"/>
      <c r="BV42" s="60"/>
      <c r="BW42" s="60"/>
      <c r="BX42" s="60"/>
      <c r="BY42" s="60"/>
    </row>
    <row r="43">
      <c r="A43" s="223">
        <f>6/11</f>
        <v>0.5454545455</v>
      </c>
      <c r="B43" s="212" t="s">
        <v>593</v>
      </c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>
        <f>4/6</f>
        <v>0.6666666667</v>
      </c>
      <c r="Q43" s="224">
        <f>0/1</f>
        <v>0</v>
      </c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>
        <f>1/1</f>
        <v>1</v>
      </c>
      <c r="AF43" s="224"/>
      <c r="AG43" s="224"/>
      <c r="AH43" s="224"/>
      <c r="AI43" s="224"/>
      <c r="AJ43" s="224"/>
      <c r="AK43" s="224"/>
      <c r="AL43" s="224"/>
      <c r="AM43" s="224"/>
      <c r="AN43" s="56"/>
      <c r="AO43" s="56"/>
      <c r="AP43" s="56"/>
      <c r="AQ43" s="56"/>
      <c r="AR43" s="56" t="s">
        <v>663</v>
      </c>
      <c r="AS43" s="56"/>
      <c r="AT43" s="56"/>
      <c r="AU43" s="224"/>
      <c r="AV43" s="224"/>
      <c r="AW43" s="224"/>
      <c r="AX43" s="224"/>
      <c r="AY43" s="224"/>
      <c r="AZ43" s="224"/>
      <c r="BA43" s="224">
        <f>1/1</f>
        <v>1</v>
      </c>
      <c r="BB43" s="224"/>
      <c r="BC43" s="224">
        <f>0/1</f>
        <v>0</v>
      </c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>
        <f>0/1</f>
        <v>0</v>
      </c>
      <c r="BS43" s="224"/>
      <c r="BT43" s="224"/>
      <c r="BU43" s="60"/>
      <c r="BV43" s="60"/>
      <c r="BW43" s="60"/>
      <c r="BX43" s="60"/>
      <c r="BY43" s="60"/>
    </row>
    <row r="44">
      <c r="A44" s="223">
        <f>2/2</f>
        <v>1</v>
      </c>
      <c r="B44" s="212" t="s">
        <v>632</v>
      </c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>
        <f>1/1</f>
        <v>1</v>
      </c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224"/>
      <c r="AI44" s="224"/>
      <c r="AJ44" s="224"/>
      <c r="AK44" s="224"/>
      <c r="AL44" s="224">
        <f>1/1</f>
        <v>1</v>
      </c>
      <c r="AM44" s="224"/>
      <c r="AN44" s="56"/>
      <c r="AO44" s="56"/>
      <c r="AP44" s="56"/>
      <c r="AQ44" s="56"/>
      <c r="AR44" s="56"/>
      <c r="AS44" s="56" t="s">
        <v>663</v>
      </c>
      <c r="AT44" s="56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60"/>
      <c r="BV44" s="60"/>
      <c r="BW44" s="60"/>
      <c r="BX44" s="60"/>
      <c r="BY44" s="60"/>
    </row>
    <row r="45">
      <c r="A45" s="223">
        <f>3/9</f>
        <v>0.3333333333</v>
      </c>
      <c r="B45" s="212" t="s">
        <v>597</v>
      </c>
      <c r="C45" s="224"/>
      <c r="D45" s="224"/>
      <c r="E45" s="224"/>
      <c r="F45" s="224"/>
      <c r="G45" s="224"/>
      <c r="H45" s="224"/>
      <c r="I45" s="224">
        <f>0/1</f>
        <v>0</v>
      </c>
      <c r="J45" s="224"/>
      <c r="K45" s="224"/>
      <c r="L45" s="224"/>
      <c r="M45" s="224"/>
      <c r="N45" s="224"/>
      <c r="O45" s="224"/>
      <c r="P45" s="224">
        <f>2/5</f>
        <v>0.4</v>
      </c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4"/>
      <c r="AK45" s="224"/>
      <c r="AL45" s="224"/>
      <c r="AM45" s="224"/>
      <c r="AN45" s="56"/>
      <c r="AO45" s="56"/>
      <c r="AP45" s="56"/>
      <c r="AQ45" s="56"/>
      <c r="AR45" s="56"/>
      <c r="AS45" s="56"/>
      <c r="AT45" s="56" t="s">
        <v>663</v>
      </c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>
        <f>1/3</f>
        <v>0.3333333333</v>
      </c>
      <c r="BS45" s="224"/>
      <c r="BT45" s="224"/>
      <c r="BU45" s="60"/>
      <c r="BV45" s="60"/>
      <c r="BW45" s="60"/>
      <c r="BX45" s="60"/>
      <c r="BY45" s="60"/>
    </row>
    <row r="46">
      <c r="A46" s="223"/>
      <c r="B46" s="212" t="s">
        <v>652</v>
      </c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4"/>
      <c r="AS46" s="224"/>
      <c r="AT46" s="224"/>
      <c r="AU46" s="56" t="s">
        <v>663</v>
      </c>
      <c r="AV46" s="224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60"/>
      <c r="BV46" s="60"/>
      <c r="BW46" s="60"/>
      <c r="BX46" s="60"/>
      <c r="BY46" s="60"/>
    </row>
    <row r="47">
      <c r="A47" s="223"/>
      <c r="B47" s="212" t="s">
        <v>653</v>
      </c>
      <c r="C47" s="224"/>
      <c r="D47" s="224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56" t="s">
        <v>663</v>
      </c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60"/>
      <c r="BV47" s="60"/>
      <c r="BW47" s="60"/>
      <c r="BX47" s="60"/>
      <c r="BY47" s="60"/>
    </row>
    <row r="48">
      <c r="A48" s="223">
        <f>14/35</f>
        <v>0.4</v>
      </c>
      <c r="B48" s="222" t="s">
        <v>570</v>
      </c>
      <c r="C48" s="224"/>
      <c r="D48" s="224"/>
      <c r="E48" s="224"/>
      <c r="F48" s="224"/>
      <c r="G48" s="224"/>
      <c r="H48" s="224"/>
      <c r="I48" s="224">
        <f>2/2</f>
        <v>1</v>
      </c>
      <c r="J48" s="224"/>
      <c r="K48" s="224"/>
      <c r="L48" s="224"/>
      <c r="M48" s="224"/>
      <c r="N48" s="224"/>
      <c r="O48" s="224"/>
      <c r="P48" s="224">
        <f>7/22</f>
        <v>0.3181818182</v>
      </c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>
        <f t="shared" ref="AA48:AB48" si="11">1/1</f>
        <v>1</v>
      </c>
      <c r="AB48" s="224">
        <f t="shared" si="11"/>
        <v>1</v>
      </c>
      <c r="AC48" s="224"/>
      <c r="AD48" s="224"/>
      <c r="AE48" s="224"/>
      <c r="AF48" s="224"/>
      <c r="AG48" s="224"/>
      <c r="AH48" s="224"/>
      <c r="AI48" s="224"/>
      <c r="AJ48" s="224"/>
      <c r="AK48" s="224"/>
      <c r="AL48" s="224">
        <f>0/2</f>
        <v>0</v>
      </c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56" t="s">
        <v>663</v>
      </c>
      <c r="AX48" s="224"/>
      <c r="AY48" s="224"/>
      <c r="AZ48" s="224"/>
      <c r="BA48" s="224"/>
      <c r="BB48" s="224"/>
      <c r="BC48" s="224"/>
      <c r="BD48" s="224"/>
      <c r="BE48" s="224"/>
      <c r="BF48" s="224">
        <f>1/1</f>
        <v>1</v>
      </c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>
        <f>3/7</f>
        <v>0.4285714286</v>
      </c>
      <c r="BS48" s="224"/>
      <c r="BT48" s="224"/>
      <c r="BU48" s="60"/>
      <c r="BV48" s="60"/>
      <c r="BW48" s="60"/>
      <c r="BX48" s="60"/>
      <c r="BY48" s="60"/>
    </row>
    <row r="49">
      <c r="A49" s="223">
        <f>1/6</f>
        <v>0.1666666667</v>
      </c>
      <c r="B49" s="212" t="s">
        <v>610</v>
      </c>
      <c r="C49" s="224"/>
      <c r="D49" s="224"/>
      <c r="E49" s="224"/>
      <c r="F49" s="224"/>
      <c r="G49" s="224"/>
      <c r="H49" s="224"/>
      <c r="I49" s="224">
        <f t="shared" ref="I49:J49" si="12">0/1</f>
        <v>0</v>
      </c>
      <c r="J49" s="224">
        <f t="shared" si="12"/>
        <v>0</v>
      </c>
      <c r="K49" s="224"/>
      <c r="L49" s="224"/>
      <c r="M49" s="224"/>
      <c r="N49" s="224">
        <f>1/1</f>
        <v>1</v>
      </c>
      <c r="O49" s="224"/>
      <c r="P49" s="224">
        <f>0/2</f>
        <v>0</v>
      </c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56" t="s">
        <v>663</v>
      </c>
      <c r="AY49" s="56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>
        <f>0/1</f>
        <v>0</v>
      </c>
      <c r="BS49" s="224"/>
      <c r="BT49" s="224"/>
      <c r="BU49" s="60"/>
      <c r="BV49" s="60"/>
      <c r="BW49" s="60"/>
      <c r="BX49" s="60"/>
      <c r="BY49" s="60"/>
    </row>
    <row r="50">
      <c r="A50" s="223"/>
      <c r="B50" s="222" t="s">
        <v>654</v>
      </c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56"/>
      <c r="AY50" s="56" t="s">
        <v>663</v>
      </c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60"/>
      <c r="BV50" s="60"/>
      <c r="BW50" s="60"/>
      <c r="BX50" s="60"/>
      <c r="BY50" s="60"/>
    </row>
    <row r="51">
      <c r="A51" s="225">
        <f>12/22</f>
        <v>0.5454545455</v>
      </c>
      <c r="B51" s="222" t="s">
        <v>574</v>
      </c>
      <c r="C51" s="224"/>
      <c r="D51" s="224"/>
      <c r="E51" s="224"/>
      <c r="F51" s="224"/>
      <c r="G51" s="224"/>
      <c r="H51" s="224"/>
      <c r="I51" s="224">
        <f>1/3</f>
        <v>0.3333333333</v>
      </c>
      <c r="J51" s="224"/>
      <c r="K51" s="224"/>
      <c r="L51" s="224"/>
      <c r="M51" s="224"/>
      <c r="N51" s="224"/>
      <c r="O51" s="224"/>
      <c r="P51" s="224">
        <f>9/13</f>
        <v>0.6923076923</v>
      </c>
      <c r="Q51" s="224"/>
      <c r="R51" s="224"/>
      <c r="S51" s="224"/>
      <c r="T51" s="224"/>
      <c r="U51" s="224"/>
      <c r="V51" s="224"/>
      <c r="W51" s="224"/>
      <c r="X51" s="224">
        <f>0/1</f>
        <v>0</v>
      </c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>
        <f>0/1</f>
        <v>0</v>
      </c>
      <c r="AK51" s="224"/>
      <c r="AL51" s="224">
        <f>1/1</f>
        <v>1</v>
      </c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56" t="s">
        <v>663</v>
      </c>
      <c r="BA51" s="224"/>
      <c r="BB51" s="56"/>
      <c r="BC51" s="224"/>
      <c r="BD51" s="224"/>
      <c r="BE51" s="56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>
        <f>1/2</f>
        <v>0.5</v>
      </c>
      <c r="BS51" s="224"/>
      <c r="BT51" s="224"/>
      <c r="BU51" s="60"/>
      <c r="BV51" s="60"/>
      <c r="BW51" s="224">
        <f>0/1</f>
        <v>0</v>
      </c>
      <c r="BX51" s="60"/>
      <c r="BY51" s="60"/>
    </row>
    <row r="52">
      <c r="A52" s="223">
        <f>13/27</f>
        <v>0.4814814815</v>
      </c>
      <c r="B52" s="212" t="s">
        <v>568</v>
      </c>
      <c r="C52" s="224"/>
      <c r="D52" s="224"/>
      <c r="E52" s="224"/>
      <c r="F52" s="224"/>
      <c r="G52" s="224">
        <f>1/1</f>
        <v>1</v>
      </c>
      <c r="H52" s="224"/>
      <c r="I52" s="224">
        <f>2/2</f>
        <v>1</v>
      </c>
      <c r="J52" s="224"/>
      <c r="K52" s="224"/>
      <c r="L52" s="224">
        <f>1/1</f>
        <v>1</v>
      </c>
      <c r="M52" s="224"/>
      <c r="N52" s="224"/>
      <c r="O52" s="224"/>
      <c r="P52" s="224">
        <f>6/14</f>
        <v>0.4285714286</v>
      </c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>
        <f>1/3</f>
        <v>0.3333333333</v>
      </c>
      <c r="AD52" s="224"/>
      <c r="AE52" s="224"/>
      <c r="AF52" s="224"/>
      <c r="AG52" s="224"/>
      <c r="AH52" s="224"/>
      <c r="AI52" s="224"/>
      <c r="AJ52" s="224"/>
      <c r="AK52" s="224"/>
      <c r="AL52" s="224">
        <f>1/2</f>
        <v>0.5</v>
      </c>
      <c r="AM52" s="224"/>
      <c r="AN52" s="224"/>
      <c r="AO52" s="224"/>
      <c r="AP52" s="224"/>
      <c r="AQ52" s="224"/>
      <c r="AR52" s="224">
        <f>0/1</f>
        <v>0</v>
      </c>
      <c r="AS52" s="224"/>
      <c r="AT52" s="224"/>
      <c r="AU52" s="224"/>
      <c r="AV52" s="224"/>
      <c r="AW52" s="224"/>
      <c r="AX52" s="224"/>
      <c r="AY52" s="224"/>
      <c r="AZ52" s="224"/>
      <c r="BA52" s="56" t="s">
        <v>663</v>
      </c>
      <c r="BB52" s="224"/>
      <c r="BC52" s="224"/>
      <c r="BD52" s="224"/>
      <c r="BE52" s="22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  <c r="BP52" s="224"/>
      <c r="BQ52" s="224"/>
      <c r="BR52" s="224">
        <f>1/3</f>
        <v>0.3333333333</v>
      </c>
      <c r="BS52" s="224"/>
      <c r="BT52" s="224"/>
      <c r="BU52" s="60"/>
      <c r="BV52" s="60"/>
      <c r="BW52" s="60"/>
      <c r="BX52" s="60"/>
      <c r="BY52" s="60"/>
    </row>
    <row r="53">
      <c r="A53" s="225">
        <f>1/1</f>
        <v>1</v>
      </c>
      <c r="B53" s="212" t="s">
        <v>613</v>
      </c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>
        <f>1/1</f>
        <v>1</v>
      </c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56"/>
      <c r="BA53" s="224"/>
      <c r="BB53" s="56" t="s">
        <v>663</v>
      </c>
      <c r="BC53" s="224"/>
      <c r="BD53" s="224"/>
      <c r="BE53" s="56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  <c r="BP53" s="224"/>
      <c r="BQ53" s="224"/>
      <c r="BR53" s="224"/>
      <c r="BS53" s="224"/>
      <c r="BT53" s="224"/>
      <c r="BU53" s="60"/>
      <c r="BV53" s="60"/>
      <c r="BW53" s="60"/>
      <c r="BX53" s="60"/>
      <c r="BY53" s="60"/>
    </row>
    <row r="54">
      <c r="A54" s="225">
        <f>12/21</f>
        <v>0.5714285714</v>
      </c>
      <c r="B54" s="212" t="s">
        <v>583</v>
      </c>
      <c r="C54" s="224"/>
      <c r="D54" s="224"/>
      <c r="E54" s="224"/>
      <c r="F54" s="224"/>
      <c r="G54" s="224"/>
      <c r="H54" s="224"/>
      <c r="I54" s="224">
        <f>1/1</f>
        <v>1</v>
      </c>
      <c r="J54" s="224"/>
      <c r="K54" s="224"/>
      <c r="L54" s="224"/>
      <c r="M54" s="224"/>
      <c r="N54" s="224"/>
      <c r="O54" s="224"/>
      <c r="P54" s="224">
        <f>8/14</f>
        <v>0.5714285714</v>
      </c>
      <c r="Q54" s="224">
        <f>1/1</f>
        <v>1</v>
      </c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24"/>
      <c r="AI54" s="224"/>
      <c r="AJ54" s="224"/>
      <c r="AK54" s="224"/>
      <c r="AL54" s="224"/>
      <c r="AM54" s="224"/>
      <c r="AN54" s="224"/>
      <c r="AO54" s="224"/>
      <c r="AP54" s="224"/>
      <c r="AQ54" s="224"/>
      <c r="AR54" s="224">
        <f>1/1</f>
        <v>1</v>
      </c>
      <c r="AS54" s="224"/>
      <c r="AT54" s="224"/>
      <c r="AU54" s="224"/>
      <c r="AV54" s="224"/>
      <c r="AW54" s="224"/>
      <c r="AX54" s="224"/>
      <c r="AY54" s="224"/>
      <c r="AZ54" s="224"/>
      <c r="BA54" s="224"/>
      <c r="BB54" s="224"/>
      <c r="BC54" s="56" t="s">
        <v>663</v>
      </c>
      <c r="BD54" s="224"/>
      <c r="BE54" s="224"/>
      <c r="BF54" s="224"/>
      <c r="BG54" s="224"/>
      <c r="BH54" s="224"/>
      <c r="BI54" s="224"/>
      <c r="BJ54" s="224"/>
      <c r="BK54" s="224"/>
      <c r="BL54" s="224"/>
      <c r="BM54" s="224"/>
      <c r="BN54" s="224"/>
      <c r="BO54" s="224"/>
      <c r="BP54" s="224"/>
      <c r="BQ54" s="224"/>
      <c r="BR54" s="224">
        <f>1/4</f>
        <v>0.25</v>
      </c>
      <c r="BS54" s="224"/>
      <c r="BT54" s="224"/>
      <c r="BU54" s="60"/>
      <c r="BV54" s="224"/>
      <c r="BW54" s="60"/>
      <c r="BX54" s="60"/>
      <c r="BY54" s="60"/>
    </row>
    <row r="55">
      <c r="A55" s="223">
        <f t="shared" ref="A55:A56" si="13">0/1</f>
        <v>0</v>
      </c>
      <c r="B55" s="212" t="s">
        <v>618</v>
      </c>
      <c r="C55" s="224"/>
      <c r="D55" s="224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  <c r="BD55" s="56" t="s">
        <v>663</v>
      </c>
      <c r="BE55" s="224"/>
      <c r="BF55" s="224"/>
      <c r="BG55" s="224"/>
      <c r="BH55" s="224"/>
      <c r="BI55" s="224"/>
      <c r="BJ55" s="224"/>
      <c r="BK55" s="224"/>
      <c r="BL55" s="224"/>
      <c r="BM55" s="224"/>
      <c r="BN55" s="224"/>
      <c r="BO55" s="224"/>
      <c r="BP55" s="224"/>
      <c r="BQ55" s="224"/>
      <c r="BR55" s="224">
        <f>0/1</f>
        <v>0</v>
      </c>
      <c r="BS55" s="224"/>
      <c r="BT55" s="224"/>
      <c r="BU55" s="60"/>
      <c r="BV55" s="60"/>
      <c r="BW55" s="60"/>
      <c r="BX55" s="60"/>
      <c r="BY55" s="60"/>
    </row>
    <row r="56">
      <c r="A56" s="225">
        <f t="shared" si="13"/>
        <v>0</v>
      </c>
      <c r="B56" s="212" t="s">
        <v>599</v>
      </c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>
        <f>0/1</f>
        <v>0</v>
      </c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224"/>
      <c r="AU56" s="224"/>
      <c r="AV56" s="224"/>
      <c r="AW56" s="224"/>
      <c r="AX56" s="224"/>
      <c r="AY56" s="224"/>
      <c r="AZ56" s="56"/>
      <c r="BA56" s="224"/>
      <c r="BB56" s="56"/>
      <c r="BC56" s="224"/>
      <c r="BD56" s="224"/>
      <c r="BE56" s="56" t="s">
        <v>663</v>
      </c>
      <c r="BF56" s="224"/>
      <c r="BG56" s="224"/>
      <c r="BH56" s="224"/>
      <c r="BI56" s="224"/>
      <c r="BJ56" s="224"/>
      <c r="BK56" s="224"/>
      <c r="BL56" s="224"/>
      <c r="BM56" s="224"/>
      <c r="BN56" s="224"/>
      <c r="BO56" s="224"/>
      <c r="BP56" s="224"/>
      <c r="BQ56" s="224"/>
      <c r="BR56" s="224"/>
      <c r="BS56" s="224"/>
      <c r="BT56" s="224"/>
      <c r="BU56" s="60"/>
      <c r="BV56" s="60"/>
      <c r="BW56" s="60"/>
      <c r="BX56" s="60"/>
      <c r="BY56" s="60"/>
    </row>
    <row r="57">
      <c r="A57" s="223">
        <f>4/7</f>
        <v>0.5714285714</v>
      </c>
      <c r="B57" s="212" t="s">
        <v>603</v>
      </c>
      <c r="C57" s="224"/>
      <c r="D57" s="224"/>
      <c r="E57" s="224"/>
      <c r="F57" s="224"/>
      <c r="G57" s="224"/>
      <c r="H57" s="224"/>
      <c r="I57" s="224"/>
      <c r="J57" s="224"/>
      <c r="K57" s="224"/>
      <c r="L57" s="224"/>
      <c r="M57" s="224"/>
      <c r="N57" s="224"/>
      <c r="O57" s="224"/>
      <c r="P57" s="224">
        <f>3/4</f>
        <v>0.75</v>
      </c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>
        <f>1/1</f>
        <v>1</v>
      </c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>
        <f>0/1</f>
        <v>0</v>
      </c>
      <c r="AX57" s="224"/>
      <c r="AY57" s="224"/>
      <c r="AZ57" s="224"/>
      <c r="BA57" s="224"/>
      <c r="BB57" s="224"/>
      <c r="BC57" s="224"/>
      <c r="BD57" s="224"/>
      <c r="BE57" s="224"/>
      <c r="BF57" s="56" t="s">
        <v>663</v>
      </c>
      <c r="BG57" s="56"/>
      <c r="BH57" s="224"/>
      <c r="BI57" s="224"/>
      <c r="BJ57" s="224"/>
      <c r="BK57" s="224"/>
      <c r="BL57" s="224"/>
      <c r="BM57" s="224"/>
      <c r="BN57" s="224"/>
      <c r="BO57" s="224"/>
      <c r="BP57" s="224"/>
      <c r="BQ57" s="224"/>
      <c r="BR57" s="224">
        <f>0/1</f>
        <v>0</v>
      </c>
      <c r="BS57" s="224"/>
      <c r="BT57" s="224"/>
      <c r="BU57" s="60"/>
      <c r="BV57" s="60"/>
      <c r="BW57" s="60"/>
      <c r="BX57" s="60"/>
      <c r="BY57" s="60"/>
    </row>
    <row r="58">
      <c r="A58" s="223">
        <f>1/1</f>
        <v>1</v>
      </c>
      <c r="B58" s="212" t="s">
        <v>601</v>
      </c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>
        <f t="shared" ref="AL58:AL59" si="14">1/1</f>
        <v>1</v>
      </c>
      <c r="AM58" s="224"/>
      <c r="AN58" s="224"/>
      <c r="AO58" s="224"/>
      <c r="AP58" s="224"/>
      <c r="AQ58" s="224"/>
      <c r="AR58" s="224"/>
      <c r="AS58" s="224"/>
      <c r="AT58" s="224"/>
      <c r="AU58" s="224"/>
      <c r="AV58" s="224"/>
      <c r="AW58" s="224"/>
      <c r="AX58" s="224"/>
      <c r="AY58" s="224"/>
      <c r="AZ58" s="224"/>
      <c r="BA58" s="224"/>
      <c r="BB58" s="224"/>
      <c r="BC58" s="224"/>
      <c r="BD58" s="224"/>
      <c r="BE58" s="224"/>
      <c r="BF58" s="56"/>
      <c r="BG58" s="56" t="s">
        <v>663</v>
      </c>
      <c r="BH58" s="224"/>
      <c r="BI58" s="224"/>
      <c r="BJ58" s="224"/>
      <c r="BK58" s="224"/>
      <c r="BL58" s="224"/>
      <c r="BM58" s="224"/>
      <c r="BN58" s="224"/>
      <c r="BO58" s="224"/>
      <c r="BP58" s="224"/>
      <c r="BQ58" s="224"/>
      <c r="BR58" s="224"/>
      <c r="BS58" s="224"/>
      <c r="BT58" s="224"/>
      <c r="BU58" s="60"/>
      <c r="BV58" s="60"/>
      <c r="BW58" s="60"/>
      <c r="BX58" s="60"/>
      <c r="BY58" s="60"/>
    </row>
    <row r="59">
      <c r="A59" s="225">
        <f>3/4</f>
        <v>0.75</v>
      </c>
      <c r="B59" s="212" t="s">
        <v>634</v>
      </c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224"/>
      <c r="O59" s="224"/>
      <c r="P59" s="224">
        <f>1/2</f>
        <v>0.5</v>
      </c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24">
        <f t="shared" si="14"/>
        <v>1</v>
      </c>
      <c r="AM59" s="224"/>
      <c r="AN59" s="224"/>
      <c r="AO59" s="224"/>
      <c r="AP59" s="224"/>
      <c r="AQ59" s="224"/>
      <c r="AR59" s="224"/>
      <c r="AS59" s="224"/>
      <c r="AT59" s="224"/>
      <c r="AU59" s="224"/>
      <c r="AV59" s="224"/>
      <c r="AW59" s="224"/>
      <c r="AX59" s="224"/>
      <c r="AY59" s="224"/>
      <c r="AZ59" s="224"/>
      <c r="BA59" s="224"/>
      <c r="BB59" s="224"/>
      <c r="BC59" s="224"/>
      <c r="BD59" s="224"/>
      <c r="BE59" s="224"/>
      <c r="BF59" s="224"/>
      <c r="BG59" s="224"/>
      <c r="BH59" s="56" t="s">
        <v>663</v>
      </c>
      <c r="BI59" s="224"/>
      <c r="BJ59" s="224"/>
      <c r="BK59" s="224"/>
      <c r="BL59" s="224"/>
      <c r="BM59" s="224"/>
      <c r="BN59" s="224"/>
      <c r="BO59" s="224"/>
      <c r="BP59" s="224"/>
      <c r="BQ59" s="224"/>
      <c r="BR59" s="224">
        <f>1/1</f>
        <v>1</v>
      </c>
      <c r="BS59" s="224"/>
      <c r="BT59" s="224"/>
      <c r="BU59" s="60"/>
      <c r="BV59" s="60"/>
      <c r="BW59" s="60"/>
      <c r="BX59" s="60"/>
      <c r="BY59" s="60"/>
    </row>
    <row r="60">
      <c r="A60" s="223">
        <f>1/2</f>
        <v>0.5</v>
      </c>
      <c r="B60" s="212" t="s">
        <v>602</v>
      </c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>
        <f>0/1</f>
        <v>0</v>
      </c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>
        <f>1/1</f>
        <v>1</v>
      </c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24"/>
      <c r="BG60" s="224"/>
      <c r="BH60" s="224"/>
      <c r="BI60" s="56" t="s">
        <v>663</v>
      </c>
      <c r="BJ60" s="224"/>
      <c r="BK60" s="224"/>
      <c r="BL60" s="224"/>
      <c r="BM60" s="224"/>
      <c r="BN60" s="224"/>
      <c r="BO60" s="224"/>
      <c r="BP60" s="224"/>
      <c r="BQ60" s="224"/>
      <c r="BR60" s="224"/>
      <c r="BS60" s="224"/>
      <c r="BT60" s="224"/>
      <c r="BU60" s="60"/>
      <c r="BV60" s="60"/>
      <c r="BW60" s="60"/>
      <c r="BX60" s="60"/>
      <c r="BY60" s="60"/>
    </row>
    <row r="61">
      <c r="A61" s="223">
        <f>1/3</f>
        <v>0.3333333333</v>
      </c>
      <c r="B61" s="222" t="s">
        <v>624</v>
      </c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>
        <f>1/1</f>
        <v>1</v>
      </c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>
        <f>0/1</f>
        <v>0</v>
      </c>
      <c r="AC61" s="224"/>
      <c r="AD61" s="224"/>
      <c r="AE61" s="224"/>
      <c r="AF61" s="224"/>
      <c r="AG61" s="224"/>
      <c r="AH61" s="224"/>
      <c r="AI61" s="224"/>
      <c r="AJ61" s="224"/>
      <c r="AK61" s="224">
        <f>0/1</f>
        <v>0</v>
      </c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  <c r="BA61" s="224"/>
      <c r="BB61" s="224"/>
      <c r="BC61" s="224"/>
      <c r="BD61" s="224"/>
      <c r="BE61" s="224"/>
      <c r="BF61" s="224"/>
      <c r="BG61" s="224"/>
      <c r="BH61" s="224"/>
      <c r="BI61" s="224"/>
      <c r="BJ61" s="56" t="s">
        <v>663</v>
      </c>
      <c r="BK61" s="224"/>
      <c r="BL61" s="224"/>
      <c r="BM61" s="224"/>
      <c r="BN61" s="224"/>
      <c r="BO61" s="224"/>
      <c r="BP61" s="224"/>
      <c r="BQ61" s="224"/>
      <c r="BR61" s="224"/>
      <c r="BS61" s="224"/>
      <c r="BT61" s="224"/>
      <c r="BU61" s="60"/>
      <c r="BV61" s="60"/>
      <c r="BW61" s="60"/>
      <c r="BX61" s="60"/>
      <c r="BY61" s="60"/>
    </row>
    <row r="62">
      <c r="A62" s="225"/>
      <c r="B62" s="222" t="s">
        <v>655</v>
      </c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24"/>
      <c r="BB62" s="224"/>
      <c r="BC62" s="224"/>
      <c r="BD62" s="224"/>
      <c r="BE62" s="224"/>
      <c r="BF62" s="224"/>
      <c r="BG62" s="224"/>
      <c r="BH62" s="224"/>
      <c r="BI62" s="224"/>
      <c r="BJ62" s="224"/>
      <c r="BK62" s="56" t="s">
        <v>663</v>
      </c>
      <c r="BL62" s="224"/>
      <c r="BM62" s="224"/>
      <c r="BN62" s="224"/>
      <c r="BO62" s="224"/>
      <c r="BP62" s="224"/>
      <c r="BQ62" s="224"/>
      <c r="BR62" s="224"/>
      <c r="BS62" s="224"/>
      <c r="BT62" s="224"/>
      <c r="BU62" s="60"/>
      <c r="BV62" s="60"/>
      <c r="BW62" s="60"/>
      <c r="BX62" s="60"/>
      <c r="BY62" s="60"/>
    </row>
    <row r="63">
      <c r="A63" s="223"/>
      <c r="B63" s="212" t="s">
        <v>656</v>
      </c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24"/>
      <c r="AT63" s="224"/>
      <c r="AU63" s="224"/>
      <c r="AV63" s="224"/>
      <c r="AW63" s="224"/>
      <c r="AX63" s="224"/>
      <c r="AY63" s="224"/>
      <c r="AZ63" s="224"/>
      <c r="BA63" s="224"/>
      <c r="BB63" s="224"/>
      <c r="BC63" s="224"/>
      <c r="BD63" s="224"/>
      <c r="BE63" s="224"/>
      <c r="BF63" s="224"/>
      <c r="BG63" s="224"/>
      <c r="BH63" s="224"/>
      <c r="BI63" s="224"/>
      <c r="BJ63" s="224"/>
      <c r="BK63" s="224"/>
      <c r="BL63" s="56" t="s">
        <v>663</v>
      </c>
      <c r="BM63" s="224"/>
      <c r="BN63" s="224"/>
      <c r="BO63" s="224"/>
      <c r="BP63" s="224"/>
      <c r="BQ63" s="224"/>
      <c r="BR63" s="224"/>
      <c r="BS63" s="224"/>
      <c r="BT63" s="224"/>
      <c r="BU63" s="60"/>
      <c r="BV63" s="60"/>
      <c r="BW63" s="60"/>
      <c r="BX63" s="60"/>
      <c r="BY63" s="60"/>
    </row>
    <row r="64">
      <c r="A64" s="223"/>
      <c r="B64" s="222" t="s">
        <v>657</v>
      </c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24"/>
      <c r="BB64" s="224"/>
      <c r="BC64" s="224"/>
      <c r="BD64" s="224"/>
      <c r="BE64" s="224"/>
      <c r="BF64" s="224"/>
      <c r="BG64" s="224"/>
      <c r="BH64" s="224"/>
      <c r="BI64" s="224"/>
      <c r="BJ64" s="224"/>
      <c r="BK64" s="224"/>
      <c r="BL64" s="56"/>
      <c r="BM64" s="56" t="s">
        <v>663</v>
      </c>
      <c r="BN64" s="224"/>
      <c r="BO64" s="224"/>
      <c r="BP64" s="224"/>
      <c r="BQ64" s="224"/>
      <c r="BR64" s="224"/>
      <c r="BS64" s="224"/>
      <c r="BT64" s="224"/>
      <c r="BU64" s="60"/>
      <c r="BV64" s="60"/>
      <c r="BW64" s="60"/>
      <c r="BX64" s="60"/>
      <c r="BY64" s="60"/>
    </row>
    <row r="65">
      <c r="A65" s="223"/>
      <c r="B65" s="212" t="s">
        <v>658</v>
      </c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4"/>
      <c r="BB65" s="224"/>
      <c r="BC65" s="224"/>
      <c r="BD65" s="224"/>
      <c r="BE65" s="224"/>
      <c r="BF65" s="224"/>
      <c r="BG65" s="224"/>
      <c r="BH65" s="224"/>
      <c r="BI65" s="224"/>
      <c r="BJ65" s="224"/>
      <c r="BK65" s="224"/>
      <c r="BL65" s="224"/>
      <c r="BM65" s="224"/>
      <c r="BN65" s="56" t="s">
        <v>663</v>
      </c>
      <c r="BO65" s="224"/>
      <c r="BP65" s="224"/>
      <c r="BQ65" s="224"/>
      <c r="BR65" s="224"/>
      <c r="BS65" s="224"/>
      <c r="BT65" s="224"/>
      <c r="BU65" s="60"/>
      <c r="BV65" s="60"/>
      <c r="BW65" s="60"/>
      <c r="BX65" s="60"/>
      <c r="BY65" s="60"/>
    </row>
    <row r="66">
      <c r="A66" s="223">
        <f>5/13</f>
        <v>0.3846153846</v>
      </c>
      <c r="B66" s="212" t="s">
        <v>659</v>
      </c>
      <c r="C66" s="224"/>
      <c r="D66" s="224"/>
      <c r="E66" s="224"/>
      <c r="F66" s="224"/>
      <c r="G66" s="224"/>
      <c r="H66" s="224"/>
      <c r="I66" s="224">
        <f>1/1</f>
        <v>1</v>
      </c>
      <c r="J66" s="224"/>
      <c r="K66" s="224"/>
      <c r="L66" s="224"/>
      <c r="M66" s="224"/>
      <c r="N66" s="224"/>
      <c r="O66" s="224">
        <f>1/1</f>
        <v>1</v>
      </c>
      <c r="P66" s="224">
        <f>2/7</f>
        <v>0.2857142857</v>
      </c>
      <c r="Q66" s="224"/>
      <c r="R66" s="224"/>
      <c r="S66" s="224"/>
      <c r="T66" s="224"/>
      <c r="U66" s="224"/>
      <c r="V66" s="224"/>
      <c r="W66" s="224"/>
      <c r="X66" s="224">
        <f>1/1</f>
        <v>1</v>
      </c>
      <c r="Y66" s="224"/>
      <c r="Z66" s="224"/>
      <c r="AA66" s="224"/>
      <c r="AB66" s="224"/>
      <c r="AC66" s="224"/>
      <c r="AD66" s="224"/>
      <c r="AE66" s="224"/>
      <c r="AF66" s="224"/>
      <c r="AG66" s="224">
        <f>1/1</f>
        <v>1</v>
      </c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224"/>
      <c r="AU66" s="224"/>
      <c r="AV66" s="224"/>
      <c r="AW66" s="224"/>
      <c r="AX66" s="224"/>
      <c r="AY66" s="224"/>
      <c r="AZ66" s="224"/>
      <c r="BA66" s="224"/>
      <c r="BB66" s="224"/>
      <c r="BC66" s="224"/>
      <c r="BD66" s="224"/>
      <c r="BE66" s="224"/>
      <c r="BF66" s="224"/>
      <c r="BG66" s="224"/>
      <c r="BH66" s="224"/>
      <c r="BI66" s="224"/>
      <c r="BJ66" s="224"/>
      <c r="BK66" s="224"/>
      <c r="BL66" s="224"/>
      <c r="BM66" s="224"/>
      <c r="BN66" s="224"/>
      <c r="BO66" s="56" t="s">
        <v>663</v>
      </c>
      <c r="BP66" s="224"/>
      <c r="BQ66" s="224"/>
      <c r="BR66" s="224">
        <f>0/2</f>
        <v>0</v>
      </c>
      <c r="BS66" s="224"/>
      <c r="BT66" s="224"/>
      <c r="BU66" s="60"/>
      <c r="BV66" s="60"/>
      <c r="BW66" s="60"/>
      <c r="BX66" s="60"/>
      <c r="BY66" s="60"/>
    </row>
    <row r="67">
      <c r="A67" s="223">
        <f>0/1</f>
        <v>0</v>
      </c>
      <c r="B67" s="212" t="s">
        <v>616</v>
      </c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224">
        <f>0/1</f>
        <v>0</v>
      </c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4"/>
      <c r="AS67" s="224"/>
      <c r="AT67" s="224"/>
      <c r="AU67" s="224"/>
      <c r="AV67" s="224"/>
      <c r="AW67" s="224"/>
      <c r="AX67" s="224"/>
      <c r="AY67" s="224"/>
      <c r="AZ67" s="224"/>
      <c r="BA67" s="224"/>
      <c r="BB67" s="224"/>
      <c r="BC67" s="224"/>
      <c r="BD67" s="224"/>
      <c r="BE67" s="224"/>
      <c r="BF67" s="224"/>
      <c r="BG67" s="224"/>
      <c r="BH67" s="224"/>
      <c r="BI67" s="224"/>
      <c r="BJ67" s="224"/>
      <c r="BK67" s="224"/>
      <c r="BL67" s="224"/>
      <c r="BM67" s="224"/>
      <c r="BN67" s="224"/>
      <c r="BO67" s="224"/>
      <c r="BP67" s="56" t="s">
        <v>663</v>
      </c>
      <c r="BQ67" s="224"/>
      <c r="BR67" s="224"/>
      <c r="BS67" s="224"/>
      <c r="BT67" s="224"/>
      <c r="BU67" s="224"/>
      <c r="BV67" s="60"/>
      <c r="BW67" s="60"/>
      <c r="BX67" s="60"/>
      <c r="BY67" s="60"/>
    </row>
    <row r="68">
      <c r="A68" s="223"/>
      <c r="B68" s="212" t="s">
        <v>660</v>
      </c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  <c r="AS68" s="224"/>
      <c r="AT68" s="224"/>
      <c r="AU68" s="224"/>
      <c r="AV68" s="224"/>
      <c r="AW68" s="224"/>
      <c r="AX68" s="224"/>
      <c r="AY68" s="224"/>
      <c r="AZ68" s="224"/>
      <c r="BA68" s="224"/>
      <c r="BB68" s="224"/>
      <c r="BC68" s="224"/>
      <c r="BD68" s="224"/>
      <c r="BE68" s="224"/>
      <c r="BF68" s="224"/>
      <c r="BG68" s="224"/>
      <c r="BH68" s="224"/>
      <c r="BI68" s="224"/>
      <c r="BJ68" s="224"/>
      <c r="BK68" s="224"/>
      <c r="BL68" s="224"/>
      <c r="BM68" s="224"/>
      <c r="BN68" s="224"/>
      <c r="BO68" s="224"/>
      <c r="BP68" s="224"/>
      <c r="BQ68" s="56" t="s">
        <v>663</v>
      </c>
      <c r="BR68" s="224"/>
      <c r="BS68" s="224"/>
      <c r="BT68" s="224"/>
      <c r="BU68" s="224"/>
      <c r="BV68" s="60"/>
      <c r="BW68" s="60"/>
      <c r="BX68" s="60"/>
      <c r="BY68" s="60"/>
    </row>
    <row r="69">
      <c r="A69" s="223">
        <f>65/133</f>
        <v>0.4887218045</v>
      </c>
      <c r="B69" s="222" t="s">
        <v>566</v>
      </c>
      <c r="C69" s="224"/>
      <c r="D69" s="224"/>
      <c r="E69" s="224"/>
      <c r="F69" s="224"/>
      <c r="G69" s="224"/>
      <c r="H69" s="224"/>
      <c r="I69" s="224">
        <f>1/2</f>
        <v>0.5</v>
      </c>
      <c r="J69" s="224"/>
      <c r="K69" s="224"/>
      <c r="L69" s="224"/>
      <c r="M69" s="224"/>
      <c r="N69" s="224">
        <f>1/2</f>
        <v>0.5</v>
      </c>
      <c r="O69" s="224"/>
      <c r="P69" s="224">
        <f>32/83</f>
        <v>0.3855421687</v>
      </c>
      <c r="Q69" s="224">
        <f>2/3</f>
        <v>0.6666666667</v>
      </c>
      <c r="R69" s="224">
        <f>1/1</f>
        <v>1</v>
      </c>
      <c r="S69" s="224"/>
      <c r="T69" s="224"/>
      <c r="U69" s="224"/>
      <c r="V69" s="224"/>
      <c r="W69" s="224"/>
      <c r="X69" s="224">
        <f>1/1</f>
        <v>1</v>
      </c>
      <c r="Y69" s="224"/>
      <c r="Z69" s="224"/>
      <c r="AA69" s="224">
        <f>1/1</f>
        <v>1</v>
      </c>
      <c r="AB69" s="224">
        <f>2/2</f>
        <v>1</v>
      </c>
      <c r="AC69" s="224">
        <f>3/6</f>
        <v>0.5</v>
      </c>
      <c r="AD69" s="224"/>
      <c r="AE69" s="224"/>
      <c r="AF69" s="224"/>
      <c r="AG69" s="224"/>
      <c r="AH69" s="224"/>
      <c r="AI69" s="224"/>
      <c r="AJ69" s="224"/>
      <c r="AK69" s="224"/>
      <c r="AL69" s="224">
        <f>2/5</f>
        <v>0.4</v>
      </c>
      <c r="AM69" s="224"/>
      <c r="AN69" s="224"/>
      <c r="AO69" s="224"/>
      <c r="AP69" s="224"/>
      <c r="AQ69" s="224"/>
      <c r="AR69" s="224">
        <f>1/1</f>
        <v>1</v>
      </c>
      <c r="AS69" s="224"/>
      <c r="AT69" s="224">
        <f>2/3</f>
        <v>0.6666666667</v>
      </c>
      <c r="AU69" s="224"/>
      <c r="AV69" s="224"/>
      <c r="AW69" s="224">
        <f>4/7</f>
        <v>0.5714285714</v>
      </c>
      <c r="AX69" s="224">
        <f>1/1</f>
        <v>1</v>
      </c>
      <c r="AY69" s="224"/>
      <c r="AZ69" s="224">
        <f>1/2</f>
        <v>0.5</v>
      </c>
      <c r="BA69" s="224">
        <f>2/3</f>
        <v>0.6666666667</v>
      </c>
      <c r="BB69" s="224"/>
      <c r="BC69" s="224">
        <f>3/4</f>
        <v>0.75</v>
      </c>
      <c r="BD69" s="224">
        <f>1/1</f>
        <v>1</v>
      </c>
      <c r="BE69" s="224"/>
      <c r="BF69" s="224">
        <f>1/1</f>
        <v>1</v>
      </c>
      <c r="BG69" s="224"/>
      <c r="BH69" s="224">
        <f>0/1</f>
        <v>0</v>
      </c>
      <c r="BI69" s="224"/>
      <c r="BJ69" s="224"/>
      <c r="BK69" s="224"/>
      <c r="BL69" s="224"/>
      <c r="BM69" s="224"/>
      <c r="BN69" s="224"/>
      <c r="BO69" s="224">
        <f>2/2</f>
        <v>1</v>
      </c>
      <c r="BP69" s="224"/>
      <c r="BQ69" s="224"/>
      <c r="BR69" s="56" t="s">
        <v>663</v>
      </c>
      <c r="BS69" s="224"/>
      <c r="BT69" s="224"/>
      <c r="BU69" s="224"/>
      <c r="BV69" s="224"/>
      <c r="BW69" s="224">
        <f>1/1</f>
        <v>1</v>
      </c>
      <c r="BX69" s="224"/>
      <c r="BY69" s="224">
        <f>1/1</f>
        <v>1</v>
      </c>
    </row>
    <row r="70">
      <c r="A70" s="225">
        <f>1/1</f>
        <v>1</v>
      </c>
      <c r="B70" s="212" t="s">
        <v>633</v>
      </c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>
        <f>1/1</f>
        <v>1</v>
      </c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  <c r="AS70" s="224"/>
      <c r="AT70" s="224"/>
      <c r="AU70" s="224"/>
      <c r="AV70" s="224"/>
      <c r="AW70" s="224"/>
      <c r="AX70" s="224"/>
      <c r="AY70" s="224"/>
      <c r="AZ70" s="224"/>
      <c r="BA70" s="224"/>
      <c r="BB70" s="224"/>
      <c r="BC70" s="224"/>
      <c r="BD70" s="224"/>
      <c r="BE70" s="224"/>
      <c r="BF70" s="224"/>
      <c r="BG70" s="224"/>
      <c r="BH70" s="224"/>
      <c r="BI70" s="224"/>
      <c r="BJ70" s="224"/>
      <c r="BK70" s="224"/>
      <c r="BL70" s="224"/>
      <c r="BM70" s="224"/>
      <c r="BN70" s="224"/>
      <c r="BO70" s="224"/>
      <c r="BP70" s="224"/>
      <c r="BQ70" s="224"/>
      <c r="BR70" s="224"/>
      <c r="BS70" s="56" t="s">
        <v>663</v>
      </c>
      <c r="BT70" s="224"/>
      <c r="BU70" s="60"/>
      <c r="BV70" s="60"/>
      <c r="BW70" s="60"/>
      <c r="BX70" s="224"/>
      <c r="BY70" s="224"/>
    </row>
    <row r="71">
      <c r="A71" s="223"/>
      <c r="B71" s="222" t="s">
        <v>661</v>
      </c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  <c r="AS71" s="224"/>
      <c r="AT71" s="224"/>
      <c r="AU71" s="224"/>
      <c r="AV71" s="224"/>
      <c r="AW71" s="224"/>
      <c r="AX71" s="224"/>
      <c r="AY71" s="224"/>
      <c r="AZ71" s="224"/>
      <c r="BA71" s="224"/>
      <c r="BB71" s="224"/>
      <c r="BC71" s="224"/>
      <c r="BD71" s="224"/>
      <c r="BE71" s="224"/>
      <c r="BF71" s="224"/>
      <c r="BG71" s="224"/>
      <c r="BH71" s="224"/>
      <c r="BI71" s="224"/>
      <c r="BJ71" s="224"/>
      <c r="BK71" s="224"/>
      <c r="BL71" s="224"/>
      <c r="BM71" s="224"/>
      <c r="BN71" s="224"/>
      <c r="BO71" s="224"/>
      <c r="BP71" s="224"/>
      <c r="BQ71" s="224"/>
      <c r="BR71" s="224"/>
      <c r="BS71" s="224"/>
      <c r="BT71" s="56" t="s">
        <v>663</v>
      </c>
      <c r="BU71" s="60"/>
      <c r="BV71" s="60"/>
      <c r="BW71" s="60"/>
      <c r="BX71" s="60"/>
      <c r="BY71" s="60"/>
    </row>
    <row r="72">
      <c r="A72" s="225">
        <f>0/1</f>
        <v>0</v>
      </c>
      <c r="B72" s="212" t="s">
        <v>578</v>
      </c>
      <c r="C72" s="60"/>
      <c r="D72" s="60"/>
      <c r="E72" s="60"/>
      <c r="F72" s="60"/>
      <c r="G72" s="60"/>
      <c r="H72" s="60"/>
      <c r="I72" s="224">
        <f>0/1</f>
        <v>0</v>
      </c>
      <c r="J72" s="60"/>
      <c r="K72" s="60"/>
      <c r="L72" s="60"/>
      <c r="M72" s="60"/>
      <c r="N72" s="224"/>
      <c r="O72" s="224"/>
      <c r="P72" s="224"/>
      <c r="Q72" s="60"/>
      <c r="R72" s="60"/>
      <c r="S72" s="60"/>
      <c r="T72" s="60"/>
      <c r="U72" s="60"/>
      <c r="V72" s="60"/>
      <c r="W72" s="60"/>
      <c r="X72" s="224"/>
      <c r="Y72" s="60"/>
      <c r="Z72" s="224"/>
      <c r="AA72" s="224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224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224"/>
      <c r="BQ72" s="224"/>
      <c r="BR72" s="224"/>
      <c r="BS72" s="60"/>
      <c r="BT72" s="60"/>
      <c r="BU72" s="56" t="s">
        <v>663</v>
      </c>
      <c r="BV72" s="56"/>
      <c r="BW72" s="56"/>
      <c r="BX72" s="56"/>
      <c r="BY72" s="56"/>
    </row>
    <row r="73">
      <c r="A73" s="225">
        <f>3/6</f>
        <v>0.5</v>
      </c>
      <c r="B73" s="212" t="s">
        <v>609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224"/>
      <c r="P73" s="224">
        <f>3/6</f>
        <v>0.5</v>
      </c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224"/>
      <c r="AD73" s="60"/>
      <c r="AE73" s="60"/>
      <c r="AF73" s="60"/>
      <c r="AG73" s="60"/>
      <c r="AH73" s="60"/>
      <c r="AI73" s="60"/>
      <c r="AJ73" s="60"/>
      <c r="AK73" s="60"/>
      <c r="AL73" s="224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224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224"/>
      <c r="BS73" s="60"/>
      <c r="BT73" s="60"/>
      <c r="BU73" s="56"/>
      <c r="BV73" s="56" t="s">
        <v>663</v>
      </c>
      <c r="BW73" s="56"/>
      <c r="BX73" s="56"/>
      <c r="BY73" s="56"/>
    </row>
    <row r="74">
      <c r="A74" s="225">
        <f>2/4</f>
        <v>0.5</v>
      </c>
      <c r="B74" s="212" t="s">
        <v>592</v>
      </c>
      <c r="C74" s="60"/>
      <c r="D74" s="60"/>
      <c r="E74" s="60"/>
      <c r="F74" s="60"/>
      <c r="G74" s="60"/>
      <c r="H74" s="60"/>
      <c r="I74" s="224">
        <f>1/1</f>
        <v>1</v>
      </c>
      <c r="J74" s="60"/>
      <c r="K74" s="60"/>
      <c r="L74" s="60"/>
      <c r="M74" s="60"/>
      <c r="N74" s="60"/>
      <c r="O74" s="224"/>
      <c r="P74" s="224">
        <f t="shared" ref="P74:P75" si="15">0/1</f>
        <v>0</v>
      </c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224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224">
        <f>1/1</f>
        <v>1</v>
      </c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224">
        <f>0/1</f>
        <v>0</v>
      </c>
      <c r="BS74" s="60"/>
      <c r="BT74" s="60"/>
      <c r="BU74" s="56"/>
      <c r="BV74" s="56"/>
      <c r="BW74" s="56" t="s">
        <v>663</v>
      </c>
      <c r="BX74" s="56"/>
      <c r="BY74" s="56"/>
    </row>
    <row r="75">
      <c r="A75" s="225">
        <f t="shared" ref="A75:A76" si="16">0/1</f>
        <v>0</v>
      </c>
      <c r="B75" s="212" t="s">
        <v>638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224">
        <f t="shared" si="15"/>
        <v>0</v>
      </c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224"/>
      <c r="BS75" s="224"/>
      <c r="BT75" s="60"/>
      <c r="BU75" s="60"/>
      <c r="BV75" s="60"/>
      <c r="BW75" s="60"/>
      <c r="BX75" s="56" t="s">
        <v>663</v>
      </c>
      <c r="BY75" s="56"/>
    </row>
    <row r="76">
      <c r="A76" s="225">
        <f t="shared" si="16"/>
        <v>0</v>
      </c>
      <c r="B76" s="212" t="s">
        <v>608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224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224">
        <f>0/1</f>
        <v>0</v>
      </c>
      <c r="BS76" s="224"/>
      <c r="BT76" s="60"/>
      <c r="BU76" s="60"/>
      <c r="BV76" s="60"/>
      <c r="BW76" s="60"/>
      <c r="BX76" s="56"/>
      <c r="BY76" s="56" t="s">
        <v>663</v>
      </c>
    </row>
    <row r="77">
      <c r="A77" s="223"/>
      <c r="B77" s="22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</row>
    <row r="78">
      <c r="A78" s="223"/>
      <c r="B78" s="22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</row>
    <row r="79">
      <c r="A79" s="223"/>
      <c r="B79" s="22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</row>
    <row r="80">
      <c r="A80" s="223"/>
      <c r="B80" s="22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</row>
    <row r="81">
      <c r="A81" s="223"/>
      <c r="B81" s="22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</row>
    <row r="82">
      <c r="A82" s="223"/>
      <c r="B82" s="22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</row>
    <row r="83">
      <c r="A83" s="223"/>
      <c r="B83" s="22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</row>
    <row r="84">
      <c r="A84" s="223"/>
      <c r="B84" s="22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</row>
    <row r="85">
      <c r="A85" s="223"/>
      <c r="B85" s="22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</row>
    <row r="86">
      <c r="A86" s="223"/>
      <c r="B86" s="22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</row>
    <row r="87">
      <c r="A87" s="223"/>
      <c r="B87" s="22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</row>
    <row r="88">
      <c r="A88" s="223"/>
      <c r="B88" s="22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</row>
    <row r="89">
      <c r="A89" s="223"/>
      <c r="B89" s="22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</row>
    <row r="90">
      <c r="A90" s="223"/>
      <c r="B90" s="22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</row>
    <row r="91">
      <c r="A91" s="223"/>
      <c r="B91" s="22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</row>
    <row r="92">
      <c r="A92" s="223"/>
      <c r="B92" s="22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</row>
    <row r="93">
      <c r="A93" s="223"/>
      <c r="B93" s="22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</row>
    <row r="94">
      <c r="A94" s="223"/>
      <c r="B94" s="22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</row>
    <row r="95">
      <c r="A95" s="223"/>
      <c r="B95" s="22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</row>
    <row r="96">
      <c r="A96" s="223"/>
      <c r="B96" s="22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</row>
    <row r="97">
      <c r="A97" s="223"/>
      <c r="B97" s="22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</row>
    <row r="98">
      <c r="A98" s="223"/>
      <c r="B98" s="22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</row>
    <row r="99">
      <c r="A99" s="223"/>
      <c r="B99" s="22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</row>
    <row r="100">
      <c r="A100" s="223"/>
      <c r="B100" s="22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</row>
    <row r="101">
      <c r="A101" s="223"/>
      <c r="B101" s="22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</row>
    <row r="102">
      <c r="A102" s="223"/>
      <c r="B102" s="22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</row>
    <row r="103">
      <c r="A103" s="223"/>
      <c r="B103" s="22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</row>
    <row r="104">
      <c r="A104" s="223"/>
      <c r="B104" s="22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</row>
    <row r="105">
      <c r="A105" s="223"/>
      <c r="B105" s="22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</row>
    <row r="106">
      <c r="A106" s="223"/>
      <c r="B106" s="22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</row>
    <row r="107">
      <c r="A107" s="223"/>
      <c r="B107" s="22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</row>
    <row r="108">
      <c r="A108" s="223"/>
      <c r="B108" s="22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</row>
    <row r="109">
      <c r="A109" s="223"/>
      <c r="B109" s="22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</row>
    <row r="110">
      <c r="A110" s="223"/>
      <c r="B110" s="22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</row>
    <row r="111">
      <c r="A111" s="223"/>
      <c r="B111" s="22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</row>
    <row r="112">
      <c r="A112" s="223"/>
      <c r="B112" s="22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</row>
    <row r="113">
      <c r="A113" s="223"/>
      <c r="B113" s="22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</row>
    <row r="114">
      <c r="A114" s="223"/>
      <c r="B114" s="22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</row>
    <row r="115">
      <c r="A115" s="223"/>
      <c r="B115" s="22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</row>
    <row r="116">
      <c r="A116" s="223"/>
      <c r="B116" s="22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</row>
    <row r="117">
      <c r="A117" s="223"/>
      <c r="B117" s="22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</row>
    <row r="118">
      <c r="A118" s="223"/>
      <c r="B118" s="22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</row>
    <row r="119">
      <c r="A119" s="223"/>
      <c r="B119" s="22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</row>
    <row r="120">
      <c r="A120" s="223"/>
      <c r="B120" s="22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</row>
    <row r="121">
      <c r="A121" s="223"/>
      <c r="B121" s="22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</row>
    <row r="122">
      <c r="A122" s="223"/>
      <c r="B122" s="22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</row>
    <row r="123">
      <c r="A123" s="223"/>
      <c r="B123" s="22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</row>
    <row r="124">
      <c r="A124" s="223"/>
      <c r="B124" s="22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</row>
    <row r="125">
      <c r="A125" s="223"/>
      <c r="B125" s="22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</row>
    <row r="126">
      <c r="A126" s="223"/>
      <c r="B126" s="22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</row>
    <row r="127">
      <c r="A127" s="223"/>
      <c r="B127" s="22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</row>
    <row r="128">
      <c r="A128" s="223"/>
      <c r="B128" s="22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</row>
    <row r="129">
      <c r="A129" s="223"/>
      <c r="B129" s="22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</row>
    <row r="130">
      <c r="A130" s="223"/>
      <c r="B130" s="22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</row>
    <row r="131">
      <c r="A131" s="223"/>
      <c r="B131" s="22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</row>
    <row r="132">
      <c r="A132" s="223"/>
      <c r="B132" s="22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</row>
    <row r="133">
      <c r="A133" s="223"/>
      <c r="B133" s="22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</row>
    <row r="134">
      <c r="A134" s="223"/>
      <c r="B134" s="22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</row>
    <row r="135">
      <c r="A135" s="223"/>
      <c r="B135" s="22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</row>
    <row r="136">
      <c r="A136" s="223"/>
      <c r="B136" s="22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</row>
    <row r="137">
      <c r="A137" s="223"/>
      <c r="B137" s="22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</row>
    <row r="138">
      <c r="A138" s="223"/>
      <c r="B138" s="22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</row>
    <row r="139">
      <c r="A139" s="223"/>
      <c r="B139" s="22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</row>
    <row r="140">
      <c r="A140" s="223"/>
      <c r="B140" s="22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</row>
    <row r="141">
      <c r="A141" s="223"/>
      <c r="B141" s="22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</row>
    <row r="142">
      <c r="A142" s="223"/>
      <c r="B142" s="22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</row>
    <row r="143">
      <c r="A143" s="223"/>
      <c r="B143" s="22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</row>
    <row r="144">
      <c r="A144" s="223"/>
      <c r="B144" s="22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</row>
    <row r="145">
      <c r="A145" s="223"/>
      <c r="B145" s="22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</row>
    <row r="146">
      <c r="A146" s="223"/>
      <c r="B146" s="22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</row>
    <row r="147">
      <c r="A147" s="223"/>
      <c r="B147" s="22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</row>
    <row r="148">
      <c r="A148" s="223"/>
      <c r="B148" s="22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</row>
    <row r="149">
      <c r="A149" s="223"/>
      <c r="B149" s="22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</row>
    <row r="150">
      <c r="A150" s="223"/>
      <c r="B150" s="22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</row>
    <row r="151">
      <c r="A151" s="223"/>
      <c r="B151" s="22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</row>
    <row r="152">
      <c r="A152" s="223"/>
      <c r="B152" s="22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</row>
    <row r="153">
      <c r="A153" s="223"/>
      <c r="B153" s="22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</row>
    <row r="154">
      <c r="A154" s="223"/>
      <c r="B154" s="22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</row>
    <row r="155">
      <c r="A155" s="223"/>
      <c r="B155" s="22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</row>
    <row r="156">
      <c r="A156" s="223"/>
      <c r="B156" s="22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</row>
    <row r="157">
      <c r="A157" s="223"/>
      <c r="B157" s="22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</row>
    <row r="158">
      <c r="A158" s="223"/>
      <c r="B158" s="22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</row>
    <row r="159">
      <c r="A159" s="223"/>
      <c r="B159" s="22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</row>
    <row r="160">
      <c r="A160" s="223"/>
      <c r="B160" s="22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</row>
    <row r="161">
      <c r="A161" s="223"/>
      <c r="B161" s="22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</row>
    <row r="162">
      <c r="A162" s="223"/>
      <c r="B162" s="22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</row>
    <row r="163">
      <c r="A163" s="223"/>
      <c r="B163" s="22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</row>
    <row r="164">
      <c r="A164" s="223"/>
      <c r="B164" s="22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</row>
    <row r="165">
      <c r="A165" s="223"/>
      <c r="B165" s="22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</row>
    <row r="166">
      <c r="A166" s="223"/>
      <c r="B166" s="22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</row>
    <row r="167">
      <c r="A167" s="223"/>
      <c r="B167" s="22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</row>
    <row r="168">
      <c r="A168" s="223"/>
      <c r="B168" s="22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</row>
    <row r="169">
      <c r="A169" s="223"/>
      <c r="B169" s="22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</row>
    <row r="170">
      <c r="A170" s="223"/>
      <c r="B170" s="22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</row>
    <row r="171">
      <c r="A171" s="223"/>
      <c r="B171" s="22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</row>
    <row r="172">
      <c r="A172" s="223"/>
      <c r="B172" s="22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</row>
    <row r="173">
      <c r="A173" s="223"/>
      <c r="B173" s="22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</row>
    <row r="174">
      <c r="A174" s="223"/>
      <c r="B174" s="22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</row>
    <row r="175">
      <c r="A175" s="223"/>
      <c r="B175" s="22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</row>
    <row r="176">
      <c r="A176" s="223"/>
      <c r="B176" s="22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</row>
    <row r="177">
      <c r="A177" s="223"/>
      <c r="B177" s="22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</row>
    <row r="178">
      <c r="A178" s="223"/>
      <c r="B178" s="22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</row>
    <row r="179">
      <c r="A179" s="223"/>
      <c r="B179" s="22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</row>
    <row r="180">
      <c r="A180" s="223"/>
      <c r="B180" s="22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</row>
    <row r="181">
      <c r="A181" s="223"/>
      <c r="B181" s="22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</row>
    <row r="182">
      <c r="A182" s="223"/>
      <c r="B182" s="22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</row>
    <row r="183">
      <c r="A183" s="223"/>
      <c r="B183" s="22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</row>
    <row r="184">
      <c r="A184" s="223"/>
      <c r="B184" s="22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</row>
    <row r="185">
      <c r="A185" s="223"/>
      <c r="B185" s="22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</row>
    <row r="186">
      <c r="A186" s="223"/>
      <c r="B186" s="22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</row>
    <row r="187">
      <c r="A187" s="223"/>
      <c r="B187" s="22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</row>
    <row r="188">
      <c r="A188" s="223"/>
      <c r="B188" s="22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</row>
    <row r="189">
      <c r="A189" s="223"/>
      <c r="B189" s="22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</row>
    <row r="190">
      <c r="A190" s="223"/>
      <c r="B190" s="22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</row>
    <row r="191">
      <c r="A191" s="223"/>
      <c r="B191" s="22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</row>
    <row r="192">
      <c r="A192" s="223"/>
      <c r="B192" s="22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</row>
    <row r="193">
      <c r="A193" s="223"/>
      <c r="B193" s="22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</row>
    <row r="194">
      <c r="A194" s="223"/>
      <c r="B194" s="22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</row>
    <row r="195">
      <c r="A195" s="223"/>
      <c r="B195" s="22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</row>
    <row r="196">
      <c r="A196" s="223"/>
      <c r="B196" s="22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</row>
    <row r="197">
      <c r="A197" s="223"/>
      <c r="B197" s="22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</row>
    <row r="198">
      <c r="A198" s="223"/>
      <c r="B198" s="22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</row>
    <row r="199">
      <c r="A199" s="223"/>
      <c r="B199" s="22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</row>
    <row r="200">
      <c r="A200" s="223"/>
      <c r="B200" s="22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</row>
    <row r="201">
      <c r="A201" s="223"/>
      <c r="B201" s="22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</row>
    <row r="202">
      <c r="A202" s="223"/>
      <c r="B202" s="22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</row>
    <row r="203">
      <c r="A203" s="223"/>
      <c r="B203" s="22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</row>
    <row r="204">
      <c r="A204" s="223"/>
      <c r="B204" s="22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</row>
    <row r="205">
      <c r="A205" s="223"/>
      <c r="B205" s="22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</row>
    <row r="206">
      <c r="A206" s="223"/>
      <c r="B206" s="22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</row>
    <row r="207">
      <c r="A207" s="223"/>
      <c r="B207" s="22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</row>
    <row r="208">
      <c r="A208" s="223"/>
      <c r="B208" s="22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</row>
    <row r="209">
      <c r="A209" s="223"/>
      <c r="B209" s="22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</row>
    <row r="210">
      <c r="A210" s="223"/>
      <c r="B210" s="22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</row>
    <row r="211">
      <c r="A211" s="223"/>
      <c r="B211" s="22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</row>
    <row r="212">
      <c r="A212" s="223"/>
      <c r="B212" s="22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</row>
    <row r="213">
      <c r="A213" s="223"/>
      <c r="B213" s="22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</row>
    <row r="214">
      <c r="A214" s="224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</row>
    <row r="215">
      <c r="A215" s="224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</row>
    <row r="216">
      <c r="A216" s="224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</row>
    <row r="217">
      <c r="A217" s="224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</row>
    <row r="218">
      <c r="A218" s="224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</row>
    <row r="219">
      <c r="A219" s="224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</row>
    <row r="220">
      <c r="A220" s="224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</row>
    <row r="221">
      <c r="A221" s="224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</row>
    <row r="222">
      <c r="A222" s="224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</row>
    <row r="223">
      <c r="A223" s="224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</row>
    <row r="224">
      <c r="A224" s="224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</row>
    <row r="225">
      <c r="A225" s="224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  <c r="BV225" s="60"/>
      <c r="BW225" s="60"/>
      <c r="BX225" s="60"/>
      <c r="BY225" s="60"/>
    </row>
    <row r="226">
      <c r="A226" s="224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  <c r="BQ226" s="60"/>
      <c r="BR226" s="60"/>
      <c r="BS226" s="60"/>
      <c r="BT226" s="60"/>
      <c r="BU226" s="60"/>
      <c r="BV226" s="60"/>
      <c r="BW226" s="60"/>
      <c r="BX226" s="60"/>
      <c r="BY226" s="60"/>
    </row>
    <row r="227">
      <c r="A227" s="224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</row>
    <row r="228">
      <c r="A228" s="224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</row>
    <row r="229">
      <c r="A229" s="224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</row>
    <row r="230">
      <c r="A230" s="224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</row>
    <row r="231">
      <c r="A231" s="224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</row>
    <row r="232">
      <c r="A232" s="224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</row>
    <row r="233">
      <c r="A233" s="224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</row>
    <row r="234">
      <c r="A234" s="224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</row>
    <row r="235">
      <c r="A235" s="224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</row>
    <row r="236">
      <c r="A236" s="224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</row>
    <row r="237">
      <c r="A237" s="224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</row>
    <row r="238">
      <c r="A238" s="224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</row>
    <row r="239">
      <c r="A239" s="224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</row>
    <row r="240">
      <c r="A240" s="224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</row>
    <row r="241">
      <c r="A241" s="224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</row>
    <row r="242">
      <c r="A242" s="224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</row>
    <row r="243">
      <c r="A243" s="224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</row>
    <row r="244">
      <c r="A244" s="224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</row>
    <row r="245">
      <c r="A245" s="224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</row>
    <row r="246">
      <c r="A246" s="224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</row>
    <row r="247">
      <c r="A247" s="224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</row>
    <row r="248">
      <c r="A248" s="224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</row>
    <row r="249">
      <c r="A249" s="224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</row>
    <row r="250">
      <c r="A250" s="224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</row>
    <row r="251">
      <c r="A251" s="224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</row>
    <row r="252">
      <c r="A252" s="224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</row>
    <row r="253">
      <c r="A253" s="224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</row>
    <row r="254">
      <c r="A254" s="224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</row>
    <row r="255">
      <c r="A255" s="224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</row>
    <row r="256">
      <c r="A256" s="224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</row>
    <row r="257">
      <c r="A257" s="224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</row>
    <row r="258">
      <c r="A258" s="224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</row>
    <row r="259">
      <c r="A259" s="224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</row>
    <row r="260">
      <c r="A260" s="224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</row>
    <row r="261">
      <c r="A261" s="224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</row>
    <row r="262">
      <c r="A262" s="224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</row>
    <row r="263">
      <c r="A263" s="224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</row>
    <row r="264">
      <c r="A264" s="224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</row>
    <row r="265">
      <c r="A265" s="224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</row>
    <row r="266">
      <c r="A266" s="224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</row>
    <row r="267">
      <c r="A267" s="224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</row>
    <row r="268">
      <c r="A268" s="224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</row>
    <row r="269">
      <c r="A269" s="224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</row>
    <row r="270">
      <c r="A270" s="224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</row>
    <row r="271">
      <c r="A271" s="224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</row>
    <row r="272">
      <c r="A272" s="224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</row>
    <row r="273">
      <c r="A273" s="224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</row>
    <row r="274">
      <c r="A274" s="224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</row>
    <row r="275">
      <c r="A275" s="224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</row>
    <row r="276">
      <c r="A276" s="224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</row>
    <row r="277">
      <c r="A277" s="224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</row>
    <row r="278">
      <c r="A278" s="224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</row>
    <row r="279">
      <c r="A279" s="224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</row>
    <row r="280">
      <c r="A280" s="224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</row>
    <row r="281">
      <c r="A281" s="224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</row>
    <row r="282">
      <c r="A282" s="224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</row>
    <row r="283">
      <c r="A283" s="224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</row>
    <row r="284">
      <c r="A284" s="224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</row>
    <row r="285">
      <c r="A285" s="224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</row>
    <row r="286">
      <c r="A286" s="224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</row>
    <row r="287">
      <c r="A287" s="224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</row>
    <row r="288">
      <c r="A288" s="224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</row>
    <row r="289">
      <c r="A289" s="224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</row>
    <row r="290">
      <c r="A290" s="224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</row>
    <row r="291">
      <c r="A291" s="224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</row>
    <row r="292">
      <c r="A292" s="224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</row>
    <row r="293">
      <c r="A293" s="224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</row>
    <row r="294">
      <c r="A294" s="224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</row>
    <row r="295">
      <c r="A295" s="224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</row>
    <row r="296">
      <c r="A296" s="224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</row>
    <row r="297">
      <c r="A297" s="224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</row>
    <row r="298">
      <c r="A298" s="224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</row>
    <row r="299">
      <c r="A299" s="224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</row>
    <row r="300">
      <c r="A300" s="224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</row>
    <row r="301">
      <c r="A301" s="224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</row>
    <row r="302">
      <c r="A302" s="224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</row>
    <row r="303">
      <c r="A303" s="224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</row>
    <row r="304">
      <c r="A304" s="224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</row>
    <row r="305">
      <c r="A305" s="224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</row>
    <row r="306">
      <c r="A306" s="224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</row>
    <row r="307">
      <c r="A307" s="224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</row>
    <row r="308">
      <c r="A308" s="224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</row>
    <row r="309">
      <c r="A309" s="224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</row>
    <row r="310">
      <c r="A310" s="224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</row>
    <row r="311">
      <c r="A311" s="224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</row>
    <row r="312">
      <c r="A312" s="224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</row>
    <row r="313">
      <c r="A313" s="224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</row>
    <row r="314">
      <c r="A314" s="224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</row>
    <row r="315">
      <c r="A315" s="224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</row>
    <row r="316">
      <c r="A316" s="224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</row>
    <row r="317">
      <c r="A317" s="224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</row>
    <row r="318">
      <c r="A318" s="224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</row>
    <row r="319">
      <c r="A319" s="224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</row>
    <row r="320">
      <c r="A320" s="224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</row>
    <row r="321">
      <c r="A321" s="224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</row>
    <row r="322">
      <c r="A322" s="224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</row>
    <row r="323">
      <c r="A323" s="224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</row>
    <row r="324">
      <c r="A324" s="224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</row>
    <row r="325">
      <c r="A325" s="224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</row>
    <row r="326">
      <c r="A326" s="224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</row>
    <row r="327">
      <c r="A327" s="224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</row>
    <row r="328">
      <c r="A328" s="224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</row>
    <row r="329">
      <c r="A329" s="224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</row>
    <row r="330">
      <c r="A330" s="224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</row>
    <row r="331">
      <c r="A331" s="224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</row>
    <row r="332">
      <c r="A332" s="224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</row>
    <row r="333">
      <c r="A333" s="224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</row>
    <row r="334">
      <c r="A334" s="224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</row>
    <row r="335">
      <c r="A335" s="224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</row>
    <row r="336">
      <c r="A336" s="224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</row>
    <row r="337">
      <c r="A337" s="224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</row>
    <row r="338">
      <c r="A338" s="224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</row>
    <row r="339">
      <c r="A339" s="224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</row>
    <row r="340">
      <c r="A340" s="224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</row>
    <row r="341">
      <c r="A341" s="224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</row>
    <row r="342">
      <c r="A342" s="224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</row>
    <row r="343">
      <c r="A343" s="224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</row>
    <row r="344">
      <c r="A344" s="224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</row>
    <row r="345">
      <c r="A345" s="224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</row>
    <row r="346">
      <c r="A346" s="224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</row>
    <row r="347">
      <c r="A347" s="224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</row>
    <row r="348">
      <c r="A348" s="224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</row>
    <row r="349">
      <c r="A349" s="224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</row>
    <row r="350">
      <c r="A350" s="224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</row>
    <row r="351">
      <c r="A351" s="224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</row>
    <row r="352">
      <c r="A352" s="224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</row>
    <row r="353">
      <c r="A353" s="224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</row>
    <row r="354">
      <c r="A354" s="224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</row>
    <row r="355">
      <c r="A355" s="224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</row>
    <row r="356">
      <c r="A356" s="224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</row>
    <row r="357">
      <c r="A357" s="224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</row>
    <row r="358">
      <c r="A358" s="224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</row>
    <row r="359">
      <c r="A359" s="224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</row>
    <row r="360">
      <c r="A360" s="224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  <c r="BQ360" s="60"/>
      <c r="BR360" s="60"/>
      <c r="BS360" s="60"/>
      <c r="BT360" s="60"/>
      <c r="BU360" s="60"/>
      <c r="BV360" s="60"/>
      <c r="BW360" s="60"/>
      <c r="BX360" s="60"/>
      <c r="BY360" s="60"/>
    </row>
    <row r="361">
      <c r="A361" s="224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  <c r="BQ361" s="60"/>
      <c r="BR361" s="60"/>
      <c r="BS361" s="60"/>
      <c r="BT361" s="60"/>
      <c r="BU361" s="60"/>
      <c r="BV361" s="60"/>
      <c r="BW361" s="60"/>
      <c r="BX361" s="60"/>
      <c r="BY361" s="60"/>
    </row>
    <row r="362">
      <c r="A362" s="224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</row>
    <row r="363">
      <c r="A363" s="224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</row>
    <row r="364">
      <c r="A364" s="224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</row>
    <row r="365">
      <c r="A365" s="224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  <c r="BQ365" s="60"/>
      <c r="BR365" s="60"/>
      <c r="BS365" s="60"/>
      <c r="BT365" s="60"/>
      <c r="BU365" s="60"/>
      <c r="BV365" s="60"/>
      <c r="BW365" s="60"/>
      <c r="BX365" s="60"/>
      <c r="BY365" s="60"/>
    </row>
    <row r="366">
      <c r="A366" s="224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  <c r="BQ366" s="60"/>
      <c r="BR366" s="60"/>
      <c r="BS366" s="60"/>
      <c r="BT366" s="60"/>
      <c r="BU366" s="60"/>
      <c r="BV366" s="60"/>
      <c r="BW366" s="60"/>
      <c r="BX366" s="60"/>
      <c r="BY366" s="60"/>
    </row>
    <row r="367">
      <c r="A367" s="224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  <c r="BQ367" s="60"/>
      <c r="BR367" s="60"/>
      <c r="BS367" s="60"/>
      <c r="BT367" s="60"/>
      <c r="BU367" s="60"/>
      <c r="BV367" s="60"/>
      <c r="BW367" s="60"/>
      <c r="BX367" s="60"/>
      <c r="BY367" s="60"/>
    </row>
    <row r="368">
      <c r="A368" s="224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  <c r="BQ368" s="60"/>
      <c r="BR368" s="60"/>
      <c r="BS368" s="60"/>
      <c r="BT368" s="60"/>
      <c r="BU368" s="60"/>
      <c r="BV368" s="60"/>
      <c r="BW368" s="60"/>
      <c r="BX368" s="60"/>
      <c r="BY368" s="60"/>
    </row>
    <row r="369">
      <c r="A369" s="224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  <c r="BQ369" s="60"/>
      <c r="BR369" s="60"/>
      <c r="BS369" s="60"/>
      <c r="BT369" s="60"/>
      <c r="BU369" s="60"/>
      <c r="BV369" s="60"/>
      <c r="BW369" s="60"/>
      <c r="BX369" s="60"/>
      <c r="BY369" s="60"/>
    </row>
    <row r="370">
      <c r="A370" s="224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  <c r="BQ370" s="60"/>
      <c r="BR370" s="60"/>
      <c r="BS370" s="60"/>
      <c r="BT370" s="60"/>
      <c r="BU370" s="60"/>
      <c r="BV370" s="60"/>
      <c r="BW370" s="60"/>
      <c r="BX370" s="60"/>
      <c r="BY370" s="60"/>
    </row>
    <row r="371">
      <c r="A371" s="224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  <c r="BQ371" s="60"/>
      <c r="BR371" s="60"/>
      <c r="BS371" s="60"/>
      <c r="BT371" s="60"/>
      <c r="BU371" s="60"/>
      <c r="BV371" s="60"/>
      <c r="BW371" s="60"/>
      <c r="BX371" s="60"/>
      <c r="BY371" s="60"/>
    </row>
    <row r="372">
      <c r="A372" s="224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  <c r="BQ372" s="60"/>
      <c r="BR372" s="60"/>
      <c r="BS372" s="60"/>
      <c r="BT372" s="60"/>
      <c r="BU372" s="60"/>
      <c r="BV372" s="60"/>
      <c r="BW372" s="60"/>
      <c r="BX372" s="60"/>
      <c r="BY372" s="60"/>
    </row>
    <row r="373">
      <c r="A373" s="224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</row>
    <row r="374">
      <c r="A374" s="224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  <c r="BQ374" s="60"/>
      <c r="BR374" s="60"/>
      <c r="BS374" s="60"/>
      <c r="BT374" s="60"/>
      <c r="BU374" s="60"/>
      <c r="BV374" s="60"/>
      <c r="BW374" s="60"/>
      <c r="BX374" s="60"/>
      <c r="BY374" s="60"/>
    </row>
    <row r="375">
      <c r="A375" s="224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  <c r="BQ375" s="60"/>
      <c r="BR375" s="60"/>
      <c r="BS375" s="60"/>
      <c r="BT375" s="60"/>
      <c r="BU375" s="60"/>
      <c r="BV375" s="60"/>
      <c r="BW375" s="60"/>
      <c r="BX375" s="60"/>
      <c r="BY375" s="60"/>
    </row>
    <row r="376">
      <c r="A376" s="224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  <c r="BQ376" s="60"/>
      <c r="BR376" s="60"/>
      <c r="BS376" s="60"/>
      <c r="BT376" s="60"/>
      <c r="BU376" s="60"/>
      <c r="BV376" s="60"/>
      <c r="BW376" s="60"/>
      <c r="BX376" s="60"/>
      <c r="BY376" s="60"/>
    </row>
    <row r="377">
      <c r="A377" s="224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  <c r="BQ377" s="60"/>
      <c r="BR377" s="60"/>
      <c r="BS377" s="60"/>
      <c r="BT377" s="60"/>
      <c r="BU377" s="60"/>
      <c r="BV377" s="60"/>
      <c r="BW377" s="60"/>
      <c r="BX377" s="60"/>
      <c r="BY377" s="60"/>
    </row>
    <row r="378">
      <c r="A378" s="224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  <c r="BQ378" s="60"/>
      <c r="BR378" s="60"/>
      <c r="BS378" s="60"/>
      <c r="BT378" s="60"/>
      <c r="BU378" s="60"/>
      <c r="BV378" s="60"/>
      <c r="BW378" s="60"/>
      <c r="BX378" s="60"/>
      <c r="BY378" s="60"/>
    </row>
    <row r="379">
      <c r="A379" s="224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  <c r="BQ379" s="60"/>
      <c r="BR379" s="60"/>
      <c r="BS379" s="60"/>
      <c r="BT379" s="60"/>
      <c r="BU379" s="60"/>
      <c r="BV379" s="60"/>
      <c r="BW379" s="60"/>
      <c r="BX379" s="60"/>
      <c r="BY379" s="60"/>
    </row>
    <row r="380">
      <c r="A380" s="224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  <c r="BQ380" s="60"/>
      <c r="BR380" s="60"/>
      <c r="BS380" s="60"/>
      <c r="BT380" s="60"/>
      <c r="BU380" s="60"/>
      <c r="BV380" s="60"/>
      <c r="BW380" s="60"/>
      <c r="BX380" s="60"/>
      <c r="BY380" s="60"/>
    </row>
    <row r="381">
      <c r="A381" s="224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  <c r="BQ381" s="60"/>
      <c r="BR381" s="60"/>
      <c r="BS381" s="60"/>
      <c r="BT381" s="60"/>
      <c r="BU381" s="60"/>
      <c r="BV381" s="60"/>
      <c r="BW381" s="60"/>
      <c r="BX381" s="60"/>
      <c r="BY381" s="60"/>
    </row>
    <row r="382">
      <c r="A382" s="224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  <c r="BQ382" s="60"/>
      <c r="BR382" s="60"/>
      <c r="BS382" s="60"/>
      <c r="BT382" s="60"/>
      <c r="BU382" s="60"/>
      <c r="BV382" s="60"/>
      <c r="BW382" s="60"/>
      <c r="BX382" s="60"/>
      <c r="BY382" s="60"/>
    </row>
    <row r="383">
      <c r="A383" s="224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  <c r="BQ383" s="60"/>
      <c r="BR383" s="60"/>
      <c r="BS383" s="60"/>
      <c r="BT383" s="60"/>
      <c r="BU383" s="60"/>
      <c r="BV383" s="60"/>
      <c r="BW383" s="60"/>
      <c r="BX383" s="60"/>
      <c r="BY383" s="60"/>
    </row>
    <row r="384">
      <c r="A384" s="224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  <c r="BQ384" s="60"/>
      <c r="BR384" s="60"/>
      <c r="BS384" s="60"/>
      <c r="BT384" s="60"/>
      <c r="BU384" s="60"/>
      <c r="BV384" s="60"/>
      <c r="BW384" s="60"/>
      <c r="BX384" s="60"/>
      <c r="BY384" s="60"/>
    </row>
    <row r="385">
      <c r="A385" s="224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  <c r="BQ385" s="60"/>
      <c r="BR385" s="60"/>
      <c r="BS385" s="60"/>
      <c r="BT385" s="60"/>
      <c r="BU385" s="60"/>
      <c r="BV385" s="60"/>
      <c r="BW385" s="60"/>
      <c r="BX385" s="60"/>
      <c r="BY385" s="60"/>
    </row>
    <row r="386">
      <c r="A386" s="224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  <c r="BQ386" s="60"/>
      <c r="BR386" s="60"/>
      <c r="BS386" s="60"/>
      <c r="BT386" s="60"/>
      <c r="BU386" s="60"/>
      <c r="BV386" s="60"/>
      <c r="BW386" s="60"/>
      <c r="BX386" s="60"/>
      <c r="BY386" s="60"/>
    </row>
    <row r="387">
      <c r="A387" s="224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  <c r="BQ387" s="60"/>
      <c r="BR387" s="60"/>
      <c r="BS387" s="60"/>
      <c r="BT387" s="60"/>
      <c r="BU387" s="60"/>
      <c r="BV387" s="60"/>
      <c r="BW387" s="60"/>
      <c r="BX387" s="60"/>
      <c r="BY387" s="60"/>
    </row>
    <row r="388">
      <c r="A388" s="224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  <c r="BQ388" s="60"/>
      <c r="BR388" s="60"/>
      <c r="BS388" s="60"/>
      <c r="BT388" s="60"/>
      <c r="BU388" s="60"/>
      <c r="BV388" s="60"/>
      <c r="BW388" s="60"/>
      <c r="BX388" s="60"/>
      <c r="BY388" s="60"/>
    </row>
    <row r="389">
      <c r="A389" s="224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  <c r="BQ389" s="60"/>
      <c r="BR389" s="60"/>
      <c r="BS389" s="60"/>
      <c r="BT389" s="60"/>
      <c r="BU389" s="60"/>
      <c r="BV389" s="60"/>
      <c r="BW389" s="60"/>
      <c r="BX389" s="60"/>
      <c r="BY389" s="60"/>
    </row>
    <row r="390">
      <c r="A390" s="224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  <c r="BQ390" s="60"/>
      <c r="BR390" s="60"/>
      <c r="BS390" s="60"/>
      <c r="BT390" s="60"/>
      <c r="BU390" s="60"/>
      <c r="BV390" s="60"/>
      <c r="BW390" s="60"/>
      <c r="BX390" s="60"/>
      <c r="BY390" s="60"/>
    </row>
    <row r="391">
      <c r="A391" s="224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  <c r="BQ391" s="60"/>
      <c r="BR391" s="60"/>
      <c r="BS391" s="60"/>
      <c r="BT391" s="60"/>
      <c r="BU391" s="60"/>
      <c r="BV391" s="60"/>
      <c r="BW391" s="60"/>
      <c r="BX391" s="60"/>
      <c r="BY391" s="60"/>
    </row>
    <row r="392">
      <c r="A392" s="224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  <c r="BQ392" s="60"/>
      <c r="BR392" s="60"/>
      <c r="BS392" s="60"/>
      <c r="BT392" s="60"/>
      <c r="BU392" s="60"/>
      <c r="BV392" s="60"/>
      <c r="BW392" s="60"/>
      <c r="BX392" s="60"/>
      <c r="BY392" s="60"/>
    </row>
    <row r="393">
      <c r="A393" s="224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  <c r="BQ393" s="60"/>
      <c r="BR393" s="60"/>
      <c r="BS393" s="60"/>
      <c r="BT393" s="60"/>
      <c r="BU393" s="60"/>
      <c r="BV393" s="60"/>
      <c r="BW393" s="60"/>
      <c r="BX393" s="60"/>
      <c r="BY393" s="60"/>
    </row>
    <row r="394">
      <c r="A394" s="224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  <c r="BQ394" s="60"/>
      <c r="BR394" s="60"/>
      <c r="BS394" s="60"/>
      <c r="BT394" s="60"/>
      <c r="BU394" s="60"/>
      <c r="BV394" s="60"/>
      <c r="BW394" s="60"/>
      <c r="BX394" s="60"/>
      <c r="BY394" s="60"/>
    </row>
    <row r="395">
      <c r="A395" s="224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  <c r="BQ395" s="60"/>
      <c r="BR395" s="60"/>
      <c r="BS395" s="60"/>
      <c r="BT395" s="60"/>
      <c r="BU395" s="60"/>
      <c r="BV395" s="60"/>
      <c r="BW395" s="60"/>
      <c r="BX395" s="60"/>
      <c r="BY395" s="60"/>
    </row>
    <row r="396">
      <c r="A396" s="224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</row>
    <row r="397">
      <c r="A397" s="224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  <c r="BQ397" s="60"/>
      <c r="BR397" s="60"/>
      <c r="BS397" s="60"/>
      <c r="BT397" s="60"/>
      <c r="BU397" s="60"/>
      <c r="BV397" s="60"/>
      <c r="BW397" s="60"/>
      <c r="BX397" s="60"/>
      <c r="BY397" s="60"/>
    </row>
    <row r="398">
      <c r="A398" s="224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  <c r="BQ398" s="60"/>
      <c r="BR398" s="60"/>
      <c r="BS398" s="60"/>
      <c r="BT398" s="60"/>
      <c r="BU398" s="60"/>
      <c r="BV398" s="60"/>
      <c r="BW398" s="60"/>
      <c r="BX398" s="60"/>
      <c r="BY398" s="60"/>
    </row>
    <row r="399">
      <c r="A399" s="224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  <c r="BQ399" s="60"/>
      <c r="BR399" s="60"/>
      <c r="BS399" s="60"/>
      <c r="BT399" s="60"/>
      <c r="BU399" s="60"/>
      <c r="BV399" s="60"/>
      <c r="BW399" s="60"/>
      <c r="BX399" s="60"/>
      <c r="BY399" s="60"/>
    </row>
    <row r="400">
      <c r="A400" s="224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  <c r="BQ400" s="60"/>
      <c r="BR400" s="60"/>
      <c r="BS400" s="60"/>
      <c r="BT400" s="60"/>
      <c r="BU400" s="60"/>
      <c r="BV400" s="60"/>
      <c r="BW400" s="60"/>
      <c r="BX400" s="60"/>
      <c r="BY400" s="60"/>
    </row>
    <row r="401">
      <c r="A401" s="224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  <c r="BQ401" s="60"/>
      <c r="BR401" s="60"/>
      <c r="BS401" s="60"/>
      <c r="BT401" s="60"/>
      <c r="BU401" s="60"/>
      <c r="BV401" s="60"/>
      <c r="BW401" s="60"/>
      <c r="BX401" s="60"/>
      <c r="BY401" s="60"/>
    </row>
    <row r="402">
      <c r="A402" s="224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  <c r="BQ402" s="60"/>
      <c r="BR402" s="60"/>
      <c r="BS402" s="60"/>
      <c r="BT402" s="60"/>
      <c r="BU402" s="60"/>
      <c r="BV402" s="60"/>
      <c r="BW402" s="60"/>
      <c r="BX402" s="60"/>
      <c r="BY402" s="60"/>
    </row>
    <row r="403">
      <c r="A403" s="224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  <c r="BQ403" s="60"/>
      <c r="BR403" s="60"/>
      <c r="BS403" s="60"/>
      <c r="BT403" s="60"/>
      <c r="BU403" s="60"/>
      <c r="BV403" s="60"/>
      <c r="BW403" s="60"/>
      <c r="BX403" s="60"/>
      <c r="BY403" s="60"/>
    </row>
    <row r="404">
      <c r="A404" s="224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  <c r="BQ404" s="60"/>
      <c r="BR404" s="60"/>
      <c r="BS404" s="60"/>
      <c r="BT404" s="60"/>
      <c r="BU404" s="60"/>
      <c r="BV404" s="60"/>
      <c r="BW404" s="60"/>
      <c r="BX404" s="60"/>
      <c r="BY404" s="60"/>
    </row>
    <row r="405">
      <c r="A405" s="224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  <c r="BQ405" s="60"/>
      <c r="BR405" s="60"/>
      <c r="BS405" s="60"/>
      <c r="BT405" s="60"/>
      <c r="BU405" s="60"/>
      <c r="BV405" s="60"/>
      <c r="BW405" s="60"/>
      <c r="BX405" s="60"/>
      <c r="BY405" s="60"/>
    </row>
    <row r="406">
      <c r="A406" s="224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</row>
    <row r="407">
      <c r="A407" s="224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</row>
    <row r="408">
      <c r="A408" s="224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</row>
    <row r="409">
      <c r="A409" s="224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</row>
    <row r="410">
      <c r="A410" s="224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  <c r="BQ410" s="60"/>
      <c r="BR410" s="60"/>
      <c r="BS410" s="60"/>
      <c r="BT410" s="60"/>
      <c r="BU410" s="60"/>
      <c r="BV410" s="60"/>
      <c r="BW410" s="60"/>
      <c r="BX410" s="60"/>
      <c r="BY410" s="60"/>
    </row>
    <row r="411">
      <c r="A411" s="224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  <c r="BQ411" s="60"/>
      <c r="BR411" s="60"/>
      <c r="BS411" s="60"/>
      <c r="BT411" s="60"/>
      <c r="BU411" s="60"/>
      <c r="BV411" s="60"/>
      <c r="BW411" s="60"/>
      <c r="BX411" s="60"/>
      <c r="BY411" s="60"/>
    </row>
    <row r="412">
      <c r="A412" s="224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  <c r="BQ412" s="60"/>
      <c r="BR412" s="60"/>
      <c r="BS412" s="60"/>
      <c r="BT412" s="60"/>
      <c r="BU412" s="60"/>
      <c r="BV412" s="60"/>
      <c r="BW412" s="60"/>
      <c r="BX412" s="60"/>
      <c r="BY412" s="60"/>
    </row>
    <row r="413">
      <c r="A413" s="224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  <c r="BQ413" s="60"/>
      <c r="BR413" s="60"/>
      <c r="BS413" s="60"/>
      <c r="BT413" s="60"/>
      <c r="BU413" s="60"/>
      <c r="BV413" s="60"/>
      <c r="BW413" s="60"/>
      <c r="BX413" s="60"/>
      <c r="BY413" s="60"/>
    </row>
    <row r="414">
      <c r="A414" s="224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  <c r="BQ414" s="60"/>
      <c r="BR414" s="60"/>
      <c r="BS414" s="60"/>
      <c r="BT414" s="60"/>
      <c r="BU414" s="60"/>
      <c r="BV414" s="60"/>
      <c r="BW414" s="60"/>
      <c r="BX414" s="60"/>
      <c r="BY414" s="60"/>
    </row>
    <row r="415">
      <c r="A415" s="224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  <c r="BQ415" s="60"/>
      <c r="BR415" s="60"/>
      <c r="BS415" s="60"/>
      <c r="BT415" s="60"/>
      <c r="BU415" s="60"/>
      <c r="BV415" s="60"/>
      <c r="BW415" s="60"/>
      <c r="BX415" s="60"/>
      <c r="BY415" s="60"/>
    </row>
    <row r="416">
      <c r="A416" s="224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  <c r="BQ416" s="60"/>
      <c r="BR416" s="60"/>
      <c r="BS416" s="60"/>
      <c r="BT416" s="60"/>
      <c r="BU416" s="60"/>
      <c r="BV416" s="60"/>
      <c r="BW416" s="60"/>
      <c r="BX416" s="60"/>
      <c r="BY416" s="60"/>
    </row>
    <row r="417">
      <c r="A417" s="224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  <c r="BQ417" s="60"/>
      <c r="BR417" s="60"/>
      <c r="BS417" s="60"/>
      <c r="BT417" s="60"/>
      <c r="BU417" s="60"/>
      <c r="BV417" s="60"/>
      <c r="BW417" s="60"/>
      <c r="BX417" s="60"/>
      <c r="BY417" s="60"/>
    </row>
    <row r="418">
      <c r="A418" s="224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  <c r="BQ418" s="60"/>
      <c r="BR418" s="60"/>
      <c r="BS418" s="60"/>
      <c r="BT418" s="60"/>
      <c r="BU418" s="60"/>
      <c r="BV418" s="60"/>
      <c r="BW418" s="60"/>
      <c r="BX418" s="60"/>
      <c r="BY418" s="60"/>
    </row>
    <row r="419">
      <c r="A419" s="224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  <c r="BQ419" s="60"/>
      <c r="BR419" s="60"/>
      <c r="BS419" s="60"/>
      <c r="BT419" s="60"/>
      <c r="BU419" s="60"/>
      <c r="BV419" s="60"/>
      <c r="BW419" s="60"/>
      <c r="BX419" s="60"/>
      <c r="BY419" s="60"/>
    </row>
    <row r="420">
      <c r="A420" s="224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  <c r="BQ420" s="60"/>
      <c r="BR420" s="60"/>
      <c r="BS420" s="60"/>
      <c r="BT420" s="60"/>
      <c r="BU420" s="60"/>
      <c r="BV420" s="60"/>
      <c r="BW420" s="60"/>
      <c r="BX420" s="60"/>
      <c r="BY420" s="60"/>
    </row>
    <row r="421">
      <c r="A421" s="224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  <c r="BQ421" s="60"/>
      <c r="BR421" s="60"/>
      <c r="BS421" s="60"/>
      <c r="BT421" s="60"/>
      <c r="BU421" s="60"/>
      <c r="BV421" s="60"/>
      <c r="BW421" s="60"/>
      <c r="BX421" s="60"/>
      <c r="BY421" s="60"/>
    </row>
    <row r="422">
      <c r="A422" s="224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  <c r="BQ422" s="60"/>
      <c r="BR422" s="60"/>
      <c r="BS422" s="60"/>
      <c r="BT422" s="60"/>
      <c r="BU422" s="60"/>
      <c r="BV422" s="60"/>
      <c r="BW422" s="60"/>
      <c r="BX422" s="60"/>
      <c r="BY422" s="60"/>
    </row>
    <row r="423">
      <c r="A423" s="224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  <c r="BQ423" s="60"/>
      <c r="BR423" s="60"/>
      <c r="BS423" s="60"/>
      <c r="BT423" s="60"/>
      <c r="BU423" s="60"/>
      <c r="BV423" s="60"/>
      <c r="BW423" s="60"/>
      <c r="BX423" s="60"/>
      <c r="BY423" s="60"/>
    </row>
    <row r="424">
      <c r="A424" s="224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  <c r="BQ424" s="60"/>
      <c r="BR424" s="60"/>
      <c r="BS424" s="60"/>
      <c r="BT424" s="60"/>
      <c r="BU424" s="60"/>
      <c r="BV424" s="60"/>
      <c r="BW424" s="60"/>
      <c r="BX424" s="60"/>
      <c r="BY424" s="60"/>
    </row>
    <row r="425">
      <c r="A425" s="224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  <c r="BQ425" s="60"/>
      <c r="BR425" s="60"/>
      <c r="BS425" s="60"/>
      <c r="BT425" s="60"/>
      <c r="BU425" s="60"/>
      <c r="BV425" s="60"/>
      <c r="BW425" s="60"/>
      <c r="BX425" s="60"/>
      <c r="BY425" s="60"/>
    </row>
    <row r="426">
      <c r="A426" s="224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  <c r="BQ426" s="60"/>
      <c r="BR426" s="60"/>
      <c r="BS426" s="60"/>
      <c r="BT426" s="60"/>
      <c r="BU426" s="60"/>
      <c r="BV426" s="60"/>
      <c r="BW426" s="60"/>
      <c r="BX426" s="60"/>
      <c r="BY426" s="60"/>
    </row>
    <row r="427">
      <c r="A427" s="224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  <c r="BQ427" s="60"/>
      <c r="BR427" s="60"/>
      <c r="BS427" s="60"/>
      <c r="BT427" s="60"/>
      <c r="BU427" s="60"/>
      <c r="BV427" s="60"/>
      <c r="BW427" s="60"/>
      <c r="BX427" s="60"/>
      <c r="BY427" s="60"/>
    </row>
    <row r="428">
      <c r="A428" s="224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</row>
    <row r="429">
      <c r="A429" s="224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</row>
    <row r="430">
      <c r="A430" s="224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  <c r="BQ430" s="60"/>
      <c r="BR430" s="60"/>
      <c r="BS430" s="60"/>
      <c r="BT430" s="60"/>
      <c r="BU430" s="60"/>
      <c r="BV430" s="60"/>
      <c r="BW430" s="60"/>
      <c r="BX430" s="60"/>
      <c r="BY430" s="60"/>
    </row>
    <row r="431">
      <c r="A431" s="224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  <c r="BS431" s="60"/>
      <c r="BT431" s="60"/>
      <c r="BU431" s="60"/>
      <c r="BV431" s="60"/>
      <c r="BW431" s="60"/>
      <c r="BX431" s="60"/>
      <c r="BY431" s="60"/>
    </row>
    <row r="432">
      <c r="A432" s="224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  <c r="BS432" s="60"/>
      <c r="BT432" s="60"/>
      <c r="BU432" s="60"/>
      <c r="BV432" s="60"/>
      <c r="BW432" s="60"/>
      <c r="BX432" s="60"/>
      <c r="BY432" s="60"/>
    </row>
    <row r="433">
      <c r="A433" s="224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  <c r="BS433" s="60"/>
      <c r="BT433" s="60"/>
      <c r="BU433" s="60"/>
      <c r="BV433" s="60"/>
      <c r="BW433" s="60"/>
      <c r="BX433" s="60"/>
      <c r="BY433" s="60"/>
    </row>
    <row r="434">
      <c r="A434" s="224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  <c r="BS434" s="60"/>
      <c r="BT434" s="60"/>
      <c r="BU434" s="60"/>
      <c r="BV434" s="60"/>
      <c r="BW434" s="60"/>
      <c r="BX434" s="60"/>
      <c r="BY434" s="60"/>
    </row>
    <row r="435">
      <c r="A435" s="224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  <c r="BS435" s="60"/>
      <c r="BT435" s="60"/>
      <c r="BU435" s="60"/>
      <c r="BV435" s="60"/>
      <c r="BW435" s="60"/>
      <c r="BX435" s="60"/>
      <c r="BY435" s="60"/>
    </row>
    <row r="436">
      <c r="A436" s="224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  <c r="BS436" s="60"/>
      <c r="BT436" s="60"/>
      <c r="BU436" s="60"/>
      <c r="BV436" s="60"/>
      <c r="BW436" s="60"/>
      <c r="BX436" s="60"/>
      <c r="BY436" s="60"/>
    </row>
    <row r="437">
      <c r="A437" s="224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  <c r="BS437" s="60"/>
      <c r="BT437" s="60"/>
      <c r="BU437" s="60"/>
      <c r="BV437" s="60"/>
      <c r="BW437" s="60"/>
      <c r="BX437" s="60"/>
      <c r="BY437" s="60"/>
    </row>
    <row r="438">
      <c r="A438" s="224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  <c r="BS438" s="60"/>
      <c r="BT438" s="60"/>
      <c r="BU438" s="60"/>
      <c r="BV438" s="60"/>
      <c r="BW438" s="60"/>
      <c r="BX438" s="60"/>
      <c r="BY438" s="60"/>
    </row>
    <row r="439">
      <c r="A439" s="224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  <c r="BS439" s="60"/>
      <c r="BT439" s="60"/>
      <c r="BU439" s="60"/>
      <c r="BV439" s="60"/>
      <c r="BW439" s="60"/>
      <c r="BX439" s="60"/>
      <c r="BY439" s="60"/>
    </row>
    <row r="440">
      <c r="A440" s="224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  <c r="BS440" s="60"/>
      <c r="BT440" s="60"/>
      <c r="BU440" s="60"/>
      <c r="BV440" s="60"/>
      <c r="BW440" s="60"/>
      <c r="BX440" s="60"/>
      <c r="BY440" s="60"/>
    </row>
    <row r="441">
      <c r="A441" s="224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  <c r="BS441" s="60"/>
      <c r="BT441" s="60"/>
      <c r="BU441" s="60"/>
      <c r="BV441" s="60"/>
      <c r="BW441" s="60"/>
      <c r="BX441" s="60"/>
      <c r="BY441" s="60"/>
    </row>
    <row r="442">
      <c r="A442" s="224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  <c r="BS442" s="60"/>
      <c r="BT442" s="60"/>
      <c r="BU442" s="60"/>
      <c r="BV442" s="60"/>
      <c r="BW442" s="60"/>
      <c r="BX442" s="60"/>
      <c r="BY442" s="60"/>
    </row>
    <row r="443">
      <c r="A443" s="224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  <c r="BS443" s="60"/>
      <c r="BT443" s="60"/>
      <c r="BU443" s="60"/>
      <c r="BV443" s="60"/>
      <c r="BW443" s="60"/>
      <c r="BX443" s="60"/>
      <c r="BY443" s="60"/>
    </row>
    <row r="444">
      <c r="A444" s="224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  <c r="BS444" s="60"/>
      <c r="BT444" s="60"/>
      <c r="BU444" s="60"/>
      <c r="BV444" s="60"/>
      <c r="BW444" s="60"/>
      <c r="BX444" s="60"/>
      <c r="BY444" s="60"/>
    </row>
    <row r="445">
      <c r="A445" s="224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  <c r="BS445" s="60"/>
      <c r="BT445" s="60"/>
      <c r="BU445" s="60"/>
      <c r="BV445" s="60"/>
      <c r="BW445" s="60"/>
      <c r="BX445" s="60"/>
      <c r="BY445" s="60"/>
    </row>
    <row r="446">
      <c r="A446" s="224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  <c r="BS446" s="60"/>
      <c r="BT446" s="60"/>
      <c r="BU446" s="60"/>
      <c r="BV446" s="60"/>
      <c r="BW446" s="60"/>
      <c r="BX446" s="60"/>
      <c r="BY446" s="60"/>
    </row>
    <row r="447">
      <c r="A447" s="224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  <c r="BS447" s="60"/>
      <c r="BT447" s="60"/>
      <c r="BU447" s="60"/>
      <c r="BV447" s="60"/>
      <c r="BW447" s="60"/>
      <c r="BX447" s="60"/>
      <c r="BY447" s="60"/>
    </row>
    <row r="448">
      <c r="A448" s="224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  <c r="BS448" s="60"/>
      <c r="BT448" s="60"/>
      <c r="BU448" s="60"/>
      <c r="BV448" s="60"/>
      <c r="BW448" s="60"/>
      <c r="BX448" s="60"/>
      <c r="BY448" s="60"/>
    </row>
    <row r="449">
      <c r="A449" s="224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  <c r="BS449" s="60"/>
      <c r="BT449" s="60"/>
      <c r="BU449" s="60"/>
      <c r="BV449" s="60"/>
      <c r="BW449" s="60"/>
      <c r="BX449" s="60"/>
      <c r="BY449" s="60"/>
    </row>
    <row r="450">
      <c r="A450" s="224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  <c r="BS450" s="60"/>
      <c r="BT450" s="60"/>
      <c r="BU450" s="60"/>
      <c r="BV450" s="60"/>
      <c r="BW450" s="60"/>
      <c r="BX450" s="60"/>
      <c r="BY450" s="60"/>
    </row>
    <row r="451">
      <c r="A451" s="224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  <c r="BS451" s="60"/>
      <c r="BT451" s="60"/>
      <c r="BU451" s="60"/>
      <c r="BV451" s="60"/>
      <c r="BW451" s="60"/>
      <c r="BX451" s="60"/>
      <c r="BY451" s="60"/>
    </row>
    <row r="452">
      <c r="A452" s="224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</row>
    <row r="453">
      <c r="A453" s="224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</row>
    <row r="454">
      <c r="A454" s="224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</row>
    <row r="455">
      <c r="A455" s="224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  <c r="BS455" s="60"/>
      <c r="BT455" s="60"/>
      <c r="BU455" s="60"/>
      <c r="BV455" s="60"/>
      <c r="BW455" s="60"/>
      <c r="BX455" s="60"/>
      <c r="BY455" s="60"/>
    </row>
    <row r="456">
      <c r="A456" s="224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  <c r="BS456" s="60"/>
      <c r="BT456" s="60"/>
      <c r="BU456" s="60"/>
      <c r="BV456" s="60"/>
      <c r="BW456" s="60"/>
      <c r="BX456" s="60"/>
      <c r="BY456" s="60"/>
    </row>
    <row r="457">
      <c r="A457" s="224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  <c r="BS457" s="60"/>
      <c r="BT457" s="60"/>
      <c r="BU457" s="60"/>
      <c r="BV457" s="60"/>
      <c r="BW457" s="60"/>
      <c r="BX457" s="60"/>
      <c r="BY457" s="60"/>
    </row>
    <row r="458">
      <c r="A458" s="224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  <c r="BS458" s="60"/>
      <c r="BT458" s="60"/>
      <c r="BU458" s="60"/>
      <c r="BV458" s="60"/>
      <c r="BW458" s="60"/>
      <c r="BX458" s="60"/>
      <c r="BY458" s="60"/>
    </row>
    <row r="459">
      <c r="A459" s="224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  <c r="BS459" s="60"/>
      <c r="BT459" s="60"/>
      <c r="BU459" s="60"/>
      <c r="BV459" s="60"/>
      <c r="BW459" s="60"/>
      <c r="BX459" s="60"/>
      <c r="BY459" s="60"/>
    </row>
    <row r="460">
      <c r="A460" s="224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  <c r="BS460" s="60"/>
      <c r="BT460" s="60"/>
      <c r="BU460" s="60"/>
      <c r="BV460" s="60"/>
      <c r="BW460" s="60"/>
      <c r="BX460" s="60"/>
      <c r="BY460" s="60"/>
    </row>
    <row r="461">
      <c r="A461" s="224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  <c r="BS461" s="60"/>
      <c r="BT461" s="60"/>
      <c r="BU461" s="60"/>
      <c r="BV461" s="60"/>
      <c r="BW461" s="60"/>
      <c r="BX461" s="60"/>
      <c r="BY461" s="60"/>
    </row>
    <row r="462">
      <c r="A462" s="224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  <c r="BS462" s="60"/>
      <c r="BT462" s="60"/>
      <c r="BU462" s="60"/>
      <c r="BV462" s="60"/>
      <c r="BW462" s="60"/>
      <c r="BX462" s="60"/>
      <c r="BY462" s="60"/>
    </row>
    <row r="463">
      <c r="A463" s="224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  <c r="BS463" s="60"/>
      <c r="BT463" s="60"/>
      <c r="BU463" s="60"/>
      <c r="BV463" s="60"/>
      <c r="BW463" s="60"/>
      <c r="BX463" s="60"/>
      <c r="BY463" s="60"/>
    </row>
    <row r="464">
      <c r="A464" s="224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  <c r="BS464" s="60"/>
      <c r="BT464" s="60"/>
      <c r="BU464" s="60"/>
      <c r="BV464" s="60"/>
      <c r="BW464" s="60"/>
      <c r="BX464" s="60"/>
      <c r="BY464" s="60"/>
    </row>
    <row r="465">
      <c r="A465" s="224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  <c r="BS465" s="60"/>
      <c r="BT465" s="60"/>
      <c r="BU465" s="60"/>
      <c r="BV465" s="60"/>
      <c r="BW465" s="60"/>
      <c r="BX465" s="60"/>
      <c r="BY465" s="60"/>
    </row>
    <row r="466">
      <c r="A466" s="224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  <c r="BQ466" s="60"/>
      <c r="BR466" s="60"/>
      <c r="BS466" s="60"/>
      <c r="BT466" s="60"/>
      <c r="BU466" s="60"/>
      <c r="BV466" s="60"/>
      <c r="BW466" s="60"/>
      <c r="BX466" s="60"/>
      <c r="BY466" s="60"/>
    </row>
    <row r="467">
      <c r="A467" s="224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  <c r="BQ467" s="60"/>
      <c r="BR467" s="60"/>
      <c r="BS467" s="60"/>
      <c r="BT467" s="60"/>
      <c r="BU467" s="60"/>
      <c r="BV467" s="60"/>
      <c r="BW467" s="60"/>
      <c r="BX467" s="60"/>
      <c r="BY467" s="60"/>
    </row>
    <row r="468">
      <c r="A468" s="224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  <c r="BQ468" s="60"/>
      <c r="BR468" s="60"/>
      <c r="BS468" s="60"/>
      <c r="BT468" s="60"/>
      <c r="BU468" s="60"/>
      <c r="BV468" s="60"/>
      <c r="BW468" s="60"/>
      <c r="BX468" s="60"/>
      <c r="BY468" s="60"/>
    </row>
    <row r="469">
      <c r="A469" s="224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  <c r="BQ469" s="60"/>
      <c r="BR469" s="60"/>
      <c r="BS469" s="60"/>
      <c r="BT469" s="60"/>
      <c r="BU469" s="60"/>
      <c r="BV469" s="60"/>
      <c r="BW469" s="60"/>
      <c r="BX469" s="60"/>
      <c r="BY469" s="60"/>
    </row>
    <row r="470">
      <c r="A470" s="224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  <c r="BQ470" s="60"/>
      <c r="BR470" s="60"/>
      <c r="BS470" s="60"/>
      <c r="BT470" s="60"/>
      <c r="BU470" s="60"/>
      <c r="BV470" s="60"/>
      <c r="BW470" s="60"/>
      <c r="BX470" s="60"/>
      <c r="BY470" s="60"/>
    </row>
    <row r="471">
      <c r="A471" s="224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  <c r="BQ471" s="60"/>
      <c r="BR471" s="60"/>
      <c r="BS471" s="60"/>
      <c r="BT471" s="60"/>
      <c r="BU471" s="60"/>
      <c r="BV471" s="60"/>
      <c r="BW471" s="60"/>
      <c r="BX471" s="60"/>
      <c r="BY471" s="60"/>
    </row>
    <row r="472">
      <c r="A472" s="224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  <c r="BQ472" s="60"/>
      <c r="BR472" s="60"/>
      <c r="BS472" s="60"/>
      <c r="BT472" s="60"/>
      <c r="BU472" s="60"/>
      <c r="BV472" s="60"/>
      <c r="BW472" s="60"/>
      <c r="BX472" s="60"/>
      <c r="BY472" s="60"/>
    </row>
    <row r="473">
      <c r="A473" s="224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  <c r="BQ473" s="60"/>
      <c r="BR473" s="60"/>
      <c r="BS473" s="60"/>
      <c r="BT473" s="60"/>
      <c r="BU473" s="60"/>
      <c r="BV473" s="60"/>
      <c r="BW473" s="60"/>
      <c r="BX473" s="60"/>
      <c r="BY473" s="60"/>
    </row>
    <row r="474">
      <c r="A474" s="224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  <c r="BQ474" s="60"/>
      <c r="BR474" s="60"/>
      <c r="BS474" s="60"/>
      <c r="BT474" s="60"/>
      <c r="BU474" s="60"/>
      <c r="BV474" s="60"/>
      <c r="BW474" s="60"/>
      <c r="BX474" s="60"/>
      <c r="BY474" s="60"/>
    </row>
    <row r="475">
      <c r="A475" s="224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  <c r="BQ475" s="60"/>
      <c r="BR475" s="60"/>
      <c r="BS475" s="60"/>
      <c r="BT475" s="60"/>
      <c r="BU475" s="60"/>
      <c r="BV475" s="60"/>
      <c r="BW475" s="60"/>
      <c r="BX475" s="60"/>
      <c r="BY475" s="60"/>
    </row>
    <row r="476">
      <c r="A476" s="224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  <c r="BQ476" s="60"/>
      <c r="BR476" s="60"/>
      <c r="BS476" s="60"/>
      <c r="BT476" s="60"/>
      <c r="BU476" s="60"/>
      <c r="BV476" s="60"/>
      <c r="BW476" s="60"/>
      <c r="BX476" s="60"/>
      <c r="BY476" s="60"/>
    </row>
    <row r="477">
      <c r="A477" s="224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  <c r="BQ477" s="60"/>
      <c r="BR477" s="60"/>
      <c r="BS477" s="60"/>
      <c r="BT477" s="60"/>
      <c r="BU477" s="60"/>
      <c r="BV477" s="60"/>
      <c r="BW477" s="60"/>
      <c r="BX477" s="60"/>
      <c r="BY477" s="60"/>
    </row>
    <row r="478">
      <c r="A478" s="224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  <c r="BQ478" s="60"/>
      <c r="BR478" s="60"/>
      <c r="BS478" s="60"/>
      <c r="BT478" s="60"/>
      <c r="BU478" s="60"/>
      <c r="BV478" s="60"/>
      <c r="BW478" s="60"/>
      <c r="BX478" s="60"/>
      <c r="BY478" s="60"/>
    </row>
    <row r="479">
      <c r="A479" s="224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  <c r="BQ479" s="60"/>
      <c r="BR479" s="60"/>
      <c r="BS479" s="60"/>
      <c r="BT479" s="60"/>
      <c r="BU479" s="60"/>
      <c r="BV479" s="60"/>
      <c r="BW479" s="60"/>
      <c r="BX479" s="60"/>
      <c r="BY479" s="60"/>
    </row>
    <row r="480">
      <c r="A480" s="224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  <c r="BQ480" s="60"/>
      <c r="BR480" s="60"/>
      <c r="BS480" s="60"/>
      <c r="BT480" s="60"/>
      <c r="BU480" s="60"/>
      <c r="BV480" s="60"/>
      <c r="BW480" s="60"/>
      <c r="BX480" s="60"/>
      <c r="BY480" s="60"/>
    </row>
    <row r="481">
      <c r="A481" s="224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  <c r="BQ481" s="60"/>
      <c r="BR481" s="60"/>
      <c r="BS481" s="60"/>
      <c r="BT481" s="60"/>
      <c r="BU481" s="60"/>
      <c r="BV481" s="60"/>
      <c r="BW481" s="60"/>
      <c r="BX481" s="60"/>
      <c r="BY481" s="60"/>
    </row>
    <row r="482">
      <c r="A482" s="224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  <c r="BQ482" s="60"/>
      <c r="BR482" s="60"/>
      <c r="BS482" s="60"/>
      <c r="BT482" s="60"/>
      <c r="BU482" s="60"/>
      <c r="BV482" s="60"/>
      <c r="BW482" s="60"/>
      <c r="BX482" s="60"/>
      <c r="BY482" s="60"/>
    </row>
    <row r="483">
      <c r="A483" s="224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  <c r="BQ483" s="60"/>
      <c r="BR483" s="60"/>
      <c r="BS483" s="60"/>
      <c r="BT483" s="60"/>
      <c r="BU483" s="60"/>
      <c r="BV483" s="60"/>
      <c r="BW483" s="60"/>
      <c r="BX483" s="60"/>
      <c r="BY483" s="60"/>
    </row>
    <row r="484">
      <c r="A484" s="224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  <c r="BQ484" s="60"/>
      <c r="BR484" s="60"/>
      <c r="BS484" s="60"/>
      <c r="BT484" s="60"/>
      <c r="BU484" s="60"/>
      <c r="BV484" s="60"/>
      <c r="BW484" s="60"/>
      <c r="BX484" s="60"/>
      <c r="BY484" s="60"/>
    </row>
    <row r="485">
      <c r="A485" s="224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  <c r="BQ485" s="60"/>
      <c r="BR485" s="60"/>
      <c r="BS485" s="60"/>
      <c r="BT485" s="60"/>
      <c r="BU485" s="60"/>
      <c r="BV485" s="60"/>
      <c r="BW485" s="60"/>
      <c r="BX485" s="60"/>
      <c r="BY485" s="60"/>
    </row>
    <row r="486">
      <c r="A486" s="224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  <c r="BQ486" s="60"/>
      <c r="BR486" s="60"/>
      <c r="BS486" s="60"/>
      <c r="BT486" s="60"/>
      <c r="BU486" s="60"/>
      <c r="BV486" s="60"/>
      <c r="BW486" s="60"/>
      <c r="BX486" s="60"/>
      <c r="BY486" s="60"/>
    </row>
    <row r="487">
      <c r="A487" s="224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  <c r="BQ487" s="60"/>
      <c r="BR487" s="60"/>
      <c r="BS487" s="60"/>
      <c r="BT487" s="60"/>
      <c r="BU487" s="60"/>
      <c r="BV487" s="60"/>
      <c r="BW487" s="60"/>
      <c r="BX487" s="60"/>
      <c r="BY487" s="60"/>
    </row>
    <row r="488">
      <c r="A488" s="224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  <c r="BQ488" s="60"/>
      <c r="BR488" s="60"/>
      <c r="BS488" s="60"/>
      <c r="BT488" s="60"/>
      <c r="BU488" s="60"/>
      <c r="BV488" s="60"/>
      <c r="BW488" s="60"/>
      <c r="BX488" s="60"/>
      <c r="BY488" s="60"/>
    </row>
    <row r="489">
      <c r="A489" s="224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  <c r="BQ489" s="60"/>
      <c r="BR489" s="60"/>
      <c r="BS489" s="60"/>
      <c r="BT489" s="60"/>
      <c r="BU489" s="60"/>
      <c r="BV489" s="60"/>
      <c r="BW489" s="60"/>
      <c r="BX489" s="60"/>
      <c r="BY489" s="60"/>
    </row>
    <row r="490">
      <c r="A490" s="224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  <c r="BQ490" s="60"/>
      <c r="BR490" s="60"/>
      <c r="BS490" s="60"/>
      <c r="BT490" s="60"/>
      <c r="BU490" s="60"/>
      <c r="BV490" s="60"/>
      <c r="BW490" s="60"/>
      <c r="BX490" s="60"/>
      <c r="BY490" s="60"/>
    </row>
    <row r="491">
      <c r="A491" s="224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  <c r="BQ491" s="60"/>
      <c r="BR491" s="60"/>
      <c r="BS491" s="60"/>
      <c r="BT491" s="60"/>
      <c r="BU491" s="60"/>
      <c r="BV491" s="60"/>
      <c r="BW491" s="60"/>
      <c r="BX491" s="60"/>
      <c r="BY491" s="60"/>
    </row>
    <row r="492">
      <c r="A492" s="224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  <c r="BQ492" s="60"/>
      <c r="BR492" s="60"/>
      <c r="BS492" s="60"/>
      <c r="BT492" s="60"/>
      <c r="BU492" s="60"/>
      <c r="BV492" s="60"/>
      <c r="BW492" s="60"/>
      <c r="BX492" s="60"/>
      <c r="BY492" s="60"/>
    </row>
    <row r="493">
      <c r="A493" s="224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  <c r="BQ493" s="60"/>
      <c r="BR493" s="60"/>
      <c r="BS493" s="60"/>
      <c r="BT493" s="60"/>
      <c r="BU493" s="60"/>
      <c r="BV493" s="60"/>
      <c r="BW493" s="60"/>
      <c r="BX493" s="60"/>
      <c r="BY493" s="60"/>
    </row>
    <row r="494">
      <c r="A494" s="224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  <c r="BQ494" s="60"/>
      <c r="BR494" s="60"/>
      <c r="BS494" s="60"/>
      <c r="BT494" s="60"/>
      <c r="BU494" s="60"/>
      <c r="BV494" s="60"/>
      <c r="BW494" s="60"/>
      <c r="BX494" s="60"/>
      <c r="BY494" s="60"/>
    </row>
    <row r="495">
      <c r="A495" s="224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  <c r="BQ495" s="60"/>
      <c r="BR495" s="60"/>
      <c r="BS495" s="60"/>
      <c r="BT495" s="60"/>
      <c r="BU495" s="60"/>
      <c r="BV495" s="60"/>
      <c r="BW495" s="60"/>
      <c r="BX495" s="60"/>
      <c r="BY495" s="60"/>
    </row>
    <row r="496">
      <c r="A496" s="224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</row>
    <row r="497">
      <c r="A497" s="224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</row>
    <row r="498">
      <c r="A498" s="224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</row>
    <row r="499">
      <c r="A499" s="224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</row>
    <row r="500">
      <c r="A500" s="224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  <c r="BQ500" s="60"/>
      <c r="BR500" s="60"/>
      <c r="BS500" s="60"/>
      <c r="BT500" s="60"/>
      <c r="BU500" s="60"/>
      <c r="BV500" s="60"/>
      <c r="BW500" s="60"/>
      <c r="BX500" s="60"/>
      <c r="BY500" s="60"/>
    </row>
    <row r="501">
      <c r="A501" s="224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  <c r="BQ501" s="60"/>
      <c r="BR501" s="60"/>
      <c r="BS501" s="60"/>
      <c r="BT501" s="60"/>
      <c r="BU501" s="60"/>
      <c r="BV501" s="60"/>
      <c r="BW501" s="60"/>
      <c r="BX501" s="60"/>
      <c r="BY501" s="60"/>
    </row>
    <row r="502">
      <c r="A502" s="224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  <c r="BQ502" s="60"/>
      <c r="BR502" s="60"/>
      <c r="BS502" s="60"/>
      <c r="BT502" s="60"/>
      <c r="BU502" s="60"/>
      <c r="BV502" s="60"/>
      <c r="BW502" s="60"/>
      <c r="BX502" s="60"/>
      <c r="BY502" s="60"/>
    </row>
    <row r="503">
      <c r="A503" s="224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  <c r="BQ503" s="60"/>
      <c r="BR503" s="60"/>
      <c r="BS503" s="60"/>
      <c r="BT503" s="60"/>
      <c r="BU503" s="60"/>
      <c r="BV503" s="60"/>
      <c r="BW503" s="60"/>
      <c r="BX503" s="60"/>
      <c r="BY503" s="60"/>
    </row>
    <row r="504">
      <c r="A504" s="224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  <c r="BQ504" s="60"/>
      <c r="BR504" s="60"/>
      <c r="BS504" s="60"/>
      <c r="BT504" s="60"/>
      <c r="BU504" s="60"/>
      <c r="BV504" s="60"/>
      <c r="BW504" s="60"/>
      <c r="BX504" s="60"/>
      <c r="BY504" s="60"/>
    </row>
    <row r="505">
      <c r="A505" s="224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  <c r="BQ505" s="60"/>
      <c r="BR505" s="60"/>
      <c r="BS505" s="60"/>
      <c r="BT505" s="60"/>
      <c r="BU505" s="60"/>
      <c r="BV505" s="60"/>
      <c r="BW505" s="60"/>
      <c r="BX505" s="60"/>
      <c r="BY505" s="60"/>
    </row>
    <row r="506">
      <c r="A506" s="224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  <c r="BQ506" s="60"/>
      <c r="BR506" s="60"/>
      <c r="BS506" s="60"/>
      <c r="BT506" s="60"/>
      <c r="BU506" s="60"/>
      <c r="BV506" s="60"/>
      <c r="BW506" s="60"/>
      <c r="BX506" s="60"/>
      <c r="BY506" s="60"/>
    </row>
    <row r="507">
      <c r="A507" s="224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  <c r="BQ507" s="60"/>
      <c r="BR507" s="60"/>
      <c r="BS507" s="60"/>
      <c r="BT507" s="60"/>
      <c r="BU507" s="60"/>
      <c r="BV507" s="60"/>
      <c r="BW507" s="60"/>
      <c r="BX507" s="60"/>
      <c r="BY507" s="60"/>
    </row>
    <row r="508">
      <c r="A508" s="224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  <c r="BQ508" s="60"/>
      <c r="BR508" s="60"/>
      <c r="BS508" s="60"/>
      <c r="BT508" s="60"/>
      <c r="BU508" s="60"/>
      <c r="BV508" s="60"/>
      <c r="BW508" s="60"/>
      <c r="BX508" s="60"/>
      <c r="BY508" s="60"/>
    </row>
    <row r="509">
      <c r="A509" s="224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</row>
    <row r="510">
      <c r="A510" s="224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  <c r="BQ510" s="60"/>
      <c r="BR510" s="60"/>
      <c r="BS510" s="60"/>
      <c r="BT510" s="60"/>
      <c r="BU510" s="60"/>
      <c r="BV510" s="60"/>
      <c r="BW510" s="60"/>
      <c r="BX510" s="60"/>
      <c r="BY510" s="60"/>
    </row>
    <row r="511">
      <c r="A511" s="224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  <c r="BQ511" s="60"/>
      <c r="BR511" s="60"/>
      <c r="BS511" s="60"/>
      <c r="BT511" s="60"/>
      <c r="BU511" s="60"/>
      <c r="BV511" s="60"/>
      <c r="BW511" s="60"/>
      <c r="BX511" s="60"/>
      <c r="BY511" s="60"/>
    </row>
    <row r="512">
      <c r="A512" s="224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  <c r="BQ512" s="60"/>
      <c r="BR512" s="60"/>
      <c r="BS512" s="60"/>
      <c r="BT512" s="60"/>
      <c r="BU512" s="60"/>
      <c r="BV512" s="60"/>
      <c r="BW512" s="60"/>
      <c r="BX512" s="60"/>
      <c r="BY512" s="60"/>
    </row>
    <row r="513">
      <c r="A513" s="224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  <c r="BQ513" s="60"/>
      <c r="BR513" s="60"/>
      <c r="BS513" s="60"/>
      <c r="BT513" s="60"/>
      <c r="BU513" s="60"/>
      <c r="BV513" s="60"/>
      <c r="BW513" s="60"/>
      <c r="BX513" s="60"/>
      <c r="BY513" s="60"/>
    </row>
    <row r="514">
      <c r="A514" s="224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  <c r="BQ514" s="60"/>
      <c r="BR514" s="60"/>
      <c r="BS514" s="60"/>
      <c r="BT514" s="60"/>
      <c r="BU514" s="60"/>
      <c r="BV514" s="60"/>
      <c r="BW514" s="60"/>
      <c r="BX514" s="60"/>
      <c r="BY514" s="60"/>
    </row>
    <row r="515">
      <c r="A515" s="224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  <c r="BQ515" s="60"/>
      <c r="BR515" s="60"/>
      <c r="BS515" s="60"/>
      <c r="BT515" s="60"/>
      <c r="BU515" s="60"/>
      <c r="BV515" s="60"/>
      <c r="BW515" s="60"/>
      <c r="BX515" s="60"/>
      <c r="BY515" s="60"/>
    </row>
    <row r="516">
      <c r="A516" s="224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  <c r="BQ516" s="60"/>
      <c r="BR516" s="60"/>
      <c r="BS516" s="60"/>
      <c r="BT516" s="60"/>
      <c r="BU516" s="60"/>
      <c r="BV516" s="60"/>
      <c r="BW516" s="60"/>
      <c r="BX516" s="60"/>
      <c r="BY516" s="60"/>
    </row>
    <row r="517">
      <c r="A517" s="224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  <c r="BQ517" s="60"/>
      <c r="BR517" s="60"/>
      <c r="BS517" s="60"/>
      <c r="BT517" s="60"/>
      <c r="BU517" s="60"/>
      <c r="BV517" s="60"/>
      <c r="BW517" s="60"/>
      <c r="BX517" s="60"/>
      <c r="BY517" s="60"/>
    </row>
    <row r="518">
      <c r="A518" s="224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  <c r="BQ518" s="60"/>
      <c r="BR518" s="60"/>
      <c r="BS518" s="60"/>
      <c r="BT518" s="60"/>
      <c r="BU518" s="60"/>
      <c r="BV518" s="60"/>
      <c r="BW518" s="60"/>
      <c r="BX518" s="60"/>
      <c r="BY518" s="60"/>
    </row>
    <row r="519">
      <c r="A519" s="224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  <c r="BQ519" s="60"/>
      <c r="BR519" s="60"/>
      <c r="BS519" s="60"/>
      <c r="BT519" s="60"/>
      <c r="BU519" s="60"/>
      <c r="BV519" s="60"/>
      <c r="BW519" s="60"/>
      <c r="BX519" s="60"/>
      <c r="BY519" s="60"/>
    </row>
    <row r="520">
      <c r="A520" s="224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  <c r="BQ520" s="60"/>
      <c r="BR520" s="60"/>
      <c r="BS520" s="60"/>
      <c r="BT520" s="60"/>
      <c r="BU520" s="60"/>
      <c r="BV520" s="60"/>
      <c r="BW520" s="60"/>
      <c r="BX520" s="60"/>
      <c r="BY520" s="60"/>
    </row>
    <row r="521">
      <c r="A521" s="224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  <c r="BQ521" s="60"/>
      <c r="BR521" s="60"/>
      <c r="BS521" s="60"/>
      <c r="BT521" s="60"/>
      <c r="BU521" s="60"/>
      <c r="BV521" s="60"/>
      <c r="BW521" s="60"/>
      <c r="BX521" s="60"/>
      <c r="BY521" s="60"/>
    </row>
    <row r="522">
      <c r="A522" s="224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  <c r="BQ522" s="60"/>
      <c r="BR522" s="60"/>
      <c r="BS522" s="60"/>
      <c r="BT522" s="60"/>
      <c r="BU522" s="60"/>
      <c r="BV522" s="60"/>
      <c r="BW522" s="60"/>
      <c r="BX522" s="60"/>
      <c r="BY522" s="60"/>
    </row>
    <row r="523">
      <c r="A523" s="224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  <c r="BQ523" s="60"/>
      <c r="BR523" s="60"/>
      <c r="BS523" s="60"/>
      <c r="BT523" s="60"/>
      <c r="BU523" s="60"/>
      <c r="BV523" s="60"/>
      <c r="BW523" s="60"/>
      <c r="BX523" s="60"/>
      <c r="BY523" s="60"/>
    </row>
    <row r="524">
      <c r="A524" s="224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  <c r="BQ524" s="60"/>
      <c r="BR524" s="60"/>
      <c r="BS524" s="60"/>
      <c r="BT524" s="60"/>
      <c r="BU524" s="60"/>
      <c r="BV524" s="60"/>
      <c r="BW524" s="60"/>
      <c r="BX524" s="60"/>
      <c r="BY524" s="60"/>
    </row>
    <row r="525">
      <c r="A525" s="224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  <c r="BQ525" s="60"/>
      <c r="BR525" s="60"/>
      <c r="BS525" s="60"/>
      <c r="BT525" s="60"/>
      <c r="BU525" s="60"/>
      <c r="BV525" s="60"/>
      <c r="BW525" s="60"/>
      <c r="BX525" s="60"/>
      <c r="BY525" s="60"/>
    </row>
    <row r="526">
      <c r="A526" s="224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  <c r="BQ526" s="60"/>
      <c r="BR526" s="60"/>
      <c r="BS526" s="60"/>
      <c r="BT526" s="60"/>
      <c r="BU526" s="60"/>
      <c r="BV526" s="60"/>
      <c r="BW526" s="60"/>
      <c r="BX526" s="60"/>
      <c r="BY526" s="60"/>
    </row>
    <row r="527">
      <c r="A527" s="224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</row>
    <row r="528">
      <c r="A528" s="224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  <c r="BQ528" s="60"/>
      <c r="BR528" s="60"/>
      <c r="BS528" s="60"/>
      <c r="BT528" s="60"/>
      <c r="BU528" s="60"/>
      <c r="BV528" s="60"/>
      <c r="BW528" s="60"/>
      <c r="BX528" s="60"/>
      <c r="BY528" s="60"/>
    </row>
    <row r="529">
      <c r="A529" s="224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  <c r="BQ529" s="60"/>
      <c r="BR529" s="60"/>
      <c r="BS529" s="60"/>
      <c r="BT529" s="60"/>
      <c r="BU529" s="60"/>
      <c r="BV529" s="60"/>
      <c r="BW529" s="60"/>
      <c r="BX529" s="60"/>
      <c r="BY529" s="60"/>
    </row>
    <row r="530">
      <c r="A530" s="224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  <c r="BQ530" s="60"/>
      <c r="BR530" s="60"/>
      <c r="BS530" s="60"/>
      <c r="BT530" s="60"/>
      <c r="BU530" s="60"/>
      <c r="BV530" s="60"/>
      <c r="BW530" s="60"/>
      <c r="BX530" s="60"/>
      <c r="BY530" s="60"/>
    </row>
    <row r="531">
      <c r="A531" s="224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</row>
    <row r="532">
      <c r="A532" s="224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</row>
    <row r="533">
      <c r="A533" s="224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  <c r="BQ533" s="60"/>
      <c r="BR533" s="60"/>
      <c r="BS533" s="60"/>
      <c r="BT533" s="60"/>
      <c r="BU533" s="60"/>
      <c r="BV533" s="60"/>
      <c r="BW533" s="60"/>
      <c r="BX533" s="60"/>
      <c r="BY533" s="60"/>
    </row>
    <row r="534">
      <c r="A534" s="224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  <c r="BQ534" s="60"/>
      <c r="BR534" s="60"/>
      <c r="BS534" s="60"/>
      <c r="BT534" s="60"/>
      <c r="BU534" s="60"/>
      <c r="BV534" s="60"/>
      <c r="BW534" s="60"/>
      <c r="BX534" s="60"/>
      <c r="BY534" s="60"/>
    </row>
    <row r="535">
      <c r="A535" s="224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  <c r="BQ535" s="60"/>
      <c r="BR535" s="60"/>
      <c r="BS535" s="60"/>
      <c r="BT535" s="60"/>
      <c r="BU535" s="60"/>
      <c r="BV535" s="60"/>
      <c r="BW535" s="60"/>
      <c r="BX535" s="60"/>
      <c r="BY535" s="60"/>
    </row>
    <row r="536">
      <c r="A536" s="224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</row>
    <row r="537">
      <c r="A537" s="224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  <c r="BQ537" s="60"/>
      <c r="BR537" s="60"/>
      <c r="BS537" s="60"/>
      <c r="BT537" s="60"/>
      <c r="BU537" s="60"/>
      <c r="BV537" s="60"/>
      <c r="BW537" s="60"/>
      <c r="BX537" s="60"/>
      <c r="BY537" s="60"/>
    </row>
    <row r="538">
      <c r="A538" s="224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  <c r="BQ538" s="60"/>
      <c r="BR538" s="60"/>
      <c r="BS538" s="60"/>
      <c r="BT538" s="60"/>
      <c r="BU538" s="60"/>
      <c r="BV538" s="60"/>
      <c r="BW538" s="60"/>
      <c r="BX538" s="60"/>
      <c r="BY538" s="60"/>
    </row>
    <row r="539">
      <c r="A539" s="224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  <c r="BQ539" s="60"/>
      <c r="BR539" s="60"/>
      <c r="BS539" s="60"/>
      <c r="BT539" s="60"/>
      <c r="BU539" s="60"/>
      <c r="BV539" s="60"/>
      <c r="BW539" s="60"/>
      <c r="BX539" s="60"/>
      <c r="BY539" s="60"/>
    </row>
    <row r="540">
      <c r="A540" s="224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</row>
    <row r="541">
      <c r="A541" s="224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</row>
    <row r="542">
      <c r="A542" s="224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</row>
    <row r="543">
      <c r="A543" s="224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</row>
    <row r="544">
      <c r="A544" s="224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</row>
    <row r="545">
      <c r="A545" s="224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  <c r="BQ545" s="60"/>
      <c r="BR545" s="60"/>
      <c r="BS545" s="60"/>
      <c r="BT545" s="60"/>
      <c r="BU545" s="60"/>
      <c r="BV545" s="60"/>
      <c r="BW545" s="60"/>
      <c r="BX545" s="60"/>
      <c r="BY545" s="60"/>
    </row>
    <row r="546">
      <c r="A546" s="224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  <c r="BQ546" s="60"/>
      <c r="BR546" s="60"/>
      <c r="BS546" s="60"/>
      <c r="BT546" s="60"/>
      <c r="BU546" s="60"/>
      <c r="BV546" s="60"/>
      <c r="BW546" s="60"/>
      <c r="BX546" s="60"/>
      <c r="BY546" s="60"/>
    </row>
    <row r="547">
      <c r="A547" s="224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  <c r="BQ547" s="60"/>
      <c r="BR547" s="60"/>
      <c r="BS547" s="60"/>
      <c r="BT547" s="60"/>
      <c r="BU547" s="60"/>
      <c r="BV547" s="60"/>
      <c r="BW547" s="60"/>
      <c r="BX547" s="60"/>
      <c r="BY547" s="60"/>
    </row>
    <row r="548">
      <c r="A548" s="224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  <c r="BQ548" s="60"/>
      <c r="BR548" s="60"/>
      <c r="BS548" s="60"/>
      <c r="BT548" s="60"/>
      <c r="BU548" s="60"/>
      <c r="BV548" s="60"/>
      <c r="BW548" s="60"/>
      <c r="BX548" s="60"/>
      <c r="BY548" s="60"/>
    </row>
    <row r="549">
      <c r="A549" s="224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  <c r="BQ549" s="60"/>
      <c r="BR549" s="60"/>
      <c r="BS549" s="60"/>
      <c r="BT549" s="60"/>
      <c r="BU549" s="60"/>
      <c r="BV549" s="60"/>
      <c r="BW549" s="60"/>
      <c r="BX549" s="60"/>
      <c r="BY549" s="60"/>
    </row>
    <row r="550">
      <c r="A550" s="224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  <c r="BQ550" s="60"/>
      <c r="BR550" s="60"/>
      <c r="BS550" s="60"/>
      <c r="BT550" s="60"/>
      <c r="BU550" s="60"/>
      <c r="BV550" s="60"/>
      <c r="BW550" s="60"/>
      <c r="BX550" s="60"/>
      <c r="BY550" s="60"/>
    </row>
    <row r="551">
      <c r="A551" s="224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  <c r="BQ551" s="60"/>
      <c r="BR551" s="60"/>
      <c r="BS551" s="60"/>
      <c r="BT551" s="60"/>
      <c r="BU551" s="60"/>
      <c r="BV551" s="60"/>
      <c r="BW551" s="60"/>
      <c r="BX551" s="60"/>
      <c r="BY551" s="60"/>
    </row>
    <row r="552">
      <c r="A552" s="224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  <c r="BQ552" s="60"/>
      <c r="BR552" s="60"/>
      <c r="BS552" s="60"/>
      <c r="BT552" s="60"/>
      <c r="BU552" s="60"/>
      <c r="BV552" s="60"/>
      <c r="BW552" s="60"/>
      <c r="BX552" s="60"/>
      <c r="BY552" s="60"/>
    </row>
    <row r="553">
      <c r="A553" s="224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  <c r="BQ553" s="60"/>
      <c r="BR553" s="60"/>
      <c r="BS553" s="60"/>
      <c r="BT553" s="60"/>
      <c r="BU553" s="60"/>
      <c r="BV553" s="60"/>
      <c r="BW553" s="60"/>
      <c r="BX553" s="60"/>
      <c r="BY553" s="60"/>
    </row>
    <row r="554">
      <c r="A554" s="224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  <c r="BQ554" s="60"/>
      <c r="BR554" s="60"/>
      <c r="BS554" s="60"/>
      <c r="BT554" s="60"/>
      <c r="BU554" s="60"/>
      <c r="BV554" s="60"/>
      <c r="BW554" s="60"/>
      <c r="BX554" s="60"/>
      <c r="BY554" s="60"/>
    </row>
    <row r="555">
      <c r="A555" s="224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  <c r="BQ555" s="60"/>
      <c r="BR555" s="60"/>
      <c r="BS555" s="60"/>
      <c r="BT555" s="60"/>
      <c r="BU555" s="60"/>
      <c r="BV555" s="60"/>
      <c r="BW555" s="60"/>
      <c r="BX555" s="60"/>
      <c r="BY555" s="60"/>
    </row>
    <row r="556">
      <c r="A556" s="224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  <c r="BQ556" s="60"/>
      <c r="BR556" s="60"/>
      <c r="BS556" s="60"/>
      <c r="BT556" s="60"/>
      <c r="BU556" s="60"/>
      <c r="BV556" s="60"/>
      <c r="BW556" s="60"/>
      <c r="BX556" s="60"/>
      <c r="BY556" s="60"/>
    </row>
    <row r="557">
      <c r="A557" s="224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  <c r="BQ557" s="60"/>
      <c r="BR557" s="60"/>
      <c r="BS557" s="60"/>
      <c r="BT557" s="60"/>
      <c r="BU557" s="60"/>
      <c r="BV557" s="60"/>
      <c r="BW557" s="60"/>
      <c r="BX557" s="60"/>
      <c r="BY557" s="60"/>
    </row>
    <row r="558">
      <c r="A558" s="224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  <c r="BQ558" s="60"/>
      <c r="BR558" s="60"/>
      <c r="BS558" s="60"/>
      <c r="BT558" s="60"/>
      <c r="BU558" s="60"/>
      <c r="BV558" s="60"/>
      <c r="BW558" s="60"/>
      <c r="BX558" s="60"/>
      <c r="BY558" s="60"/>
    </row>
    <row r="559">
      <c r="A559" s="224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  <c r="BQ559" s="60"/>
      <c r="BR559" s="60"/>
      <c r="BS559" s="60"/>
      <c r="BT559" s="60"/>
      <c r="BU559" s="60"/>
      <c r="BV559" s="60"/>
      <c r="BW559" s="60"/>
      <c r="BX559" s="60"/>
      <c r="BY559" s="60"/>
    </row>
    <row r="560">
      <c r="A560" s="224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  <c r="BQ560" s="60"/>
      <c r="BR560" s="60"/>
      <c r="BS560" s="60"/>
      <c r="BT560" s="60"/>
      <c r="BU560" s="60"/>
      <c r="BV560" s="60"/>
      <c r="BW560" s="60"/>
      <c r="BX560" s="60"/>
      <c r="BY560" s="60"/>
    </row>
    <row r="561">
      <c r="A561" s="224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  <c r="BQ561" s="60"/>
      <c r="BR561" s="60"/>
      <c r="BS561" s="60"/>
      <c r="BT561" s="60"/>
      <c r="BU561" s="60"/>
      <c r="BV561" s="60"/>
      <c r="BW561" s="60"/>
      <c r="BX561" s="60"/>
      <c r="BY561" s="60"/>
    </row>
    <row r="562">
      <c r="A562" s="224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  <c r="BQ562" s="60"/>
      <c r="BR562" s="60"/>
      <c r="BS562" s="60"/>
      <c r="BT562" s="60"/>
      <c r="BU562" s="60"/>
      <c r="BV562" s="60"/>
      <c r="BW562" s="60"/>
      <c r="BX562" s="60"/>
      <c r="BY562" s="60"/>
    </row>
    <row r="563">
      <c r="A563" s="224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  <c r="BQ563" s="60"/>
      <c r="BR563" s="60"/>
      <c r="BS563" s="60"/>
      <c r="BT563" s="60"/>
      <c r="BU563" s="60"/>
      <c r="BV563" s="60"/>
      <c r="BW563" s="60"/>
      <c r="BX563" s="60"/>
      <c r="BY563" s="60"/>
    </row>
    <row r="564">
      <c r="A564" s="224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  <c r="BQ564" s="60"/>
      <c r="BR564" s="60"/>
      <c r="BS564" s="60"/>
      <c r="BT564" s="60"/>
      <c r="BU564" s="60"/>
      <c r="BV564" s="60"/>
      <c r="BW564" s="60"/>
      <c r="BX564" s="60"/>
      <c r="BY564" s="60"/>
    </row>
    <row r="565">
      <c r="A565" s="224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  <c r="BQ565" s="60"/>
      <c r="BR565" s="60"/>
      <c r="BS565" s="60"/>
      <c r="BT565" s="60"/>
      <c r="BU565" s="60"/>
      <c r="BV565" s="60"/>
      <c r="BW565" s="60"/>
      <c r="BX565" s="60"/>
      <c r="BY565" s="60"/>
    </row>
    <row r="566">
      <c r="A566" s="224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  <c r="BQ566" s="60"/>
      <c r="BR566" s="60"/>
      <c r="BS566" s="60"/>
      <c r="BT566" s="60"/>
      <c r="BU566" s="60"/>
      <c r="BV566" s="60"/>
      <c r="BW566" s="60"/>
      <c r="BX566" s="60"/>
      <c r="BY566" s="60"/>
    </row>
    <row r="567">
      <c r="A567" s="224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  <c r="BQ567" s="60"/>
      <c r="BR567" s="60"/>
      <c r="BS567" s="60"/>
      <c r="BT567" s="60"/>
      <c r="BU567" s="60"/>
      <c r="BV567" s="60"/>
      <c r="BW567" s="60"/>
      <c r="BX567" s="60"/>
      <c r="BY567" s="60"/>
    </row>
    <row r="568">
      <c r="A568" s="224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  <c r="BQ568" s="60"/>
      <c r="BR568" s="60"/>
      <c r="BS568" s="60"/>
      <c r="BT568" s="60"/>
      <c r="BU568" s="60"/>
      <c r="BV568" s="60"/>
      <c r="BW568" s="60"/>
      <c r="BX568" s="60"/>
      <c r="BY568" s="60"/>
    </row>
    <row r="569">
      <c r="A569" s="224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  <c r="BQ569" s="60"/>
      <c r="BR569" s="60"/>
      <c r="BS569" s="60"/>
      <c r="BT569" s="60"/>
      <c r="BU569" s="60"/>
      <c r="BV569" s="60"/>
      <c r="BW569" s="60"/>
      <c r="BX569" s="60"/>
      <c r="BY569" s="60"/>
    </row>
    <row r="570">
      <c r="A570" s="224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  <c r="BQ570" s="60"/>
      <c r="BR570" s="60"/>
      <c r="BS570" s="60"/>
      <c r="BT570" s="60"/>
      <c r="BU570" s="60"/>
      <c r="BV570" s="60"/>
      <c r="BW570" s="60"/>
      <c r="BX570" s="60"/>
      <c r="BY570" s="60"/>
    </row>
    <row r="571">
      <c r="A571" s="224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  <c r="BQ571" s="60"/>
      <c r="BR571" s="60"/>
      <c r="BS571" s="60"/>
      <c r="BT571" s="60"/>
      <c r="BU571" s="60"/>
      <c r="BV571" s="60"/>
      <c r="BW571" s="60"/>
      <c r="BX571" s="60"/>
      <c r="BY571" s="60"/>
    </row>
    <row r="572">
      <c r="A572" s="224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  <c r="BQ572" s="60"/>
      <c r="BR572" s="60"/>
      <c r="BS572" s="60"/>
      <c r="BT572" s="60"/>
      <c r="BU572" s="60"/>
      <c r="BV572" s="60"/>
      <c r="BW572" s="60"/>
      <c r="BX572" s="60"/>
      <c r="BY572" s="60"/>
    </row>
    <row r="573">
      <c r="A573" s="224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  <c r="BQ573" s="60"/>
      <c r="BR573" s="60"/>
      <c r="BS573" s="60"/>
      <c r="BT573" s="60"/>
      <c r="BU573" s="60"/>
      <c r="BV573" s="60"/>
      <c r="BW573" s="60"/>
      <c r="BX573" s="60"/>
      <c r="BY573" s="60"/>
    </row>
    <row r="574">
      <c r="A574" s="224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  <c r="BQ574" s="60"/>
      <c r="BR574" s="60"/>
      <c r="BS574" s="60"/>
      <c r="BT574" s="60"/>
      <c r="BU574" s="60"/>
      <c r="BV574" s="60"/>
      <c r="BW574" s="60"/>
      <c r="BX574" s="60"/>
      <c r="BY574" s="60"/>
    </row>
    <row r="575">
      <c r="A575" s="224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  <c r="BQ575" s="60"/>
      <c r="BR575" s="60"/>
      <c r="BS575" s="60"/>
      <c r="BT575" s="60"/>
      <c r="BU575" s="60"/>
      <c r="BV575" s="60"/>
      <c r="BW575" s="60"/>
      <c r="BX575" s="60"/>
      <c r="BY575" s="60"/>
    </row>
    <row r="576">
      <c r="A576" s="224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  <c r="BQ576" s="60"/>
      <c r="BR576" s="60"/>
      <c r="BS576" s="60"/>
      <c r="BT576" s="60"/>
      <c r="BU576" s="60"/>
      <c r="BV576" s="60"/>
      <c r="BW576" s="60"/>
      <c r="BX576" s="60"/>
      <c r="BY576" s="60"/>
    </row>
    <row r="577">
      <c r="A577" s="224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  <c r="BQ577" s="60"/>
      <c r="BR577" s="60"/>
      <c r="BS577" s="60"/>
      <c r="BT577" s="60"/>
      <c r="BU577" s="60"/>
      <c r="BV577" s="60"/>
      <c r="BW577" s="60"/>
      <c r="BX577" s="60"/>
      <c r="BY577" s="60"/>
    </row>
    <row r="578">
      <c r="A578" s="224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  <c r="BQ578" s="60"/>
      <c r="BR578" s="60"/>
      <c r="BS578" s="60"/>
      <c r="BT578" s="60"/>
      <c r="BU578" s="60"/>
      <c r="BV578" s="60"/>
      <c r="BW578" s="60"/>
      <c r="BX578" s="60"/>
      <c r="BY578" s="60"/>
    </row>
    <row r="579">
      <c r="A579" s="224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  <c r="BQ579" s="60"/>
      <c r="BR579" s="60"/>
      <c r="BS579" s="60"/>
      <c r="BT579" s="60"/>
      <c r="BU579" s="60"/>
      <c r="BV579" s="60"/>
      <c r="BW579" s="60"/>
      <c r="BX579" s="60"/>
      <c r="BY579" s="60"/>
    </row>
    <row r="580">
      <c r="A580" s="224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  <c r="BQ580" s="60"/>
      <c r="BR580" s="60"/>
      <c r="BS580" s="60"/>
      <c r="BT580" s="60"/>
      <c r="BU580" s="60"/>
      <c r="BV580" s="60"/>
      <c r="BW580" s="60"/>
      <c r="BX580" s="60"/>
      <c r="BY580" s="60"/>
    </row>
    <row r="581">
      <c r="A581" s="224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  <c r="BQ581" s="60"/>
      <c r="BR581" s="60"/>
      <c r="BS581" s="60"/>
      <c r="BT581" s="60"/>
      <c r="BU581" s="60"/>
      <c r="BV581" s="60"/>
      <c r="BW581" s="60"/>
      <c r="BX581" s="60"/>
      <c r="BY581" s="60"/>
    </row>
    <row r="582">
      <c r="A582" s="224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  <c r="BQ582" s="60"/>
      <c r="BR582" s="60"/>
      <c r="BS582" s="60"/>
      <c r="BT582" s="60"/>
      <c r="BU582" s="60"/>
      <c r="BV582" s="60"/>
      <c r="BW582" s="60"/>
      <c r="BX582" s="60"/>
      <c r="BY582" s="60"/>
    </row>
    <row r="583">
      <c r="A583" s="224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</row>
    <row r="584">
      <c r="A584" s="224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  <c r="BQ584" s="60"/>
      <c r="BR584" s="60"/>
      <c r="BS584" s="60"/>
      <c r="BT584" s="60"/>
      <c r="BU584" s="60"/>
      <c r="BV584" s="60"/>
      <c r="BW584" s="60"/>
      <c r="BX584" s="60"/>
      <c r="BY584" s="60"/>
    </row>
    <row r="585">
      <c r="A585" s="224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  <c r="BQ585" s="60"/>
      <c r="BR585" s="60"/>
      <c r="BS585" s="60"/>
      <c r="BT585" s="60"/>
      <c r="BU585" s="60"/>
      <c r="BV585" s="60"/>
      <c r="BW585" s="60"/>
      <c r="BX585" s="60"/>
      <c r="BY585" s="60"/>
    </row>
    <row r="586">
      <c r="A586" s="224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  <c r="BQ586" s="60"/>
      <c r="BR586" s="60"/>
      <c r="BS586" s="60"/>
      <c r="BT586" s="60"/>
      <c r="BU586" s="60"/>
      <c r="BV586" s="60"/>
      <c r="BW586" s="60"/>
      <c r="BX586" s="60"/>
      <c r="BY586" s="60"/>
    </row>
    <row r="587">
      <c r="A587" s="224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</row>
    <row r="588">
      <c r="A588" s="224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</row>
    <row r="589">
      <c r="A589" s="224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</row>
    <row r="590">
      <c r="A590" s="224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  <c r="BQ590" s="60"/>
      <c r="BR590" s="60"/>
      <c r="BS590" s="60"/>
      <c r="BT590" s="60"/>
      <c r="BU590" s="60"/>
      <c r="BV590" s="60"/>
      <c r="BW590" s="60"/>
      <c r="BX590" s="60"/>
      <c r="BY590" s="60"/>
    </row>
    <row r="591">
      <c r="A591" s="224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  <c r="BQ591" s="60"/>
      <c r="BR591" s="60"/>
      <c r="BS591" s="60"/>
      <c r="BT591" s="60"/>
      <c r="BU591" s="60"/>
      <c r="BV591" s="60"/>
      <c r="BW591" s="60"/>
      <c r="BX591" s="60"/>
      <c r="BY591" s="60"/>
    </row>
    <row r="592">
      <c r="A592" s="224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</row>
    <row r="593">
      <c r="A593" s="224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  <c r="BQ593" s="60"/>
      <c r="BR593" s="60"/>
      <c r="BS593" s="60"/>
      <c r="BT593" s="60"/>
      <c r="BU593" s="60"/>
      <c r="BV593" s="60"/>
      <c r="BW593" s="60"/>
      <c r="BX593" s="60"/>
      <c r="BY593" s="60"/>
    </row>
    <row r="594">
      <c r="A594" s="224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</row>
    <row r="595">
      <c r="A595" s="224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  <c r="BQ595" s="60"/>
      <c r="BR595" s="60"/>
      <c r="BS595" s="60"/>
      <c r="BT595" s="60"/>
      <c r="BU595" s="60"/>
      <c r="BV595" s="60"/>
      <c r="BW595" s="60"/>
      <c r="BX595" s="60"/>
      <c r="BY595" s="60"/>
    </row>
    <row r="596">
      <c r="A596" s="224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</row>
    <row r="597">
      <c r="A597" s="224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</row>
    <row r="598">
      <c r="A598" s="224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</row>
    <row r="599">
      <c r="A599" s="224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  <c r="BQ599" s="60"/>
      <c r="BR599" s="60"/>
      <c r="BS599" s="60"/>
      <c r="BT599" s="60"/>
      <c r="BU599" s="60"/>
      <c r="BV599" s="60"/>
      <c r="BW599" s="60"/>
      <c r="BX599" s="60"/>
      <c r="BY599" s="60"/>
    </row>
    <row r="600">
      <c r="A600" s="224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  <c r="BQ600" s="60"/>
      <c r="BR600" s="60"/>
      <c r="BS600" s="60"/>
      <c r="BT600" s="60"/>
      <c r="BU600" s="60"/>
      <c r="BV600" s="60"/>
      <c r="BW600" s="60"/>
      <c r="BX600" s="60"/>
      <c r="BY600" s="60"/>
    </row>
    <row r="601">
      <c r="A601" s="224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  <c r="BQ601" s="60"/>
      <c r="BR601" s="60"/>
      <c r="BS601" s="60"/>
      <c r="BT601" s="60"/>
      <c r="BU601" s="60"/>
      <c r="BV601" s="60"/>
      <c r="BW601" s="60"/>
      <c r="BX601" s="60"/>
      <c r="BY601" s="60"/>
    </row>
    <row r="602">
      <c r="A602" s="224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  <c r="BQ602" s="60"/>
      <c r="BR602" s="60"/>
      <c r="BS602" s="60"/>
      <c r="BT602" s="60"/>
      <c r="BU602" s="60"/>
      <c r="BV602" s="60"/>
      <c r="BW602" s="60"/>
      <c r="BX602" s="60"/>
      <c r="BY602" s="60"/>
    </row>
    <row r="603">
      <c r="A603" s="224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  <c r="BQ603" s="60"/>
      <c r="BR603" s="60"/>
      <c r="BS603" s="60"/>
      <c r="BT603" s="60"/>
      <c r="BU603" s="60"/>
      <c r="BV603" s="60"/>
      <c r="BW603" s="60"/>
      <c r="BX603" s="60"/>
      <c r="BY603" s="60"/>
    </row>
    <row r="604">
      <c r="A604" s="224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  <c r="BQ604" s="60"/>
      <c r="BR604" s="60"/>
      <c r="BS604" s="60"/>
      <c r="BT604" s="60"/>
      <c r="BU604" s="60"/>
      <c r="BV604" s="60"/>
      <c r="BW604" s="60"/>
      <c r="BX604" s="60"/>
      <c r="BY604" s="60"/>
    </row>
    <row r="605">
      <c r="A605" s="224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  <c r="BQ605" s="60"/>
      <c r="BR605" s="60"/>
      <c r="BS605" s="60"/>
      <c r="BT605" s="60"/>
      <c r="BU605" s="60"/>
      <c r="BV605" s="60"/>
      <c r="BW605" s="60"/>
      <c r="BX605" s="60"/>
      <c r="BY605" s="60"/>
    </row>
    <row r="606">
      <c r="A606" s="224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  <c r="BQ606" s="60"/>
      <c r="BR606" s="60"/>
      <c r="BS606" s="60"/>
      <c r="BT606" s="60"/>
      <c r="BU606" s="60"/>
      <c r="BV606" s="60"/>
      <c r="BW606" s="60"/>
      <c r="BX606" s="60"/>
      <c r="BY606" s="60"/>
    </row>
    <row r="607">
      <c r="A607" s="224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  <c r="BQ607" s="60"/>
      <c r="BR607" s="60"/>
      <c r="BS607" s="60"/>
      <c r="BT607" s="60"/>
      <c r="BU607" s="60"/>
      <c r="BV607" s="60"/>
      <c r="BW607" s="60"/>
      <c r="BX607" s="60"/>
      <c r="BY607" s="60"/>
    </row>
    <row r="608">
      <c r="A608" s="224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  <c r="BQ608" s="60"/>
      <c r="BR608" s="60"/>
      <c r="BS608" s="60"/>
      <c r="BT608" s="60"/>
      <c r="BU608" s="60"/>
      <c r="BV608" s="60"/>
      <c r="BW608" s="60"/>
      <c r="BX608" s="60"/>
      <c r="BY608" s="60"/>
    </row>
    <row r="609">
      <c r="A609" s="224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  <c r="BQ609" s="60"/>
      <c r="BR609" s="60"/>
      <c r="BS609" s="60"/>
      <c r="BT609" s="60"/>
      <c r="BU609" s="60"/>
      <c r="BV609" s="60"/>
      <c r="BW609" s="60"/>
      <c r="BX609" s="60"/>
      <c r="BY609" s="60"/>
    </row>
    <row r="610">
      <c r="A610" s="224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  <c r="BQ610" s="60"/>
      <c r="BR610" s="60"/>
      <c r="BS610" s="60"/>
      <c r="BT610" s="60"/>
      <c r="BU610" s="60"/>
      <c r="BV610" s="60"/>
      <c r="BW610" s="60"/>
      <c r="BX610" s="60"/>
      <c r="BY610" s="60"/>
    </row>
    <row r="611">
      <c r="A611" s="224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</row>
    <row r="612">
      <c r="A612" s="224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</row>
    <row r="613">
      <c r="A613" s="224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  <c r="BQ613" s="60"/>
      <c r="BR613" s="60"/>
      <c r="BS613" s="60"/>
      <c r="BT613" s="60"/>
      <c r="BU613" s="60"/>
      <c r="BV613" s="60"/>
      <c r="BW613" s="60"/>
      <c r="BX613" s="60"/>
      <c r="BY613" s="60"/>
    </row>
    <row r="614">
      <c r="A614" s="224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  <c r="BQ614" s="60"/>
      <c r="BR614" s="60"/>
      <c r="BS614" s="60"/>
      <c r="BT614" s="60"/>
      <c r="BU614" s="60"/>
      <c r="BV614" s="60"/>
      <c r="BW614" s="60"/>
      <c r="BX614" s="60"/>
      <c r="BY614" s="60"/>
    </row>
    <row r="615">
      <c r="A615" s="224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</row>
    <row r="616">
      <c r="A616" s="224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</row>
    <row r="617">
      <c r="A617" s="224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  <c r="BQ617" s="60"/>
      <c r="BR617" s="60"/>
      <c r="BS617" s="60"/>
      <c r="BT617" s="60"/>
      <c r="BU617" s="60"/>
      <c r="BV617" s="60"/>
      <c r="BW617" s="60"/>
      <c r="BX617" s="60"/>
      <c r="BY617" s="60"/>
    </row>
    <row r="618">
      <c r="A618" s="224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  <c r="BQ618" s="60"/>
      <c r="BR618" s="60"/>
      <c r="BS618" s="60"/>
      <c r="BT618" s="60"/>
      <c r="BU618" s="60"/>
      <c r="BV618" s="60"/>
      <c r="BW618" s="60"/>
      <c r="BX618" s="60"/>
      <c r="BY618" s="60"/>
    </row>
    <row r="619">
      <c r="A619" s="224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</row>
    <row r="620">
      <c r="A620" s="224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  <c r="BQ620" s="60"/>
      <c r="BR620" s="60"/>
      <c r="BS620" s="60"/>
      <c r="BT620" s="60"/>
      <c r="BU620" s="60"/>
      <c r="BV620" s="60"/>
      <c r="BW620" s="60"/>
      <c r="BX620" s="60"/>
      <c r="BY620" s="60"/>
    </row>
    <row r="621">
      <c r="A621" s="224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  <c r="BQ621" s="60"/>
      <c r="BR621" s="60"/>
      <c r="BS621" s="60"/>
      <c r="BT621" s="60"/>
      <c r="BU621" s="60"/>
      <c r="BV621" s="60"/>
      <c r="BW621" s="60"/>
      <c r="BX621" s="60"/>
      <c r="BY621" s="60"/>
    </row>
    <row r="622">
      <c r="A622" s="224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  <c r="BQ622" s="60"/>
      <c r="BR622" s="60"/>
      <c r="BS622" s="60"/>
      <c r="BT622" s="60"/>
      <c r="BU622" s="60"/>
      <c r="BV622" s="60"/>
      <c r="BW622" s="60"/>
      <c r="BX622" s="60"/>
      <c r="BY622" s="60"/>
    </row>
    <row r="623">
      <c r="A623" s="224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  <c r="BQ623" s="60"/>
      <c r="BR623" s="60"/>
      <c r="BS623" s="60"/>
      <c r="BT623" s="60"/>
      <c r="BU623" s="60"/>
      <c r="BV623" s="60"/>
      <c r="BW623" s="60"/>
      <c r="BX623" s="60"/>
      <c r="BY623" s="60"/>
    </row>
    <row r="624">
      <c r="A624" s="224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  <c r="BQ624" s="60"/>
      <c r="BR624" s="60"/>
      <c r="BS624" s="60"/>
      <c r="BT624" s="60"/>
      <c r="BU624" s="60"/>
      <c r="BV624" s="60"/>
      <c r="BW624" s="60"/>
      <c r="BX624" s="60"/>
      <c r="BY624" s="60"/>
    </row>
    <row r="625">
      <c r="A625" s="224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  <c r="BQ625" s="60"/>
      <c r="BR625" s="60"/>
      <c r="BS625" s="60"/>
      <c r="BT625" s="60"/>
      <c r="BU625" s="60"/>
      <c r="BV625" s="60"/>
      <c r="BW625" s="60"/>
      <c r="BX625" s="60"/>
      <c r="BY625" s="60"/>
    </row>
    <row r="626">
      <c r="A626" s="224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  <c r="BQ626" s="60"/>
      <c r="BR626" s="60"/>
      <c r="BS626" s="60"/>
      <c r="BT626" s="60"/>
      <c r="BU626" s="60"/>
      <c r="BV626" s="60"/>
      <c r="BW626" s="60"/>
      <c r="BX626" s="60"/>
      <c r="BY626" s="60"/>
    </row>
    <row r="627">
      <c r="A627" s="224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  <c r="BQ627" s="60"/>
      <c r="BR627" s="60"/>
      <c r="BS627" s="60"/>
      <c r="BT627" s="60"/>
      <c r="BU627" s="60"/>
      <c r="BV627" s="60"/>
      <c r="BW627" s="60"/>
      <c r="BX627" s="60"/>
      <c r="BY627" s="60"/>
    </row>
    <row r="628">
      <c r="A628" s="224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  <c r="BQ628" s="60"/>
      <c r="BR628" s="60"/>
      <c r="BS628" s="60"/>
      <c r="BT628" s="60"/>
      <c r="BU628" s="60"/>
      <c r="BV628" s="60"/>
      <c r="BW628" s="60"/>
      <c r="BX628" s="60"/>
      <c r="BY628" s="60"/>
    </row>
    <row r="629">
      <c r="A629" s="224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  <c r="BQ629" s="60"/>
      <c r="BR629" s="60"/>
      <c r="BS629" s="60"/>
      <c r="BT629" s="60"/>
      <c r="BU629" s="60"/>
      <c r="BV629" s="60"/>
      <c r="BW629" s="60"/>
      <c r="BX629" s="60"/>
      <c r="BY629" s="60"/>
    </row>
    <row r="630">
      <c r="A630" s="224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  <c r="BQ630" s="60"/>
      <c r="BR630" s="60"/>
      <c r="BS630" s="60"/>
      <c r="BT630" s="60"/>
      <c r="BU630" s="60"/>
      <c r="BV630" s="60"/>
      <c r="BW630" s="60"/>
      <c r="BX630" s="60"/>
      <c r="BY630" s="60"/>
    </row>
    <row r="631">
      <c r="A631" s="224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  <c r="BQ631" s="60"/>
      <c r="BR631" s="60"/>
      <c r="BS631" s="60"/>
      <c r="BT631" s="60"/>
      <c r="BU631" s="60"/>
      <c r="BV631" s="60"/>
      <c r="BW631" s="60"/>
      <c r="BX631" s="60"/>
      <c r="BY631" s="60"/>
    </row>
    <row r="632">
      <c r="A632" s="224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</row>
    <row r="633">
      <c r="A633" s="224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</row>
    <row r="634">
      <c r="A634" s="224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</row>
    <row r="635">
      <c r="A635" s="224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  <c r="BQ635" s="60"/>
      <c r="BR635" s="60"/>
      <c r="BS635" s="60"/>
      <c r="BT635" s="60"/>
      <c r="BU635" s="60"/>
      <c r="BV635" s="60"/>
      <c r="BW635" s="60"/>
      <c r="BX635" s="60"/>
      <c r="BY635" s="60"/>
    </row>
    <row r="636">
      <c r="A636" s="224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  <c r="BQ636" s="60"/>
      <c r="BR636" s="60"/>
      <c r="BS636" s="60"/>
      <c r="BT636" s="60"/>
      <c r="BU636" s="60"/>
      <c r="BV636" s="60"/>
      <c r="BW636" s="60"/>
      <c r="BX636" s="60"/>
      <c r="BY636" s="60"/>
    </row>
    <row r="637">
      <c r="A637" s="224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  <c r="BQ637" s="60"/>
      <c r="BR637" s="60"/>
      <c r="BS637" s="60"/>
      <c r="BT637" s="60"/>
      <c r="BU637" s="60"/>
      <c r="BV637" s="60"/>
      <c r="BW637" s="60"/>
      <c r="BX637" s="60"/>
      <c r="BY637" s="60"/>
    </row>
    <row r="638">
      <c r="A638" s="224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  <c r="BQ638" s="60"/>
      <c r="BR638" s="60"/>
      <c r="BS638" s="60"/>
      <c r="BT638" s="60"/>
      <c r="BU638" s="60"/>
      <c r="BV638" s="60"/>
      <c r="BW638" s="60"/>
      <c r="BX638" s="60"/>
      <c r="BY638" s="60"/>
    </row>
    <row r="639">
      <c r="A639" s="224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  <c r="BQ639" s="60"/>
      <c r="BR639" s="60"/>
      <c r="BS639" s="60"/>
      <c r="BT639" s="60"/>
      <c r="BU639" s="60"/>
      <c r="BV639" s="60"/>
      <c r="BW639" s="60"/>
      <c r="BX639" s="60"/>
      <c r="BY639" s="60"/>
    </row>
    <row r="640">
      <c r="A640" s="224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  <c r="BQ640" s="60"/>
      <c r="BR640" s="60"/>
      <c r="BS640" s="60"/>
      <c r="BT640" s="60"/>
      <c r="BU640" s="60"/>
      <c r="BV640" s="60"/>
      <c r="BW640" s="60"/>
      <c r="BX640" s="60"/>
      <c r="BY640" s="60"/>
    </row>
    <row r="641">
      <c r="A641" s="224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  <c r="BQ641" s="60"/>
      <c r="BR641" s="60"/>
      <c r="BS641" s="60"/>
      <c r="BT641" s="60"/>
      <c r="BU641" s="60"/>
      <c r="BV641" s="60"/>
      <c r="BW641" s="60"/>
      <c r="BX641" s="60"/>
      <c r="BY641" s="60"/>
    </row>
    <row r="642">
      <c r="A642" s="224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  <c r="BQ642" s="60"/>
      <c r="BR642" s="60"/>
      <c r="BS642" s="60"/>
      <c r="BT642" s="60"/>
      <c r="BU642" s="60"/>
      <c r="BV642" s="60"/>
      <c r="BW642" s="60"/>
      <c r="BX642" s="60"/>
      <c r="BY642" s="60"/>
    </row>
    <row r="643">
      <c r="A643" s="224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  <c r="BQ643" s="60"/>
      <c r="BR643" s="60"/>
      <c r="BS643" s="60"/>
      <c r="BT643" s="60"/>
      <c r="BU643" s="60"/>
      <c r="BV643" s="60"/>
      <c r="BW643" s="60"/>
      <c r="BX643" s="60"/>
      <c r="BY643" s="60"/>
    </row>
    <row r="644">
      <c r="A644" s="224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  <c r="BQ644" s="60"/>
      <c r="BR644" s="60"/>
      <c r="BS644" s="60"/>
      <c r="BT644" s="60"/>
      <c r="BU644" s="60"/>
      <c r="BV644" s="60"/>
      <c r="BW644" s="60"/>
      <c r="BX644" s="60"/>
      <c r="BY644" s="60"/>
    </row>
    <row r="645">
      <c r="A645" s="224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  <c r="BQ645" s="60"/>
      <c r="BR645" s="60"/>
      <c r="BS645" s="60"/>
      <c r="BT645" s="60"/>
      <c r="BU645" s="60"/>
      <c r="BV645" s="60"/>
      <c r="BW645" s="60"/>
      <c r="BX645" s="60"/>
      <c r="BY645" s="60"/>
    </row>
    <row r="646">
      <c r="A646" s="224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  <c r="BQ646" s="60"/>
      <c r="BR646" s="60"/>
      <c r="BS646" s="60"/>
      <c r="BT646" s="60"/>
      <c r="BU646" s="60"/>
      <c r="BV646" s="60"/>
      <c r="BW646" s="60"/>
      <c r="BX646" s="60"/>
      <c r="BY646" s="60"/>
    </row>
    <row r="647">
      <c r="A647" s="224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  <c r="BQ647" s="60"/>
      <c r="BR647" s="60"/>
      <c r="BS647" s="60"/>
      <c r="BT647" s="60"/>
      <c r="BU647" s="60"/>
      <c r="BV647" s="60"/>
      <c r="BW647" s="60"/>
      <c r="BX647" s="60"/>
      <c r="BY647" s="60"/>
    </row>
    <row r="648">
      <c r="A648" s="224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  <c r="BQ648" s="60"/>
      <c r="BR648" s="60"/>
      <c r="BS648" s="60"/>
      <c r="BT648" s="60"/>
      <c r="BU648" s="60"/>
      <c r="BV648" s="60"/>
      <c r="BW648" s="60"/>
      <c r="BX648" s="60"/>
      <c r="BY648" s="60"/>
    </row>
    <row r="649">
      <c r="A649" s="224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  <c r="BQ649" s="60"/>
      <c r="BR649" s="60"/>
      <c r="BS649" s="60"/>
      <c r="BT649" s="60"/>
      <c r="BU649" s="60"/>
      <c r="BV649" s="60"/>
      <c r="BW649" s="60"/>
      <c r="BX649" s="60"/>
      <c r="BY649" s="60"/>
    </row>
    <row r="650">
      <c r="A650" s="224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  <c r="BQ650" s="60"/>
      <c r="BR650" s="60"/>
      <c r="BS650" s="60"/>
      <c r="BT650" s="60"/>
      <c r="BU650" s="60"/>
      <c r="BV650" s="60"/>
      <c r="BW650" s="60"/>
      <c r="BX650" s="60"/>
      <c r="BY650" s="60"/>
    </row>
    <row r="651">
      <c r="A651" s="224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  <c r="BQ651" s="60"/>
      <c r="BR651" s="60"/>
      <c r="BS651" s="60"/>
      <c r="BT651" s="60"/>
      <c r="BU651" s="60"/>
      <c r="BV651" s="60"/>
      <c r="BW651" s="60"/>
      <c r="BX651" s="60"/>
      <c r="BY651" s="60"/>
    </row>
    <row r="652">
      <c r="A652" s="224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  <c r="BQ652" s="60"/>
      <c r="BR652" s="60"/>
      <c r="BS652" s="60"/>
      <c r="BT652" s="60"/>
      <c r="BU652" s="60"/>
      <c r="BV652" s="60"/>
      <c r="BW652" s="60"/>
      <c r="BX652" s="60"/>
      <c r="BY652" s="60"/>
    </row>
    <row r="653">
      <c r="A653" s="224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  <c r="BQ653" s="60"/>
      <c r="BR653" s="60"/>
      <c r="BS653" s="60"/>
      <c r="BT653" s="60"/>
      <c r="BU653" s="60"/>
      <c r="BV653" s="60"/>
      <c r="BW653" s="60"/>
      <c r="BX653" s="60"/>
      <c r="BY653" s="60"/>
    </row>
    <row r="654">
      <c r="A654" s="224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  <c r="BQ654" s="60"/>
      <c r="BR654" s="60"/>
      <c r="BS654" s="60"/>
      <c r="BT654" s="60"/>
      <c r="BU654" s="60"/>
      <c r="BV654" s="60"/>
      <c r="BW654" s="60"/>
      <c r="BX654" s="60"/>
      <c r="BY654" s="60"/>
    </row>
    <row r="655">
      <c r="A655" s="224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  <c r="BQ655" s="60"/>
      <c r="BR655" s="60"/>
      <c r="BS655" s="60"/>
      <c r="BT655" s="60"/>
      <c r="BU655" s="60"/>
      <c r="BV655" s="60"/>
      <c r="BW655" s="60"/>
      <c r="BX655" s="60"/>
      <c r="BY655" s="60"/>
    </row>
    <row r="656">
      <c r="A656" s="224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  <c r="BQ656" s="60"/>
      <c r="BR656" s="60"/>
      <c r="BS656" s="60"/>
      <c r="BT656" s="60"/>
      <c r="BU656" s="60"/>
      <c r="BV656" s="60"/>
      <c r="BW656" s="60"/>
      <c r="BX656" s="60"/>
      <c r="BY656" s="60"/>
    </row>
    <row r="657">
      <c r="A657" s="224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  <c r="BQ657" s="60"/>
      <c r="BR657" s="60"/>
      <c r="BS657" s="60"/>
      <c r="BT657" s="60"/>
      <c r="BU657" s="60"/>
      <c r="BV657" s="60"/>
      <c r="BW657" s="60"/>
      <c r="BX657" s="60"/>
      <c r="BY657" s="60"/>
    </row>
    <row r="658">
      <c r="A658" s="224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  <c r="BQ658" s="60"/>
      <c r="BR658" s="60"/>
      <c r="BS658" s="60"/>
      <c r="BT658" s="60"/>
      <c r="BU658" s="60"/>
      <c r="BV658" s="60"/>
      <c r="BW658" s="60"/>
      <c r="BX658" s="60"/>
      <c r="BY658" s="60"/>
    </row>
    <row r="659">
      <c r="A659" s="224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  <c r="BQ659" s="60"/>
      <c r="BR659" s="60"/>
      <c r="BS659" s="60"/>
      <c r="BT659" s="60"/>
      <c r="BU659" s="60"/>
      <c r="BV659" s="60"/>
      <c r="BW659" s="60"/>
      <c r="BX659" s="60"/>
      <c r="BY659" s="60"/>
    </row>
    <row r="660">
      <c r="A660" s="224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  <c r="BQ660" s="60"/>
      <c r="BR660" s="60"/>
      <c r="BS660" s="60"/>
      <c r="BT660" s="60"/>
      <c r="BU660" s="60"/>
      <c r="BV660" s="60"/>
      <c r="BW660" s="60"/>
      <c r="BX660" s="60"/>
      <c r="BY660" s="60"/>
    </row>
    <row r="661">
      <c r="A661" s="224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  <c r="BQ661" s="60"/>
      <c r="BR661" s="60"/>
      <c r="BS661" s="60"/>
      <c r="BT661" s="60"/>
      <c r="BU661" s="60"/>
      <c r="BV661" s="60"/>
      <c r="BW661" s="60"/>
      <c r="BX661" s="60"/>
      <c r="BY661" s="60"/>
    </row>
    <row r="662">
      <c r="A662" s="224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  <c r="BQ662" s="60"/>
      <c r="BR662" s="60"/>
      <c r="BS662" s="60"/>
      <c r="BT662" s="60"/>
      <c r="BU662" s="60"/>
      <c r="BV662" s="60"/>
      <c r="BW662" s="60"/>
      <c r="BX662" s="60"/>
      <c r="BY662" s="60"/>
    </row>
    <row r="663">
      <c r="A663" s="224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  <c r="BQ663" s="60"/>
      <c r="BR663" s="60"/>
      <c r="BS663" s="60"/>
      <c r="BT663" s="60"/>
      <c r="BU663" s="60"/>
      <c r="BV663" s="60"/>
      <c r="BW663" s="60"/>
      <c r="BX663" s="60"/>
      <c r="BY663" s="60"/>
    </row>
    <row r="664">
      <c r="A664" s="224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  <c r="BQ664" s="60"/>
      <c r="BR664" s="60"/>
      <c r="BS664" s="60"/>
      <c r="BT664" s="60"/>
      <c r="BU664" s="60"/>
      <c r="BV664" s="60"/>
      <c r="BW664" s="60"/>
      <c r="BX664" s="60"/>
      <c r="BY664" s="60"/>
    </row>
    <row r="665">
      <c r="A665" s="224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  <c r="BQ665" s="60"/>
      <c r="BR665" s="60"/>
      <c r="BS665" s="60"/>
      <c r="BT665" s="60"/>
      <c r="BU665" s="60"/>
      <c r="BV665" s="60"/>
      <c r="BW665" s="60"/>
      <c r="BX665" s="60"/>
      <c r="BY665" s="60"/>
    </row>
    <row r="666">
      <c r="A666" s="224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  <c r="BQ666" s="60"/>
      <c r="BR666" s="60"/>
      <c r="BS666" s="60"/>
      <c r="BT666" s="60"/>
      <c r="BU666" s="60"/>
      <c r="BV666" s="60"/>
      <c r="BW666" s="60"/>
      <c r="BX666" s="60"/>
      <c r="BY666" s="60"/>
    </row>
    <row r="667">
      <c r="A667" s="224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  <c r="BQ667" s="60"/>
      <c r="BR667" s="60"/>
      <c r="BS667" s="60"/>
      <c r="BT667" s="60"/>
      <c r="BU667" s="60"/>
      <c r="BV667" s="60"/>
      <c r="BW667" s="60"/>
      <c r="BX667" s="60"/>
      <c r="BY667" s="60"/>
    </row>
    <row r="668">
      <c r="A668" s="224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  <c r="BQ668" s="60"/>
      <c r="BR668" s="60"/>
      <c r="BS668" s="60"/>
      <c r="BT668" s="60"/>
      <c r="BU668" s="60"/>
      <c r="BV668" s="60"/>
      <c r="BW668" s="60"/>
      <c r="BX668" s="60"/>
      <c r="BY668" s="60"/>
    </row>
    <row r="669">
      <c r="A669" s="224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  <c r="BQ669" s="60"/>
      <c r="BR669" s="60"/>
      <c r="BS669" s="60"/>
      <c r="BT669" s="60"/>
      <c r="BU669" s="60"/>
      <c r="BV669" s="60"/>
      <c r="BW669" s="60"/>
      <c r="BX669" s="60"/>
      <c r="BY669" s="60"/>
    </row>
    <row r="670">
      <c r="A670" s="224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  <c r="BQ670" s="60"/>
      <c r="BR670" s="60"/>
      <c r="BS670" s="60"/>
      <c r="BT670" s="60"/>
      <c r="BU670" s="60"/>
      <c r="BV670" s="60"/>
      <c r="BW670" s="60"/>
      <c r="BX670" s="60"/>
      <c r="BY670" s="60"/>
    </row>
    <row r="671">
      <c r="A671" s="224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</row>
    <row r="672">
      <c r="A672" s="224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  <c r="BQ672" s="60"/>
      <c r="BR672" s="60"/>
      <c r="BS672" s="60"/>
      <c r="BT672" s="60"/>
      <c r="BU672" s="60"/>
      <c r="BV672" s="60"/>
      <c r="BW672" s="60"/>
      <c r="BX672" s="60"/>
      <c r="BY672" s="60"/>
    </row>
    <row r="673">
      <c r="A673" s="224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  <c r="BQ673" s="60"/>
      <c r="BR673" s="60"/>
      <c r="BS673" s="60"/>
      <c r="BT673" s="60"/>
      <c r="BU673" s="60"/>
      <c r="BV673" s="60"/>
      <c r="BW673" s="60"/>
      <c r="BX673" s="60"/>
      <c r="BY673" s="60"/>
    </row>
    <row r="674">
      <c r="A674" s="224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  <c r="BQ674" s="60"/>
      <c r="BR674" s="60"/>
      <c r="BS674" s="60"/>
      <c r="BT674" s="60"/>
      <c r="BU674" s="60"/>
      <c r="BV674" s="60"/>
      <c r="BW674" s="60"/>
      <c r="BX674" s="60"/>
      <c r="BY674" s="60"/>
    </row>
    <row r="675">
      <c r="A675" s="224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  <c r="BQ675" s="60"/>
      <c r="BR675" s="60"/>
      <c r="BS675" s="60"/>
      <c r="BT675" s="60"/>
      <c r="BU675" s="60"/>
      <c r="BV675" s="60"/>
      <c r="BW675" s="60"/>
      <c r="BX675" s="60"/>
      <c r="BY675" s="60"/>
    </row>
    <row r="676">
      <c r="A676" s="224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  <c r="BQ676" s="60"/>
      <c r="BR676" s="60"/>
      <c r="BS676" s="60"/>
      <c r="BT676" s="60"/>
      <c r="BU676" s="60"/>
      <c r="BV676" s="60"/>
      <c r="BW676" s="60"/>
      <c r="BX676" s="60"/>
      <c r="BY676" s="60"/>
    </row>
    <row r="677">
      <c r="A677" s="224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</row>
    <row r="678">
      <c r="A678" s="224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</row>
    <row r="679">
      <c r="A679" s="224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</row>
    <row r="680">
      <c r="A680" s="224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  <c r="BQ680" s="60"/>
      <c r="BR680" s="60"/>
      <c r="BS680" s="60"/>
      <c r="BT680" s="60"/>
      <c r="BU680" s="60"/>
      <c r="BV680" s="60"/>
      <c r="BW680" s="60"/>
      <c r="BX680" s="60"/>
      <c r="BY680" s="60"/>
    </row>
    <row r="681">
      <c r="A681" s="224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  <c r="BQ681" s="60"/>
      <c r="BR681" s="60"/>
      <c r="BS681" s="60"/>
      <c r="BT681" s="60"/>
      <c r="BU681" s="60"/>
      <c r="BV681" s="60"/>
      <c r="BW681" s="60"/>
      <c r="BX681" s="60"/>
      <c r="BY681" s="60"/>
    </row>
    <row r="682">
      <c r="A682" s="224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  <c r="BQ682" s="60"/>
      <c r="BR682" s="60"/>
      <c r="BS682" s="60"/>
      <c r="BT682" s="60"/>
      <c r="BU682" s="60"/>
      <c r="BV682" s="60"/>
      <c r="BW682" s="60"/>
      <c r="BX682" s="60"/>
      <c r="BY682" s="60"/>
    </row>
    <row r="683">
      <c r="A683" s="224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  <c r="BQ683" s="60"/>
      <c r="BR683" s="60"/>
      <c r="BS683" s="60"/>
      <c r="BT683" s="60"/>
      <c r="BU683" s="60"/>
      <c r="BV683" s="60"/>
      <c r="BW683" s="60"/>
      <c r="BX683" s="60"/>
      <c r="BY683" s="60"/>
    </row>
    <row r="684">
      <c r="A684" s="224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  <c r="BQ684" s="60"/>
      <c r="BR684" s="60"/>
      <c r="BS684" s="60"/>
      <c r="BT684" s="60"/>
      <c r="BU684" s="60"/>
      <c r="BV684" s="60"/>
      <c r="BW684" s="60"/>
      <c r="BX684" s="60"/>
      <c r="BY684" s="60"/>
    </row>
    <row r="685">
      <c r="A685" s="224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  <c r="BQ685" s="60"/>
      <c r="BR685" s="60"/>
      <c r="BS685" s="60"/>
      <c r="BT685" s="60"/>
      <c r="BU685" s="60"/>
      <c r="BV685" s="60"/>
      <c r="BW685" s="60"/>
      <c r="BX685" s="60"/>
      <c r="BY685" s="60"/>
    </row>
    <row r="686">
      <c r="A686" s="224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  <c r="BQ686" s="60"/>
      <c r="BR686" s="60"/>
      <c r="BS686" s="60"/>
      <c r="BT686" s="60"/>
      <c r="BU686" s="60"/>
      <c r="BV686" s="60"/>
      <c r="BW686" s="60"/>
      <c r="BX686" s="60"/>
      <c r="BY686" s="60"/>
    </row>
    <row r="687">
      <c r="A687" s="224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  <c r="BQ687" s="60"/>
      <c r="BR687" s="60"/>
      <c r="BS687" s="60"/>
      <c r="BT687" s="60"/>
      <c r="BU687" s="60"/>
      <c r="BV687" s="60"/>
      <c r="BW687" s="60"/>
      <c r="BX687" s="60"/>
      <c r="BY687" s="60"/>
    </row>
    <row r="688">
      <c r="A688" s="224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  <c r="BQ688" s="60"/>
      <c r="BR688" s="60"/>
      <c r="BS688" s="60"/>
      <c r="BT688" s="60"/>
      <c r="BU688" s="60"/>
      <c r="BV688" s="60"/>
      <c r="BW688" s="60"/>
      <c r="BX688" s="60"/>
      <c r="BY688" s="60"/>
    </row>
    <row r="689">
      <c r="A689" s="224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  <c r="BQ689" s="60"/>
      <c r="BR689" s="60"/>
      <c r="BS689" s="60"/>
      <c r="BT689" s="60"/>
      <c r="BU689" s="60"/>
      <c r="BV689" s="60"/>
      <c r="BW689" s="60"/>
      <c r="BX689" s="60"/>
      <c r="BY689" s="60"/>
    </row>
    <row r="690">
      <c r="A690" s="224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  <c r="BQ690" s="60"/>
      <c r="BR690" s="60"/>
      <c r="BS690" s="60"/>
      <c r="BT690" s="60"/>
      <c r="BU690" s="60"/>
      <c r="BV690" s="60"/>
      <c r="BW690" s="60"/>
      <c r="BX690" s="60"/>
      <c r="BY690" s="60"/>
    </row>
    <row r="691">
      <c r="A691" s="224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  <c r="BQ691" s="60"/>
      <c r="BR691" s="60"/>
      <c r="BS691" s="60"/>
      <c r="BT691" s="60"/>
      <c r="BU691" s="60"/>
      <c r="BV691" s="60"/>
      <c r="BW691" s="60"/>
      <c r="BX691" s="60"/>
      <c r="BY691" s="60"/>
    </row>
    <row r="692">
      <c r="A692" s="224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  <c r="BQ692" s="60"/>
      <c r="BR692" s="60"/>
      <c r="BS692" s="60"/>
      <c r="BT692" s="60"/>
      <c r="BU692" s="60"/>
      <c r="BV692" s="60"/>
      <c r="BW692" s="60"/>
      <c r="BX692" s="60"/>
      <c r="BY692" s="60"/>
    </row>
    <row r="693">
      <c r="A693" s="224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  <c r="BQ693" s="60"/>
      <c r="BR693" s="60"/>
      <c r="BS693" s="60"/>
      <c r="BT693" s="60"/>
      <c r="BU693" s="60"/>
      <c r="BV693" s="60"/>
      <c r="BW693" s="60"/>
      <c r="BX693" s="60"/>
      <c r="BY693" s="60"/>
    </row>
    <row r="694">
      <c r="A694" s="224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  <c r="BQ694" s="60"/>
      <c r="BR694" s="60"/>
      <c r="BS694" s="60"/>
      <c r="BT694" s="60"/>
      <c r="BU694" s="60"/>
      <c r="BV694" s="60"/>
      <c r="BW694" s="60"/>
      <c r="BX694" s="60"/>
      <c r="BY694" s="60"/>
    </row>
    <row r="695">
      <c r="A695" s="224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  <c r="BQ695" s="60"/>
      <c r="BR695" s="60"/>
      <c r="BS695" s="60"/>
      <c r="BT695" s="60"/>
      <c r="BU695" s="60"/>
      <c r="BV695" s="60"/>
      <c r="BW695" s="60"/>
      <c r="BX695" s="60"/>
      <c r="BY695" s="60"/>
    </row>
    <row r="696">
      <c r="A696" s="224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  <c r="BQ696" s="60"/>
      <c r="BR696" s="60"/>
      <c r="BS696" s="60"/>
      <c r="BT696" s="60"/>
      <c r="BU696" s="60"/>
      <c r="BV696" s="60"/>
      <c r="BW696" s="60"/>
      <c r="BX696" s="60"/>
      <c r="BY696" s="60"/>
    </row>
    <row r="697">
      <c r="A697" s="224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  <c r="BQ697" s="60"/>
      <c r="BR697" s="60"/>
      <c r="BS697" s="60"/>
      <c r="BT697" s="60"/>
      <c r="BU697" s="60"/>
      <c r="BV697" s="60"/>
      <c r="BW697" s="60"/>
      <c r="BX697" s="60"/>
      <c r="BY697" s="60"/>
    </row>
    <row r="698">
      <c r="A698" s="224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  <c r="BQ698" s="60"/>
      <c r="BR698" s="60"/>
      <c r="BS698" s="60"/>
      <c r="BT698" s="60"/>
      <c r="BU698" s="60"/>
      <c r="BV698" s="60"/>
      <c r="BW698" s="60"/>
      <c r="BX698" s="60"/>
      <c r="BY698" s="60"/>
    </row>
    <row r="699">
      <c r="A699" s="224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  <c r="BQ699" s="60"/>
      <c r="BR699" s="60"/>
      <c r="BS699" s="60"/>
      <c r="BT699" s="60"/>
      <c r="BU699" s="60"/>
      <c r="BV699" s="60"/>
      <c r="BW699" s="60"/>
      <c r="BX699" s="60"/>
      <c r="BY699" s="60"/>
    </row>
    <row r="700">
      <c r="A700" s="224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  <c r="BQ700" s="60"/>
      <c r="BR700" s="60"/>
      <c r="BS700" s="60"/>
      <c r="BT700" s="60"/>
      <c r="BU700" s="60"/>
      <c r="BV700" s="60"/>
      <c r="BW700" s="60"/>
      <c r="BX700" s="60"/>
      <c r="BY700" s="60"/>
    </row>
    <row r="701">
      <c r="A701" s="224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  <c r="BQ701" s="60"/>
      <c r="BR701" s="60"/>
      <c r="BS701" s="60"/>
      <c r="BT701" s="60"/>
      <c r="BU701" s="60"/>
      <c r="BV701" s="60"/>
      <c r="BW701" s="60"/>
      <c r="BX701" s="60"/>
      <c r="BY701" s="60"/>
    </row>
    <row r="702">
      <c r="A702" s="224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  <c r="BQ702" s="60"/>
      <c r="BR702" s="60"/>
      <c r="BS702" s="60"/>
      <c r="BT702" s="60"/>
      <c r="BU702" s="60"/>
      <c r="BV702" s="60"/>
      <c r="BW702" s="60"/>
      <c r="BX702" s="60"/>
      <c r="BY702" s="60"/>
    </row>
    <row r="703">
      <c r="A703" s="224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  <c r="BQ703" s="60"/>
      <c r="BR703" s="60"/>
      <c r="BS703" s="60"/>
      <c r="BT703" s="60"/>
      <c r="BU703" s="60"/>
      <c r="BV703" s="60"/>
      <c r="BW703" s="60"/>
      <c r="BX703" s="60"/>
      <c r="BY703" s="60"/>
    </row>
    <row r="704">
      <c r="A704" s="224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  <c r="BQ704" s="60"/>
      <c r="BR704" s="60"/>
      <c r="BS704" s="60"/>
      <c r="BT704" s="60"/>
      <c r="BU704" s="60"/>
      <c r="BV704" s="60"/>
      <c r="BW704" s="60"/>
      <c r="BX704" s="60"/>
      <c r="BY704" s="60"/>
    </row>
    <row r="705">
      <c r="A705" s="224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  <c r="BQ705" s="60"/>
      <c r="BR705" s="60"/>
      <c r="BS705" s="60"/>
      <c r="BT705" s="60"/>
      <c r="BU705" s="60"/>
      <c r="BV705" s="60"/>
      <c r="BW705" s="60"/>
      <c r="BX705" s="60"/>
      <c r="BY705" s="60"/>
    </row>
    <row r="706">
      <c r="A706" s="224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  <c r="BQ706" s="60"/>
      <c r="BR706" s="60"/>
      <c r="BS706" s="60"/>
      <c r="BT706" s="60"/>
      <c r="BU706" s="60"/>
      <c r="BV706" s="60"/>
      <c r="BW706" s="60"/>
      <c r="BX706" s="60"/>
      <c r="BY706" s="60"/>
    </row>
    <row r="707">
      <c r="A707" s="224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  <c r="BQ707" s="60"/>
      <c r="BR707" s="60"/>
      <c r="BS707" s="60"/>
      <c r="BT707" s="60"/>
      <c r="BU707" s="60"/>
      <c r="BV707" s="60"/>
      <c r="BW707" s="60"/>
      <c r="BX707" s="60"/>
      <c r="BY707" s="60"/>
    </row>
    <row r="708">
      <c r="A708" s="224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  <c r="BQ708" s="60"/>
      <c r="BR708" s="60"/>
      <c r="BS708" s="60"/>
      <c r="BT708" s="60"/>
      <c r="BU708" s="60"/>
      <c r="BV708" s="60"/>
      <c r="BW708" s="60"/>
      <c r="BX708" s="60"/>
      <c r="BY708" s="60"/>
    </row>
    <row r="709">
      <c r="A709" s="224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  <c r="BQ709" s="60"/>
      <c r="BR709" s="60"/>
      <c r="BS709" s="60"/>
      <c r="BT709" s="60"/>
      <c r="BU709" s="60"/>
      <c r="BV709" s="60"/>
      <c r="BW709" s="60"/>
      <c r="BX709" s="60"/>
      <c r="BY709" s="60"/>
    </row>
    <row r="710">
      <c r="A710" s="224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  <c r="BQ710" s="60"/>
      <c r="BR710" s="60"/>
      <c r="BS710" s="60"/>
      <c r="BT710" s="60"/>
      <c r="BU710" s="60"/>
      <c r="BV710" s="60"/>
      <c r="BW710" s="60"/>
      <c r="BX710" s="60"/>
      <c r="BY710" s="60"/>
    </row>
    <row r="711">
      <c r="A711" s="224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  <c r="BQ711" s="60"/>
      <c r="BR711" s="60"/>
      <c r="BS711" s="60"/>
      <c r="BT711" s="60"/>
      <c r="BU711" s="60"/>
      <c r="BV711" s="60"/>
      <c r="BW711" s="60"/>
      <c r="BX711" s="60"/>
      <c r="BY711" s="60"/>
    </row>
    <row r="712">
      <c r="A712" s="224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  <c r="BQ712" s="60"/>
      <c r="BR712" s="60"/>
      <c r="BS712" s="60"/>
      <c r="BT712" s="60"/>
      <c r="BU712" s="60"/>
      <c r="BV712" s="60"/>
      <c r="BW712" s="60"/>
      <c r="BX712" s="60"/>
      <c r="BY712" s="60"/>
    </row>
    <row r="713">
      <c r="A713" s="224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  <c r="BQ713" s="60"/>
      <c r="BR713" s="60"/>
      <c r="BS713" s="60"/>
      <c r="BT713" s="60"/>
      <c r="BU713" s="60"/>
      <c r="BV713" s="60"/>
      <c r="BW713" s="60"/>
      <c r="BX713" s="60"/>
      <c r="BY713" s="60"/>
    </row>
    <row r="714">
      <c r="A714" s="224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  <c r="BQ714" s="60"/>
      <c r="BR714" s="60"/>
      <c r="BS714" s="60"/>
      <c r="BT714" s="60"/>
      <c r="BU714" s="60"/>
      <c r="BV714" s="60"/>
      <c r="BW714" s="60"/>
      <c r="BX714" s="60"/>
      <c r="BY714" s="60"/>
    </row>
    <row r="715">
      <c r="A715" s="224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  <c r="BQ715" s="60"/>
      <c r="BR715" s="60"/>
      <c r="BS715" s="60"/>
      <c r="BT715" s="60"/>
      <c r="BU715" s="60"/>
      <c r="BV715" s="60"/>
      <c r="BW715" s="60"/>
      <c r="BX715" s="60"/>
      <c r="BY715" s="60"/>
    </row>
    <row r="716">
      <c r="A716" s="224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  <c r="BQ716" s="60"/>
      <c r="BR716" s="60"/>
      <c r="BS716" s="60"/>
      <c r="BT716" s="60"/>
      <c r="BU716" s="60"/>
      <c r="BV716" s="60"/>
      <c r="BW716" s="60"/>
      <c r="BX716" s="60"/>
      <c r="BY716" s="60"/>
    </row>
    <row r="717">
      <c r="A717" s="224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  <c r="BQ717" s="60"/>
      <c r="BR717" s="60"/>
      <c r="BS717" s="60"/>
      <c r="BT717" s="60"/>
      <c r="BU717" s="60"/>
      <c r="BV717" s="60"/>
      <c r="BW717" s="60"/>
      <c r="BX717" s="60"/>
      <c r="BY717" s="60"/>
    </row>
    <row r="718">
      <c r="A718" s="224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  <c r="BQ718" s="60"/>
      <c r="BR718" s="60"/>
      <c r="BS718" s="60"/>
      <c r="BT718" s="60"/>
      <c r="BU718" s="60"/>
      <c r="BV718" s="60"/>
      <c r="BW718" s="60"/>
      <c r="BX718" s="60"/>
      <c r="BY718" s="60"/>
    </row>
    <row r="719">
      <c r="A719" s="224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  <c r="BQ719" s="60"/>
      <c r="BR719" s="60"/>
      <c r="BS719" s="60"/>
      <c r="BT719" s="60"/>
      <c r="BU719" s="60"/>
      <c r="BV719" s="60"/>
      <c r="BW719" s="60"/>
      <c r="BX719" s="60"/>
      <c r="BY719" s="60"/>
    </row>
    <row r="720">
      <c r="A720" s="224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  <c r="BQ720" s="60"/>
      <c r="BR720" s="60"/>
      <c r="BS720" s="60"/>
      <c r="BT720" s="60"/>
      <c r="BU720" s="60"/>
      <c r="BV720" s="60"/>
      <c r="BW720" s="60"/>
      <c r="BX720" s="60"/>
      <c r="BY720" s="60"/>
    </row>
    <row r="721">
      <c r="A721" s="224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  <c r="BQ721" s="60"/>
      <c r="BR721" s="60"/>
      <c r="BS721" s="60"/>
      <c r="BT721" s="60"/>
      <c r="BU721" s="60"/>
      <c r="BV721" s="60"/>
      <c r="BW721" s="60"/>
      <c r="BX721" s="60"/>
      <c r="BY721" s="60"/>
    </row>
    <row r="722">
      <c r="A722" s="224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</row>
    <row r="723">
      <c r="A723" s="224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</row>
    <row r="724">
      <c r="A724" s="224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</row>
    <row r="725">
      <c r="A725" s="224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  <c r="BQ725" s="60"/>
      <c r="BR725" s="60"/>
      <c r="BS725" s="60"/>
      <c r="BT725" s="60"/>
      <c r="BU725" s="60"/>
      <c r="BV725" s="60"/>
      <c r="BW725" s="60"/>
      <c r="BX725" s="60"/>
      <c r="BY725" s="60"/>
    </row>
    <row r="726">
      <c r="A726" s="224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  <c r="BQ726" s="60"/>
      <c r="BR726" s="60"/>
      <c r="BS726" s="60"/>
      <c r="BT726" s="60"/>
      <c r="BU726" s="60"/>
      <c r="BV726" s="60"/>
      <c r="BW726" s="60"/>
      <c r="BX726" s="60"/>
      <c r="BY726" s="60"/>
    </row>
    <row r="727">
      <c r="A727" s="224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  <c r="BQ727" s="60"/>
      <c r="BR727" s="60"/>
      <c r="BS727" s="60"/>
      <c r="BT727" s="60"/>
      <c r="BU727" s="60"/>
      <c r="BV727" s="60"/>
      <c r="BW727" s="60"/>
      <c r="BX727" s="60"/>
      <c r="BY727" s="60"/>
    </row>
    <row r="728">
      <c r="A728" s="224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  <c r="BQ728" s="60"/>
      <c r="BR728" s="60"/>
      <c r="BS728" s="60"/>
      <c r="BT728" s="60"/>
      <c r="BU728" s="60"/>
      <c r="BV728" s="60"/>
      <c r="BW728" s="60"/>
      <c r="BX728" s="60"/>
      <c r="BY728" s="60"/>
    </row>
    <row r="729">
      <c r="A729" s="224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  <c r="BQ729" s="60"/>
      <c r="BR729" s="60"/>
      <c r="BS729" s="60"/>
      <c r="BT729" s="60"/>
      <c r="BU729" s="60"/>
      <c r="BV729" s="60"/>
      <c r="BW729" s="60"/>
      <c r="BX729" s="60"/>
      <c r="BY729" s="60"/>
    </row>
    <row r="730">
      <c r="A730" s="224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  <c r="BQ730" s="60"/>
      <c r="BR730" s="60"/>
      <c r="BS730" s="60"/>
      <c r="BT730" s="60"/>
      <c r="BU730" s="60"/>
      <c r="BV730" s="60"/>
      <c r="BW730" s="60"/>
      <c r="BX730" s="60"/>
      <c r="BY730" s="60"/>
    </row>
    <row r="731">
      <c r="A731" s="224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  <c r="BQ731" s="60"/>
      <c r="BR731" s="60"/>
      <c r="BS731" s="60"/>
      <c r="BT731" s="60"/>
      <c r="BU731" s="60"/>
      <c r="BV731" s="60"/>
      <c r="BW731" s="60"/>
      <c r="BX731" s="60"/>
      <c r="BY731" s="60"/>
    </row>
    <row r="732">
      <c r="A732" s="224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  <c r="BQ732" s="60"/>
      <c r="BR732" s="60"/>
      <c r="BS732" s="60"/>
      <c r="BT732" s="60"/>
      <c r="BU732" s="60"/>
      <c r="BV732" s="60"/>
      <c r="BW732" s="60"/>
      <c r="BX732" s="60"/>
      <c r="BY732" s="60"/>
    </row>
    <row r="733">
      <c r="A733" s="224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  <c r="BQ733" s="60"/>
      <c r="BR733" s="60"/>
      <c r="BS733" s="60"/>
      <c r="BT733" s="60"/>
      <c r="BU733" s="60"/>
      <c r="BV733" s="60"/>
      <c r="BW733" s="60"/>
      <c r="BX733" s="60"/>
      <c r="BY733" s="60"/>
    </row>
    <row r="734">
      <c r="A734" s="224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</row>
    <row r="735">
      <c r="A735" s="224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  <c r="BQ735" s="60"/>
      <c r="BR735" s="60"/>
      <c r="BS735" s="60"/>
      <c r="BT735" s="60"/>
      <c r="BU735" s="60"/>
      <c r="BV735" s="60"/>
      <c r="BW735" s="60"/>
      <c r="BX735" s="60"/>
      <c r="BY735" s="60"/>
    </row>
    <row r="736">
      <c r="A736" s="224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  <c r="BQ736" s="60"/>
      <c r="BR736" s="60"/>
      <c r="BS736" s="60"/>
      <c r="BT736" s="60"/>
      <c r="BU736" s="60"/>
      <c r="BV736" s="60"/>
      <c r="BW736" s="60"/>
      <c r="BX736" s="60"/>
      <c r="BY736" s="60"/>
    </row>
    <row r="737">
      <c r="A737" s="224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  <c r="BQ737" s="60"/>
      <c r="BR737" s="60"/>
      <c r="BS737" s="60"/>
      <c r="BT737" s="60"/>
      <c r="BU737" s="60"/>
      <c r="BV737" s="60"/>
      <c r="BW737" s="60"/>
      <c r="BX737" s="60"/>
      <c r="BY737" s="60"/>
    </row>
    <row r="738">
      <c r="A738" s="224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  <c r="BQ738" s="60"/>
      <c r="BR738" s="60"/>
      <c r="BS738" s="60"/>
      <c r="BT738" s="60"/>
      <c r="BU738" s="60"/>
      <c r="BV738" s="60"/>
      <c r="BW738" s="60"/>
      <c r="BX738" s="60"/>
      <c r="BY738" s="60"/>
    </row>
    <row r="739">
      <c r="A739" s="224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  <c r="BQ739" s="60"/>
      <c r="BR739" s="60"/>
      <c r="BS739" s="60"/>
      <c r="BT739" s="60"/>
      <c r="BU739" s="60"/>
      <c r="BV739" s="60"/>
      <c r="BW739" s="60"/>
      <c r="BX739" s="60"/>
      <c r="BY739" s="60"/>
    </row>
    <row r="740">
      <c r="A740" s="224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  <c r="BQ740" s="60"/>
      <c r="BR740" s="60"/>
      <c r="BS740" s="60"/>
      <c r="BT740" s="60"/>
      <c r="BU740" s="60"/>
      <c r="BV740" s="60"/>
      <c r="BW740" s="60"/>
      <c r="BX740" s="60"/>
      <c r="BY740" s="60"/>
    </row>
    <row r="741">
      <c r="A741" s="224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  <c r="BQ741" s="60"/>
      <c r="BR741" s="60"/>
      <c r="BS741" s="60"/>
      <c r="BT741" s="60"/>
      <c r="BU741" s="60"/>
      <c r="BV741" s="60"/>
      <c r="BW741" s="60"/>
      <c r="BX741" s="60"/>
      <c r="BY741" s="60"/>
    </row>
    <row r="742">
      <c r="A742" s="224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  <c r="BQ742" s="60"/>
      <c r="BR742" s="60"/>
      <c r="BS742" s="60"/>
      <c r="BT742" s="60"/>
      <c r="BU742" s="60"/>
      <c r="BV742" s="60"/>
      <c r="BW742" s="60"/>
      <c r="BX742" s="60"/>
      <c r="BY742" s="60"/>
    </row>
    <row r="743">
      <c r="A743" s="224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  <c r="BQ743" s="60"/>
      <c r="BR743" s="60"/>
      <c r="BS743" s="60"/>
      <c r="BT743" s="60"/>
      <c r="BU743" s="60"/>
      <c r="BV743" s="60"/>
      <c r="BW743" s="60"/>
      <c r="BX743" s="60"/>
      <c r="BY743" s="60"/>
    </row>
    <row r="744">
      <c r="A744" s="224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  <c r="BQ744" s="60"/>
      <c r="BR744" s="60"/>
      <c r="BS744" s="60"/>
      <c r="BT744" s="60"/>
      <c r="BU744" s="60"/>
      <c r="BV744" s="60"/>
      <c r="BW744" s="60"/>
      <c r="BX744" s="60"/>
      <c r="BY744" s="60"/>
    </row>
    <row r="745">
      <c r="A745" s="224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  <c r="BQ745" s="60"/>
      <c r="BR745" s="60"/>
      <c r="BS745" s="60"/>
      <c r="BT745" s="60"/>
      <c r="BU745" s="60"/>
      <c r="BV745" s="60"/>
      <c r="BW745" s="60"/>
      <c r="BX745" s="60"/>
      <c r="BY745" s="60"/>
    </row>
    <row r="746">
      <c r="A746" s="224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  <c r="BQ746" s="60"/>
      <c r="BR746" s="60"/>
      <c r="BS746" s="60"/>
      <c r="BT746" s="60"/>
      <c r="BU746" s="60"/>
      <c r="BV746" s="60"/>
      <c r="BW746" s="60"/>
      <c r="BX746" s="60"/>
      <c r="BY746" s="60"/>
    </row>
    <row r="747">
      <c r="A747" s="224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  <c r="BQ747" s="60"/>
      <c r="BR747" s="60"/>
      <c r="BS747" s="60"/>
      <c r="BT747" s="60"/>
      <c r="BU747" s="60"/>
      <c r="BV747" s="60"/>
      <c r="BW747" s="60"/>
      <c r="BX747" s="60"/>
      <c r="BY747" s="60"/>
    </row>
    <row r="748">
      <c r="A748" s="224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  <c r="BQ748" s="60"/>
      <c r="BR748" s="60"/>
      <c r="BS748" s="60"/>
      <c r="BT748" s="60"/>
      <c r="BU748" s="60"/>
      <c r="BV748" s="60"/>
      <c r="BW748" s="60"/>
      <c r="BX748" s="60"/>
      <c r="BY748" s="60"/>
    </row>
    <row r="749">
      <c r="A749" s="224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  <c r="BQ749" s="60"/>
      <c r="BR749" s="60"/>
      <c r="BS749" s="60"/>
      <c r="BT749" s="60"/>
      <c r="BU749" s="60"/>
      <c r="BV749" s="60"/>
      <c r="BW749" s="60"/>
      <c r="BX749" s="60"/>
      <c r="BY749" s="60"/>
    </row>
    <row r="750">
      <c r="A750" s="224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  <c r="BQ750" s="60"/>
      <c r="BR750" s="60"/>
      <c r="BS750" s="60"/>
      <c r="BT750" s="60"/>
      <c r="BU750" s="60"/>
      <c r="BV750" s="60"/>
      <c r="BW750" s="60"/>
      <c r="BX750" s="60"/>
      <c r="BY750" s="60"/>
    </row>
    <row r="751">
      <c r="A751" s="224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  <c r="BQ751" s="60"/>
      <c r="BR751" s="60"/>
      <c r="BS751" s="60"/>
      <c r="BT751" s="60"/>
      <c r="BU751" s="60"/>
      <c r="BV751" s="60"/>
      <c r="BW751" s="60"/>
      <c r="BX751" s="60"/>
      <c r="BY751" s="60"/>
    </row>
    <row r="752">
      <c r="A752" s="224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  <c r="BQ752" s="60"/>
      <c r="BR752" s="60"/>
      <c r="BS752" s="60"/>
      <c r="BT752" s="60"/>
      <c r="BU752" s="60"/>
      <c r="BV752" s="60"/>
      <c r="BW752" s="60"/>
      <c r="BX752" s="60"/>
      <c r="BY752" s="60"/>
    </row>
    <row r="753">
      <c r="A753" s="224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  <c r="BQ753" s="60"/>
      <c r="BR753" s="60"/>
      <c r="BS753" s="60"/>
      <c r="BT753" s="60"/>
      <c r="BU753" s="60"/>
      <c r="BV753" s="60"/>
      <c r="BW753" s="60"/>
      <c r="BX753" s="60"/>
      <c r="BY753" s="60"/>
    </row>
    <row r="754">
      <c r="A754" s="224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  <c r="BQ754" s="60"/>
      <c r="BR754" s="60"/>
      <c r="BS754" s="60"/>
      <c r="BT754" s="60"/>
      <c r="BU754" s="60"/>
      <c r="BV754" s="60"/>
      <c r="BW754" s="60"/>
      <c r="BX754" s="60"/>
      <c r="BY754" s="60"/>
    </row>
    <row r="755">
      <c r="A755" s="224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  <c r="BQ755" s="60"/>
      <c r="BR755" s="60"/>
      <c r="BS755" s="60"/>
      <c r="BT755" s="60"/>
      <c r="BU755" s="60"/>
      <c r="BV755" s="60"/>
      <c r="BW755" s="60"/>
      <c r="BX755" s="60"/>
      <c r="BY755" s="60"/>
    </row>
    <row r="756">
      <c r="A756" s="224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  <c r="BQ756" s="60"/>
      <c r="BR756" s="60"/>
      <c r="BS756" s="60"/>
      <c r="BT756" s="60"/>
      <c r="BU756" s="60"/>
      <c r="BV756" s="60"/>
      <c r="BW756" s="60"/>
      <c r="BX756" s="60"/>
      <c r="BY756" s="60"/>
    </row>
    <row r="757">
      <c r="A757" s="224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  <c r="BQ757" s="60"/>
      <c r="BR757" s="60"/>
      <c r="BS757" s="60"/>
      <c r="BT757" s="60"/>
      <c r="BU757" s="60"/>
      <c r="BV757" s="60"/>
      <c r="BW757" s="60"/>
      <c r="BX757" s="60"/>
      <c r="BY757" s="60"/>
    </row>
    <row r="758">
      <c r="A758" s="224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  <c r="BQ758" s="60"/>
      <c r="BR758" s="60"/>
      <c r="BS758" s="60"/>
      <c r="BT758" s="60"/>
      <c r="BU758" s="60"/>
      <c r="BV758" s="60"/>
      <c r="BW758" s="60"/>
      <c r="BX758" s="60"/>
      <c r="BY758" s="60"/>
    </row>
    <row r="759">
      <c r="A759" s="224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  <c r="BQ759" s="60"/>
      <c r="BR759" s="60"/>
      <c r="BS759" s="60"/>
      <c r="BT759" s="60"/>
      <c r="BU759" s="60"/>
      <c r="BV759" s="60"/>
      <c r="BW759" s="60"/>
      <c r="BX759" s="60"/>
      <c r="BY759" s="60"/>
    </row>
    <row r="760">
      <c r="A760" s="224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  <c r="BQ760" s="60"/>
      <c r="BR760" s="60"/>
      <c r="BS760" s="60"/>
      <c r="BT760" s="60"/>
      <c r="BU760" s="60"/>
      <c r="BV760" s="60"/>
      <c r="BW760" s="60"/>
      <c r="BX760" s="60"/>
      <c r="BY760" s="60"/>
    </row>
    <row r="761">
      <c r="A761" s="224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</row>
    <row r="762">
      <c r="A762" s="224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  <c r="BQ762" s="60"/>
      <c r="BR762" s="60"/>
      <c r="BS762" s="60"/>
      <c r="BT762" s="60"/>
      <c r="BU762" s="60"/>
      <c r="BV762" s="60"/>
      <c r="BW762" s="60"/>
      <c r="BX762" s="60"/>
      <c r="BY762" s="60"/>
    </row>
    <row r="763">
      <c r="A763" s="224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  <c r="BQ763" s="60"/>
      <c r="BR763" s="60"/>
      <c r="BS763" s="60"/>
      <c r="BT763" s="60"/>
      <c r="BU763" s="60"/>
      <c r="BV763" s="60"/>
      <c r="BW763" s="60"/>
      <c r="BX763" s="60"/>
      <c r="BY763" s="60"/>
    </row>
    <row r="764">
      <c r="A764" s="224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  <c r="BQ764" s="60"/>
      <c r="BR764" s="60"/>
      <c r="BS764" s="60"/>
      <c r="BT764" s="60"/>
      <c r="BU764" s="60"/>
      <c r="BV764" s="60"/>
      <c r="BW764" s="60"/>
      <c r="BX764" s="60"/>
      <c r="BY764" s="60"/>
    </row>
    <row r="765">
      <c r="A765" s="224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  <c r="BQ765" s="60"/>
      <c r="BR765" s="60"/>
      <c r="BS765" s="60"/>
      <c r="BT765" s="60"/>
      <c r="BU765" s="60"/>
      <c r="BV765" s="60"/>
      <c r="BW765" s="60"/>
      <c r="BX765" s="60"/>
      <c r="BY765" s="60"/>
    </row>
    <row r="766">
      <c r="A766" s="224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  <c r="BQ766" s="60"/>
      <c r="BR766" s="60"/>
      <c r="BS766" s="60"/>
      <c r="BT766" s="60"/>
      <c r="BU766" s="60"/>
      <c r="BV766" s="60"/>
      <c r="BW766" s="60"/>
      <c r="BX766" s="60"/>
      <c r="BY766" s="60"/>
    </row>
    <row r="767">
      <c r="A767" s="224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</row>
    <row r="768">
      <c r="A768" s="224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</row>
    <row r="769">
      <c r="A769" s="224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</row>
    <row r="770">
      <c r="A770" s="224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  <c r="BQ770" s="60"/>
      <c r="BR770" s="60"/>
      <c r="BS770" s="60"/>
      <c r="BT770" s="60"/>
      <c r="BU770" s="60"/>
      <c r="BV770" s="60"/>
      <c r="BW770" s="60"/>
      <c r="BX770" s="60"/>
      <c r="BY770" s="60"/>
    </row>
    <row r="771">
      <c r="A771" s="224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  <c r="BQ771" s="60"/>
      <c r="BR771" s="60"/>
      <c r="BS771" s="60"/>
      <c r="BT771" s="60"/>
      <c r="BU771" s="60"/>
      <c r="BV771" s="60"/>
      <c r="BW771" s="60"/>
      <c r="BX771" s="60"/>
      <c r="BY771" s="60"/>
    </row>
    <row r="772">
      <c r="A772" s="224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  <c r="BQ772" s="60"/>
      <c r="BR772" s="60"/>
      <c r="BS772" s="60"/>
      <c r="BT772" s="60"/>
      <c r="BU772" s="60"/>
      <c r="BV772" s="60"/>
      <c r="BW772" s="60"/>
      <c r="BX772" s="60"/>
      <c r="BY772" s="60"/>
    </row>
    <row r="773">
      <c r="A773" s="224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  <c r="BQ773" s="60"/>
      <c r="BR773" s="60"/>
      <c r="BS773" s="60"/>
      <c r="BT773" s="60"/>
      <c r="BU773" s="60"/>
      <c r="BV773" s="60"/>
      <c r="BW773" s="60"/>
      <c r="BX773" s="60"/>
      <c r="BY773" s="60"/>
    </row>
    <row r="774">
      <c r="A774" s="224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  <c r="BQ774" s="60"/>
      <c r="BR774" s="60"/>
      <c r="BS774" s="60"/>
      <c r="BT774" s="60"/>
      <c r="BU774" s="60"/>
      <c r="BV774" s="60"/>
      <c r="BW774" s="60"/>
      <c r="BX774" s="60"/>
      <c r="BY774" s="60"/>
    </row>
    <row r="775">
      <c r="A775" s="224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  <c r="BQ775" s="60"/>
      <c r="BR775" s="60"/>
      <c r="BS775" s="60"/>
      <c r="BT775" s="60"/>
      <c r="BU775" s="60"/>
      <c r="BV775" s="60"/>
      <c r="BW775" s="60"/>
      <c r="BX775" s="60"/>
      <c r="BY775" s="60"/>
    </row>
    <row r="776">
      <c r="A776" s="224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  <c r="BQ776" s="60"/>
      <c r="BR776" s="60"/>
      <c r="BS776" s="60"/>
      <c r="BT776" s="60"/>
      <c r="BU776" s="60"/>
      <c r="BV776" s="60"/>
      <c r="BW776" s="60"/>
      <c r="BX776" s="60"/>
      <c r="BY776" s="60"/>
    </row>
    <row r="777">
      <c r="A777" s="224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  <c r="BQ777" s="60"/>
      <c r="BR777" s="60"/>
      <c r="BS777" s="60"/>
      <c r="BT777" s="60"/>
      <c r="BU777" s="60"/>
      <c r="BV777" s="60"/>
      <c r="BW777" s="60"/>
      <c r="BX777" s="60"/>
      <c r="BY777" s="60"/>
    </row>
    <row r="778">
      <c r="A778" s="224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  <c r="BQ778" s="60"/>
      <c r="BR778" s="60"/>
      <c r="BS778" s="60"/>
      <c r="BT778" s="60"/>
      <c r="BU778" s="60"/>
      <c r="BV778" s="60"/>
      <c r="BW778" s="60"/>
      <c r="BX778" s="60"/>
      <c r="BY778" s="60"/>
    </row>
    <row r="779">
      <c r="A779" s="224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  <c r="BQ779" s="60"/>
      <c r="BR779" s="60"/>
      <c r="BS779" s="60"/>
      <c r="BT779" s="60"/>
      <c r="BU779" s="60"/>
      <c r="BV779" s="60"/>
      <c r="BW779" s="60"/>
      <c r="BX779" s="60"/>
      <c r="BY779" s="60"/>
    </row>
    <row r="780">
      <c r="A780" s="224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  <c r="BQ780" s="60"/>
      <c r="BR780" s="60"/>
      <c r="BS780" s="60"/>
      <c r="BT780" s="60"/>
      <c r="BU780" s="60"/>
      <c r="BV780" s="60"/>
      <c r="BW780" s="60"/>
      <c r="BX780" s="60"/>
      <c r="BY780" s="60"/>
    </row>
    <row r="781">
      <c r="A781" s="224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  <c r="BQ781" s="60"/>
      <c r="BR781" s="60"/>
      <c r="BS781" s="60"/>
      <c r="BT781" s="60"/>
      <c r="BU781" s="60"/>
      <c r="BV781" s="60"/>
      <c r="BW781" s="60"/>
      <c r="BX781" s="60"/>
      <c r="BY781" s="60"/>
    </row>
    <row r="782">
      <c r="A782" s="224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  <c r="BQ782" s="60"/>
      <c r="BR782" s="60"/>
      <c r="BS782" s="60"/>
      <c r="BT782" s="60"/>
      <c r="BU782" s="60"/>
      <c r="BV782" s="60"/>
      <c r="BW782" s="60"/>
      <c r="BX782" s="60"/>
      <c r="BY782" s="60"/>
    </row>
    <row r="783">
      <c r="A783" s="224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  <c r="BQ783" s="60"/>
      <c r="BR783" s="60"/>
      <c r="BS783" s="60"/>
      <c r="BT783" s="60"/>
      <c r="BU783" s="60"/>
      <c r="BV783" s="60"/>
      <c r="BW783" s="60"/>
      <c r="BX783" s="60"/>
      <c r="BY783" s="60"/>
    </row>
    <row r="784">
      <c r="A784" s="224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  <c r="BQ784" s="60"/>
      <c r="BR784" s="60"/>
      <c r="BS784" s="60"/>
      <c r="BT784" s="60"/>
      <c r="BU784" s="60"/>
      <c r="BV784" s="60"/>
      <c r="BW784" s="60"/>
      <c r="BX784" s="60"/>
      <c r="BY784" s="60"/>
    </row>
    <row r="785">
      <c r="A785" s="224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  <c r="BQ785" s="60"/>
      <c r="BR785" s="60"/>
      <c r="BS785" s="60"/>
      <c r="BT785" s="60"/>
      <c r="BU785" s="60"/>
      <c r="BV785" s="60"/>
      <c r="BW785" s="60"/>
      <c r="BX785" s="60"/>
      <c r="BY785" s="60"/>
    </row>
    <row r="786">
      <c r="A786" s="224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  <c r="BQ786" s="60"/>
      <c r="BR786" s="60"/>
      <c r="BS786" s="60"/>
      <c r="BT786" s="60"/>
      <c r="BU786" s="60"/>
      <c r="BV786" s="60"/>
      <c r="BW786" s="60"/>
      <c r="BX786" s="60"/>
      <c r="BY786" s="60"/>
    </row>
    <row r="787">
      <c r="A787" s="224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  <c r="BQ787" s="60"/>
      <c r="BR787" s="60"/>
      <c r="BS787" s="60"/>
      <c r="BT787" s="60"/>
      <c r="BU787" s="60"/>
      <c r="BV787" s="60"/>
      <c r="BW787" s="60"/>
      <c r="BX787" s="60"/>
      <c r="BY787" s="60"/>
    </row>
    <row r="788">
      <c r="A788" s="224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  <c r="BQ788" s="60"/>
      <c r="BR788" s="60"/>
      <c r="BS788" s="60"/>
      <c r="BT788" s="60"/>
      <c r="BU788" s="60"/>
      <c r="BV788" s="60"/>
      <c r="BW788" s="60"/>
      <c r="BX788" s="60"/>
      <c r="BY788" s="60"/>
    </row>
    <row r="789">
      <c r="A789" s="224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  <c r="BQ789" s="60"/>
      <c r="BR789" s="60"/>
      <c r="BS789" s="60"/>
      <c r="BT789" s="60"/>
      <c r="BU789" s="60"/>
      <c r="BV789" s="60"/>
      <c r="BW789" s="60"/>
      <c r="BX789" s="60"/>
      <c r="BY789" s="60"/>
    </row>
    <row r="790">
      <c r="A790" s="224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  <c r="BQ790" s="60"/>
      <c r="BR790" s="60"/>
      <c r="BS790" s="60"/>
      <c r="BT790" s="60"/>
      <c r="BU790" s="60"/>
      <c r="BV790" s="60"/>
      <c r="BW790" s="60"/>
      <c r="BX790" s="60"/>
      <c r="BY790" s="60"/>
    </row>
    <row r="791">
      <c r="A791" s="224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  <c r="BQ791" s="60"/>
      <c r="BR791" s="60"/>
      <c r="BS791" s="60"/>
      <c r="BT791" s="60"/>
      <c r="BU791" s="60"/>
      <c r="BV791" s="60"/>
      <c r="BW791" s="60"/>
      <c r="BX791" s="60"/>
      <c r="BY791" s="60"/>
    </row>
    <row r="792">
      <c r="A792" s="224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  <c r="BQ792" s="60"/>
      <c r="BR792" s="60"/>
      <c r="BS792" s="60"/>
      <c r="BT792" s="60"/>
      <c r="BU792" s="60"/>
      <c r="BV792" s="60"/>
      <c r="BW792" s="60"/>
      <c r="BX792" s="60"/>
      <c r="BY792" s="60"/>
    </row>
    <row r="793">
      <c r="A793" s="224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  <c r="BQ793" s="60"/>
      <c r="BR793" s="60"/>
      <c r="BS793" s="60"/>
      <c r="BT793" s="60"/>
      <c r="BU793" s="60"/>
      <c r="BV793" s="60"/>
      <c r="BW793" s="60"/>
      <c r="BX793" s="60"/>
      <c r="BY793" s="60"/>
    </row>
    <row r="794">
      <c r="A794" s="224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  <c r="BQ794" s="60"/>
      <c r="BR794" s="60"/>
      <c r="BS794" s="60"/>
      <c r="BT794" s="60"/>
      <c r="BU794" s="60"/>
      <c r="BV794" s="60"/>
      <c r="BW794" s="60"/>
      <c r="BX794" s="60"/>
      <c r="BY794" s="60"/>
    </row>
    <row r="795">
      <c r="A795" s="224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  <c r="BQ795" s="60"/>
      <c r="BR795" s="60"/>
      <c r="BS795" s="60"/>
      <c r="BT795" s="60"/>
      <c r="BU795" s="60"/>
      <c r="BV795" s="60"/>
      <c r="BW795" s="60"/>
      <c r="BX795" s="60"/>
      <c r="BY795" s="60"/>
    </row>
    <row r="796">
      <c r="A796" s="224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  <c r="BQ796" s="60"/>
      <c r="BR796" s="60"/>
      <c r="BS796" s="60"/>
      <c r="BT796" s="60"/>
      <c r="BU796" s="60"/>
      <c r="BV796" s="60"/>
      <c r="BW796" s="60"/>
      <c r="BX796" s="60"/>
      <c r="BY796" s="60"/>
    </row>
    <row r="797">
      <c r="A797" s="224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  <c r="BQ797" s="60"/>
      <c r="BR797" s="60"/>
      <c r="BS797" s="60"/>
      <c r="BT797" s="60"/>
      <c r="BU797" s="60"/>
      <c r="BV797" s="60"/>
      <c r="BW797" s="60"/>
      <c r="BX797" s="60"/>
      <c r="BY797" s="60"/>
    </row>
    <row r="798">
      <c r="A798" s="224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  <c r="BQ798" s="60"/>
      <c r="BR798" s="60"/>
      <c r="BS798" s="60"/>
      <c r="BT798" s="60"/>
      <c r="BU798" s="60"/>
      <c r="BV798" s="60"/>
      <c r="BW798" s="60"/>
      <c r="BX798" s="60"/>
      <c r="BY798" s="60"/>
    </row>
    <row r="799">
      <c r="A799" s="224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  <c r="BQ799" s="60"/>
      <c r="BR799" s="60"/>
      <c r="BS799" s="60"/>
      <c r="BT799" s="60"/>
      <c r="BU799" s="60"/>
      <c r="BV799" s="60"/>
      <c r="BW799" s="60"/>
      <c r="BX799" s="60"/>
      <c r="BY799" s="60"/>
    </row>
    <row r="800">
      <c r="A800" s="224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  <c r="BQ800" s="60"/>
      <c r="BR800" s="60"/>
      <c r="BS800" s="60"/>
      <c r="BT800" s="60"/>
      <c r="BU800" s="60"/>
      <c r="BV800" s="60"/>
      <c r="BW800" s="60"/>
      <c r="BX800" s="60"/>
      <c r="BY800" s="60"/>
    </row>
    <row r="801">
      <c r="A801" s="224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  <c r="BQ801" s="60"/>
      <c r="BR801" s="60"/>
      <c r="BS801" s="60"/>
      <c r="BT801" s="60"/>
      <c r="BU801" s="60"/>
      <c r="BV801" s="60"/>
      <c r="BW801" s="60"/>
      <c r="BX801" s="60"/>
      <c r="BY801" s="60"/>
    </row>
    <row r="802">
      <c r="A802" s="224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  <c r="BQ802" s="60"/>
      <c r="BR802" s="60"/>
      <c r="BS802" s="60"/>
      <c r="BT802" s="60"/>
      <c r="BU802" s="60"/>
      <c r="BV802" s="60"/>
      <c r="BW802" s="60"/>
      <c r="BX802" s="60"/>
      <c r="BY802" s="60"/>
    </row>
    <row r="803">
      <c r="A803" s="224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  <c r="BQ803" s="60"/>
      <c r="BR803" s="60"/>
      <c r="BS803" s="60"/>
      <c r="BT803" s="60"/>
      <c r="BU803" s="60"/>
      <c r="BV803" s="60"/>
      <c r="BW803" s="60"/>
      <c r="BX803" s="60"/>
      <c r="BY803" s="60"/>
    </row>
    <row r="804">
      <c r="A804" s="224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  <c r="BQ804" s="60"/>
      <c r="BR804" s="60"/>
      <c r="BS804" s="60"/>
      <c r="BT804" s="60"/>
      <c r="BU804" s="60"/>
      <c r="BV804" s="60"/>
      <c r="BW804" s="60"/>
      <c r="BX804" s="60"/>
      <c r="BY804" s="60"/>
    </row>
    <row r="805">
      <c r="A805" s="224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  <c r="BQ805" s="60"/>
      <c r="BR805" s="60"/>
      <c r="BS805" s="60"/>
      <c r="BT805" s="60"/>
      <c r="BU805" s="60"/>
      <c r="BV805" s="60"/>
      <c r="BW805" s="60"/>
      <c r="BX805" s="60"/>
      <c r="BY805" s="60"/>
    </row>
    <row r="806">
      <c r="A806" s="224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  <c r="BQ806" s="60"/>
      <c r="BR806" s="60"/>
      <c r="BS806" s="60"/>
      <c r="BT806" s="60"/>
      <c r="BU806" s="60"/>
      <c r="BV806" s="60"/>
      <c r="BW806" s="60"/>
      <c r="BX806" s="60"/>
      <c r="BY806" s="60"/>
    </row>
    <row r="807">
      <c r="A807" s="224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  <c r="BQ807" s="60"/>
      <c r="BR807" s="60"/>
      <c r="BS807" s="60"/>
      <c r="BT807" s="60"/>
      <c r="BU807" s="60"/>
      <c r="BV807" s="60"/>
      <c r="BW807" s="60"/>
      <c r="BX807" s="60"/>
      <c r="BY807" s="60"/>
    </row>
    <row r="808">
      <c r="A808" s="224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  <c r="BQ808" s="60"/>
      <c r="BR808" s="60"/>
      <c r="BS808" s="60"/>
      <c r="BT808" s="60"/>
      <c r="BU808" s="60"/>
      <c r="BV808" s="60"/>
      <c r="BW808" s="60"/>
      <c r="BX808" s="60"/>
      <c r="BY808" s="60"/>
    </row>
    <row r="809">
      <c r="A809" s="224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  <c r="BQ809" s="60"/>
      <c r="BR809" s="60"/>
      <c r="BS809" s="60"/>
      <c r="BT809" s="60"/>
      <c r="BU809" s="60"/>
      <c r="BV809" s="60"/>
      <c r="BW809" s="60"/>
      <c r="BX809" s="60"/>
      <c r="BY809" s="60"/>
    </row>
    <row r="810">
      <c r="A810" s="224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  <c r="BQ810" s="60"/>
      <c r="BR810" s="60"/>
      <c r="BS810" s="60"/>
      <c r="BT810" s="60"/>
      <c r="BU810" s="60"/>
      <c r="BV810" s="60"/>
      <c r="BW810" s="60"/>
      <c r="BX810" s="60"/>
      <c r="BY810" s="60"/>
    </row>
    <row r="811">
      <c r="A811" s="224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  <c r="BQ811" s="60"/>
      <c r="BR811" s="60"/>
      <c r="BS811" s="60"/>
      <c r="BT811" s="60"/>
      <c r="BU811" s="60"/>
      <c r="BV811" s="60"/>
      <c r="BW811" s="60"/>
      <c r="BX811" s="60"/>
      <c r="BY811" s="60"/>
    </row>
    <row r="812">
      <c r="A812" s="224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  <c r="BQ812" s="60"/>
      <c r="BR812" s="60"/>
      <c r="BS812" s="60"/>
      <c r="BT812" s="60"/>
      <c r="BU812" s="60"/>
      <c r="BV812" s="60"/>
      <c r="BW812" s="60"/>
      <c r="BX812" s="60"/>
      <c r="BY812" s="60"/>
    </row>
    <row r="813">
      <c r="A813" s="224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  <c r="BQ813" s="60"/>
      <c r="BR813" s="60"/>
      <c r="BS813" s="60"/>
      <c r="BT813" s="60"/>
      <c r="BU813" s="60"/>
      <c r="BV813" s="60"/>
      <c r="BW813" s="60"/>
      <c r="BX813" s="60"/>
      <c r="BY813" s="60"/>
    </row>
    <row r="814">
      <c r="A814" s="224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  <c r="BQ814" s="60"/>
      <c r="BR814" s="60"/>
      <c r="BS814" s="60"/>
      <c r="BT814" s="60"/>
      <c r="BU814" s="60"/>
      <c r="BV814" s="60"/>
      <c r="BW814" s="60"/>
      <c r="BX814" s="60"/>
      <c r="BY814" s="60"/>
    </row>
    <row r="815">
      <c r="A815" s="224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  <c r="BQ815" s="60"/>
      <c r="BR815" s="60"/>
      <c r="BS815" s="60"/>
      <c r="BT815" s="60"/>
      <c r="BU815" s="60"/>
      <c r="BV815" s="60"/>
      <c r="BW815" s="60"/>
      <c r="BX815" s="60"/>
      <c r="BY815" s="60"/>
    </row>
    <row r="816">
      <c r="A816" s="224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  <c r="BQ816" s="60"/>
      <c r="BR816" s="60"/>
      <c r="BS816" s="60"/>
      <c r="BT816" s="60"/>
      <c r="BU816" s="60"/>
      <c r="BV816" s="60"/>
      <c r="BW816" s="60"/>
      <c r="BX816" s="60"/>
      <c r="BY816" s="60"/>
    </row>
    <row r="817">
      <c r="A817" s="224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  <c r="BQ817" s="60"/>
      <c r="BR817" s="60"/>
      <c r="BS817" s="60"/>
      <c r="BT817" s="60"/>
      <c r="BU817" s="60"/>
      <c r="BV817" s="60"/>
      <c r="BW817" s="60"/>
      <c r="BX817" s="60"/>
      <c r="BY817" s="60"/>
    </row>
    <row r="818">
      <c r="A818" s="224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  <c r="BQ818" s="60"/>
      <c r="BR818" s="60"/>
      <c r="BS818" s="60"/>
      <c r="BT818" s="60"/>
      <c r="BU818" s="60"/>
      <c r="BV818" s="60"/>
      <c r="BW818" s="60"/>
      <c r="BX818" s="60"/>
      <c r="BY818" s="60"/>
    </row>
    <row r="819">
      <c r="A819" s="224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  <c r="BQ819" s="60"/>
      <c r="BR819" s="60"/>
      <c r="BS819" s="60"/>
      <c r="BT819" s="60"/>
      <c r="BU819" s="60"/>
      <c r="BV819" s="60"/>
      <c r="BW819" s="60"/>
      <c r="BX819" s="60"/>
      <c r="BY819" s="60"/>
    </row>
    <row r="820">
      <c r="A820" s="224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  <c r="BQ820" s="60"/>
      <c r="BR820" s="60"/>
      <c r="BS820" s="60"/>
      <c r="BT820" s="60"/>
      <c r="BU820" s="60"/>
      <c r="BV820" s="60"/>
      <c r="BW820" s="60"/>
      <c r="BX820" s="60"/>
      <c r="BY820" s="60"/>
    </row>
    <row r="821">
      <c r="A821" s="224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  <c r="BQ821" s="60"/>
      <c r="BR821" s="60"/>
      <c r="BS821" s="60"/>
      <c r="BT821" s="60"/>
      <c r="BU821" s="60"/>
      <c r="BV821" s="60"/>
      <c r="BW821" s="60"/>
      <c r="BX821" s="60"/>
      <c r="BY821" s="60"/>
    </row>
    <row r="822">
      <c r="A822" s="224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  <c r="BQ822" s="60"/>
      <c r="BR822" s="60"/>
      <c r="BS822" s="60"/>
      <c r="BT822" s="60"/>
      <c r="BU822" s="60"/>
      <c r="BV822" s="60"/>
      <c r="BW822" s="60"/>
      <c r="BX822" s="60"/>
      <c r="BY822" s="60"/>
    </row>
    <row r="823">
      <c r="A823" s="224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  <c r="BQ823" s="60"/>
      <c r="BR823" s="60"/>
      <c r="BS823" s="60"/>
      <c r="BT823" s="60"/>
      <c r="BU823" s="60"/>
      <c r="BV823" s="60"/>
      <c r="BW823" s="60"/>
      <c r="BX823" s="60"/>
      <c r="BY823" s="60"/>
    </row>
    <row r="824">
      <c r="A824" s="224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  <c r="BQ824" s="60"/>
      <c r="BR824" s="60"/>
      <c r="BS824" s="60"/>
      <c r="BT824" s="60"/>
      <c r="BU824" s="60"/>
      <c r="BV824" s="60"/>
      <c r="BW824" s="60"/>
      <c r="BX824" s="60"/>
      <c r="BY824" s="60"/>
    </row>
    <row r="825">
      <c r="A825" s="224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  <c r="BQ825" s="60"/>
      <c r="BR825" s="60"/>
      <c r="BS825" s="60"/>
      <c r="BT825" s="60"/>
      <c r="BU825" s="60"/>
      <c r="BV825" s="60"/>
      <c r="BW825" s="60"/>
      <c r="BX825" s="60"/>
      <c r="BY825" s="60"/>
    </row>
    <row r="826">
      <c r="A826" s="224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  <c r="BQ826" s="60"/>
      <c r="BR826" s="60"/>
      <c r="BS826" s="60"/>
      <c r="BT826" s="60"/>
      <c r="BU826" s="60"/>
      <c r="BV826" s="60"/>
      <c r="BW826" s="60"/>
      <c r="BX826" s="60"/>
      <c r="BY826" s="60"/>
    </row>
    <row r="827">
      <c r="A827" s="224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  <c r="BQ827" s="60"/>
      <c r="BR827" s="60"/>
      <c r="BS827" s="60"/>
      <c r="BT827" s="60"/>
      <c r="BU827" s="60"/>
      <c r="BV827" s="60"/>
      <c r="BW827" s="60"/>
      <c r="BX827" s="60"/>
      <c r="BY827" s="60"/>
    </row>
    <row r="828">
      <c r="A828" s="224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  <c r="BQ828" s="60"/>
      <c r="BR828" s="60"/>
      <c r="BS828" s="60"/>
      <c r="BT828" s="60"/>
      <c r="BU828" s="60"/>
      <c r="BV828" s="60"/>
      <c r="BW828" s="60"/>
      <c r="BX828" s="60"/>
      <c r="BY828" s="60"/>
    </row>
    <row r="829">
      <c r="A829" s="224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  <c r="BQ829" s="60"/>
      <c r="BR829" s="60"/>
      <c r="BS829" s="60"/>
      <c r="BT829" s="60"/>
      <c r="BU829" s="60"/>
      <c r="BV829" s="60"/>
      <c r="BW829" s="60"/>
      <c r="BX829" s="60"/>
      <c r="BY829" s="60"/>
    </row>
    <row r="830">
      <c r="A830" s="224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  <c r="BQ830" s="60"/>
      <c r="BR830" s="60"/>
      <c r="BS830" s="60"/>
      <c r="BT830" s="60"/>
      <c r="BU830" s="60"/>
      <c r="BV830" s="60"/>
      <c r="BW830" s="60"/>
      <c r="BX830" s="60"/>
      <c r="BY830" s="60"/>
    </row>
    <row r="831">
      <c r="A831" s="224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  <c r="BQ831" s="60"/>
      <c r="BR831" s="60"/>
      <c r="BS831" s="60"/>
      <c r="BT831" s="60"/>
      <c r="BU831" s="60"/>
      <c r="BV831" s="60"/>
      <c r="BW831" s="60"/>
      <c r="BX831" s="60"/>
      <c r="BY831" s="60"/>
    </row>
    <row r="832">
      <c r="A832" s="224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  <c r="BQ832" s="60"/>
      <c r="BR832" s="60"/>
      <c r="BS832" s="60"/>
      <c r="BT832" s="60"/>
      <c r="BU832" s="60"/>
      <c r="BV832" s="60"/>
      <c r="BW832" s="60"/>
      <c r="BX832" s="60"/>
      <c r="BY832" s="60"/>
    </row>
    <row r="833">
      <c r="A833" s="224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  <c r="BQ833" s="60"/>
      <c r="BR833" s="60"/>
      <c r="BS833" s="60"/>
      <c r="BT833" s="60"/>
      <c r="BU833" s="60"/>
      <c r="BV833" s="60"/>
      <c r="BW833" s="60"/>
      <c r="BX833" s="60"/>
      <c r="BY833" s="60"/>
    </row>
    <row r="834">
      <c r="A834" s="224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  <c r="BQ834" s="60"/>
      <c r="BR834" s="60"/>
      <c r="BS834" s="60"/>
      <c r="BT834" s="60"/>
      <c r="BU834" s="60"/>
      <c r="BV834" s="60"/>
      <c r="BW834" s="60"/>
      <c r="BX834" s="60"/>
      <c r="BY834" s="60"/>
    </row>
    <row r="835">
      <c r="A835" s="224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  <c r="BQ835" s="60"/>
      <c r="BR835" s="60"/>
      <c r="BS835" s="60"/>
      <c r="BT835" s="60"/>
      <c r="BU835" s="60"/>
      <c r="BV835" s="60"/>
      <c r="BW835" s="60"/>
      <c r="BX835" s="60"/>
      <c r="BY835" s="60"/>
    </row>
    <row r="836">
      <c r="A836" s="224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  <c r="BQ836" s="60"/>
      <c r="BR836" s="60"/>
      <c r="BS836" s="60"/>
      <c r="BT836" s="60"/>
      <c r="BU836" s="60"/>
      <c r="BV836" s="60"/>
      <c r="BW836" s="60"/>
      <c r="BX836" s="60"/>
      <c r="BY836" s="60"/>
    </row>
    <row r="837">
      <c r="A837" s="224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  <c r="BQ837" s="60"/>
      <c r="BR837" s="60"/>
      <c r="BS837" s="60"/>
      <c r="BT837" s="60"/>
      <c r="BU837" s="60"/>
      <c r="BV837" s="60"/>
      <c r="BW837" s="60"/>
      <c r="BX837" s="60"/>
      <c r="BY837" s="60"/>
    </row>
    <row r="838">
      <c r="A838" s="224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  <c r="BQ838" s="60"/>
      <c r="BR838" s="60"/>
      <c r="BS838" s="60"/>
      <c r="BT838" s="60"/>
      <c r="BU838" s="60"/>
      <c r="BV838" s="60"/>
      <c r="BW838" s="60"/>
      <c r="BX838" s="60"/>
      <c r="BY838" s="60"/>
    </row>
    <row r="839">
      <c r="A839" s="224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  <c r="BQ839" s="60"/>
      <c r="BR839" s="60"/>
      <c r="BS839" s="60"/>
      <c r="BT839" s="60"/>
      <c r="BU839" s="60"/>
      <c r="BV839" s="60"/>
      <c r="BW839" s="60"/>
      <c r="BX839" s="60"/>
      <c r="BY839" s="60"/>
    </row>
    <row r="840">
      <c r="A840" s="224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  <c r="BQ840" s="60"/>
      <c r="BR840" s="60"/>
      <c r="BS840" s="60"/>
      <c r="BT840" s="60"/>
      <c r="BU840" s="60"/>
      <c r="BV840" s="60"/>
      <c r="BW840" s="60"/>
      <c r="BX840" s="60"/>
      <c r="BY840" s="60"/>
    </row>
    <row r="841">
      <c r="A841" s="224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  <c r="BQ841" s="60"/>
      <c r="BR841" s="60"/>
      <c r="BS841" s="60"/>
      <c r="BT841" s="60"/>
      <c r="BU841" s="60"/>
      <c r="BV841" s="60"/>
      <c r="BW841" s="60"/>
      <c r="BX841" s="60"/>
      <c r="BY841" s="60"/>
    </row>
    <row r="842">
      <c r="A842" s="224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  <c r="BQ842" s="60"/>
      <c r="BR842" s="60"/>
      <c r="BS842" s="60"/>
      <c r="BT842" s="60"/>
      <c r="BU842" s="60"/>
      <c r="BV842" s="60"/>
      <c r="BW842" s="60"/>
      <c r="BX842" s="60"/>
      <c r="BY842" s="60"/>
    </row>
    <row r="843">
      <c r="A843" s="224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  <c r="BQ843" s="60"/>
      <c r="BR843" s="60"/>
      <c r="BS843" s="60"/>
      <c r="BT843" s="60"/>
      <c r="BU843" s="60"/>
      <c r="BV843" s="60"/>
      <c r="BW843" s="60"/>
      <c r="BX843" s="60"/>
      <c r="BY843" s="60"/>
    </row>
    <row r="844">
      <c r="A844" s="224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  <c r="BQ844" s="60"/>
      <c r="BR844" s="60"/>
      <c r="BS844" s="60"/>
      <c r="BT844" s="60"/>
      <c r="BU844" s="60"/>
      <c r="BV844" s="60"/>
      <c r="BW844" s="60"/>
      <c r="BX844" s="60"/>
      <c r="BY844" s="60"/>
    </row>
    <row r="845">
      <c r="A845" s="224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  <c r="BQ845" s="60"/>
      <c r="BR845" s="60"/>
      <c r="BS845" s="60"/>
      <c r="BT845" s="60"/>
      <c r="BU845" s="60"/>
      <c r="BV845" s="60"/>
      <c r="BW845" s="60"/>
      <c r="BX845" s="60"/>
      <c r="BY845" s="60"/>
    </row>
    <row r="846">
      <c r="A846" s="224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  <c r="BQ846" s="60"/>
      <c r="BR846" s="60"/>
      <c r="BS846" s="60"/>
      <c r="BT846" s="60"/>
      <c r="BU846" s="60"/>
      <c r="BV846" s="60"/>
      <c r="BW846" s="60"/>
      <c r="BX846" s="60"/>
      <c r="BY846" s="60"/>
    </row>
    <row r="847">
      <c r="A847" s="224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  <c r="BQ847" s="60"/>
      <c r="BR847" s="60"/>
      <c r="BS847" s="60"/>
      <c r="BT847" s="60"/>
      <c r="BU847" s="60"/>
      <c r="BV847" s="60"/>
      <c r="BW847" s="60"/>
      <c r="BX847" s="60"/>
      <c r="BY847" s="60"/>
    </row>
    <row r="848">
      <c r="A848" s="224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  <c r="BQ848" s="60"/>
      <c r="BR848" s="60"/>
      <c r="BS848" s="60"/>
      <c r="BT848" s="60"/>
      <c r="BU848" s="60"/>
      <c r="BV848" s="60"/>
      <c r="BW848" s="60"/>
      <c r="BX848" s="60"/>
      <c r="BY848" s="60"/>
    </row>
    <row r="849">
      <c r="A849" s="224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  <c r="BQ849" s="60"/>
      <c r="BR849" s="60"/>
      <c r="BS849" s="60"/>
      <c r="BT849" s="60"/>
      <c r="BU849" s="60"/>
      <c r="BV849" s="60"/>
      <c r="BW849" s="60"/>
      <c r="BX849" s="60"/>
      <c r="BY849" s="60"/>
    </row>
    <row r="850">
      <c r="A850" s="224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  <c r="BQ850" s="60"/>
      <c r="BR850" s="60"/>
      <c r="BS850" s="60"/>
      <c r="BT850" s="60"/>
      <c r="BU850" s="60"/>
      <c r="BV850" s="60"/>
      <c r="BW850" s="60"/>
      <c r="BX850" s="60"/>
      <c r="BY850" s="60"/>
    </row>
    <row r="851">
      <c r="A851" s="224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  <c r="BQ851" s="60"/>
      <c r="BR851" s="60"/>
      <c r="BS851" s="60"/>
      <c r="BT851" s="60"/>
      <c r="BU851" s="60"/>
      <c r="BV851" s="60"/>
      <c r="BW851" s="60"/>
      <c r="BX851" s="60"/>
      <c r="BY851" s="60"/>
    </row>
    <row r="852">
      <c r="A852" s="224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  <c r="BQ852" s="60"/>
      <c r="BR852" s="60"/>
      <c r="BS852" s="60"/>
      <c r="BT852" s="60"/>
      <c r="BU852" s="60"/>
      <c r="BV852" s="60"/>
      <c r="BW852" s="60"/>
      <c r="BX852" s="60"/>
      <c r="BY852" s="60"/>
    </row>
    <row r="853">
      <c r="A853" s="224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  <c r="BQ853" s="60"/>
      <c r="BR853" s="60"/>
      <c r="BS853" s="60"/>
      <c r="BT853" s="60"/>
      <c r="BU853" s="60"/>
      <c r="BV853" s="60"/>
      <c r="BW853" s="60"/>
      <c r="BX853" s="60"/>
      <c r="BY853" s="60"/>
    </row>
    <row r="854">
      <c r="A854" s="224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  <c r="BQ854" s="60"/>
      <c r="BR854" s="60"/>
      <c r="BS854" s="60"/>
      <c r="BT854" s="60"/>
      <c r="BU854" s="60"/>
      <c r="BV854" s="60"/>
      <c r="BW854" s="60"/>
      <c r="BX854" s="60"/>
      <c r="BY854" s="60"/>
    </row>
    <row r="855">
      <c r="A855" s="224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  <c r="BQ855" s="60"/>
      <c r="BR855" s="60"/>
      <c r="BS855" s="60"/>
      <c r="BT855" s="60"/>
      <c r="BU855" s="60"/>
      <c r="BV855" s="60"/>
      <c r="BW855" s="60"/>
      <c r="BX855" s="60"/>
      <c r="BY855" s="60"/>
    </row>
    <row r="856">
      <c r="A856" s="224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  <c r="BQ856" s="60"/>
      <c r="BR856" s="60"/>
      <c r="BS856" s="60"/>
      <c r="BT856" s="60"/>
      <c r="BU856" s="60"/>
      <c r="BV856" s="60"/>
      <c r="BW856" s="60"/>
      <c r="BX856" s="60"/>
      <c r="BY856" s="60"/>
    </row>
    <row r="857">
      <c r="A857" s="224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  <c r="BQ857" s="60"/>
      <c r="BR857" s="60"/>
      <c r="BS857" s="60"/>
      <c r="BT857" s="60"/>
      <c r="BU857" s="60"/>
      <c r="BV857" s="60"/>
      <c r="BW857" s="60"/>
      <c r="BX857" s="60"/>
      <c r="BY857" s="60"/>
    </row>
    <row r="858">
      <c r="A858" s="224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  <c r="BQ858" s="60"/>
      <c r="BR858" s="60"/>
      <c r="BS858" s="60"/>
      <c r="BT858" s="60"/>
      <c r="BU858" s="60"/>
      <c r="BV858" s="60"/>
      <c r="BW858" s="60"/>
      <c r="BX858" s="60"/>
      <c r="BY858" s="60"/>
    </row>
    <row r="859">
      <c r="A859" s="224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  <c r="BQ859" s="60"/>
      <c r="BR859" s="60"/>
      <c r="BS859" s="60"/>
      <c r="BT859" s="60"/>
      <c r="BU859" s="60"/>
      <c r="BV859" s="60"/>
      <c r="BW859" s="60"/>
      <c r="BX859" s="60"/>
      <c r="BY859" s="60"/>
    </row>
    <row r="860">
      <c r="A860" s="224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  <c r="BQ860" s="60"/>
      <c r="BR860" s="60"/>
      <c r="BS860" s="60"/>
      <c r="BT860" s="60"/>
      <c r="BU860" s="60"/>
      <c r="BV860" s="60"/>
      <c r="BW860" s="60"/>
      <c r="BX860" s="60"/>
      <c r="BY860" s="60"/>
    </row>
    <row r="861">
      <c r="A861" s="224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  <c r="BQ861" s="60"/>
      <c r="BR861" s="60"/>
      <c r="BS861" s="60"/>
      <c r="BT861" s="60"/>
      <c r="BU861" s="60"/>
      <c r="BV861" s="60"/>
      <c r="BW861" s="60"/>
      <c r="BX861" s="60"/>
      <c r="BY861" s="60"/>
    </row>
    <row r="862">
      <c r="A862" s="224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  <c r="BQ862" s="60"/>
      <c r="BR862" s="60"/>
      <c r="BS862" s="60"/>
      <c r="BT862" s="60"/>
      <c r="BU862" s="60"/>
      <c r="BV862" s="60"/>
      <c r="BW862" s="60"/>
      <c r="BX862" s="60"/>
      <c r="BY862" s="60"/>
    </row>
    <row r="863">
      <c r="A863" s="224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  <c r="BQ863" s="60"/>
      <c r="BR863" s="60"/>
      <c r="BS863" s="60"/>
      <c r="BT863" s="60"/>
      <c r="BU863" s="60"/>
      <c r="BV863" s="60"/>
      <c r="BW863" s="60"/>
      <c r="BX863" s="60"/>
      <c r="BY863" s="60"/>
    </row>
    <row r="864">
      <c r="A864" s="224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  <c r="BQ864" s="60"/>
      <c r="BR864" s="60"/>
      <c r="BS864" s="60"/>
      <c r="BT864" s="60"/>
      <c r="BU864" s="60"/>
      <c r="BV864" s="60"/>
      <c r="BW864" s="60"/>
      <c r="BX864" s="60"/>
      <c r="BY864" s="60"/>
    </row>
    <row r="865">
      <c r="A865" s="224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  <c r="BQ865" s="60"/>
      <c r="BR865" s="60"/>
      <c r="BS865" s="60"/>
      <c r="BT865" s="60"/>
      <c r="BU865" s="60"/>
      <c r="BV865" s="60"/>
      <c r="BW865" s="60"/>
      <c r="BX865" s="60"/>
      <c r="BY865" s="60"/>
    </row>
    <row r="866">
      <c r="A866" s="224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  <c r="BQ866" s="60"/>
      <c r="BR866" s="60"/>
      <c r="BS866" s="60"/>
      <c r="BT866" s="60"/>
      <c r="BU866" s="60"/>
      <c r="BV866" s="60"/>
      <c r="BW866" s="60"/>
      <c r="BX866" s="60"/>
      <c r="BY866" s="60"/>
    </row>
    <row r="867">
      <c r="A867" s="224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  <c r="BQ867" s="60"/>
      <c r="BR867" s="60"/>
      <c r="BS867" s="60"/>
      <c r="BT867" s="60"/>
      <c r="BU867" s="60"/>
      <c r="BV867" s="60"/>
      <c r="BW867" s="60"/>
      <c r="BX867" s="60"/>
      <c r="BY867" s="60"/>
    </row>
    <row r="868">
      <c r="A868" s="224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  <c r="BQ868" s="60"/>
      <c r="BR868" s="60"/>
      <c r="BS868" s="60"/>
      <c r="BT868" s="60"/>
      <c r="BU868" s="60"/>
      <c r="BV868" s="60"/>
      <c r="BW868" s="60"/>
      <c r="BX868" s="60"/>
      <c r="BY868" s="60"/>
    </row>
    <row r="869">
      <c r="A869" s="224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  <c r="BQ869" s="60"/>
      <c r="BR869" s="60"/>
      <c r="BS869" s="60"/>
      <c r="BT869" s="60"/>
      <c r="BU869" s="60"/>
      <c r="BV869" s="60"/>
      <c r="BW869" s="60"/>
      <c r="BX869" s="60"/>
      <c r="BY869" s="60"/>
    </row>
    <row r="870">
      <c r="A870" s="224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  <c r="BQ870" s="60"/>
      <c r="BR870" s="60"/>
      <c r="BS870" s="60"/>
      <c r="BT870" s="60"/>
      <c r="BU870" s="60"/>
      <c r="BV870" s="60"/>
      <c r="BW870" s="60"/>
      <c r="BX870" s="60"/>
      <c r="BY870" s="60"/>
    </row>
    <row r="871">
      <c r="A871" s="224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  <c r="BQ871" s="60"/>
      <c r="BR871" s="60"/>
      <c r="BS871" s="60"/>
      <c r="BT871" s="60"/>
      <c r="BU871" s="60"/>
      <c r="BV871" s="60"/>
      <c r="BW871" s="60"/>
      <c r="BX871" s="60"/>
      <c r="BY871" s="60"/>
    </row>
    <row r="872">
      <c r="A872" s="224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  <c r="BQ872" s="60"/>
      <c r="BR872" s="60"/>
      <c r="BS872" s="60"/>
      <c r="BT872" s="60"/>
      <c r="BU872" s="60"/>
      <c r="BV872" s="60"/>
      <c r="BW872" s="60"/>
      <c r="BX872" s="60"/>
      <c r="BY872" s="60"/>
    </row>
    <row r="873">
      <c r="A873" s="224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  <c r="BQ873" s="60"/>
      <c r="BR873" s="60"/>
      <c r="BS873" s="60"/>
      <c r="BT873" s="60"/>
      <c r="BU873" s="60"/>
      <c r="BV873" s="60"/>
      <c r="BW873" s="60"/>
      <c r="BX873" s="60"/>
      <c r="BY873" s="60"/>
    </row>
    <row r="874">
      <c r="A874" s="224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  <c r="BQ874" s="60"/>
      <c r="BR874" s="60"/>
      <c r="BS874" s="60"/>
      <c r="BT874" s="60"/>
      <c r="BU874" s="60"/>
      <c r="BV874" s="60"/>
      <c r="BW874" s="60"/>
      <c r="BX874" s="60"/>
      <c r="BY874" s="60"/>
    </row>
    <row r="875">
      <c r="A875" s="224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  <c r="BQ875" s="60"/>
      <c r="BR875" s="60"/>
      <c r="BS875" s="60"/>
      <c r="BT875" s="60"/>
      <c r="BU875" s="60"/>
      <c r="BV875" s="60"/>
      <c r="BW875" s="60"/>
      <c r="BX875" s="60"/>
      <c r="BY875" s="60"/>
    </row>
    <row r="876">
      <c r="A876" s="224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  <c r="BQ876" s="60"/>
      <c r="BR876" s="60"/>
      <c r="BS876" s="60"/>
      <c r="BT876" s="60"/>
      <c r="BU876" s="60"/>
      <c r="BV876" s="60"/>
      <c r="BW876" s="60"/>
      <c r="BX876" s="60"/>
      <c r="BY876" s="60"/>
    </row>
    <row r="877">
      <c r="A877" s="224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  <c r="BQ877" s="60"/>
      <c r="BR877" s="60"/>
      <c r="BS877" s="60"/>
      <c r="BT877" s="60"/>
      <c r="BU877" s="60"/>
      <c r="BV877" s="60"/>
      <c r="BW877" s="60"/>
      <c r="BX877" s="60"/>
      <c r="BY877" s="60"/>
    </row>
    <row r="878">
      <c r="A878" s="224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  <c r="BQ878" s="60"/>
      <c r="BR878" s="60"/>
      <c r="BS878" s="60"/>
      <c r="BT878" s="60"/>
      <c r="BU878" s="60"/>
      <c r="BV878" s="60"/>
      <c r="BW878" s="60"/>
      <c r="BX878" s="60"/>
      <c r="BY878" s="60"/>
    </row>
    <row r="879">
      <c r="A879" s="224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  <c r="BQ879" s="60"/>
      <c r="BR879" s="60"/>
      <c r="BS879" s="60"/>
      <c r="BT879" s="60"/>
      <c r="BU879" s="60"/>
      <c r="BV879" s="60"/>
      <c r="BW879" s="60"/>
      <c r="BX879" s="60"/>
      <c r="BY879" s="60"/>
    </row>
    <row r="880">
      <c r="A880" s="224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  <c r="BQ880" s="60"/>
      <c r="BR880" s="60"/>
      <c r="BS880" s="60"/>
      <c r="BT880" s="60"/>
      <c r="BU880" s="60"/>
      <c r="BV880" s="60"/>
      <c r="BW880" s="60"/>
      <c r="BX880" s="60"/>
      <c r="BY880" s="60"/>
    </row>
    <row r="881">
      <c r="A881" s="224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  <c r="BQ881" s="60"/>
      <c r="BR881" s="60"/>
      <c r="BS881" s="60"/>
      <c r="BT881" s="60"/>
      <c r="BU881" s="60"/>
      <c r="BV881" s="60"/>
      <c r="BW881" s="60"/>
      <c r="BX881" s="60"/>
      <c r="BY881" s="60"/>
    </row>
    <row r="882">
      <c r="A882" s="224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  <c r="BQ882" s="60"/>
      <c r="BR882" s="60"/>
      <c r="BS882" s="60"/>
      <c r="BT882" s="60"/>
      <c r="BU882" s="60"/>
      <c r="BV882" s="60"/>
      <c r="BW882" s="60"/>
      <c r="BX882" s="60"/>
      <c r="BY882" s="60"/>
    </row>
    <row r="883">
      <c r="A883" s="224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  <c r="BQ883" s="60"/>
      <c r="BR883" s="60"/>
      <c r="BS883" s="60"/>
      <c r="BT883" s="60"/>
      <c r="BU883" s="60"/>
      <c r="BV883" s="60"/>
      <c r="BW883" s="60"/>
      <c r="BX883" s="60"/>
      <c r="BY883" s="60"/>
    </row>
    <row r="884">
      <c r="A884" s="224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  <c r="BQ884" s="60"/>
      <c r="BR884" s="60"/>
      <c r="BS884" s="60"/>
      <c r="BT884" s="60"/>
      <c r="BU884" s="60"/>
      <c r="BV884" s="60"/>
      <c r="BW884" s="60"/>
      <c r="BX884" s="60"/>
      <c r="BY884" s="60"/>
    </row>
    <row r="885">
      <c r="A885" s="224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  <c r="BQ885" s="60"/>
      <c r="BR885" s="60"/>
      <c r="BS885" s="60"/>
      <c r="BT885" s="60"/>
      <c r="BU885" s="60"/>
      <c r="BV885" s="60"/>
      <c r="BW885" s="60"/>
      <c r="BX885" s="60"/>
      <c r="BY885" s="60"/>
    </row>
    <row r="886">
      <c r="A886" s="224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  <c r="BQ886" s="60"/>
      <c r="BR886" s="60"/>
      <c r="BS886" s="60"/>
      <c r="BT886" s="60"/>
      <c r="BU886" s="60"/>
      <c r="BV886" s="60"/>
      <c r="BW886" s="60"/>
      <c r="BX886" s="60"/>
      <c r="BY886" s="60"/>
    </row>
    <row r="887">
      <c r="A887" s="224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  <c r="BQ887" s="60"/>
      <c r="BR887" s="60"/>
      <c r="BS887" s="60"/>
      <c r="BT887" s="60"/>
      <c r="BU887" s="60"/>
      <c r="BV887" s="60"/>
      <c r="BW887" s="60"/>
      <c r="BX887" s="60"/>
      <c r="BY887" s="60"/>
    </row>
    <row r="888">
      <c r="A888" s="224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  <c r="BQ888" s="60"/>
      <c r="BR888" s="60"/>
      <c r="BS888" s="60"/>
      <c r="BT888" s="60"/>
      <c r="BU888" s="60"/>
      <c r="BV888" s="60"/>
      <c r="BW888" s="60"/>
      <c r="BX888" s="60"/>
      <c r="BY888" s="60"/>
    </row>
    <row r="889">
      <c r="A889" s="224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  <c r="BQ889" s="60"/>
      <c r="BR889" s="60"/>
      <c r="BS889" s="60"/>
      <c r="BT889" s="60"/>
      <c r="BU889" s="60"/>
      <c r="BV889" s="60"/>
      <c r="BW889" s="60"/>
      <c r="BX889" s="60"/>
      <c r="BY889" s="60"/>
    </row>
    <row r="890">
      <c r="A890" s="224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  <c r="BQ890" s="60"/>
      <c r="BR890" s="60"/>
      <c r="BS890" s="60"/>
      <c r="BT890" s="60"/>
      <c r="BU890" s="60"/>
      <c r="BV890" s="60"/>
      <c r="BW890" s="60"/>
      <c r="BX890" s="60"/>
      <c r="BY890" s="60"/>
    </row>
    <row r="891">
      <c r="A891" s="224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  <c r="BQ891" s="60"/>
      <c r="BR891" s="60"/>
      <c r="BS891" s="60"/>
      <c r="BT891" s="60"/>
      <c r="BU891" s="60"/>
      <c r="BV891" s="60"/>
      <c r="BW891" s="60"/>
      <c r="BX891" s="60"/>
      <c r="BY891" s="60"/>
    </row>
    <row r="892">
      <c r="A892" s="224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  <c r="BQ892" s="60"/>
      <c r="BR892" s="60"/>
      <c r="BS892" s="60"/>
      <c r="BT892" s="60"/>
      <c r="BU892" s="60"/>
      <c r="BV892" s="60"/>
      <c r="BW892" s="60"/>
      <c r="BX892" s="60"/>
      <c r="BY892" s="60"/>
    </row>
    <row r="893">
      <c r="A893" s="224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  <c r="BQ893" s="60"/>
      <c r="BR893" s="60"/>
      <c r="BS893" s="60"/>
      <c r="BT893" s="60"/>
      <c r="BU893" s="60"/>
      <c r="BV893" s="60"/>
      <c r="BW893" s="60"/>
      <c r="BX893" s="60"/>
      <c r="BY893" s="60"/>
    </row>
    <row r="894">
      <c r="A894" s="224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  <c r="BQ894" s="60"/>
      <c r="BR894" s="60"/>
      <c r="BS894" s="60"/>
      <c r="BT894" s="60"/>
      <c r="BU894" s="60"/>
      <c r="BV894" s="60"/>
      <c r="BW894" s="60"/>
      <c r="BX894" s="60"/>
      <c r="BY894" s="60"/>
    </row>
    <row r="895">
      <c r="A895" s="224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  <c r="BQ895" s="60"/>
      <c r="BR895" s="60"/>
      <c r="BS895" s="60"/>
      <c r="BT895" s="60"/>
      <c r="BU895" s="60"/>
      <c r="BV895" s="60"/>
      <c r="BW895" s="60"/>
      <c r="BX895" s="60"/>
      <c r="BY895" s="60"/>
    </row>
    <row r="896">
      <c r="A896" s="224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  <c r="BQ896" s="60"/>
      <c r="BR896" s="60"/>
      <c r="BS896" s="60"/>
      <c r="BT896" s="60"/>
      <c r="BU896" s="60"/>
      <c r="BV896" s="60"/>
      <c r="BW896" s="60"/>
      <c r="BX896" s="60"/>
      <c r="BY896" s="60"/>
    </row>
    <row r="897">
      <c r="A897" s="224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  <c r="BQ897" s="60"/>
      <c r="BR897" s="60"/>
      <c r="BS897" s="60"/>
      <c r="BT897" s="60"/>
      <c r="BU897" s="60"/>
      <c r="BV897" s="60"/>
      <c r="BW897" s="60"/>
      <c r="BX897" s="60"/>
      <c r="BY897" s="60"/>
    </row>
    <row r="898">
      <c r="A898" s="224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  <c r="BQ898" s="60"/>
      <c r="BR898" s="60"/>
      <c r="BS898" s="60"/>
      <c r="BT898" s="60"/>
      <c r="BU898" s="60"/>
      <c r="BV898" s="60"/>
      <c r="BW898" s="60"/>
      <c r="BX898" s="60"/>
      <c r="BY898" s="60"/>
    </row>
    <row r="899">
      <c r="A899" s="224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  <c r="BQ899" s="60"/>
      <c r="BR899" s="60"/>
      <c r="BS899" s="60"/>
      <c r="BT899" s="60"/>
      <c r="BU899" s="60"/>
      <c r="BV899" s="60"/>
      <c r="BW899" s="60"/>
      <c r="BX899" s="60"/>
      <c r="BY899" s="60"/>
    </row>
    <row r="900">
      <c r="A900" s="224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  <c r="BQ900" s="60"/>
      <c r="BR900" s="60"/>
      <c r="BS900" s="60"/>
      <c r="BT900" s="60"/>
      <c r="BU900" s="60"/>
      <c r="BV900" s="60"/>
      <c r="BW900" s="60"/>
      <c r="BX900" s="60"/>
      <c r="BY900" s="60"/>
    </row>
    <row r="901">
      <c r="A901" s="224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  <c r="BQ901" s="60"/>
      <c r="BR901" s="60"/>
      <c r="BS901" s="60"/>
      <c r="BT901" s="60"/>
      <c r="BU901" s="60"/>
      <c r="BV901" s="60"/>
      <c r="BW901" s="60"/>
      <c r="BX901" s="60"/>
      <c r="BY901" s="60"/>
    </row>
    <row r="902">
      <c r="A902" s="224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  <c r="BQ902" s="60"/>
      <c r="BR902" s="60"/>
      <c r="BS902" s="60"/>
      <c r="BT902" s="60"/>
      <c r="BU902" s="60"/>
      <c r="BV902" s="60"/>
      <c r="BW902" s="60"/>
      <c r="BX902" s="60"/>
      <c r="BY902" s="60"/>
    </row>
    <row r="903">
      <c r="A903" s="224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  <c r="BQ903" s="60"/>
      <c r="BR903" s="60"/>
      <c r="BS903" s="60"/>
      <c r="BT903" s="60"/>
      <c r="BU903" s="60"/>
      <c r="BV903" s="60"/>
      <c r="BW903" s="60"/>
      <c r="BX903" s="60"/>
      <c r="BY903" s="60"/>
    </row>
    <row r="904">
      <c r="A904" s="224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  <c r="BQ904" s="60"/>
      <c r="BR904" s="60"/>
      <c r="BS904" s="60"/>
      <c r="BT904" s="60"/>
      <c r="BU904" s="60"/>
      <c r="BV904" s="60"/>
      <c r="BW904" s="60"/>
      <c r="BX904" s="60"/>
      <c r="BY904" s="60"/>
    </row>
    <row r="905">
      <c r="A905" s="224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  <c r="BQ905" s="60"/>
      <c r="BR905" s="60"/>
      <c r="BS905" s="60"/>
      <c r="BT905" s="60"/>
      <c r="BU905" s="60"/>
      <c r="BV905" s="60"/>
      <c r="BW905" s="60"/>
      <c r="BX905" s="60"/>
      <c r="BY905" s="60"/>
    </row>
    <row r="906">
      <c r="A906" s="224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  <c r="BQ906" s="60"/>
      <c r="BR906" s="60"/>
      <c r="BS906" s="60"/>
      <c r="BT906" s="60"/>
      <c r="BU906" s="60"/>
      <c r="BV906" s="60"/>
      <c r="BW906" s="60"/>
      <c r="BX906" s="60"/>
      <c r="BY906" s="60"/>
    </row>
    <row r="907">
      <c r="A907" s="224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  <c r="BQ907" s="60"/>
      <c r="BR907" s="60"/>
      <c r="BS907" s="60"/>
      <c r="BT907" s="60"/>
      <c r="BU907" s="60"/>
      <c r="BV907" s="60"/>
      <c r="BW907" s="60"/>
      <c r="BX907" s="60"/>
      <c r="BY907" s="60"/>
    </row>
    <row r="908">
      <c r="A908" s="224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  <c r="BQ908" s="60"/>
      <c r="BR908" s="60"/>
      <c r="BS908" s="60"/>
      <c r="BT908" s="60"/>
      <c r="BU908" s="60"/>
      <c r="BV908" s="60"/>
      <c r="BW908" s="60"/>
      <c r="BX908" s="60"/>
      <c r="BY908" s="60"/>
    </row>
    <row r="909">
      <c r="A909" s="224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  <c r="BQ909" s="60"/>
      <c r="BR909" s="60"/>
      <c r="BS909" s="60"/>
      <c r="BT909" s="60"/>
      <c r="BU909" s="60"/>
      <c r="BV909" s="60"/>
      <c r="BW909" s="60"/>
      <c r="BX909" s="60"/>
      <c r="BY909" s="60"/>
    </row>
    <row r="910">
      <c r="A910" s="224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  <c r="BQ910" s="60"/>
      <c r="BR910" s="60"/>
      <c r="BS910" s="60"/>
      <c r="BT910" s="60"/>
      <c r="BU910" s="60"/>
      <c r="BV910" s="60"/>
      <c r="BW910" s="60"/>
      <c r="BX910" s="60"/>
      <c r="BY910" s="60"/>
    </row>
    <row r="911">
      <c r="A911" s="224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  <c r="BQ911" s="60"/>
      <c r="BR911" s="60"/>
      <c r="BS911" s="60"/>
      <c r="BT911" s="60"/>
      <c r="BU911" s="60"/>
      <c r="BV911" s="60"/>
      <c r="BW911" s="60"/>
      <c r="BX911" s="60"/>
      <c r="BY911" s="60"/>
    </row>
    <row r="912">
      <c r="A912" s="224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  <c r="BQ912" s="60"/>
      <c r="BR912" s="60"/>
      <c r="BS912" s="60"/>
      <c r="BT912" s="60"/>
      <c r="BU912" s="60"/>
      <c r="BV912" s="60"/>
      <c r="BW912" s="60"/>
      <c r="BX912" s="60"/>
      <c r="BY912" s="60"/>
    </row>
    <row r="913">
      <c r="A913" s="224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  <c r="BQ913" s="60"/>
      <c r="BR913" s="60"/>
      <c r="BS913" s="60"/>
      <c r="BT913" s="60"/>
      <c r="BU913" s="60"/>
      <c r="BV913" s="60"/>
      <c r="BW913" s="60"/>
      <c r="BX913" s="60"/>
      <c r="BY913" s="60"/>
    </row>
    <row r="914">
      <c r="A914" s="224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  <c r="BQ914" s="60"/>
      <c r="BR914" s="60"/>
      <c r="BS914" s="60"/>
      <c r="BT914" s="60"/>
      <c r="BU914" s="60"/>
      <c r="BV914" s="60"/>
      <c r="BW914" s="60"/>
      <c r="BX914" s="60"/>
      <c r="BY914" s="60"/>
    </row>
    <row r="915">
      <c r="A915" s="224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  <c r="BQ915" s="60"/>
      <c r="BR915" s="60"/>
      <c r="BS915" s="60"/>
      <c r="BT915" s="60"/>
      <c r="BU915" s="60"/>
      <c r="BV915" s="60"/>
      <c r="BW915" s="60"/>
      <c r="BX915" s="60"/>
      <c r="BY915" s="60"/>
    </row>
    <row r="916">
      <c r="A916" s="224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  <c r="BQ916" s="60"/>
      <c r="BR916" s="60"/>
      <c r="BS916" s="60"/>
      <c r="BT916" s="60"/>
      <c r="BU916" s="60"/>
      <c r="BV916" s="60"/>
      <c r="BW916" s="60"/>
      <c r="BX916" s="60"/>
      <c r="BY916" s="60"/>
    </row>
    <row r="917">
      <c r="A917" s="224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  <c r="BQ917" s="60"/>
      <c r="BR917" s="60"/>
      <c r="BS917" s="60"/>
      <c r="BT917" s="60"/>
      <c r="BU917" s="60"/>
      <c r="BV917" s="60"/>
      <c r="BW917" s="60"/>
      <c r="BX917" s="60"/>
      <c r="BY917" s="60"/>
    </row>
    <row r="918">
      <c r="A918" s="224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  <c r="BQ918" s="60"/>
      <c r="BR918" s="60"/>
      <c r="BS918" s="60"/>
      <c r="BT918" s="60"/>
      <c r="BU918" s="60"/>
      <c r="BV918" s="60"/>
      <c r="BW918" s="60"/>
      <c r="BX918" s="60"/>
      <c r="BY918" s="60"/>
    </row>
    <row r="919">
      <c r="A919" s="224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  <c r="BQ919" s="60"/>
      <c r="BR919" s="60"/>
      <c r="BS919" s="60"/>
      <c r="BT919" s="60"/>
      <c r="BU919" s="60"/>
      <c r="BV919" s="60"/>
      <c r="BW919" s="60"/>
      <c r="BX919" s="60"/>
      <c r="BY919" s="60"/>
    </row>
    <row r="920">
      <c r="A920" s="224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  <c r="BQ920" s="60"/>
      <c r="BR920" s="60"/>
      <c r="BS920" s="60"/>
      <c r="BT920" s="60"/>
      <c r="BU920" s="60"/>
      <c r="BV920" s="60"/>
      <c r="BW920" s="60"/>
      <c r="BX920" s="60"/>
      <c r="BY920" s="60"/>
    </row>
    <row r="921">
      <c r="A921" s="224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  <c r="BQ921" s="60"/>
      <c r="BR921" s="60"/>
      <c r="BS921" s="60"/>
      <c r="BT921" s="60"/>
      <c r="BU921" s="60"/>
      <c r="BV921" s="60"/>
      <c r="BW921" s="60"/>
      <c r="BX921" s="60"/>
      <c r="BY921" s="60"/>
    </row>
    <row r="922">
      <c r="A922" s="224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  <c r="BQ922" s="60"/>
      <c r="BR922" s="60"/>
      <c r="BS922" s="60"/>
      <c r="BT922" s="60"/>
      <c r="BU922" s="60"/>
      <c r="BV922" s="60"/>
      <c r="BW922" s="60"/>
      <c r="BX922" s="60"/>
      <c r="BY922" s="60"/>
    </row>
    <row r="923">
      <c r="A923" s="224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  <c r="BQ923" s="60"/>
      <c r="BR923" s="60"/>
      <c r="BS923" s="60"/>
      <c r="BT923" s="60"/>
      <c r="BU923" s="60"/>
      <c r="BV923" s="60"/>
      <c r="BW923" s="60"/>
      <c r="BX923" s="60"/>
      <c r="BY923" s="60"/>
    </row>
    <row r="924">
      <c r="A924" s="224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  <c r="BQ924" s="60"/>
      <c r="BR924" s="60"/>
      <c r="BS924" s="60"/>
      <c r="BT924" s="60"/>
      <c r="BU924" s="60"/>
      <c r="BV924" s="60"/>
      <c r="BW924" s="60"/>
      <c r="BX924" s="60"/>
      <c r="BY924" s="60"/>
    </row>
    <row r="925">
      <c r="A925" s="224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  <c r="BQ925" s="60"/>
      <c r="BR925" s="60"/>
      <c r="BS925" s="60"/>
      <c r="BT925" s="60"/>
      <c r="BU925" s="60"/>
      <c r="BV925" s="60"/>
      <c r="BW925" s="60"/>
      <c r="BX925" s="60"/>
      <c r="BY925" s="60"/>
    </row>
    <row r="926">
      <c r="A926" s="224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  <c r="BQ926" s="60"/>
      <c r="BR926" s="60"/>
      <c r="BS926" s="60"/>
      <c r="BT926" s="60"/>
      <c r="BU926" s="60"/>
      <c r="BV926" s="60"/>
      <c r="BW926" s="60"/>
      <c r="BX926" s="60"/>
      <c r="BY926" s="60"/>
    </row>
    <row r="927">
      <c r="A927" s="224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  <c r="BQ927" s="60"/>
      <c r="BR927" s="60"/>
      <c r="BS927" s="60"/>
      <c r="BT927" s="60"/>
      <c r="BU927" s="60"/>
      <c r="BV927" s="60"/>
      <c r="BW927" s="60"/>
      <c r="BX927" s="60"/>
      <c r="BY927" s="60"/>
    </row>
    <row r="928">
      <c r="A928" s="224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  <c r="BQ928" s="60"/>
      <c r="BR928" s="60"/>
      <c r="BS928" s="60"/>
      <c r="BT928" s="60"/>
      <c r="BU928" s="60"/>
      <c r="BV928" s="60"/>
      <c r="BW928" s="60"/>
      <c r="BX928" s="60"/>
      <c r="BY928" s="60"/>
    </row>
    <row r="929">
      <c r="A929" s="224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  <c r="BQ929" s="60"/>
      <c r="BR929" s="60"/>
      <c r="BS929" s="60"/>
      <c r="BT929" s="60"/>
      <c r="BU929" s="60"/>
      <c r="BV929" s="60"/>
      <c r="BW929" s="60"/>
      <c r="BX929" s="60"/>
      <c r="BY929" s="60"/>
    </row>
    <row r="930">
      <c r="A930" s="224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  <c r="BQ930" s="60"/>
      <c r="BR930" s="60"/>
      <c r="BS930" s="60"/>
      <c r="BT930" s="60"/>
      <c r="BU930" s="60"/>
      <c r="BV930" s="60"/>
      <c r="BW930" s="60"/>
      <c r="BX930" s="60"/>
      <c r="BY930" s="60"/>
    </row>
    <row r="931">
      <c r="A931" s="224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  <c r="BQ931" s="60"/>
      <c r="BR931" s="60"/>
      <c r="BS931" s="60"/>
      <c r="BT931" s="60"/>
      <c r="BU931" s="60"/>
      <c r="BV931" s="60"/>
      <c r="BW931" s="60"/>
      <c r="BX931" s="60"/>
      <c r="BY931" s="60"/>
    </row>
    <row r="932">
      <c r="A932" s="224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  <c r="BQ932" s="60"/>
      <c r="BR932" s="60"/>
      <c r="BS932" s="60"/>
      <c r="BT932" s="60"/>
      <c r="BU932" s="60"/>
      <c r="BV932" s="60"/>
      <c r="BW932" s="60"/>
      <c r="BX932" s="60"/>
      <c r="BY932" s="60"/>
    </row>
    <row r="933">
      <c r="A933" s="224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  <c r="BQ933" s="60"/>
      <c r="BR933" s="60"/>
      <c r="BS933" s="60"/>
      <c r="BT933" s="60"/>
      <c r="BU933" s="60"/>
      <c r="BV933" s="60"/>
      <c r="BW933" s="60"/>
      <c r="BX933" s="60"/>
      <c r="BY933" s="60"/>
    </row>
    <row r="934">
      <c r="A934" s="224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  <c r="BQ934" s="60"/>
      <c r="BR934" s="60"/>
      <c r="BS934" s="60"/>
      <c r="BT934" s="60"/>
      <c r="BU934" s="60"/>
      <c r="BV934" s="60"/>
      <c r="BW934" s="60"/>
      <c r="BX934" s="60"/>
      <c r="BY934" s="60"/>
    </row>
    <row r="935">
      <c r="A935" s="224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  <c r="BQ935" s="60"/>
      <c r="BR935" s="60"/>
      <c r="BS935" s="60"/>
      <c r="BT935" s="60"/>
      <c r="BU935" s="60"/>
      <c r="BV935" s="60"/>
      <c r="BW935" s="60"/>
      <c r="BX935" s="60"/>
      <c r="BY935" s="60"/>
    </row>
    <row r="936">
      <c r="A936" s="224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  <c r="BQ936" s="60"/>
      <c r="BR936" s="60"/>
      <c r="BS936" s="60"/>
      <c r="BT936" s="60"/>
      <c r="BU936" s="60"/>
      <c r="BV936" s="60"/>
      <c r="BW936" s="60"/>
      <c r="BX936" s="60"/>
      <c r="BY936" s="60"/>
    </row>
    <row r="937">
      <c r="A937" s="224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  <c r="BQ937" s="60"/>
      <c r="BR937" s="60"/>
      <c r="BS937" s="60"/>
      <c r="BT937" s="60"/>
      <c r="BU937" s="60"/>
      <c r="BV937" s="60"/>
      <c r="BW937" s="60"/>
      <c r="BX937" s="60"/>
      <c r="BY937" s="60"/>
    </row>
    <row r="938">
      <c r="A938" s="224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  <c r="BQ938" s="60"/>
      <c r="BR938" s="60"/>
      <c r="BS938" s="60"/>
      <c r="BT938" s="60"/>
      <c r="BU938" s="60"/>
      <c r="BV938" s="60"/>
      <c r="BW938" s="60"/>
      <c r="BX938" s="60"/>
      <c r="BY938" s="60"/>
    </row>
    <row r="939">
      <c r="A939" s="224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  <c r="BQ939" s="60"/>
      <c r="BR939" s="60"/>
      <c r="BS939" s="60"/>
      <c r="BT939" s="60"/>
      <c r="BU939" s="60"/>
      <c r="BV939" s="60"/>
      <c r="BW939" s="60"/>
      <c r="BX939" s="60"/>
      <c r="BY939" s="60"/>
    </row>
    <row r="940">
      <c r="A940" s="224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  <c r="BQ940" s="60"/>
      <c r="BR940" s="60"/>
      <c r="BS940" s="60"/>
      <c r="BT940" s="60"/>
      <c r="BU940" s="60"/>
      <c r="BV940" s="60"/>
      <c r="BW940" s="60"/>
      <c r="BX940" s="60"/>
      <c r="BY940" s="60"/>
    </row>
    <row r="941">
      <c r="A941" s="224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  <c r="BQ941" s="60"/>
      <c r="BR941" s="60"/>
      <c r="BS941" s="60"/>
      <c r="BT941" s="60"/>
      <c r="BU941" s="60"/>
      <c r="BV941" s="60"/>
      <c r="BW941" s="60"/>
      <c r="BX941" s="60"/>
      <c r="BY941" s="60"/>
    </row>
    <row r="942">
      <c r="A942" s="224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  <c r="BQ942" s="60"/>
      <c r="BR942" s="60"/>
      <c r="BS942" s="60"/>
      <c r="BT942" s="60"/>
      <c r="BU942" s="60"/>
      <c r="BV942" s="60"/>
      <c r="BW942" s="60"/>
      <c r="BX942" s="60"/>
      <c r="BY942" s="60"/>
    </row>
    <row r="943">
      <c r="A943" s="224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  <c r="BQ943" s="60"/>
      <c r="BR943" s="60"/>
      <c r="BS943" s="60"/>
      <c r="BT943" s="60"/>
      <c r="BU943" s="60"/>
      <c r="BV943" s="60"/>
      <c r="BW943" s="60"/>
      <c r="BX943" s="60"/>
      <c r="BY943" s="60"/>
    </row>
    <row r="944">
      <c r="A944" s="224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  <c r="BQ944" s="60"/>
      <c r="BR944" s="60"/>
      <c r="BS944" s="60"/>
      <c r="BT944" s="60"/>
      <c r="BU944" s="60"/>
      <c r="BV944" s="60"/>
      <c r="BW944" s="60"/>
      <c r="BX944" s="60"/>
      <c r="BY944" s="60"/>
    </row>
    <row r="945">
      <c r="A945" s="224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  <c r="BQ945" s="60"/>
      <c r="BR945" s="60"/>
      <c r="BS945" s="60"/>
      <c r="BT945" s="60"/>
      <c r="BU945" s="60"/>
      <c r="BV945" s="60"/>
      <c r="BW945" s="60"/>
      <c r="BX945" s="60"/>
      <c r="BY945" s="60"/>
    </row>
    <row r="946">
      <c r="A946" s="224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  <c r="BQ946" s="60"/>
      <c r="BR946" s="60"/>
      <c r="BS946" s="60"/>
      <c r="BT946" s="60"/>
      <c r="BU946" s="60"/>
      <c r="BV946" s="60"/>
      <c r="BW946" s="60"/>
      <c r="BX946" s="60"/>
      <c r="BY946" s="60"/>
    </row>
    <row r="947">
      <c r="A947" s="224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  <c r="BQ947" s="60"/>
      <c r="BR947" s="60"/>
      <c r="BS947" s="60"/>
      <c r="BT947" s="60"/>
      <c r="BU947" s="60"/>
      <c r="BV947" s="60"/>
      <c r="BW947" s="60"/>
      <c r="BX947" s="60"/>
      <c r="BY947" s="60"/>
    </row>
    <row r="948">
      <c r="A948" s="224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  <c r="BQ948" s="60"/>
      <c r="BR948" s="60"/>
      <c r="BS948" s="60"/>
      <c r="BT948" s="60"/>
      <c r="BU948" s="60"/>
      <c r="BV948" s="60"/>
      <c r="BW948" s="60"/>
      <c r="BX948" s="60"/>
      <c r="BY948" s="60"/>
    </row>
    <row r="949">
      <c r="A949" s="224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  <c r="BQ949" s="60"/>
      <c r="BR949" s="60"/>
      <c r="BS949" s="60"/>
      <c r="BT949" s="60"/>
      <c r="BU949" s="60"/>
      <c r="BV949" s="60"/>
      <c r="BW949" s="60"/>
      <c r="BX949" s="60"/>
      <c r="BY949" s="60"/>
    </row>
    <row r="950">
      <c r="A950" s="224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  <c r="BQ950" s="60"/>
      <c r="BR950" s="60"/>
      <c r="BS950" s="60"/>
      <c r="BT950" s="60"/>
      <c r="BU950" s="60"/>
      <c r="BV950" s="60"/>
      <c r="BW950" s="60"/>
      <c r="BX950" s="60"/>
      <c r="BY950" s="60"/>
    </row>
    <row r="951">
      <c r="A951" s="224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  <c r="BQ951" s="60"/>
      <c r="BR951" s="60"/>
      <c r="BS951" s="60"/>
      <c r="BT951" s="60"/>
      <c r="BU951" s="60"/>
      <c r="BV951" s="60"/>
      <c r="BW951" s="60"/>
      <c r="BX951" s="60"/>
      <c r="BY951" s="60"/>
    </row>
    <row r="952">
      <c r="A952" s="224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  <c r="BQ952" s="60"/>
      <c r="BR952" s="60"/>
      <c r="BS952" s="60"/>
      <c r="BT952" s="60"/>
      <c r="BU952" s="60"/>
      <c r="BV952" s="60"/>
      <c r="BW952" s="60"/>
      <c r="BX952" s="60"/>
      <c r="BY952" s="60"/>
    </row>
    <row r="953">
      <c r="A953" s="224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  <c r="BQ953" s="60"/>
      <c r="BR953" s="60"/>
      <c r="BS953" s="60"/>
      <c r="BT953" s="60"/>
      <c r="BU953" s="60"/>
      <c r="BV953" s="60"/>
      <c r="BW953" s="60"/>
      <c r="BX953" s="60"/>
      <c r="BY953" s="60"/>
    </row>
    <row r="954">
      <c r="A954" s="224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  <c r="BQ954" s="60"/>
      <c r="BR954" s="60"/>
      <c r="BS954" s="60"/>
      <c r="BT954" s="60"/>
      <c r="BU954" s="60"/>
      <c r="BV954" s="60"/>
      <c r="BW954" s="60"/>
      <c r="BX954" s="60"/>
      <c r="BY954" s="60"/>
    </row>
    <row r="955">
      <c r="A955" s="224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  <c r="BQ955" s="60"/>
      <c r="BR955" s="60"/>
      <c r="BS955" s="60"/>
      <c r="BT955" s="60"/>
      <c r="BU955" s="60"/>
      <c r="BV955" s="60"/>
      <c r="BW955" s="60"/>
      <c r="BX955" s="60"/>
      <c r="BY955" s="60"/>
    </row>
    <row r="956">
      <c r="A956" s="224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  <c r="BQ956" s="60"/>
      <c r="BR956" s="60"/>
      <c r="BS956" s="60"/>
      <c r="BT956" s="60"/>
      <c r="BU956" s="60"/>
      <c r="BV956" s="60"/>
      <c r="BW956" s="60"/>
      <c r="BX956" s="60"/>
      <c r="BY956" s="60"/>
    </row>
    <row r="957">
      <c r="A957" s="224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  <c r="BQ957" s="60"/>
      <c r="BR957" s="60"/>
      <c r="BS957" s="60"/>
      <c r="BT957" s="60"/>
      <c r="BU957" s="60"/>
      <c r="BV957" s="60"/>
      <c r="BW957" s="60"/>
      <c r="BX957" s="60"/>
      <c r="BY957" s="60"/>
    </row>
    <row r="958">
      <c r="A958" s="224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  <c r="BQ958" s="60"/>
      <c r="BR958" s="60"/>
      <c r="BS958" s="60"/>
      <c r="BT958" s="60"/>
      <c r="BU958" s="60"/>
      <c r="BV958" s="60"/>
      <c r="BW958" s="60"/>
      <c r="BX958" s="60"/>
      <c r="BY958" s="60"/>
    </row>
    <row r="959">
      <c r="A959" s="224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  <c r="BQ959" s="60"/>
      <c r="BR959" s="60"/>
      <c r="BS959" s="60"/>
      <c r="BT959" s="60"/>
      <c r="BU959" s="60"/>
      <c r="BV959" s="60"/>
      <c r="BW959" s="60"/>
      <c r="BX959" s="60"/>
      <c r="BY959" s="60"/>
    </row>
    <row r="960">
      <c r="A960" s="224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  <c r="BQ960" s="60"/>
      <c r="BR960" s="60"/>
      <c r="BS960" s="60"/>
      <c r="BT960" s="60"/>
      <c r="BU960" s="60"/>
      <c r="BV960" s="60"/>
      <c r="BW960" s="60"/>
      <c r="BX960" s="60"/>
      <c r="BY960" s="60"/>
    </row>
    <row r="961">
      <c r="A961" s="224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  <c r="BQ961" s="60"/>
      <c r="BR961" s="60"/>
      <c r="BS961" s="60"/>
      <c r="BT961" s="60"/>
      <c r="BU961" s="60"/>
      <c r="BV961" s="60"/>
      <c r="BW961" s="60"/>
      <c r="BX961" s="60"/>
      <c r="BY961" s="60"/>
    </row>
    <row r="962">
      <c r="A962" s="224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  <c r="BQ962" s="60"/>
      <c r="BR962" s="60"/>
      <c r="BS962" s="60"/>
      <c r="BT962" s="60"/>
      <c r="BU962" s="60"/>
      <c r="BV962" s="60"/>
      <c r="BW962" s="60"/>
      <c r="BX962" s="60"/>
      <c r="BY962" s="60"/>
    </row>
    <row r="963">
      <c r="A963" s="224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  <c r="BQ963" s="60"/>
      <c r="BR963" s="60"/>
      <c r="BS963" s="60"/>
      <c r="BT963" s="60"/>
      <c r="BU963" s="60"/>
      <c r="BV963" s="60"/>
      <c r="BW963" s="60"/>
      <c r="BX963" s="60"/>
      <c r="BY963" s="60"/>
    </row>
    <row r="964">
      <c r="A964" s="224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  <c r="BQ964" s="60"/>
      <c r="BR964" s="60"/>
      <c r="BS964" s="60"/>
      <c r="BT964" s="60"/>
      <c r="BU964" s="60"/>
      <c r="BV964" s="60"/>
      <c r="BW964" s="60"/>
      <c r="BX964" s="60"/>
      <c r="BY964" s="60"/>
    </row>
    <row r="965">
      <c r="A965" s="224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  <c r="BQ965" s="60"/>
      <c r="BR965" s="60"/>
      <c r="BS965" s="60"/>
      <c r="BT965" s="60"/>
      <c r="BU965" s="60"/>
      <c r="BV965" s="60"/>
      <c r="BW965" s="60"/>
      <c r="BX965" s="60"/>
      <c r="BY965" s="60"/>
    </row>
    <row r="966">
      <c r="A966" s="224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  <c r="BQ966" s="60"/>
      <c r="BR966" s="60"/>
      <c r="BS966" s="60"/>
      <c r="BT966" s="60"/>
      <c r="BU966" s="60"/>
      <c r="BV966" s="60"/>
      <c r="BW966" s="60"/>
      <c r="BX966" s="60"/>
      <c r="BY966" s="60"/>
    </row>
    <row r="967">
      <c r="A967" s="224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  <c r="BQ967" s="60"/>
      <c r="BR967" s="60"/>
      <c r="BS967" s="60"/>
      <c r="BT967" s="60"/>
      <c r="BU967" s="60"/>
      <c r="BV967" s="60"/>
      <c r="BW967" s="60"/>
      <c r="BX967" s="60"/>
      <c r="BY967" s="60"/>
    </row>
    <row r="968">
      <c r="A968" s="224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  <c r="BQ968" s="60"/>
      <c r="BR968" s="60"/>
      <c r="BS968" s="60"/>
      <c r="BT968" s="60"/>
      <c r="BU968" s="60"/>
      <c r="BV968" s="60"/>
      <c r="BW968" s="60"/>
      <c r="BX968" s="60"/>
      <c r="BY968" s="60"/>
    </row>
    <row r="969">
      <c r="A969" s="224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  <c r="BQ969" s="60"/>
      <c r="BR969" s="60"/>
      <c r="BS969" s="60"/>
      <c r="BT969" s="60"/>
      <c r="BU969" s="60"/>
      <c r="BV969" s="60"/>
      <c r="BW969" s="60"/>
      <c r="BX969" s="60"/>
      <c r="BY969" s="60"/>
    </row>
    <row r="970">
      <c r="A970" s="224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  <c r="BQ970" s="60"/>
      <c r="BR970" s="60"/>
      <c r="BS970" s="60"/>
      <c r="BT970" s="60"/>
      <c r="BU970" s="60"/>
      <c r="BV970" s="60"/>
      <c r="BW970" s="60"/>
      <c r="BX970" s="60"/>
      <c r="BY970" s="60"/>
    </row>
    <row r="971">
      <c r="A971" s="224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  <c r="BQ971" s="60"/>
      <c r="BR971" s="60"/>
      <c r="BS971" s="60"/>
      <c r="BT971" s="60"/>
      <c r="BU971" s="60"/>
      <c r="BV971" s="60"/>
      <c r="BW971" s="60"/>
      <c r="BX971" s="60"/>
      <c r="BY971" s="60"/>
    </row>
    <row r="972">
      <c r="A972" s="224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  <c r="BQ972" s="60"/>
      <c r="BR972" s="60"/>
      <c r="BS972" s="60"/>
      <c r="BT972" s="60"/>
      <c r="BU972" s="60"/>
      <c r="BV972" s="60"/>
      <c r="BW972" s="60"/>
      <c r="BX972" s="60"/>
      <c r="BY972" s="60"/>
    </row>
    <row r="973">
      <c r="A973" s="224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  <c r="BQ973" s="60"/>
      <c r="BR973" s="60"/>
      <c r="BS973" s="60"/>
      <c r="BT973" s="60"/>
      <c r="BU973" s="60"/>
      <c r="BV973" s="60"/>
      <c r="BW973" s="60"/>
      <c r="BX973" s="60"/>
      <c r="BY973" s="60"/>
    </row>
    <row r="974">
      <c r="A974" s="224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  <c r="BQ974" s="60"/>
      <c r="BR974" s="60"/>
      <c r="BS974" s="60"/>
      <c r="BT974" s="60"/>
      <c r="BU974" s="60"/>
      <c r="BV974" s="60"/>
      <c r="BW974" s="60"/>
      <c r="BX974" s="60"/>
      <c r="BY974" s="60"/>
    </row>
    <row r="975">
      <c r="A975" s="224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  <c r="BQ975" s="60"/>
      <c r="BR975" s="60"/>
      <c r="BS975" s="60"/>
      <c r="BT975" s="60"/>
      <c r="BU975" s="60"/>
      <c r="BV975" s="60"/>
      <c r="BW975" s="60"/>
      <c r="BX975" s="60"/>
      <c r="BY975" s="60"/>
    </row>
    <row r="976">
      <c r="A976" s="224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  <c r="BQ976" s="60"/>
      <c r="BR976" s="60"/>
      <c r="BS976" s="60"/>
      <c r="BT976" s="60"/>
      <c r="BU976" s="60"/>
      <c r="BV976" s="60"/>
      <c r="BW976" s="60"/>
      <c r="BX976" s="60"/>
      <c r="BY976" s="60"/>
    </row>
    <row r="977">
      <c r="A977" s="224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  <c r="BQ977" s="60"/>
      <c r="BR977" s="60"/>
      <c r="BS977" s="60"/>
      <c r="BT977" s="60"/>
      <c r="BU977" s="60"/>
      <c r="BV977" s="60"/>
      <c r="BW977" s="60"/>
      <c r="BX977" s="60"/>
      <c r="BY977" s="60"/>
    </row>
    <row r="978">
      <c r="A978" s="224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  <c r="BQ978" s="60"/>
      <c r="BR978" s="60"/>
      <c r="BS978" s="60"/>
      <c r="BT978" s="60"/>
      <c r="BU978" s="60"/>
      <c r="BV978" s="60"/>
      <c r="BW978" s="60"/>
      <c r="BX978" s="60"/>
      <c r="BY978" s="60"/>
    </row>
    <row r="979">
      <c r="A979" s="224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  <c r="BQ979" s="60"/>
      <c r="BR979" s="60"/>
      <c r="BS979" s="60"/>
      <c r="BT979" s="60"/>
      <c r="BU979" s="60"/>
      <c r="BV979" s="60"/>
      <c r="BW979" s="60"/>
      <c r="BX979" s="60"/>
      <c r="BY979" s="60"/>
    </row>
    <row r="980">
      <c r="A980" s="224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  <c r="BQ980" s="60"/>
      <c r="BR980" s="60"/>
      <c r="BS980" s="60"/>
      <c r="BT980" s="60"/>
      <c r="BU980" s="60"/>
      <c r="BV980" s="60"/>
      <c r="BW980" s="60"/>
      <c r="BX980" s="60"/>
      <c r="BY980" s="60"/>
    </row>
    <row r="981">
      <c r="A981" s="224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  <c r="BQ981" s="60"/>
      <c r="BR981" s="60"/>
      <c r="BS981" s="60"/>
      <c r="BT981" s="60"/>
      <c r="BU981" s="60"/>
      <c r="BV981" s="60"/>
      <c r="BW981" s="60"/>
      <c r="BX981" s="60"/>
      <c r="BY981" s="60"/>
    </row>
    <row r="982">
      <c r="A982" s="224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  <c r="BQ982" s="60"/>
      <c r="BR982" s="60"/>
      <c r="BS982" s="60"/>
      <c r="BT982" s="60"/>
      <c r="BU982" s="60"/>
      <c r="BV982" s="60"/>
      <c r="BW982" s="60"/>
      <c r="BX982" s="60"/>
      <c r="BY982" s="60"/>
    </row>
    <row r="983">
      <c r="A983" s="224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  <c r="BQ983" s="60"/>
      <c r="BR983" s="60"/>
      <c r="BS983" s="60"/>
      <c r="BT983" s="60"/>
      <c r="BU983" s="60"/>
      <c r="BV983" s="60"/>
      <c r="BW983" s="60"/>
      <c r="BX983" s="60"/>
      <c r="BY983" s="60"/>
    </row>
    <row r="984">
      <c r="A984" s="224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  <c r="BQ984" s="60"/>
      <c r="BR984" s="60"/>
      <c r="BS984" s="60"/>
      <c r="BT984" s="60"/>
      <c r="BU984" s="60"/>
      <c r="BV984" s="60"/>
      <c r="BW984" s="60"/>
      <c r="BX984" s="60"/>
      <c r="BY984" s="60"/>
    </row>
    <row r="985">
      <c r="A985" s="224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  <c r="BQ985" s="60"/>
      <c r="BR985" s="60"/>
      <c r="BS985" s="60"/>
      <c r="BT985" s="60"/>
      <c r="BU985" s="60"/>
      <c r="BV985" s="60"/>
      <c r="BW985" s="60"/>
      <c r="BX985" s="60"/>
      <c r="BY985" s="60"/>
    </row>
    <row r="986">
      <c r="A986" s="224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  <c r="BQ986" s="60"/>
      <c r="BR986" s="60"/>
      <c r="BS986" s="60"/>
      <c r="BT986" s="60"/>
      <c r="BU986" s="60"/>
      <c r="BV986" s="60"/>
      <c r="BW986" s="60"/>
      <c r="BX986" s="60"/>
      <c r="BY986" s="60"/>
    </row>
    <row r="987">
      <c r="A987" s="224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  <c r="BQ987" s="60"/>
      <c r="BR987" s="60"/>
      <c r="BS987" s="60"/>
      <c r="BT987" s="60"/>
      <c r="BU987" s="60"/>
      <c r="BV987" s="60"/>
      <c r="BW987" s="60"/>
      <c r="BX987" s="60"/>
      <c r="BY987" s="60"/>
    </row>
    <row r="988">
      <c r="A988" s="224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  <c r="BQ988" s="60"/>
      <c r="BR988" s="60"/>
      <c r="BS988" s="60"/>
      <c r="BT988" s="60"/>
      <c r="BU988" s="60"/>
      <c r="BV988" s="60"/>
      <c r="BW988" s="60"/>
      <c r="BX988" s="60"/>
      <c r="BY988" s="60"/>
    </row>
    <row r="989">
      <c r="A989" s="224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  <c r="BQ989" s="60"/>
      <c r="BR989" s="60"/>
      <c r="BS989" s="60"/>
      <c r="BT989" s="60"/>
      <c r="BU989" s="60"/>
      <c r="BV989" s="60"/>
      <c r="BW989" s="60"/>
      <c r="BX989" s="60"/>
      <c r="BY989" s="60"/>
    </row>
    <row r="990">
      <c r="A990" s="224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  <c r="BQ990" s="60"/>
      <c r="BR990" s="60"/>
      <c r="BS990" s="60"/>
      <c r="BT990" s="60"/>
      <c r="BU990" s="60"/>
      <c r="BV990" s="60"/>
      <c r="BW990" s="60"/>
      <c r="BX990" s="60"/>
      <c r="BY990" s="60"/>
    </row>
    <row r="991">
      <c r="A991" s="224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  <c r="AQ991" s="60"/>
      <c r="AR991" s="60"/>
      <c r="AS991" s="60"/>
      <c r="AT991" s="60"/>
      <c r="AU991" s="60"/>
      <c r="AV991" s="60"/>
      <c r="AW991" s="60"/>
      <c r="AX991" s="60"/>
      <c r="AY991" s="60"/>
      <c r="AZ991" s="60"/>
      <c r="BA991" s="60"/>
      <c r="BB991" s="60"/>
      <c r="BC991" s="60"/>
      <c r="BD991" s="60"/>
      <c r="BE991" s="60"/>
      <c r="BF991" s="60"/>
      <c r="BG991" s="60"/>
      <c r="BH991" s="60"/>
      <c r="BI991" s="60"/>
      <c r="BJ991" s="60"/>
      <c r="BK991" s="60"/>
      <c r="BL991" s="60"/>
      <c r="BM991" s="60"/>
      <c r="BN991" s="60"/>
      <c r="BO991" s="60"/>
      <c r="BP991" s="60"/>
      <c r="BQ991" s="60"/>
      <c r="BR991" s="60"/>
      <c r="BS991" s="60"/>
      <c r="BT991" s="60"/>
      <c r="BU991" s="60"/>
      <c r="BV991" s="60"/>
      <c r="BW991" s="60"/>
      <c r="BX991" s="60"/>
      <c r="BY991" s="60"/>
    </row>
    <row r="992">
      <c r="A992" s="224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60"/>
      <c r="AW992" s="60"/>
      <c r="AX992" s="60"/>
      <c r="AY992" s="60"/>
      <c r="AZ992" s="60"/>
      <c r="BA992" s="60"/>
      <c r="BB992" s="60"/>
      <c r="BC992" s="60"/>
      <c r="BD992" s="60"/>
      <c r="BE992" s="60"/>
      <c r="BF992" s="60"/>
      <c r="BG992" s="60"/>
      <c r="BH992" s="60"/>
      <c r="BI992" s="60"/>
      <c r="BJ992" s="60"/>
      <c r="BK992" s="60"/>
      <c r="BL992" s="60"/>
      <c r="BM992" s="60"/>
      <c r="BN992" s="60"/>
      <c r="BO992" s="60"/>
      <c r="BP992" s="60"/>
      <c r="BQ992" s="60"/>
      <c r="BR992" s="60"/>
      <c r="BS992" s="60"/>
      <c r="BT992" s="60"/>
      <c r="BU992" s="60"/>
      <c r="BV992" s="60"/>
      <c r="BW992" s="60"/>
      <c r="BX992" s="60"/>
      <c r="BY992" s="60"/>
    </row>
    <row r="993">
      <c r="A993" s="224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  <c r="AQ993" s="60"/>
      <c r="AR993" s="60"/>
      <c r="AS993" s="60"/>
      <c r="AT993" s="60"/>
      <c r="AU993" s="60"/>
      <c r="AV993" s="60"/>
      <c r="AW993" s="60"/>
      <c r="AX993" s="60"/>
      <c r="AY993" s="60"/>
      <c r="AZ993" s="60"/>
      <c r="BA993" s="60"/>
      <c r="BB993" s="60"/>
      <c r="BC993" s="60"/>
      <c r="BD993" s="60"/>
      <c r="BE993" s="60"/>
      <c r="BF993" s="60"/>
      <c r="BG993" s="60"/>
      <c r="BH993" s="60"/>
      <c r="BI993" s="60"/>
      <c r="BJ993" s="60"/>
      <c r="BK993" s="60"/>
      <c r="BL993" s="60"/>
      <c r="BM993" s="60"/>
      <c r="BN993" s="60"/>
      <c r="BO993" s="60"/>
      <c r="BP993" s="60"/>
      <c r="BQ993" s="60"/>
      <c r="BR993" s="60"/>
      <c r="BS993" s="60"/>
      <c r="BT993" s="60"/>
      <c r="BU993" s="60"/>
      <c r="BV993" s="60"/>
      <c r="BW993" s="60"/>
      <c r="BX993" s="60"/>
      <c r="BY993" s="60"/>
    </row>
    <row r="994">
      <c r="A994" s="224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  <c r="BC994" s="60"/>
      <c r="BD994" s="60"/>
      <c r="BE994" s="60"/>
      <c r="BF994" s="60"/>
      <c r="BG994" s="60"/>
      <c r="BH994" s="60"/>
      <c r="BI994" s="60"/>
      <c r="BJ994" s="60"/>
      <c r="BK994" s="60"/>
      <c r="BL994" s="60"/>
      <c r="BM994" s="60"/>
      <c r="BN994" s="60"/>
      <c r="BO994" s="60"/>
      <c r="BP994" s="60"/>
      <c r="BQ994" s="60"/>
      <c r="BR994" s="60"/>
      <c r="BS994" s="60"/>
      <c r="BT994" s="60"/>
      <c r="BU994" s="60"/>
      <c r="BV994" s="60"/>
      <c r="BW994" s="60"/>
      <c r="BX994" s="60"/>
      <c r="BY994" s="60"/>
    </row>
    <row r="995">
      <c r="A995" s="224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  <c r="AV995" s="60"/>
      <c r="AW995" s="60"/>
      <c r="AX995" s="60"/>
      <c r="AY995" s="60"/>
      <c r="AZ995" s="60"/>
      <c r="BA995" s="60"/>
      <c r="BB995" s="60"/>
      <c r="BC995" s="60"/>
      <c r="BD995" s="60"/>
      <c r="BE995" s="60"/>
      <c r="BF995" s="60"/>
      <c r="BG995" s="60"/>
      <c r="BH995" s="60"/>
      <c r="BI995" s="60"/>
      <c r="BJ995" s="60"/>
      <c r="BK995" s="60"/>
      <c r="BL995" s="60"/>
      <c r="BM995" s="60"/>
      <c r="BN995" s="60"/>
      <c r="BO995" s="60"/>
      <c r="BP995" s="60"/>
      <c r="BQ995" s="60"/>
      <c r="BR995" s="60"/>
      <c r="BS995" s="60"/>
      <c r="BT995" s="60"/>
      <c r="BU995" s="60"/>
      <c r="BV995" s="60"/>
      <c r="BW995" s="60"/>
      <c r="BX995" s="60"/>
      <c r="BY995" s="60"/>
    </row>
    <row r="996">
      <c r="A996" s="224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  <c r="AQ996" s="60"/>
      <c r="AR996" s="60"/>
      <c r="AS996" s="60"/>
      <c r="AT996" s="60"/>
      <c r="AU996" s="60"/>
      <c r="AV996" s="60"/>
      <c r="AW996" s="60"/>
      <c r="AX996" s="60"/>
      <c r="AY996" s="60"/>
      <c r="AZ996" s="60"/>
      <c r="BA996" s="60"/>
      <c r="BB996" s="60"/>
      <c r="BC996" s="60"/>
      <c r="BD996" s="60"/>
      <c r="BE996" s="60"/>
      <c r="BF996" s="60"/>
      <c r="BG996" s="60"/>
      <c r="BH996" s="60"/>
      <c r="BI996" s="60"/>
      <c r="BJ996" s="60"/>
      <c r="BK996" s="60"/>
      <c r="BL996" s="60"/>
      <c r="BM996" s="60"/>
      <c r="BN996" s="60"/>
      <c r="BO996" s="60"/>
      <c r="BP996" s="60"/>
      <c r="BQ996" s="60"/>
      <c r="BR996" s="60"/>
      <c r="BS996" s="60"/>
      <c r="BT996" s="60"/>
      <c r="BU996" s="60"/>
      <c r="BV996" s="60"/>
      <c r="BW996" s="60"/>
      <c r="BX996" s="60"/>
      <c r="BY996" s="60"/>
    </row>
    <row r="997">
      <c r="A997" s="224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  <c r="AP997" s="60"/>
      <c r="AQ997" s="60"/>
      <c r="AR997" s="60"/>
      <c r="AS997" s="60"/>
      <c r="AT997" s="60"/>
      <c r="AU997" s="60"/>
      <c r="AV997" s="60"/>
      <c r="AW997" s="60"/>
      <c r="AX997" s="60"/>
      <c r="AY997" s="60"/>
      <c r="AZ997" s="60"/>
      <c r="BA997" s="60"/>
      <c r="BB997" s="60"/>
      <c r="BC997" s="60"/>
      <c r="BD997" s="60"/>
      <c r="BE997" s="60"/>
      <c r="BF997" s="60"/>
      <c r="BG997" s="60"/>
      <c r="BH997" s="60"/>
      <c r="BI997" s="60"/>
      <c r="BJ997" s="60"/>
      <c r="BK997" s="60"/>
      <c r="BL997" s="60"/>
      <c r="BM997" s="60"/>
      <c r="BN997" s="60"/>
      <c r="BO997" s="60"/>
      <c r="BP997" s="60"/>
      <c r="BQ997" s="60"/>
      <c r="BR997" s="60"/>
      <c r="BS997" s="60"/>
      <c r="BT997" s="60"/>
      <c r="BU997" s="60"/>
      <c r="BV997" s="60"/>
      <c r="BW997" s="60"/>
      <c r="BX997" s="60"/>
      <c r="BY997" s="60"/>
    </row>
    <row r="998">
      <c r="A998" s="224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  <c r="AP998" s="60"/>
      <c r="AQ998" s="60"/>
      <c r="AR998" s="60"/>
      <c r="AS998" s="60"/>
      <c r="AT998" s="60"/>
      <c r="AU998" s="60"/>
      <c r="AV998" s="60"/>
      <c r="AW998" s="60"/>
      <c r="AX998" s="60"/>
      <c r="AY998" s="60"/>
      <c r="AZ998" s="60"/>
      <c r="BA998" s="60"/>
      <c r="BB998" s="60"/>
      <c r="BC998" s="60"/>
      <c r="BD998" s="60"/>
      <c r="BE998" s="60"/>
      <c r="BF998" s="60"/>
      <c r="BG998" s="60"/>
      <c r="BH998" s="60"/>
      <c r="BI998" s="60"/>
      <c r="BJ998" s="60"/>
      <c r="BK998" s="60"/>
      <c r="BL998" s="60"/>
      <c r="BM998" s="60"/>
      <c r="BN998" s="60"/>
      <c r="BO998" s="60"/>
      <c r="BP998" s="60"/>
      <c r="BQ998" s="60"/>
      <c r="BR998" s="60"/>
      <c r="BS998" s="60"/>
      <c r="BT998" s="60"/>
      <c r="BU998" s="60"/>
      <c r="BV998" s="60"/>
      <c r="BW998" s="60"/>
      <c r="BX998" s="60"/>
      <c r="BY998" s="60"/>
    </row>
    <row r="999">
      <c r="A999" s="224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  <c r="AP999" s="60"/>
      <c r="AQ999" s="60"/>
      <c r="AR999" s="60"/>
      <c r="AS999" s="60"/>
      <c r="AT999" s="60"/>
      <c r="AU999" s="60"/>
      <c r="AV999" s="60"/>
      <c r="AW999" s="60"/>
      <c r="AX999" s="60"/>
      <c r="AY999" s="60"/>
      <c r="AZ999" s="60"/>
      <c r="BA999" s="60"/>
      <c r="BB999" s="60"/>
      <c r="BC999" s="60"/>
      <c r="BD999" s="60"/>
      <c r="BE999" s="60"/>
      <c r="BF999" s="60"/>
      <c r="BG999" s="60"/>
      <c r="BH999" s="60"/>
      <c r="BI999" s="60"/>
      <c r="BJ999" s="60"/>
      <c r="BK999" s="60"/>
      <c r="BL999" s="60"/>
      <c r="BM999" s="60"/>
      <c r="BN999" s="60"/>
      <c r="BO999" s="60"/>
      <c r="BP999" s="60"/>
      <c r="BQ999" s="60"/>
      <c r="BR999" s="60"/>
      <c r="BS999" s="60"/>
      <c r="BT999" s="60"/>
      <c r="BU999" s="60"/>
      <c r="BV999" s="60"/>
      <c r="BW999" s="60"/>
      <c r="BX999" s="60"/>
      <c r="BY999" s="60"/>
    </row>
    <row r="1000">
      <c r="A1000" s="224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  <c r="AP1000" s="60"/>
      <c r="AQ1000" s="60"/>
      <c r="AR1000" s="60"/>
      <c r="AS1000" s="60"/>
      <c r="AT1000" s="60"/>
      <c r="AU1000" s="60"/>
      <c r="AV1000" s="60"/>
      <c r="AW1000" s="60"/>
      <c r="AX1000" s="60"/>
      <c r="AY1000" s="60"/>
      <c r="AZ1000" s="60"/>
      <c r="BA1000" s="60"/>
      <c r="BB1000" s="60"/>
      <c r="BC1000" s="60"/>
      <c r="BD1000" s="60"/>
      <c r="BE1000" s="60"/>
      <c r="BF1000" s="60"/>
      <c r="BG1000" s="60"/>
      <c r="BH1000" s="60"/>
      <c r="BI1000" s="60"/>
      <c r="BJ1000" s="60"/>
      <c r="BK1000" s="60"/>
      <c r="BL1000" s="60"/>
      <c r="BM1000" s="60"/>
      <c r="BN1000" s="60"/>
      <c r="BO1000" s="60"/>
      <c r="BP1000" s="60"/>
      <c r="BQ1000" s="60"/>
      <c r="BR1000" s="60"/>
      <c r="BS1000" s="60"/>
      <c r="BT1000" s="60"/>
      <c r="BU1000" s="60"/>
      <c r="BV1000" s="60"/>
      <c r="BW1000" s="60"/>
      <c r="BX1000" s="60"/>
      <c r="BY1000" s="60"/>
    </row>
    <row r="1001">
      <c r="A1001" s="224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  <c r="AP1001" s="60"/>
      <c r="AQ1001" s="60"/>
      <c r="AR1001" s="60"/>
      <c r="AS1001" s="60"/>
      <c r="AT1001" s="60"/>
      <c r="AU1001" s="60"/>
      <c r="AV1001" s="60"/>
      <c r="AW1001" s="60"/>
      <c r="AX1001" s="60"/>
      <c r="AY1001" s="60"/>
      <c r="AZ1001" s="60"/>
      <c r="BA1001" s="60"/>
      <c r="BB1001" s="60"/>
      <c r="BC1001" s="60"/>
      <c r="BD1001" s="60"/>
      <c r="BE1001" s="60"/>
      <c r="BF1001" s="60"/>
      <c r="BG1001" s="60"/>
      <c r="BH1001" s="60"/>
      <c r="BI1001" s="60"/>
      <c r="BJ1001" s="60"/>
      <c r="BK1001" s="60"/>
      <c r="BL1001" s="60"/>
      <c r="BM1001" s="60"/>
      <c r="BN1001" s="60"/>
      <c r="BO1001" s="60"/>
      <c r="BP1001" s="60"/>
      <c r="BQ1001" s="60"/>
      <c r="BR1001" s="60"/>
      <c r="BS1001" s="60"/>
      <c r="BT1001" s="60"/>
      <c r="BU1001" s="60"/>
      <c r="BV1001" s="60"/>
      <c r="BW1001" s="60"/>
      <c r="BX1001" s="60"/>
      <c r="BY1001" s="60"/>
    </row>
    <row r="1002">
      <c r="A1002" s="224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  <c r="AK1002" s="60"/>
      <c r="AL1002" s="60"/>
      <c r="AM1002" s="60"/>
      <c r="AN1002" s="60"/>
      <c r="AO1002" s="60"/>
      <c r="AP1002" s="60"/>
      <c r="AQ1002" s="60"/>
      <c r="AR1002" s="60"/>
      <c r="AS1002" s="60"/>
      <c r="AT1002" s="60"/>
      <c r="AU1002" s="60"/>
      <c r="AV1002" s="60"/>
      <c r="AW1002" s="60"/>
      <c r="AX1002" s="60"/>
      <c r="AY1002" s="60"/>
      <c r="AZ1002" s="60"/>
      <c r="BA1002" s="60"/>
      <c r="BB1002" s="60"/>
      <c r="BC1002" s="60"/>
      <c r="BD1002" s="60"/>
      <c r="BE1002" s="60"/>
      <c r="BF1002" s="60"/>
      <c r="BG1002" s="60"/>
      <c r="BH1002" s="60"/>
      <c r="BI1002" s="60"/>
      <c r="BJ1002" s="60"/>
      <c r="BK1002" s="60"/>
      <c r="BL1002" s="60"/>
      <c r="BM1002" s="60"/>
      <c r="BN1002" s="60"/>
      <c r="BO1002" s="60"/>
      <c r="BP1002" s="60"/>
      <c r="BQ1002" s="60"/>
      <c r="BR1002" s="60"/>
      <c r="BS1002" s="60"/>
      <c r="BT1002" s="60"/>
      <c r="BU1002" s="60"/>
      <c r="BV1002" s="60"/>
      <c r="BW1002" s="60"/>
      <c r="BX1002" s="60"/>
      <c r="BY1002" s="60"/>
    </row>
    <row r="1003">
      <c r="A1003" s="224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  <c r="AK1003" s="60"/>
      <c r="AL1003" s="60"/>
      <c r="AM1003" s="60"/>
      <c r="AN1003" s="60"/>
      <c r="AO1003" s="60"/>
      <c r="AP1003" s="60"/>
      <c r="AQ1003" s="60"/>
      <c r="AR1003" s="60"/>
      <c r="AS1003" s="60"/>
      <c r="AT1003" s="60"/>
      <c r="AU1003" s="60"/>
      <c r="AV1003" s="60"/>
      <c r="AW1003" s="60"/>
      <c r="AX1003" s="60"/>
      <c r="AY1003" s="60"/>
      <c r="AZ1003" s="60"/>
      <c r="BA1003" s="60"/>
      <c r="BB1003" s="60"/>
      <c r="BC1003" s="60"/>
      <c r="BD1003" s="60"/>
      <c r="BE1003" s="60"/>
      <c r="BF1003" s="60"/>
      <c r="BG1003" s="60"/>
      <c r="BH1003" s="60"/>
      <c r="BI1003" s="60"/>
      <c r="BJ1003" s="60"/>
      <c r="BK1003" s="60"/>
      <c r="BL1003" s="60"/>
      <c r="BM1003" s="60"/>
      <c r="BN1003" s="60"/>
      <c r="BO1003" s="60"/>
      <c r="BP1003" s="60"/>
      <c r="BQ1003" s="60"/>
      <c r="BR1003" s="60"/>
      <c r="BS1003" s="60"/>
      <c r="BT1003" s="60"/>
      <c r="BU1003" s="60"/>
      <c r="BV1003" s="60"/>
      <c r="BW1003" s="60"/>
      <c r="BX1003" s="60"/>
      <c r="BY1003" s="60"/>
    </row>
    <row r="1004">
      <c r="A1004" s="224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  <c r="AK1004" s="60"/>
      <c r="AL1004" s="60"/>
      <c r="AM1004" s="60"/>
      <c r="AN1004" s="60"/>
      <c r="AO1004" s="60"/>
      <c r="AP1004" s="60"/>
      <c r="AQ1004" s="60"/>
      <c r="AR1004" s="60"/>
      <c r="AS1004" s="60"/>
      <c r="AT1004" s="60"/>
      <c r="AU1004" s="60"/>
      <c r="AV1004" s="60"/>
      <c r="AW1004" s="60"/>
      <c r="AX1004" s="60"/>
      <c r="AY1004" s="60"/>
      <c r="AZ1004" s="60"/>
      <c r="BA1004" s="60"/>
      <c r="BB1004" s="60"/>
      <c r="BC1004" s="60"/>
      <c r="BD1004" s="60"/>
      <c r="BE1004" s="60"/>
      <c r="BF1004" s="60"/>
      <c r="BG1004" s="60"/>
      <c r="BH1004" s="60"/>
      <c r="BI1004" s="60"/>
      <c r="BJ1004" s="60"/>
      <c r="BK1004" s="60"/>
      <c r="BL1004" s="60"/>
      <c r="BM1004" s="60"/>
      <c r="BN1004" s="60"/>
      <c r="BO1004" s="60"/>
      <c r="BP1004" s="60"/>
      <c r="BQ1004" s="60"/>
      <c r="BR1004" s="60"/>
      <c r="BS1004" s="60"/>
      <c r="BT1004" s="60"/>
      <c r="BU1004" s="60"/>
      <c r="BV1004" s="60"/>
      <c r="BW1004" s="60"/>
      <c r="BX1004" s="60"/>
      <c r="BY1004" s="60"/>
    </row>
    <row r="1005">
      <c r="A1005" s="224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  <c r="AK1005" s="60"/>
      <c r="AL1005" s="60"/>
      <c r="AM1005" s="60"/>
      <c r="AN1005" s="60"/>
      <c r="AO1005" s="60"/>
      <c r="AP1005" s="60"/>
      <c r="AQ1005" s="60"/>
      <c r="AR1005" s="60"/>
      <c r="AS1005" s="60"/>
      <c r="AT1005" s="60"/>
      <c r="AU1005" s="60"/>
      <c r="AV1005" s="60"/>
      <c r="AW1005" s="60"/>
      <c r="AX1005" s="60"/>
      <c r="AY1005" s="60"/>
      <c r="AZ1005" s="60"/>
      <c r="BA1005" s="60"/>
      <c r="BB1005" s="60"/>
      <c r="BC1005" s="60"/>
      <c r="BD1005" s="60"/>
      <c r="BE1005" s="60"/>
      <c r="BF1005" s="60"/>
      <c r="BG1005" s="60"/>
      <c r="BH1005" s="60"/>
      <c r="BI1005" s="60"/>
      <c r="BJ1005" s="60"/>
      <c r="BK1005" s="60"/>
      <c r="BL1005" s="60"/>
      <c r="BM1005" s="60"/>
      <c r="BN1005" s="60"/>
      <c r="BO1005" s="60"/>
      <c r="BP1005" s="60"/>
      <c r="BQ1005" s="60"/>
      <c r="BR1005" s="60"/>
      <c r="BS1005" s="60"/>
      <c r="BT1005" s="60"/>
      <c r="BU1005" s="60"/>
      <c r="BV1005" s="60"/>
      <c r="BW1005" s="60"/>
      <c r="BX1005" s="60"/>
      <c r="BY1005" s="60"/>
    </row>
    <row r="1006">
      <c r="A1006" s="224"/>
      <c r="B1006" s="60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  <c r="AK1006" s="60"/>
      <c r="AL1006" s="60"/>
      <c r="AM1006" s="60"/>
      <c r="AN1006" s="60"/>
      <c r="AO1006" s="60"/>
      <c r="AP1006" s="60"/>
      <c r="AQ1006" s="60"/>
      <c r="AR1006" s="60"/>
      <c r="AS1006" s="60"/>
      <c r="AT1006" s="60"/>
      <c r="AU1006" s="60"/>
      <c r="AV1006" s="60"/>
      <c r="AW1006" s="60"/>
      <c r="AX1006" s="60"/>
      <c r="AY1006" s="60"/>
      <c r="AZ1006" s="60"/>
      <c r="BA1006" s="60"/>
      <c r="BB1006" s="60"/>
      <c r="BC1006" s="60"/>
      <c r="BD1006" s="60"/>
      <c r="BE1006" s="60"/>
      <c r="BF1006" s="60"/>
      <c r="BG1006" s="60"/>
      <c r="BH1006" s="60"/>
      <c r="BI1006" s="60"/>
      <c r="BJ1006" s="60"/>
      <c r="BK1006" s="60"/>
      <c r="BL1006" s="60"/>
      <c r="BM1006" s="60"/>
      <c r="BN1006" s="60"/>
      <c r="BO1006" s="60"/>
      <c r="BP1006" s="60"/>
      <c r="BQ1006" s="60"/>
      <c r="BR1006" s="60"/>
      <c r="BS1006" s="60"/>
      <c r="BT1006" s="60"/>
      <c r="BU1006" s="60"/>
      <c r="BV1006" s="60"/>
      <c r="BW1006" s="60"/>
      <c r="BX1006" s="60"/>
      <c r="BY1006" s="60"/>
    </row>
    <row r="1007">
      <c r="A1007" s="224"/>
      <c r="B1007" s="60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  <c r="AK1007" s="60"/>
      <c r="AL1007" s="60"/>
      <c r="AM1007" s="60"/>
      <c r="AN1007" s="60"/>
      <c r="AO1007" s="60"/>
      <c r="AP1007" s="60"/>
      <c r="AQ1007" s="60"/>
      <c r="AR1007" s="60"/>
      <c r="AS1007" s="60"/>
      <c r="AT1007" s="60"/>
      <c r="AU1007" s="60"/>
      <c r="AV1007" s="60"/>
      <c r="AW1007" s="60"/>
      <c r="AX1007" s="60"/>
      <c r="AY1007" s="60"/>
      <c r="AZ1007" s="60"/>
      <c r="BA1007" s="60"/>
      <c r="BB1007" s="60"/>
      <c r="BC1007" s="60"/>
      <c r="BD1007" s="60"/>
      <c r="BE1007" s="60"/>
      <c r="BF1007" s="60"/>
      <c r="BG1007" s="60"/>
      <c r="BH1007" s="60"/>
      <c r="BI1007" s="60"/>
      <c r="BJ1007" s="60"/>
      <c r="BK1007" s="60"/>
      <c r="BL1007" s="60"/>
      <c r="BM1007" s="60"/>
      <c r="BN1007" s="60"/>
      <c r="BO1007" s="60"/>
      <c r="BP1007" s="60"/>
      <c r="BQ1007" s="60"/>
      <c r="BR1007" s="60"/>
      <c r="BS1007" s="60"/>
      <c r="BT1007" s="60"/>
      <c r="BU1007" s="60"/>
      <c r="BV1007" s="60"/>
      <c r="BW1007" s="60"/>
      <c r="BX1007" s="60"/>
      <c r="BY1007" s="60"/>
    </row>
    <row r="1008">
      <c r="A1008" s="224"/>
      <c r="B1008" s="60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  <c r="AK1008" s="60"/>
      <c r="AL1008" s="60"/>
      <c r="AM1008" s="60"/>
      <c r="AN1008" s="60"/>
      <c r="AO1008" s="60"/>
      <c r="AP1008" s="60"/>
      <c r="AQ1008" s="60"/>
      <c r="AR1008" s="60"/>
      <c r="AS1008" s="60"/>
      <c r="AT1008" s="60"/>
      <c r="AU1008" s="60"/>
      <c r="AV1008" s="60"/>
      <c r="AW1008" s="60"/>
      <c r="AX1008" s="60"/>
      <c r="AY1008" s="60"/>
      <c r="AZ1008" s="60"/>
      <c r="BA1008" s="60"/>
      <c r="BB1008" s="60"/>
      <c r="BC1008" s="60"/>
      <c r="BD1008" s="60"/>
      <c r="BE1008" s="60"/>
      <c r="BF1008" s="60"/>
      <c r="BG1008" s="60"/>
      <c r="BH1008" s="60"/>
      <c r="BI1008" s="60"/>
      <c r="BJ1008" s="60"/>
      <c r="BK1008" s="60"/>
      <c r="BL1008" s="60"/>
      <c r="BM1008" s="60"/>
      <c r="BN1008" s="60"/>
      <c r="BO1008" s="60"/>
      <c r="BP1008" s="60"/>
      <c r="BQ1008" s="60"/>
      <c r="BR1008" s="60"/>
      <c r="BS1008" s="60"/>
      <c r="BT1008" s="60"/>
      <c r="BU1008" s="60"/>
      <c r="BV1008" s="60"/>
      <c r="BW1008" s="60"/>
      <c r="BX1008" s="60"/>
      <c r="BY1008" s="60"/>
    </row>
    <row r="1009">
      <c r="A1009" s="224"/>
      <c r="B1009" s="60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  <c r="AK1009" s="60"/>
      <c r="AL1009" s="60"/>
      <c r="AM1009" s="60"/>
      <c r="AN1009" s="60"/>
      <c r="AO1009" s="60"/>
      <c r="AP1009" s="60"/>
      <c r="AQ1009" s="60"/>
      <c r="AR1009" s="60"/>
      <c r="AS1009" s="60"/>
      <c r="AT1009" s="60"/>
      <c r="AU1009" s="60"/>
      <c r="AV1009" s="60"/>
      <c r="AW1009" s="60"/>
      <c r="AX1009" s="60"/>
      <c r="AY1009" s="60"/>
      <c r="AZ1009" s="60"/>
      <c r="BA1009" s="60"/>
      <c r="BB1009" s="60"/>
      <c r="BC1009" s="60"/>
      <c r="BD1009" s="60"/>
      <c r="BE1009" s="60"/>
      <c r="BF1009" s="60"/>
      <c r="BG1009" s="60"/>
      <c r="BH1009" s="60"/>
      <c r="BI1009" s="60"/>
      <c r="BJ1009" s="60"/>
      <c r="BK1009" s="60"/>
      <c r="BL1009" s="60"/>
      <c r="BM1009" s="60"/>
      <c r="BN1009" s="60"/>
      <c r="BO1009" s="60"/>
      <c r="BP1009" s="60"/>
      <c r="BQ1009" s="60"/>
      <c r="BR1009" s="60"/>
      <c r="BS1009" s="60"/>
      <c r="BT1009" s="60"/>
      <c r="BU1009" s="60"/>
      <c r="BV1009" s="60"/>
      <c r="BW1009" s="60"/>
      <c r="BX1009" s="60"/>
      <c r="BY1009" s="60"/>
    </row>
    <row r="1010">
      <c r="A1010" s="224"/>
      <c r="B1010" s="60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  <c r="AK1010" s="60"/>
      <c r="AL1010" s="60"/>
      <c r="AM1010" s="60"/>
      <c r="AN1010" s="60"/>
      <c r="AO1010" s="60"/>
      <c r="AP1010" s="60"/>
      <c r="AQ1010" s="60"/>
      <c r="AR1010" s="60"/>
      <c r="AS1010" s="60"/>
      <c r="AT1010" s="60"/>
      <c r="AU1010" s="60"/>
      <c r="AV1010" s="60"/>
      <c r="AW1010" s="60"/>
      <c r="AX1010" s="60"/>
      <c r="AY1010" s="60"/>
      <c r="AZ1010" s="60"/>
      <c r="BA1010" s="60"/>
      <c r="BB1010" s="60"/>
      <c r="BC1010" s="60"/>
      <c r="BD1010" s="60"/>
      <c r="BE1010" s="60"/>
      <c r="BF1010" s="60"/>
      <c r="BG1010" s="60"/>
      <c r="BH1010" s="60"/>
      <c r="BI1010" s="60"/>
      <c r="BJ1010" s="60"/>
      <c r="BK1010" s="60"/>
      <c r="BL1010" s="60"/>
      <c r="BM1010" s="60"/>
      <c r="BN1010" s="60"/>
      <c r="BO1010" s="60"/>
      <c r="BP1010" s="60"/>
      <c r="BQ1010" s="60"/>
      <c r="BR1010" s="60"/>
      <c r="BS1010" s="60"/>
      <c r="BT1010" s="60"/>
      <c r="BU1010" s="60"/>
      <c r="BV1010" s="60"/>
      <c r="BW1010" s="60"/>
      <c r="BX1010" s="60"/>
      <c r="BY1010" s="60"/>
    </row>
    <row r="1011">
      <c r="A1011" s="224"/>
      <c r="B1011" s="60"/>
      <c r="C1011" s="60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  <c r="AK1011" s="60"/>
      <c r="AL1011" s="60"/>
      <c r="AM1011" s="60"/>
      <c r="AN1011" s="60"/>
      <c r="AO1011" s="60"/>
      <c r="AP1011" s="60"/>
      <c r="AQ1011" s="60"/>
      <c r="AR1011" s="60"/>
      <c r="AS1011" s="60"/>
      <c r="AT1011" s="60"/>
      <c r="AU1011" s="60"/>
      <c r="AV1011" s="60"/>
      <c r="AW1011" s="60"/>
      <c r="AX1011" s="60"/>
      <c r="AY1011" s="60"/>
      <c r="AZ1011" s="60"/>
      <c r="BA1011" s="60"/>
      <c r="BB1011" s="60"/>
      <c r="BC1011" s="60"/>
      <c r="BD1011" s="60"/>
      <c r="BE1011" s="60"/>
      <c r="BF1011" s="60"/>
      <c r="BG1011" s="60"/>
      <c r="BH1011" s="60"/>
      <c r="BI1011" s="60"/>
      <c r="BJ1011" s="60"/>
      <c r="BK1011" s="60"/>
      <c r="BL1011" s="60"/>
      <c r="BM1011" s="60"/>
      <c r="BN1011" s="60"/>
      <c r="BO1011" s="60"/>
      <c r="BP1011" s="60"/>
      <c r="BQ1011" s="60"/>
      <c r="BR1011" s="60"/>
      <c r="BS1011" s="60"/>
      <c r="BT1011" s="60"/>
      <c r="BU1011" s="60"/>
      <c r="BV1011" s="60"/>
      <c r="BW1011" s="60"/>
      <c r="BX1011" s="60"/>
      <c r="BY1011" s="60"/>
    </row>
    <row r="1012">
      <c r="A1012" s="224"/>
      <c r="B1012" s="60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  <c r="AK1012" s="60"/>
      <c r="AL1012" s="60"/>
      <c r="AM1012" s="60"/>
      <c r="AN1012" s="60"/>
      <c r="AO1012" s="60"/>
      <c r="AP1012" s="60"/>
      <c r="AQ1012" s="60"/>
      <c r="AR1012" s="60"/>
      <c r="AS1012" s="60"/>
      <c r="AT1012" s="60"/>
      <c r="AU1012" s="60"/>
      <c r="AV1012" s="60"/>
      <c r="AW1012" s="60"/>
      <c r="AX1012" s="60"/>
      <c r="AY1012" s="60"/>
      <c r="AZ1012" s="60"/>
      <c r="BA1012" s="60"/>
      <c r="BB1012" s="60"/>
      <c r="BC1012" s="60"/>
      <c r="BD1012" s="60"/>
      <c r="BE1012" s="60"/>
      <c r="BF1012" s="60"/>
      <c r="BG1012" s="60"/>
      <c r="BH1012" s="60"/>
      <c r="BI1012" s="60"/>
      <c r="BJ1012" s="60"/>
      <c r="BK1012" s="60"/>
      <c r="BL1012" s="60"/>
      <c r="BM1012" s="60"/>
      <c r="BN1012" s="60"/>
      <c r="BO1012" s="60"/>
      <c r="BP1012" s="60"/>
      <c r="BQ1012" s="60"/>
      <c r="BR1012" s="60"/>
      <c r="BS1012" s="60"/>
      <c r="BT1012" s="60"/>
      <c r="BU1012" s="60"/>
      <c r="BV1012" s="60"/>
      <c r="BW1012" s="60"/>
      <c r="BX1012" s="60"/>
      <c r="BY1012" s="60"/>
    </row>
    <row r="1013">
      <c r="A1013" s="224"/>
      <c r="B1013" s="60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  <c r="AK1013" s="60"/>
      <c r="AL1013" s="60"/>
      <c r="AM1013" s="60"/>
      <c r="AN1013" s="60"/>
      <c r="AO1013" s="60"/>
      <c r="AP1013" s="60"/>
      <c r="AQ1013" s="60"/>
      <c r="AR1013" s="60"/>
      <c r="AS1013" s="60"/>
      <c r="AT1013" s="60"/>
      <c r="AU1013" s="60"/>
      <c r="AV1013" s="60"/>
      <c r="AW1013" s="60"/>
      <c r="AX1013" s="60"/>
      <c r="AY1013" s="60"/>
      <c r="AZ1013" s="60"/>
      <c r="BA1013" s="60"/>
      <c r="BB1013" s="60"/>
      <c r="BC1013" s="60"/>
      <c r="BD1013" s="60"/>
      <c r="BE1013" s="60"/>
      <c r="BF1013" s="60"/>
      <c r="BG1013" s="60"/>
      <c r="BH1013" s="60"/>
      <c r="BI1013" s="60"/>
      <c r="BJ1013" s="60"/>
      <c r="BK1013" s="60"/>
      <c r="BL1013" s="60"/>
      <c r="BM1013" s="60"/>
      <c r="BN1013" s="60"/>
      <c r="BO1013" s="60"/>
      <c r="BP1013" s="60"/>
      <c r="BQ1013" s="60"/>
      <c r="BR1013" s="60"/>
      <c r="BS1013" s="60"/>
      <c r="BT1013" s="60"/>
      <c r="BU1013" s="60"/>
      <c r="BV1013" s="60"/>
      <c r="BW1013" s="60"/>
      <c r="BX1013" s="60"/>
      <c r="BY1013" s="60"/>
    </row>
    <row r="1014">
      <c r="A1014" s="224"/>
      <c r="B1014" s="60"/>
      <c r="C1014" s="60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  <c r="AK1014" s="60"/>
      <c r="AL1014" s="60"/>
      <c r="AM1014" s="60"/>
      <c r="AN1014" s="60"/>
      <c r="AO1014" s="60"/>
      <c r="AP1014" s="60"/>
      <c r="AQ1014" s="60"/>
      <c r="AR1014" s="60"/>
      <c r="AS1014" s="60"/>
      <c r="AT1014" s="60"/>
      <c r="AU1014" s="60"/>
      <c r="AV1014" s="60"/>
      <c r="AW1014" s="60"/>
      <c r="AX1014" s="60"/>
      <c r="AY1014" s="60"/>
      <c r="AZ1014" s="60"/>
      <c r="BA1014" s="60"/>
      <c r="BB1014" s="60"/>
      <c r="BC1014" s="60"/>
      <c r="BD1014" s="60"/>
      <c r="BE1014" s="60"/>
      <c r="BF1014" s="60"/>
      <c r="BG1014" s="60"/>
      <c r="BH1014" s="60"/>
      <c r="BI1014" s="60"/>
      <c r="BJ1014" s="60"/>
      <c r="BK1014" s="60"/>
      <c r="BL1014" s="60"/>
      <c r="BM1014" s="60"/>
      <c r="BN1014" s="60"/>
      <c r="BO1014" s="60"/>
      <c r="BP1014" s="60"/>
      <c r="BQ1014" s="60"/>
      <c r="BR1014" s="60"/>
      <c r="BS1014" s="60"/>
      <c r="BT1014" s="60"/>
      <c r="BU1014" s="60"/>
      <c r="BV1014" s="60"/>
      <c r="BW1014" s="60"/>
      <c r="BX1014" s="60"/>
      <c r="BY1014" s="60"/>
    </row>
    <row r="1015">
      <c r="A1015" s="224"/>
      <c r="B1015" s="60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  <c r="AK1015" s="60"/>
      <c r="AL1015" s="60"/>
      <c r="AM1015" s="60"/>
      <c r="AN1015" s="60"/>
      <c r="AO1015" s="60"/>
      <c r="AP1015" s="60"/>
      <c r="AQ1015" s="60"/>
      <c r="AR1015" s="60"/>
      <c r="AS1015" s="60"/>
      <c r="AT1015" s="60"/>
      <c r="AU1015" s="60"/>
      <c r="AV1015" s="60"/>
      <c r="AW1015" s="60"/>
      <c r="AX1015" s="60"/>
      <c r="AY1015" s="60"/>
      <c r="AZ1015" s="60"/>
      <c r="BA1015" s="60"/>
      <c r="BB1015" s="60"/>
      <c r="BC1015" s="60"/>
      <c r="BD1015" s="60"/>
      <c r="BE1015" s="60"/>
      <c r="BF1015" s="60"/>
      <c r="BG1015" s="60"/>
      <c r="BH1015" s="60"/>
      <c r="BI1015" s="60"/>
      <c r="BJ1015" s="60"/>
      <c r="BK1015" s="60"/>
      <c r="BL1015" s="60"/>
      <c r="BM1015" s="60"/>
      <c r="BN1015" s="60"/>
      <c r="BO1015" s="60"/>
      <c r="BP1015" s="60"/>
      <c r="BQ1015" s="60"/>
      <c r="BR1015" s="60"/>
      <c r="BS1015" s="60"/>
      <c r="BT1015" s="60"/>
      <c r="BU1015" s="60"/>
      <c r="BV1015" s="60"/>
      <c r="BW1015" s="60"/>
      <c r="BX1015" s="60"/>
      <c r="BY1015" s="60"/>
    </row>
    <row r="1016">
      <c r="A1016" s="224"/>
      <c r="B1016" s="60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  <c r="AK1016" s="60"/>
      <c r="AL1016" s="60"/>
      <c r="AM1016" s="60"/>
      <c r="AN1016" s="60"/>
      <c r="AO1016" s="60"/>
      <c r="AP1016" s="60"/>
      <c r="AQ1016" s="60"/>
      <c r="AR1016" s="60"/>
      <c r="AS1016" s="60"/>
      <c r="AT1016" s="60"/>
      <c r="AU1016" s="60"/>
      <c r="AV1016" s="60"/>
      <c r="AW1016" s="60"/>
      <c r="AX1016" s="60"/>
      <c r="AY1016" s="60"/>
      <c r="AZ1016" s="60"/>
      <c r="BA1016" s="60"/>
      <c r="BB1016" s="60"/>
      <c r="BC1016" s="60"/>
      <c r="BD1016" s="60"/>
      <c r="BE1016" s="60"/>
      <c r="BF1016" s="60"/>
      <c r="BG1016" s="60"/>
      <c r="BH1016" s="60"/>
      <c r="BI1016" s="60"/>
      <c r="BJ1016" s="60"/>
      <c r="BK1016" s="60"/>
      <c r="BL1016" s="60"/>
      <c r="BM1016" s="60"/>
      <c r="BN1016" s="60"/>
      <c r="BO1016" s="60"/>
      <c r="BP1016" s="60"/>
      <c r="BQ1016" s="60"/>
      <c r="BR1016" s="60"/>
      <c r="BS1016" s="60"/>
      <c r="BT1016" s="60"/>
      <c r="BU1016" s="60"/>
      <c r="BV1016" s="60"/>
      <c r="BW1016" s="60"/>
      <c r="BX1016" s="60"/>
      <c r="BY1016" s="60"/>
    </row>
    <row r="1017">
      <c r="A1017" s="224"/>
      <c r="B1017" s="60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  <c r="AK1017" s="60"/>
      <c r="AL1017" s="60"/>
      <c r="AM1017" s="60"/>
      <c r="AN1017" s="60"/>
      <c r="AO1017" s="60"/>
      <c r="AP1017" s="60"/>
      <c r="AQ1017" s="60"/>
      <c r="AR1017" s="60"/>
      <c r="AS1017" s="60"/>
      <c r="AT1017" s="60"/>
      <c r="AU1017" s="60"/>
      <c r="AV1017" s="60"/>
      <c r="AW1017" s="60"/>
      <c r="AX1017" s="60"/>
      <c r="AY1017" s="60"/>
      <c r="AZ1017" s="60"/>
      <c r="BA1017" s="60"/>
      <c r="BB1017" s="60"/>
      <c r="BC1017" s="60"/>
      <c r="BD1017" s="60"/>
      <c r="BE1017" s="60"/>
      <c r="BF1017" s="60"/>
      <c r="BG1017" s="60"/>
      <c r="BH1017" s="60"/>
      <c r="BI1017" s="60"/>
      <c r="BJ1017" s="60"/>
      <c r="BK1017" s="60"/>
      <c r="BL1017" s="60"/>
      <c r="BM1017" s="60"/>
      <c r="BN1017" s="60"/>
      <c r="BO1017" s="60"/>
      <c r="BP1017" s="60"/>
      <c r="BQ1017" s="60"/>
      <c r="BR1017" s="60"/>
      <c r="BS1017" s="60"/>
      <c r="BT1017" s="60"/>
      <c r="BU1017" s="60"/>
      <c r="BV1017" s="60"/>
      <c r="BW1017" s="60"/>
      <c r="BX1017" s="60"/>
      <c r="BY1017" s="60"/>
    </row>
    <row r="1018">
      <c r="A1018" s="224"/>
      <c r="B1018" s="60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  <c r="AK1018" s="60"/>
      <c r="AL1018" s="60"/>
      <c r="AM1018" s="60"/>
      <c r="AN1018" s="60"/>
      <c r="AO1018" s="60"/>
      <c r="AP1018" s="60"/>
      <c r="AQ1018" s="60"/>
      <c r="AR1018" s="60"/>
      <c r="AS1018" s="60"/>
      <c r="AT1018" s="60"/>
      <c r="AU1018" s="60"/>
      <c r="AV1018" s="60"/>
      <c r="AW1018" s="60"/>
      <c r="AX1018" s="60"/>
      <c r="AY1018" s="60"/>
      <c r="AZ1018" s="60"/>
      <c r="BA1018" s="60"/>
      <c r="BB1018" s="60"/>
      <c r="BC1018" s="60"/>
      <c r="BD1018" s="60"/>
      <c r="BE1018" s="60"/>
      <c r="BF1018" s="60"/>
      <c r="BG1018" s="60"/>
      <c r="BH1018" s="60"/>
      <c r="BI1018" s="60"/>
      <c r="BJ1018" s="60"/>
      <c r="BK1018" s="60"/>
      <c r="BL1018" s="60"/>
      <c r="BM1018" s="60"/>
      <c r="BN1018" s="60"/>
      <c r="BO1018" s="60"/>
      <c r="BP1018" s="60"/>
      <c r="BQ1018" s="60"/>
      <c r="BR1018" s="60"/>
      <c r="BS1018" s="60"/>
      <c r="BT1018" s="60"/>
      <c r="BU1018" s="60"/>
      <c r="BV1018" s="60"/>
      <c r="BW1018" s="60"/>
      <c r="BX1018" s="60"/>
      <c r="BY1018" s="60"/>
    </row>
    <row r="1019">
      <c r="A1019" s="224"/>
      <c r="B1019" s="60"/>
      <c r="C1019" s="60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  <c r="AK1019" s="60"/>
      <c r="AL1019" s="60"/>
      <c r="AM1019" s="60"/>
      <c r="AN1019" s="60"/>
      <c r="AO1019" s="60"/>
      <c r="AP1019" s="60"/>
      <c r="AQ1019" s="60"/>
      <c r="AR1019" s="60"/>
      <c r="AS1019" s="60"/>
      <c r="AT1019" s="60"/>
      <c r="AU1019" s="60"/>
      <c r="AV1019" s="60"/>
      <c r="AW1019" s="60"/>
      <c r="AX1019" s="60"/>
      <c r="AY1019" s="60"/>
      <c r="AZ1019" s="60"/>
      <c r="BA1019" s="60"/>
      <c r="BB1019" s="60"/>
      <c r="BC1019" s="60"/>
      <c r="BD1019" s="60"/>
      <c r="BE1019" s="60"/>
      <c r="BF1019" s="60"/>
      <c r="BG1019" s="60"/>
      <c r="BH1019" s="60"/>
      <c r="BI1019" s="60"/>
      <c r="BJ1019" s="60"/>
      <c r="BK1019" s="60"/>
      <c r="BL1019" s="60"/>
      <c r="BM1019" s="60"/>
      <c r="BN1019" s="60"/>
      <c r="BO1019" s="60"/>
      <c r="BP1019" s="60"/>
      <c r="BQ1019" s="60"/>
      <c r="BR1019" s="60"/>
      <c r="BS1019" s="60"/>
      <c r="BT1019" s="60"/>
      <c r="BU1019" s="60"/>
      <c r="BV1019" s="60"/>
      <c r="BW1019" s="60"/>
      <c r="BX1019" s="60"/>
      <c r="BY1019" s="60"/>
    </row>
    <row r="1020">
      <c r="A1020" s="224"/>
      <c r="B1020" s="60"/>
      <c r="C1020" s="60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  <c r="AK1020" s="60"/>
      <c r="AL1020" s="60"/>
      <c r="AM1020" s="60"/>
      <c r="AN1020" s="60"/>
      <c r="AO1020" s="60"/>
      <c r="AP1020" s="60"/>
      <c r="AQ1020" s="60"/>
      <c r="AR1020" s="60"/>
      <c r="AS1020" s="60"/>
      <c r="AT1020" s="60"/>
      <c r="AU1020" s="60"/>
      <c r="AV1020" s="60"/>
      <c r="AW1020" s="60"/>
      <c r="AX1020" s="60"/>
      <c r="AY1020" s="60"/>
      <c r="AZ1020" s="60"/>
      <c r="BA1020" s="60"/>
      <c r="BB1020" s="60"/>
      <c r="BC1020" s="60"/>
      <c r="BD1020" s="60"/>
      <c r="BE1020" s="60"/>
      <c r="BF1020" s="60"/>
      <c r="BG1020" s="60"/>
      <c r="BH1020" s="60"/>
      <c r="BI1020" s="60"/>
      <c r="BJ1020" s="60"/>
      <c r="BK1020" s="60"/>
      <c r="BL1020" s="60"/>
      <c r="BM1020" s="60"/>
      <c r="BN1020" s="60"/>
      <c r="BO1020" s="60"/>
      <c r="BP1020" s="60"/>
      <c r="BQ1020" s="60"/>
      <c r="BR1020" s="60"/>
      <c r="BS1020" s="60"/>
      <c r="BT1020" s="60"/>
      <c r="BU1020" s="60"/>
      <c r="BV1020" s="60"/>
      <c r="BW1020" s="60"/>
      <c r="BX1020" s="60"/>
      <c r="BY1020" s="60"/>
    </row>
    <row r="1021">
      <c r="A1021" s="224"/>
      <c r="B1021" s="60"/>
      <c r="C1021" s="60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  <c r="AK1021" s="60"/>
      <c r="AL1021" s="60"/>
      <c r="AM1021" s="60"/>
      <c r="AN1021" s="60"/>
      <c r="AO1021" s="60"/>
      <c r="AP1021" s="60"/>
      <c r="AQ1021" s="60"/>
      <c r="AR1021" s="60"/>
      <c r="AS1021" s="60"/>
      <c r="AT1021" s="60"/>
      <c r="AU1021" s="60"/>
      <c r="AV1021" s="60"/>
      <c r="AW1021" s="60"/>
      <c r="AX1021" s="60"/>
      <c r="AY1021" s="60"/>
      <c r="AZ1021" s="60"/>
      <c r="BA1021" s="60"/>
      <c r="BB1021" s="60"/>
      <c r="BC1021" s="60"/>
      <c r="BD1021" s="60"/>
      <c r="BE1021" s="60"/>
      <c r="BF1021" s="60"/>
      <c r="BG1021" s="60"/>
      <c r="BH1021" s="60"/>
      <c r="BI1021" s="60"/>
      <c r="BJ1021" s="60"/>
      <c r="BK1021" s="60"/>
      <c r="BL1021" s="60"/>
      <c r="BM1021" s="60"/>
      <c r="BN1021" s="60"/>
      <c r="BO1021" s="60"/>
      <c r="BP1021" s="60"/>
      <c r="BQ1021" s="60"/>
      <c r="BR1021" s="60"/>
      <c r="BS1021" s="60"/>
      <c r="BT1021" s="60"/>
      <c r="BU1021" s="60"/>
      <c r="BV1021" s="60"/>
      <c r="BW1021" s="60"/>
      <c r="BX1021" s="60"/>
      <c r="BY1021" s="60"/>
    </row>
    <row r="1022">
      <c r="A1022" s="224"/>
      <c r="B1022" s="60"/>
      <c r="C1022" s="60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  <c r="AK1022" s="60"/>
      <c r="AL1022" s="60"/>
      <c r="AM1022" s="60"/>
      <c r="AN1022" s="60"/>
      <c r="AO1022" s="60"/>
      <c r="AP1022" s="60"/>
      <c r="AQ1022" s="60"/>
      <c r="AR1022" s="60"/>
      <c r="AS1022" s="60"/>
      <c r="AT1022" s="60"/>
      <c r="AU1022" s="60"/>
      <c r="AV1022" s="60"/>
      <c r="AW1022" s="60"/>
      <c r="AX1022" s="60"/>
      <c r="AY1022" s="60"/>
      <c r="AZ1022" s="60"/>
      <c r="BA1022" s="60"/>
      <c r="BB1022" s="60"/>
      <c r="BC1022" s="60"/>
      <c r="BD1022" s="60"/>
      <c r="BE1022" s="60"/>
      <c r="BF1022" s="60"/>
      <c r="BG1022" s="60"/>
      <c r="BH1022" s="60"/>
      <c r="BI1022" s="60"/>
      <c r="BJ1022" s="60"/>
      <c r="BK1022" s="60"/>
      <c r="BL1022" s="60"/>
      <c r="BM1022" s="60"/>
      <c r="BN1022" s="60"/>
      <c r="BO1022" s="60"/>
      <c r="BP1022" s="60"/>
      <c r="BQ1022" s="60"/>
      <c r="BR1022" s="60"/>
      <c r="BS1022" s="60"/>
      <c r="BT1022" s="60"/>
      <c r="BU1022" s="60"/>
      <c r="BV1022" s="60"/>
      <c r="BW1022" s="60"/>
      <c r="BX1022" s="60"/>
      <c r="BY1022" s="60"/>
    </row>
    <row r="1023">
      <c r="A1023" s="224"/>
      <c r="B1023" s="60"/>
      <c r="C1023" s="60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  <c r="AK1023" s="60"/>
      <c r="AL1023" s="60"/>
      <c r="AM1023" s="60"/>
      <c r="AN1023" s="60"/>
      <c r="AO1023" s="60"/>
      <c r="AP1023" s="60"/>
      <c r="AQ1023" s="60"/>
      <c r="AR1023" s="60"/>
      <c r="AS1023" s="60"/>
      <c r="AT1023" s="60"/>
      <c r="AU1023" s="60"/>
      <c r="AV1023" s="60"/>
      <c r="AW1023" s="60"/>
      <c r="AX1023" s="60"/>
      <c r="AY1023" s="60"/>
      <c r="AZ1023" s="60"/>
      <c r="BA1023" s="60"/>
      <c r="BB1023" s="60"/>
      <c r="BC1023" s="60"/>
      <c r="BD1023" s="60"/>
      <c r="BE1023" s="60"/>
      <c r="BF1023" s="60"/>
      <c r="BG1023" s="60"/>
      <c r="BH1023" s="60"/>
      <c r="BI1023" s="60"/>
      <c r="BJ1023" s="60"/>
      <c r="BK1023" s="60"/>
      <c r="BL1023" s="60"/>
      <c r="BM1023" s="60"/>
      <c r="BN1023" s="60"/>
      <c r="BO1023" s="60"/>
      <c r="BP1023" s="60"/>
      <c r="BQ1023" s="60"/>
      <c r="BR1023" s="60"/>
      <c r="BS1023" s="60"/>
      <c r="BT1023" s="60"/>
      <c r="BU1023" s="60"/>
      <c r="BV1023" s="60"/>
      <c r="BW1023" s="60"/>
      <c r="BX1023" s="60"/>
      <c r="BY1023" s="60"/>
    </row>
    <row r="1024">
      <c r="A1024" s="224"/>
      <c r="B1024" s="60"/>
      <c r="C1024" s="60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  <c r="AK1024" s="60"/>
      <c r="AL1024" s="60"/>
      <c r="AM1024" s="60"/>
      <c r="AN1024" s="60"/>
      <c r="AO1024" s="60"/>
      <c r="AP1024" s="60"/>
      <c r="AQ1024" s="60"/>
      <c r="AR1024" s="60"/>
      <c r="AS1024" s="60"/>
      <c r="AT1024" s="60"/>
      <c r="AU1024" s="60"/>
      <c r="AV1024" s="60"/>
      <c r="AW1024" s="60"/>
      <c r="AX1024" s="60"/>
      <c r="AY1024" s="60"/>
      <c r="AZ1024" s="60"/>
      <c r="BA1024" s="60"/>
      <c r="BB1024" s="60"/>
      <c r="BC1024" s="60"/>
      <c r="BD1024" s="60"/>
      <c r="BE1024" s="60"/>
      <c r="BF1024" s="60"/>
      <c r="BG1024" s="60"/>
      <c r="BH1024" s="60"/>
      <c r="BI1024" s="60"/>
      <c r="BJ1024" s="60"/>
      <c r="BK1024" s="60"/>
      <c r="BL1024" s="60"/>
      <c r="BM1024" s="60"/>
      <c r="BN1024" s="60"/>
      <c r="BO1024" s="60"/>
      <c r="BP1024" s="60"/>
      <c r="BQ1024" s="60"/>
      <c r="BR1024" s="60"/>
      <c r="BS1024" s="60"/>
      <c r="BT1024" s="60"/>
      <c r="BU1024" s="60"/>
      <c r="BV1024" s="60"/>
      <c r="BW1024" s="60"/>
      <c r="BX1024" s="60"/>
      <c r="BY1024" s="60"/>
    </row>
    <row r="1025">
      <c r="A1025" s="224"/>
      <c r="B1025" s="60"/>
      <c r="C1025" s="60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  <c r="AK1025" s="60"/>
      <c r="AL1025" s="60"/>
      <c r="AM1025" s="60"/>
      <c r="AN1025" s="60"/>
      <c r="AO1025" s="60"/>
      <c r="AP1025" s="60"/>
      <c r="AQ1025" s="60"/>
      <c r="AR1025" s="60"/>
      <c r="AS1025" s="60"/>
      <c r="AT1025" s="60"/>
      <c r="AU1025" s="60"/>
      <c r="AV1025" s="60"/>
      <c r="AW1025" s="60"/>
      <c r="AX1025" s="60"/>
      <c r="AY1025" s="60"/>
      <c r="AZ1025" s="60"/>
      <c r="BA1025" s="60"/>
      <c r="BB1025" s="60"/>
      <c r="BC1025" s="60"/>
      <c r="BD1025" s="60"/>
      <c r="BE1025" s="60"/>
      <c r="BF1025" s="60"/>
      <c r="BG1025" s="60"/>
      <c r="BH1025" s="60"/>
      <c r="BI1025" s="60"/>
      <c r="BJ1025" s="60"/>
      <c r="BK1025" s="60"/>
      <c r="BL1025" s="60"/>
      <c r="BM1025" s="60"/>
      <c r="BN1025" s="60"/>
      <c r="BO1025" s="60"/>
      <c r="BP1025" s="60"/>
      <c r="BQ1025" s="60"/>
      <c r="BR1025" s="60"/>
      <c r="BS1025" s="60"/>
      <c r="BT1025" s="60"/>
      <c r="BU1025" s="60"/>
      <c r="BV1025" s="60"/>
      <c r="BW1025" s="60"/>
      <c r="BX1025" s="60"/>
      <c r="BY1025" s="60"/>
    </row>
    <row r="1026">
      <c r="A1026" s="224"/>
      <c r="B1026" s="60"/>
      <c r="C1026" s="60"/>
      <c r="D1026" s="60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  <c r="AK1026" s="60"/>
      <c r="AL1026" s="60"/>
      <c r="AM1026" s="60"/>
      <c r="AN1026" s="60"/>
      <c r="AO1026" s="60"/>
      <c r="AP1026" s="60"/>
      <c r="AQ1026" s="60"/>
      <c r="AR1026" s="60"/>
      <c r="AS1026" s="60"/>
      <c r="AT1026" s="60"/>
      <c r="AU1026" s="60"/>
      <c r="AV1026" s="60"/>
      <c r="AW1026" s="60"/>
      <c r="AX1026" s="60"/>
      <c r="AY1026" s="60"/>
      <c r="AZ1026" s="60"/>
      <c r="BA1026" s="60"/>
      <c r="BB1026" s="60"/>
      <c r="BC1026" s="60"/>
      <c r="BD1026" s="60"/>
      <c r="BE1026" s="60"/>
      <c r="BF1026" s="60"/>
      <c r="BG1026" s="60"/>
      <c r="BH1026" s="60"/>
      <c r="BI1026" s="60"/>
      <c r="BJ1026" s="60"/>
      <c r="BK1026" s="60"/>
      <c r="BL1026" s="60"/>
      <c r="BM1026" s="60"/>
      <c r="BN1026" s="60"/>
      <c r="BO1026" s="60"/>
      <c r="BP1026" s="60"/>
      <c r="BQ1026" s="60"/>
      <c r="BR1026" s="60"/>
      <c r="BS1026" s="60"/>
      <c r="BT1026" s="60"/>
      <c r="BU1026" s="60"/>
      <c r="BV1026" s="60"/>
      <c r="BW1026" s="60"/>
      <c r="BX1026" s="60"/>
      <c r="BY1026" s="60"/>
    </row>
    <row r="1027">
      <c r="A1027" s="224"/>
      <c r="B1027" s="60"/>
      <c r="C1027" s="60"/>
      <c r="D1027" s="60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  <c r="AK1027" s="60"/>
      <c r="AL1027" s="60"/>
      <c r="AM1027" s="60"/>
      <c r="AN1027" s="60"/>
      <c r="AO1027" s="60"/>
      <c r="AP1027" s="60"/>
      <c r="AQ1027" s="60"/>
      <c r="AR1027" s="60"/>
      <c r="AS1027" s="60"/>
      <c r="AT1027" s="60"/>
      <c r="AU1027" s="60"/>
      <c r="AV1027" s="60"/>
      <c r="AW1027" s="60"/>
      <c r="AX1027" s="60"/>
      <c r="AY1027" s="60"/>
      <c r="AZ1027" s="60"/>
      <c r="BA1027" s="60"/>
      <c r="BB1027" s="60"/>
      <c r="BC1027" s="60"/>
      <c r="BD1027" s="60"/>
      <c r="BE1027" s="60"/>
      <c r="BF1027" s="60"/>
      <c r="BG1027" s="60"/>
      <c r="BH1027" s="60"/>
      <c r="BI1027" s="60"/>
      <c r="BJ1027" s="60"/>
      <c r="BK1027" s="60"/>
      <c r="BL1027" s="60"/>
      <c r="BM1027" s="60"/>
      <c r="BN1027" s="60"/>
      <c r="BO1027" s="60"/>
      <c r="BP1027" s="60"/>
      <c r="BQ1027" s="60"/>
      <c r="BR1027" s="60"/>
      <c r="BS1027" s="60"/>
      <c r="BT1027" s="60"/>
      <c r="BU1027" s="60"/>
      <c r="BV1027" s="60"/>
      <c r="BW1027" s="60"/>
      <c r="BX1027" s="60"/>
      <c r="BY1027" s="60"/>
    </row>
    <row r="1028">
      <c r="A1028" s="224"/>
      <c r="B1028" s="60"/>
      <c r="C1028" s="60"/>
      <c r="D1028" s="60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  <c r="AK1028" s="60"/>
      <c r="AL1028" s="60"/>
      <c r="AM1028" s="60"/>
      <c r="AN1028" s="60"/>
      <c r="AO1028" s="60"/>
      <c r="AP1028" s="60"/>
      <c r="AQ1028" s="60"/>
      <c r="AR1028" s="60"/>
      <c r="AS1028" s="60"/>
      <c r="AT1028" s="60"/>
      <c r="AU1028" s="60"/>
      <c r="AV1028" s="60"/>
      <c r="AW1028" s="60"/>
      <c r="AX1028" s="60"/>
      <c r="AY1028" s="60"/>
      <c r="AZ1028" s="60"/>
      <c r="BA1028" s="60"/>
      <c r="BB1028" s="60"/>
      <c r="BC1028" s="60"/>
      <c r="BD1028" s="60"/>
      <c r="BE1028" s="60"/>
      <c r="BF1028" s="60"/>
      <c r="BG1028" s="60"/>
      <c r="BH1028" s="60"/>
      <c r="BI1028" s="60"/>
      <c r="BJ1028" s="60"/>
      <c r="BK1028" s="60"/>
      <c r="BL1028" s="60"/>
      <c r="BM1028" s="60"/>
      <c r="BN1028" s="60"/>
      <c r="BO1028" s="60"/>
      <c r="BP1028" s="60"/>
      <c r="BQ1028" s="60"/>
      <c r="BR1028" s="60"/>
      <c r="BS1028" s="60"/>
      <c r="BT1028" s="60"/>
      <c r="BU1028" s="60"/>
      <c r="BV1028" s="60"/>
      <c r="BW1028" s="60"/>
      <c r="BX1028" s="60"/>
      <c r="BY1028" s="60"/>
    </row>
    <row r="1029">
      <c r="A1029" s="224"/>
      <c r="B1029" s="60"/>
      <c r="C1029" s="60"/>
      <c r="D1029" s="60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  <c r="AK1029" s="60"/>
      <c r="AL1029" s="60"/>
      <c r="AM1029" s="60"/>
      <c r="AN1029" s="60"/>
      <c r="AO1029" s="60"/>
      <c r="AP1029" s="60"/>
      <c r="AQ1029" s="60"/>
      <c r="AR1029" s="60"/>
      <c r="AS1029" s="60"/>
      <c r="AT1029" s="60"/>
      <c r="AU1029" s="60"/>
      <c r="AV1029" s="60"/>
      <c r="AW1029" s="60"/>
      <c r="AX1029" s="60"/>
      <c r="AY1029" s="60"/>
      <c r="AZ1029" s="60"/>
      <c r="BA1029" s="60"/>
      <c r="BB1029" s="60"/>
      <c r="BC1029" s="60"/>
      <c r="BD1029" s="60"/>
      <c r="BE1029" s="60"/>
      <c r="BF1029" s="60"/>
      <c r="BG1029" s="60"/>
      <c r="BH1029" s="60"/>
      <c r="BI1029" s="60"/>
      <c r="BJ1029" s="60"/>
      <c r="BK1029" s="60"/>
      <c r="BL1029" s="60"/>
      <c r="BM1029" s="60"/>
      <c r="BN1029" s="60"/>
      <c r="BO1029" s="60"/>
      <c r="BP1029" s="60"/>
      <c r="BQ1029" s="60"/>
      <c r="BR1029" s="60"/>
      <c r="BS1029" s="60"/>
      <c r="BT1029" s="60"/>
      <c r="BU1029" s="60"/>
      <c r="BV1029" s="60"/>
      <c r="BW1029" s="60"/>
      <c r="BX1029" s="60"/>
      <c r="BY1029" s="60"/>
    </row>
    <row r="1030">
      <c r="A1030" s="224"/>
      <c r="B1030" s="60"/>
      <c r="C1030" s="60"/>
      <c r="D1030" s="60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  <c r="AK1030" s="60"/>
      <c r="AL1030" s="60"/>
      <c r="AM1030" s="60"/>
      <c r="AN1030" s="60"/>
      <c r="AO1030" s="60"/>
      <c r="AP1030" s="60"/>
      <c r="AQ1030" s="60"/>
      <c r="AR1030" s="60"/>
      <c r="AS1030" s="60"/>
      <c r="AT1030" s="60"/>
      <c r="AU1030" s="60"/>
      <c r="AV1030" s="60"/>
      <c r="AW1030" s="60"/>
      <c r="AX1030" s="60"/>
      <c r="AY1030" s="60"/>
      <c r="AZ1030" s="60"/>
      <c r="BA1030" s="60"/>
      <c r="BB1030" s="60"/>
      <c r="BC1030" s="60"/>
      <c r="BD1030" s="60"/>
      <c r="BE1030" s="60"/>
      <c r="BF1030" s="60"/>
      <c r="BG1030" s="60"/>
      <c r="BH1030" s="60"/>
      <c r="BI1030" s="60"/>
      <c r="BJ1030" s="60"/>
      <c r="BK1030" s="60"/>
      <c r="BL1030" s="60"/>
      <c r="BM1030" s="60"/>
      <c r="BN1030" s="60"/>
      <c r="BO1030" s="60"/>
      <c r="BP1030" s="60"/>
      <c r="BQ1030" s="60"/>
      <c r="BR1030" s="60"/>
      <c r="BS1030" s="60"/>
      <c r="BT1030" s="60"/>
      <c r="BU1030" s="60"/>
      <c r="BV1030" s="60"/>
      <c r="BW1030" s="60"/>
      <c r="BX1030" s="60"/>
      <c r="BY1030" s="60"/>
    </row>
    <row r="1031">
      <c r="A1031" s="224"/>
      <c r="B1031" s="60"/>
      <c r="C1031" s="60"/>
      <c r="D1031" s="60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  <c r="AK1031" s="60"/>
      <c r="AL1031" s="60"/>
      <c r="AM1031" s="60"/>
      <c r="AN1031" s="60"/>
      <c r="AO1031" s="60"/>
      <c r="AP1031" s="60"/>
      <c r="AQ1031" s="60"/>
      <c r="AR1031" s="60"/>
      <c r="AS1031" s="60"/>
      <c r="AT1031" s="60"/>
      <c r="AU1031" s="60"/>
      <c r="AV1031" s="60"/>
      <c r="AW1031" s="60"/>
      <c r="AX1031" s="60"/>
      <c r="AY1031" s="60"/>
      <c r="AZ1031" s="60"/>
      <c r="BA1031" s="60"/>
      <c r="BB1031" s="60"/>
      <c r="BC1031" s="60"/>
      <c r="BD1031" s="60"/>
      <c r="BE1031" s="60"/>
      <c r="BF1031" s="60"/>
      <c r="BG1031" s="60"/>
      <c r="BH1031" s="60"/>
      <c r="BI1031" s="60"/>
      <c r="BJ1031" s="60"/>
      <c r="BK1031" s="60"/>
      <c r="BL1031" s="60"/>
      <c r="BM1031" s="60"/>
      <c r="BN1031" s="60"/>
      <c r="BO1031" s="60"/>
      <c r="BP1031" s="60"/>
      <c r="BQ1031" s="60"/>
      <c r="BR1031" s="60"/>
      <c r="BS1031" s="60"/>
      <c r="BT1031" s="60"/>
      <c r="BU1031" s="60"/>
      <c r="BV1031" s="60"/>
      <c r="BW1031" s="60"/>
      <c r="BX1031" s="60"/>
      <c r="BY1031" s="60"/>
    </row>
    <row r="1032">
      <c r="A1032" s="224"/>
      <c r="B1032" s="60"/>
      <c r="C1032" s="60"/>
      <c r="D1032" s="60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  <c r="AK1032" s="60"/>
      <c r="AL1032" s="60"/>
      <c r="AM1032" s="60"/>
      <c r="AN1032" s="60"/>
      <c r="AO1032" s="60"/>
      <c r="AP1032" s="60"/>
      <c r="AQ1032" s="60"/>
      <c r="AR1032" s="60"/>
      <c r="AS1032" s="60"/>
      <c r="AT1032" s="60"/>
      <c r="AU1032" s="60"/>
      <c r="AV1032" s="60"/>
      <c r="AW1032" s="60"/>
      <c r="AX1032" s="60"/>
      <c r="AY1032" s="60"/>
      <c r="AZ1032" s="60"/>
      <c r="BA1032" s="60"/>
      <c r="BB1032" s="60"/>
      <c r="BC1032" s="60"/>
      <c r="BD1032" s="60"/>
      <c r="BE1032" s="60"/>
      <c r="BF1032" s="60"/>
      <c r="BG1032" s="60"/>
      <c r="BH1032" s="60"/>
      <c r="BI1032" s="60"/>
      <c r="BJ1032" s="60"/>
      <c r="BK1032" s="60"/>
      <c r="BL1032" s="60"/>
      <c r="BM1032" s="60"/>
      <c r="BN1032" s="60"/>
      <c r="BO1032" s="60"/>
      <c r="BP1032" s="60"/>
      <c r="BQ1032" s="60"/>
      <c r="BR1032" s="60"/>
      <c r="BS1032" s="60"/>
      <c r="BT1032" s="60"/>
      <c r="BU1032" s="60"/>
      <c r="BV1032" s="60"/>
      <c r="BW1032" s="60"/>
      <c r="BX1032" s="60"/>
      <c r="BY1032" s="60"/>
    </row>
    <row r="1033">
      <c r="A1033" s="224"/>
      <c r="B1033" s="60"/>
      <c r="C1033" s="60"/>
      <c r="D1033" s="60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  <c r="AK1033" s="60"/>
      <c r="AL1033" s="60"/>
      <c r="AM1033" s="60"/>
      <c r="AN1033" s="60"/>
      <c r="AO1033" s="60"/>
      <c r="AP1033" s="60"/>
      <c r="AQ1033" s="60"/>
      <c r="AR1033" s="60"/>
      <c r="AS1033" s="60"/>
      <c r="AT1033" s="60"/>
      <c r="AU1033" s="60"/>
      <c r="AV1033" s="60"/>
      <c r="AW1033" s="60"/>
      <c r="AX1033" s="60"/>
      <c r="AY1033" s="60"/>
      <c r="AZ1033" s="60"/>
      <c r="BA1033" s="60"/>
      <c r="BB1033" s="60"/>
      <c r="BC1033" s="60"/>
      <c r="BD1033" s="60"/>
      <c r="BE1033" s="60"/>
      <c r="BF1033" s="60"/>
      <c r="BG1033" s="60"/>
      <c r="BH1033" s="60"/>
      <c r="BI1033" s="60"/>
      <c r="BJ1033" s="60"/>
      <c r="BK1033" s="60"/>
      <c r="BL1033" s="60"/>
      <c r="BM1033" s="60"/>
      <c r="BN1033" s="60"/>
      <c r="BO1033" s="60"/>
      <c r="BP1033" s="60"/>
      <c r="BQ1033" s="60"/>
      <c r="BR1033" s="60"/>
      <c r="BS1033" s="60"/>
      <c r="BT1033" s="60"/>
      <c r="BU1033" s="60"/>
      <c r="BV1033" s="60"/>
      <c r="BW1033" s="60"/>
      <c r="BX1033" s="60"/>
      <c r="BY1033" s="60"/>
    </row>
    <row r="1034">
      <c r="A1034" s="224"/>
      <c r="B1034" s="60"/>
      <c r="C1034" s="60"/>
      <c r="D1034" s="60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  <c r="AK1034" s="60"/>
      <c r="AL1034" s="60"/>
      <c r="AM1034" s="60"/>
      <c r="AN1034" s="60"/>
      <c r="AO1034" s="60"/>
      <c r="AP1034" s="60"/>
      <c r="AQ1034" s="60"/>
      <c r="AR1034" s="60"/>
      <c r="AS1034" s="60"/>
      <c r="AT1034" s="60"/>
      <c r="AU1034" s="60"/>
      <c r="AV1034" s="60"/>
      <c r="AW1034" s="60"/>
      <c r="AX1034" s="60"/>
      <c r="AY1034" s="60"/>
      <c r="AZ1034" s="60"/>
      <c r="BA1034" s="60"/>
      <c r="BB1034" s="60"/>
      <c r="BC1034" s="60"/>
      <c r="BD1034" s="60"/>
      <c r="BE1034" s="60"/>
      <c r="BF1034" s="60"/>
      <c r="BG1034" s="60"/>
      <c r="BH1034" s="60"/>
      <c r="BI1034" s="60"/>
      <c r="BJ1034" s="60"/>
      <c r="BK1034" s="60"/>
      <c r="BL1034" s="60"/>
      <c r="BM1034" s="60"/>
      <c r="BN1034" s="60"/>
      <c r="BO1034" s="60"/>
      <c r="BP1034" s="60"/>
      <c r="BQ1034" s="60"/>
      <c r="BR1034" s="60"/>
      <c r="BS1034" s="60"/>
      <c r="BT1034" s="60"/>
      <c r="BU1034" s="60"/>
      <c r="BV1034" s="60"/>
      <c r="BW1034" s="60"/>
      <c r="BX1034" s="60"/>
      <c r="BY1034" s="60"/>
    </row>
    <row r="1035">
      <c r="A1035" s="224"/>
      <c r="B1035" s="60"/>
      <c r="C1035" s="60"/>
      <c r="D1035" s="60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  <c r="AK1035" s="60"/>
      <c r="AL1035" s="60"/>
      <c r="AM1035" s="60"/>
      <c r="AN1035" s="60"/>
      <c r="AO1035" s="60"/>
      <c r="AP1035" s="60"/>
      <c r="AQ1035" s="60"/>
      <c r="AR1035" s="60"/>
      <c r="AS1035" s="60"/>
      <c r="AT1035" s="60"/>
      <c r="AU1035" s="60"/>
      <c r="AV1035" s="60"/>
      <c r="AW1035" s="60"/>
      <c r="AX1035" s="60"/>
      <c r="AY1035" s="60"/>
      <c r="AZ1035" s="60"/>
      <c r="BA1035" s="60"/>
      <c r="BB1035" s="60"/>
      <c r="BC1035" s="60"/>
      <c r="BD1035" s="60"/>
      <c r="BE1035" s="60"/>
      <c r="BF1035" s="60"/>
      <c r="BG1035" s="60"/>
      <c r="BH1035" s="60"/>
      <c r="BI1035" s="60"/>
      <c r="BJ1035" s="60"/>
      <c r="BK1035" s="60"/>
      <c r="BL1035" s="60"/>
      <c r="BM1035" s="60"/>
      <c r="BN1035" s="60"/>
      <c r="BO1035" s="60"/>
      <c r="BP1035" s="60"/>
      <c r="BQ1035" s="60"/>
      <c r="BR1035" s="60"/>
      <c r="BS1035" s="60"/>
      <c r="BT1035" s="60"/>
      <c r="BU1035" s="60"/>
      <c r="BV1035" s="60"/>
      <c r="BW1035" s="60"/>
      <c r="BX1035" s="60"/>
      <c r="BY1035" s="60"/>
    </row>
    <row r="1036">
      <c r="A1036" s="224"/>
      <c r="B1036" s="60"/>
      <c r="C1036" s="60"/>
      <c r="D1036" s="60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  <c r="AK1036" s="60"/>
      <c r="AL1036" s="60"/>
      <c r="AM1036" s="60"/>
      <c r="AN1036" s="60"/>
      <c r="AO1036" s="60"/>
      <c r="AP1036" s="60"/>
      <c r="AQ1036" s="60"/>
      <c r="AR1036" s="60"/>
      <c r="AS1036" s="60"/>
      <c r="AT1036" s="60"/>
      <c r="AU1036" s="60"/>
      <c r="AV1036" s="60"/>
      <c r="AW1036" s="60"/>
      <c r="AX1036" s="60"/>
      <c r="AY1036" s="60"/>
      <c r="AZ1036" s="60"/>
      <c r="BA1036" s="60"/>
      <c r="BB1036" s="60"/>
      <c r="BC1036" s="60"/>
      <c r="BD1036" s="60"/>
      <c r="BE1036" s="60"/>
      <c r="BF1036" s="60"/>
      <c r="BG1036" s="60"/>
      <c r="BH1036" s="60"/>
      <c r="BI1036" s="60"/>
      <c r="BJ1036" s="60"/>
      <c r="BK1036" s="60"/>
      <c r="BL1036" s="60"/>
      <c r="BM1036" s="60"/>
      <c r="BN1036" s="60"/>
      <c r="BO1036" s="60"/>
      <c r="BP1036" s="60"/>
      <c r="BQ1036" s="60"/>
      <c r="BR1036" s="60"/>
      <c r="BS1036" s="60"/>
      <c r="BT1036" s="60"/>
      <c r="BU1036" s="60"/>
      <c r="BV1036" s="60"/>
      <c r="BW1036" s="60"/>
      <c r="BX1036" s="60"/>
      <c r="BY1036" s="60"/>
    </row>
    <row r="1037">
      <c r="A1037" s="224"/>
      <c r="B1037" s="60"/>
      <c r="C1037" s="60"/>
      <c r="D1037" s="60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  <c r="AK1037" s="60"/>
      <c r="AL1037" s="60"/>
      <c r="AM1037" s="60"/>
      <c r="AN1037" s="60"/>
      <c r="AO1037" s="60"/>
      <c r="AP1037" s="60"/>
      <c r="AQ1037" s="60"/>
      <c r="AR1037" s="60"/>
      <c r="AS1037" s="60"/>
      <c r="AT1037" s="60"/>
      <c r="AU1037" s="60"/>
      <c r="AV1037" s="60"/>
      <c r="AW1037" s="60"/>
      <c r="AX1037" s="60"/>
      <c r="AY1037" s="60"/>
      <c r="AZ1037" s="60"/>
      <c r="BA1037" s="60"/>
      <c r="BB1037" s="60"/>
      <c r="BC1037" s="60"/>
      <c r="BD1037" s="60"/>
      <c r="BE1037" s="60"/>
      <c r="BF1037" s="60"/>
      <c r="BG1037" s="60"/>
      <c r="BH1037" s="60"/>
      <c r="BI1037" s="60"/>
      <c r="BJ1037" s="60"/>
      <c r="BK1037" s="60"/>
      <c r="BL1037" s="60"/>
      <c r="BM1037" s="60"/>
      <c r="BN1037" s="60"/>
      <c r="BO1037" s="60"/>
      <c r="BP1037" s="60"/>
      <c r="BQ1037" s="60"/>
      <c r="BR1037" s="60"/>
      <c r="BS1037" s="60"/>
      <c r="BT1037" s="60"/>
      <c r="BU1037" s="60"/>
      <c r="BV1037" s="60"/>
      <c r="BW1037" s="60"/>
      <c r="BX1037" s="60"/>
      <c r="BY1037" s="60"/>
    </row>
    <row r="1038">
      <c r="A1038" s="224"/>
      <c r="B1038" s="60"/>
      <c r="C1038" s="60"/>
      <c r="D1038" s="60"/>
      <c r="E1038" s="60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  <c r="AD1038" s="60"/>
      <c r="AE1038" s="60"/>
      <c r="AF1038" s="60"/>
      <c r="AG1038" s="60"/>
      <c r="AH1038" s="60"/>
      <c r="AI1038" s="60"/>
      <c r="AJ1038" s="60"/>
      <c r="AK1038" s="60"/>
      <c r="AL1038" s="60"/>
      <c r="AM1038" s="60"/>
      <c r="AN1038" s="60"/>
      <c r="AO1038" s="60"/>
      <c r="AP1038" s="60"/>
      <c r="AQ1038" s="60"/>
      <c r="AR1038" s="60"/>
      <c r="AS1038" s="60"/>
      <c r="AT1038" s="60"/>
      <c r="AU1038" s="60"/>
      <c r="AV1038" s="60"/>
      <c r="AW1038" s="60"/>
      <c r="AX1038" s="60"/>
      <c r="AY1038" s="60"/>
      <c r="AZ1038" s="60"/>
      <c r="BA1038" s="60"/>
      <c r="BB1038" s="60"/>
      <c r="BC1038" s="60"/>
      <c r="BD1038" s="60"/>
      <c r="BE1038" s="60"/>
      <c r="BF1038" s="60"/>
      <c r="BG1038" s="60"/>
      <c r="BH1038" s="60"/>
      <c r="BI1038" s="60"/>
      <c r="BJ1038" s="60"/>
      <c r="BK1038" s="60"/>
      <c r="BL1038" s="60"/>
      <c r="BM1038" s="60"/>
      <c r="BN1038" s="60"/>
      <c r="BO1038" s="60"/>
      <c r="BP1038" s="60"/>
      <c r="BQ1038" s="60"/>
      <c r="BR1038" s="60"/>
      <c r="BS1038" s="60"/>
      <c r="BT1038" s="60"/>
      <c r="BU1038" s="60"/>
      <c r="BV1038" s="60"/>
      <c r="BW1038" s="60"/>
      <c r="BX1038" s="60"/>
      <c r="BY1038" s="60"/>
    </row>
    <row r="1039">
      <c r="A1039" s="224"/>
      <c r="B1039" s="60"/>
      <c r="C1039" s="60"/>
      <c r="D1039" s="60"/>
      <c r="E1039" s="60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  <c r="AA1039" s="60"/>
      <c r="AB1039" s="60"/>
      <c r="AC1039" s="60"/>
      <c r="AD1039" s="60"/>
      <c r="AE1039" s="60"/>
      <c r="AF1039" s="60"/>
      <c r="AG1039" s="60"/>
      <c r="AH1039" s="60"/>
      <c r="AI1039" s="60"/>
      <c r="AJ1039" s="60"/>
      <c r="AK1039" s="60"/>
      <c r="AL1039" s="60"/>
      <c r="AM1039" s="60"/>
      <c r="AN1039" s="60"/>
      <c r="AO1039" s="60"/>
      <c r="AP1039" s="60"/>
      <c r="AQ1039" s="60"/>
      <c r="AR1039" s="60"/>
      <c r="AS1039" s="60"/>
      <c r="AT1039" s="60"/>
      <c r="AU1039" s="60"/>
      <c r="AV1039" s="60"/>
      <c r="AW1039" s="60"/>
      <c r="AX1039" s="60"/>
      <c r="AY1039" s="60"/>
      <c r="AZ1039" s="60"/>
      <c r="BA1039" s="60"/>
      <c r="BB1039" s="60"/>
      <c r="BC1039" s="60"/>
      <c r="BD1039" s="60"/>
      <c r="BE1039" s="60"/>
      <c r="BF1039" s="60"/>
      <c r="BG1039" s="60"/>
      <c r="BH1039" s="60"/>
      <c r="BI1039" s="60"/>
      <c r="BJ1039" s="60"/>
      <c r="BK1039" s="60"/>
      <c r="BL1039" s="60"/>
      <c r="BM1039" s="60"/>
      <c r="BN1039" s="60"/>
      <c r="BO1039" s="60"/>
      <c r="BP1039" s="60"/>
      <c r="BQ1039" s="60"/>
      <c r="BR1039" s="60"/>
      <c r="BS1039" s="60"/>
      <c r="BT1039" s="60"/>
      <c r="BU1039" s="60"/>
      <c r="BV1039" s="60"/>
      <c r="BW1039" s="60"/>
      <c r="BX1039" s="60"/>
      <c r="BY1039" s="60"/>
    </row>
    <row r="1040">
      <c r="A1040" s="224"/>
      <c r="B1040" s="60"/>
      <c r="C1040" s="60"/>
      <c r="D1040" s="60"/>
      <c r="E1040" s="60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  <c r="AA1040" s="60"/>
      <c r="AB1040" s="60"/>
      <c r="AC1040" s="60"/>
      <c r="AD1040" s="60"/>
      <c r="AE1040" s="60"/>
      <c r="AF1040" s="60"/>
      <c r="AG1040" s="60"/>
      <c r="AH1040" s="60"/>
      <c r="AI1040" s="60"/>
      <c r="AJ1040" s="60"/>
      <c r="AK1040" s="60"/>
      <c r="AL1040" s="60"/>
      <c r="AM1040" s="60"/>
      <c r="AN1040" s="60"/>
      <c r="AO1040" s="60"/>
      <c r="AP1040" s="60"/>
      <c r="AQ1040" s="60"/>
      <c r="AR1040" s="60"/>
      <c r="AS1040" s="60"/>
      <c r="AT1040" s="60"/>
      <c r="AU1040" s="60"/>
      <c r="AV1040" s="60"/>
      <c r="AW1040" s="60"/>
      <c r="AX1040" s="60"/>
      <c r="AY1040" s="60"/>
      <c r="AZ1040" s="60"/>
      <c r="BA1040" s="60"/>
      <c r="BB1040" s="60"/>
      <c r="BC1040" s="60"/>
      <c r="BD1040" s="60"/>
      <c r="BE1040" s="60"/>
      <c r="BF1040" s="60"/>
      <c r="BG1040" s="60"/>
      <c r="BH1040" s="60"/>
      <c r="BI1040" s="60"/>
      <c r="BJ1040" s="60"/>
      <c r="BK1040" s="60"/>
      <c r="BL1040" s="60"/>
      <c r="BM1040" s="60"/>
      <c r="BN1040" s="60"/>
      <c r="BO1040" s="60"/>
      <c r="BP1040" s="60"/>
      <c r="BQ1040" s="60"/>
      <c r="BR1040" s="60"/>
      <c r="BS1040" s="60"/>
      <c r="BT1040" s="60"/>
      <c r="BU1040" s="60"/>
      <c r="BV1040" s="60"/>
      <c r="BW1040" s="60"/>
      <c r="BX1040" s="60"/>
      <c r="BY1040" s="60"/>
    </row>
    <row r="1041">
      <c r="A1041" s="224"/>
      <c r="B1041" s="60"/>
      <c r="C1041" s="60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0"/>
      <c r="AG1041" s="60"/>
      <c r="AH1041" s="60"/>
      <c r="AI1041" s="60"/>
      <c r="AJ1041" s="60"/>
      <c r="AK1041" s="60"/>
      <c r="AL1041" s="60"/>
      <c r="AM1041" s="60"/>
      <c r="AN1041" s="60"/>
      <c r="AO1041" s="60"/>
      <c r="AP1041" s="60"/>
      <c r="AQ1041" s="60"/>
      <c r="AR1041" s="60"/>
      <c r="AS1041" s="60"/>
      <c r="AT1041" s="60"/>
      <c r="AU1041" s="60"/>
      <c r="AV1041" s="60"/>
      <c r="AW1041" s="60"/>
      <c r="AX1041" s="60"/>
      <c r="AY1041" s="60"/>
      <c r="AZ1041" s="60"/>
      <c r="BA1041" s="60"/>
      <c r="BB1041" s="60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0"/>
      <c r="BN1041" s="60"/>
      <c r="BO1041" s="60"/>
      <c r="BP1041" s="60"/>
      <c r="BQ1041" s="60"/>
      <c r="BR1041" s="60"/>
      <c r="BS1041" s="60"/>
      <c r="BT1041" s="60"/>
      <c r="BU1041" s="60"/>
      <c r="BV1041" s="60"/>
      <c r="BW1041" s="60"/>
      <c r="BX1041" s="60"/>
      <c r="BY1041" s="60"/>
    </row>
    <row r="1042">
      <c r="A1042" s="224"/>
      <c r="B1042" s="60"/>
      <c r="C1042" s="60"/>
      <c r="D1042" s="60"/>
      <c r="E1042" s="60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0"/>
      <c r="AG1042" s="60"/>
      <c r="AH1042" s="60"/>
      <c r="AI1042" s="60"/>
      <c r="AJ1042" s="60"/>
      <c r="AK1042" s="60"/>
      <c r="AL1042" s="60"/>
      <c r="AM1042" s="60"/>
      <c r="AN1042" s="60"/>
      <c r="AO1042" s="60"/>
      <c r="AP1042" s="60"/>
      <c r="AQ1042" s="60"/>
      <c r="AR1042" s="60"/>
      <c r="AS1042" s="60"/>
      <c r="AT1042" s="60"/>
      <c r="AU1042" s="60"/>
      <c r="AV1042" s="60"/>
      <c r="AW1042" s="60"/>
      <c r="AX1042" s="60"/>
      <c r="AY1042" s="60"/>
      <c r="AZ1042" s="60"/>
      <c r="BA1042" s="60"/>
      <c r="BB1042" s="60"/>
      <c r="BC1042" s="60"/>
      <c r="BD1042" s="60"/>
      <c r="BE1042" s="60"/>
      <c r="BF1042" s="60"/>
      <c r="BG1042" s="60"/>
      <c r="BH1042" s="60"/>
      <c r="BI1042" s="60"/>
      <c r="BJ1042" s="60"/>
      <c r="BK1042" s="60"/>
      <c r="BL1042" s="60"/>
      <c r="BM1042" s="60"/>
      <c r="BN1042" s="60"/>
      <c r="BO1042" s="60"/>
      <c r="BP1042" s="60"/>
      <c r="BQ1042" s="60"/>
      <c r="BR1042" s="60"/>
      <c r="BS1042" s="60"/>
      <c r="BT1042" s="60"/>
      <c r="BU1042" s="60"/>
      <c r="BV1042" s="60"/>
      <c r="BW1042" s="60"/>
      <c r="BX1042" s="60"/>
      <c r="BY1042" s="60"/>
    </row>
    <row r="1043">
      <c r="A1043" s="224"/>
      <c r="B1043" s="60"/>
      <c r="C1043" s="60"/>
      <c r="D1043" s="60"/>
      <c r="E1043" s="60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0"/>
      <c r="AG1043" s="60"/>
      <c r="AH1043" s="60"/>
      <c r="AI1043" s="60"/>
      <c r="AJ1043" s="60"/>
      <c r="AK1043" s="60"/>
      <c r="AL1043" s="60"/>
      <c r="AM1043" s="60"/>
      <c r="AN1043" s="60"/>
      <c r="AO1043" s="60"/>
      <c r="AP1043" s="60"/>
      <c r="AQ1043" s="60"/>
      <c r="AR1043" s="60"/>
      <c r="AS1043" s="60"/>
      <c r="AT1043" s="60"/>
      <c r="AU1043" s="60"/>
      <c r="AV1043" s="60"/>
      <c r="AW1043" s="60"/>
      <c r="AX1043" s="60"/>
      <c r="AY1043" s="60"/>
      <c r="AZ1043" s="60"/>
      <c r="BA1043" s="60"/>
      <c r="BB1043" s="60"/>
      <c r="BC1043" s="60"/>
      <c r="BD1043" s="60"/>
      <c r="BE1043" s="60"/>
      <c r="BF1043" s="60"/>
      <c r="BG1043" s="60"/>
      <c r="BH1043" s="60"/>
      <c r="BI1043" s="60"/>
      <c r="BJ1043" s="60"/>
      <c r="BK1043" s="60"/>
      <c r="BL1043" s="60"/>
      <c r="BM1043" s="60"/>
      <c r="BN1043" s="60"/>
      <c r="BO1043" s="60"/>
      <c r="BP1043" s="60"/>
      <c r="BQ1043" s="60"/>
      <c r="BR1043" s="60"/>
      <c r="BS1043" s="60"/>
      <c r="BT1043" s="60"/>
      <c r="BU1043" s="60"/>
      <c r="BV1043" s="60"/>
      <c r="BW1043" s="60"/>
      <c r="BX1043" s="60"/>
      <c r="BY1043" s="60"/>
    </row>
    <row r="1044">
      <c r="A1044" s="224"/>
      <c r="B1044" s="60"/>
      <c r="C1044" s="60"/>
      <c r="D1044" s="60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  <c r="AA1044" s="60"/>
      <c r="AB1044" s="60"/>
      <c r="AC1044" s="60"/>
      <c r="AD1044" s="60"/>
      <c r="AE1044" s="60"/>
      <c r="AF1044" s="60"/>
      <c r="AG1044" s="60"/>
      <c r="AH1044" s="60"/>
      <c r="AI1044" s="60"/>
      <c r="AJ1044" s="60"/>
      <c r="AK1044" s="60"/>
      <c r="AL1044" s="60"/>
      <c r="AM1044" s="60"/>
      <c r="AN1044" s="60"/>
      <c r="AO1044" s="60"/>
      <c r="AP1044" s="60"/>
      <c r="AQ1044" s="60"/>
      <c r="AR1044" s="60"/>
      <c r="AS1044" s="60"/>
      <c r="AT1044" s="60"/>
      <c r="AU1044" s="60"/>
      <c r="AV1044" s="60"/>
      <c r="AW1044" s="60"/>
      <c r="AX1044" s="60"/>
      <c r="AY1044" s="60"/>
      <c r="AZ1044" s="60"/>
      <c r="BA1044" s="60"/>
      <c r="BB1044" s="60"/>
      <c r="BC1044" s="60"/>
      <c r="BD1044" s="60"/>
      <c r="BE1044" s="60"/>
      <c r="BF1044" s="60"/>
      <c r="BG1044" s="60"/>
      <c r="BH1044" s="60"/>
      <c r="BI1044" s="60"/>
      <c r="BJ1044" s="60"/>
      <c r="BK1044" s="60"/>
      <c r="BL1044" s="60"/>
      <c r="BM1044" s="60"/>
      <c r="BN1044" s="60"/>
      <c r="BO1044" s="60"/>
      <c r="BP1044" s="60"/>
      <c r="BQ1044" s="60"/>
      <c r="BR1044" s="60"/>
      <c r="BS1044" s="60"/>
      <c r="BT1044" s="60"/>
      <c r="BU1044" s="60"/>
      <c r="BV1044" s="60"/>
      <c r="BW1044" s="60"/>
      <c r="BX1044" s="60"/>
      <c r="BY1044" s="60"/>
    </row>
    <row r="1045">
      <c r="A1045" s="224"/>
      <c r="B1045" s="60"/>
      <c r="C1045" s="60"/>
      <c r="D1045" s="60"/>
      <c r="E1045" s="60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0"/>
      <c r="AG1045" s="60"/>
      <c r="AH1045" s="60"/>
      <c r="AI1045" s="60"/>
      <c r="AJ1045" s="60"/>
      <c r="AK1045" s="60"/>
      <c r="AL1045" s="60"/>
      <c r="AM1045" s="60"/>
      <c r="AN1045" s="60"/>
      <c r="AO1045" s="60"/>
      <c r="AP1045" s="60"/>
      <c r="AQ1045" s="60"/>
      <c r="AR1045" s="60"/>
      <c r="AS1045" s="60"/>
      <c r="AT1045" s="60"/>
      <c r="AU1045" s="60"/>
      <c r="AV1045" s="60"/>
      <c r="AW1045" s="60"/>
      <c r="AX1045" s="60"/>
      <c r="AY1045" s="60"/>
      <c r="AZ1045" s="60"/>
      <c r="BA1045" s="60"/>
      <c r="BB1045" s="60"/>
      <c r="BC1045" s="60"/>
      <c r="BD1045" s="60"/>
      <c r="BE1045" s="60"/>
      <c r="BF1045" s="60"/>
      <c r="BG1045" s="60"/>
      <c r="BH1045" s="60"/>
      <c r="BI1045" s="60"/>
      <c r="BJ1045" s="60"/>
      <c r="BK1045" s="60"/>
      <c r="BL1045" s="60"/>
      <c r="BM1045" s="60"/>
      <c r="BN1045" s="60"/>
      <c r="BO1045" s="60"/>
      <c r="BP1045" s="60"/>
      <c r="BQ1045" s="60"/>
      <c r="BR1045" s="60"/>
      <c r="BS1045" s="60"/>
      <c r="BT1045" s="60"/>
      <c r="BU1045" s="60"/>
      <c r="BV1045" s="60"/>
      <c r="BW1045" s="60"/>
      <c r="BX1045" s="60"/>
      <c r="BY1045" s="60"/>
    </row>
    <row r="1046">
      <c r="A1046" s="224"/>
      <c r="B1046" s="60"/>
      <c r="C1046" s="60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  <c r="AA1046" s="60"/>
      <c r="AB1046" s="60"/>
      <c r="AC1046" s="60"/>
      <c r="AD1046" s="60"/>
      <c r="AE1046" s="60"/>
      <c r="AF1046" s="60"/>
      <c r="AG1046" s="60"/>
      <c r="AH1046" s="60"/>
      <c r="AI1046" s="60"/>
      <c r="AJ1046" s="60"/>
      <c r="AK1046" s="60"/>
      <c r="AL1046" s="60"/>
      <c r="AM1046" s="60"/>
      <c r="AN1046" s="60"/>
      <c r="AO1046" s="60"/>
      <c r="AP1046" s="60"/>
      <c r="AQ1046" s="60"/>
      <c r="AR1046" s="60"/>
      <c r="AS1046" s="60"/>
      <c r="AT1046" s="60"/>
      <c r="AU1046" s="60"/>
      <c r="AV1046" s="60"/>
      <c r="AW1046" s="60"/>
      <c r="AX1046" s="60"/>
      <c r="AY1046" s="60"/>
      <c r="AZ1046" s="60"/>
      <c r="BA1046" s="60"/>
      <c r="BB1046" s="60"/>
      <c r="BC1046" s="60"/>
      <c r="BD1046" s="60"/>
      <c r="BE1046" s="60"/>
      <c r="BF1046" s="60"/>
      <c r="BG1046" s="60"/>
      <c r="BH1046" s="60"/>
      <c r="BI1046" s="60"/>
      <c r="BJ1046" s="60"/>
      <c r="BK1046" s="60"/>
      <c r="BL1046" s="60"/>
      <c r="BM1046" s="60"/>
      <c r="BN1046" s="60"/>
      <c r="BO1046" s="60"/>
      <c r="BP1046" s="60"/>
      <c r="BQ1046" s="60"/>
      <c r="BR1046" s="60"/>
      <c r="BS1046" s="60"/>
      <c r="BT1046" s="60"/>
      <c r="BU1046" s="60"/>
      <c r="BV1046" s="60"/>
      <c r="BW1046" s="60"/>
      <c r="BX1046" s="60"/>
      <c r="BY1046" s="60"/>
    </row>
    <row r="1047">
      <c r="A1047" s="224"/>
      <c r="B1047" s="60"/>
      <c r="C1047" s="60"/>
      <c r="D1047" s="60"/>
      <c r="E1047" s="60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  <c r="AA1047" s="60"/>
      <c r="AB1047" s="60"/>
      <c r="AC1047" s="60"/>
      <c r="AD1047" s="60"/>
      <c r="AE1047" s="60"/>
      <c r="AF1047" s="60"/>
      <c r="AG1047" s="60"/>
      <c r="AH1047" s="60"/>
      <c r="AI1047" s="60"/>
      <c r="AJ1047" s="60"/>
      <c r="AK1047" s="60"/>
      <c r="AL1047" s="60"/>
      <c r="AM1047" s="60"/>
      <c r="AN1047" s="60"/>
      <c r="AO1047" s="60"/>
      <c r="AP1047" s="60"/>
      <c r="AQ1047" s="60"/>
      <c r="AR1047" s="60"/>
      <c r="AS1047" s="60"/>
      <c r="AT1047" s="60"/>
      <c r="AU1047" s="60"/>
      <c r="AV1047" s="60"/>
      <c r="AW1047" s="60"/>
      <c r="AX1047" s="60"/>
      <c r="AY1047" s="60"/>
      <c r="AZ1047" s="60"/>
      <c r="BA1047" s="60"/>
      <c r="BB1047" s="60"/>
      <c r="BC1047" s="60"/>
      <c r="BD1047" s="60"/>
      <c r="BE1047" s="60"/>
      <c r="BF1047" s="60"/>
      <c r="BG1047" s="60"/>
      <c r="BH1047" s="60"/>
      <c r="BI1047" s="60"/>
      <c r="BJ1047" s="60"/>
      <c r="BK1047" s="60"/>
      <c r="BL1047" s="60"/>
      <c r="BM1047" s="60"/>
      <c r="BN1047" s="60"/>
      <c r="BO1047" s="60"/>
      <c r="BP1047" s="60"/>
      <c r="BQ1047" s="60"/>
      <c r="BR1047" s="60"/>
      <c r="BS1047" s="60"/>
      <c r="BT1047" s="60"/>
      <c r="BU1047" s="60"/>
      <c r="BV1047" s="60"/>
      <c r="BW1047" s="60"/>
      <c r="BX1047" s="60"/>
      <c r="BY1047" s="60"/>
    </row>
    <row r="1048">
      <c r="A1048" s="224"/>
      <c r="B1048" s="60"/>
      <c r="C1048" s="60"/>
      <c r="D1048" s="60"/>
      <c r="E1048" s="60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  <c r="AA1048" s="60"/>
      <c r="AB1048" s="60"/>
      <c r="AC1048" s="60"/>
      <c r="AD1048" s="60"/>
      <c r="AE1048" s="60"/>
      <c r="AF1048" s="60"/>
      <c r="AG1048" s="60"/>
      <c r="AH1048" s="60"/>
      <c r="AI1048" s="60"/>
      <c r="AJ1048" s="60"/>
      <c r="AK1048" s="60"/>
      <c r="AL1048" s="60"/>
      <c r="AM1048" s="60"/>
      <c r="AN1048" s="60"/>
      <c r="AO1048" s="60"/>
      <c r="AP1048" s="60"/>
      <c r="AQ1048" s="60"/>
      <c r="AR1048" s="60"/>
      <c r="AS1048" s="60"/>
      <c r="AT1048" s="60"/>
      <c r="AU1048" s="60"/>
      <c r="AV1048" s="60"/>
      <c r="AW1048" s="60"/>
      <c r="AX1048" s="60"/>
      <c r="AY1048" s="60"/>
      <c r="AZ1048" s="60"/>
      <c r="BA1048" s="60"/>
      <c r="BB1048" s="60"/>
      <c r="BC1048" s="60"/>
      <c r="BD1048" s="60"/>
      <c r="BE1048" s="60"/>
      <c r="BF1048" s="60"/>
      <c r="BG1048" s="60"/>
      <c r="BH1048" s="60"/>
      <c r="BI1048" s="60"/>
      <c r="BJ1048" s="60"/>
      <c r="BK1048" s="60"/>
      <c r="BL1048" s="60"/>
      <c r="BM1048" s="60"/>
      <c r="BN1048" s="60"/>
      <c r="BO1048" s="60"/>
      <c r="BP1048" s="60"/>
      <c r="BQ1048" s="60"/>
      <c r="BR1048" s="60"/>
      <c r="BS1048" s="60"/>
      <c r="BT1048" s="60"/>
      <c r="BU1048" s="60"/>
      <c r="BV1048" s="60"/>
      <c r="BW1048" s="60"/>
      <c r="BX1048" s="60"/>
      <c r="BY1048" s="60"/>
    </row>
    <row r="1049">
      <c r="A1049" s="224"/>
      <c r="B1049" s="60"/>
      <c r="C1049" s="60"/>
      <c r="D1049" s="60"/>
      <c r="E1049" s="60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  <c r="AA1049" s="60"/>
      <c r="AB1049" s="60"/>
      <c r="AC1049" s="60"/>
      <c r="AD1049" s="60"/>
      <c r="AE1049" s="60"/>
      <c r="AF1049" s="60"/>
      <c r="AG1049" s="60"/>
      <c r="AH1049" s="60"/>
      <c r="AI1049" s="60"/>
      <c r="AJ1049" s="60"/>
      <c r="AK1049" s="60"/>
      <c r="AL1049" s="60"/>
      <c r="AM1049" s="60"/>
      <c r="AN1049" s="60"/>
      <c r="AO1049" s="60"/>
      <c r="AP1049" s="60"/>
      <c r="AQ1049" s="60"/>
      <c r="AR1049" s="60"/>
      <c r="AS1049" s="60"/>
      <c r="AT1049" s="60"/>
      <c r="AU1049" s="60"/>
      <c r="AV1049" s="60"/>
      <c r="AW1049" s="60"/>
      <c r="AX1049" s="60"/>
      <c r="AY1049" s="60"/>
      <c r="AZ1049" s="60"/>
      <c r="BA1049" s="60"/>
      <c r="BB1049" s="60"/>
      <c r="BC1049" s="60"/>
      <c r="BD1049" s="60"/>
      <c r="BE1049" s="60"/>
      <c r="BF1049" s="60"/>
      <c r="BG1049" s="60"/>
      <c r="BH1049" s="60"/>
      <c r="BI1049" s="60"/>
      <c r="BJ1049" s="60"/>
      <c r="BK1049" s="60"/>
      <c r="BL1049" s="60"/>
      <c r="BM1049" s="60"/>
      <c r="BN1049" s="60"/>
      <c r="BO1049" s="60"/>
      <c r="BP1049" s="60"/>
      <c r="BQ1049" s="60"/>
      <c r="BR1049" s="60"/>
      <c r="BS1049" s="60"/>
      <c r="BT1049" s="60"/>
      <c r="BU1049" s="60"/>
      <c r="BV1049" s="60"/>
      <c r="BW1049" s="60"/>
      <c r="BX1049" s="60"/>
      <c r="BY1049" s="60"/>
    </row>
  </sheetData>
  <conditionalFormatting sqref="C2:O74 P2:P76 Q2:BQ74 BR2:BS76 BT2:BW74 BX2:BY76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A2:A76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7" t="s">
        <v>664</v>
      </c>
      <c r="B1" s="3" t="s">
        <v>209</v>
      </c>
      <c r="C1" s="3"/>
      <c r="D1" s="22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 t="s">
        <v>548</v>
      </c>
      <c r="B2" s="229">
        <f>F4/(F4+F6)</f>
        <v>0.5454545455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549</v>
      </c>
      <c r="B3" s="229">
        <f>F6/(F6+F4)</f>
        <v>0.4545454545</v>
      </c>
      <c r="C3" s="3"/>
      <c r="D3" s="3"/>
      <c r="E3" s="3" t="s">
        <v>665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3"/>
      <c r="D4" s="3"/>
      <c r="E4" s="230" t="s">
        <v>666</v>
      </c>
      <c r="F4" s="231">
        <v>354.0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230" t="s">
        <v>667</v>
      </c>
      <c r="F6" s="231">
        <v>295.0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5.71"/>
    <col customWidth="1" min="3" max="3" width="20.57"/>
    <col customWidth="1" min="6" max="6" width="15.29"/>
    <col customWidth="1" min="7" max="7" width="18.71"/>
    <col customWidth="1" min="8" max="8" width="20.86"/>
  </cols>
  <sheetData>
    <row r="1">
      <c r="A1" s="60"/>
      <c r="B1" s="83" t="s">
        <v>563</v>
      </c>
      <c r="D1" s="60"/>
      <c r="E1" s="60"/>
      <c r="F1" s="60"/>
      <c r="G1" s="83" t="s">
        <v>614</v>
      </c>
      <c r="I1" s="60"/>
      <c r="O1" s="60"/>
      <c r="P1" s="60"/>
      <c r="Q1" s="60"/>
      <c r="R1" s="60"/>
      <c r="S1" s="60"/>
      <c r="T1" s="60"/>
      <c r="U1" s="60"/>
      <c r="V1" s="60"/>
    </row>
    <row r="2">
      <c r="A2" s="60"/>
      <c r="B2" s="60"/>
      <c r="C2" s="60"/>
      <c r="D2" s="60"/>
      <c r="E2" s="60"/>
      <c r="F2" s="60"/>
      <c r="G2" s="60"/>
      <c r="H2" s="60"/>
      <c r="I2" s="60"/>
      <c r="O2" s="60"/>
      <c r="P2" s="60"/>
      <c r="Q2" s="60"/>
      <c r="R2" s="60"/>
      <c r="S2" s="60"/>
      <c r="T2" s="60"/>
      <c r="U2" s="60"/>
      <c r="V2" s="60"/>
    </row>
    <row r="3">
      <c r="A3" s="83" t="s">
        <v>37</v>
      </c>
      <c r="E3" s="60"/>
      <c r="F3" s="83" t="s">
        <v>224</v>
      </c>
      <c r="O3" s="60"/>
      <c r="T3" s="60"/>
      <c r="U3" s="60"/>
      <c r="V3" s="60"/>
    </row>
    <row r="4">
      <c r="A4" s="60"/>
      <c r="B4" s="60"/>
      <c r="C4" s="60"/>
      <c r="D4" s="60"/>
      <c r="E4" s="60"/>
      <c r="F4" s="60"/>
      <c r="G4" s="60"/>
      <c r="H4" s="60"/>
      <c r="I4" s="60"/>
      <c r="O4" s="60"/>
      <c r="T4" s="60"/>
      <c r="U4" s="60"/>
      <c r="V4" s="60"/>
    </row>
    <row r="5">
      <c r="A5" s="61" t="s">
        <v>668</v>
      </c>
      <c r="B5" s="61" t="s">
        <v>669</v>
      </c>
      <c r="C5" s="61" t="s">
        <v>670</v>
      </c>
      <c r="D5" s="61" t="s">
        <v>671</v>
      </c>
      <c r="E5" s="60"/>
      <c r="F5" s="61" t="s">
        <v>668</v>
      </c>
      <c r="G5" s="61" t="s">
        <v>669</v>
      </c>
      <c r="H5" s="61" t="s">
        <v>670</v>
      </c>
      <c r="I5" s="61" t="s">
        <v>671</v>
      </c>
      <c r="O5" s="60"/>
      <c r="T5" s="60"/>
      <c r="U5" s="60"/>
      <c r="V5" s="60"/>
    </row>
    <row r="6">
      <c r="A6" s="15" t="s">
        <v>672</v>
      </c>
      <c r="B6" s="15" t="s">
        <v>117</v>
      </c>
      <c r="C6" s="15" t="s">
        <v>117</v>
      </c>
      <c r="D6" s="232" t="s">
        <v>673</v>
      </c>
      <c r="E6" s="60"/>
      <c r="F6" s="15" t="s">
        <v>672</v>
      </c>
      <c r="G6" s="15" t="s">
        <v>361</v>
      </c>
      <c r="H6" s="15" t="s">
        <v>361</v>
      </c>
      <c r="I6" s="15" t="s">
        <v>674</v>
      </c>
      <c r="O6" s="60"/>
      <c r="T6" s="60"/>
      <c r="U6" s="60"/>
      <c r="V6" s="60"/>
    </row>
    <row r="7">
      <c r="A7" s="15" t="s">
        <v>675</v>
      </c>
      <c r="B7" s="232" t="s">
        <v>125</v>
      </c>
      <c r="C7" s="232" t="s">
        <v>676</v>
      </c>
      <c r="D7" s="232" t="s">
        <v>677</v>
      </c>
      <c r="E7" s="60"/>
      <c r="F7" s="15" t="s">
        <v>675</v>
      </c>
      <c r="G7" s="232" t="s">
        <v>357</v>
      </c>
      <c r="H7" s="232" t="s">
        <v>678</v>
      </c>
      <c r="I7" s="15" t="s">
        <v>674</v>
      </c>
      <c r="O7" s="60"/>
      <c r="T7" s="60"/>
      <c r="U7" s="60"/>
      <c r="V7" s="60"/>
    </row>
    <row r="8">
      <c r="A8" s="15" t="s">
        <v>679</v>
      </c>
      <c r="B8" s="15" t="s">
        <v>204</v>
      </c>
      <c r="C8" s="15" t="s">
        <v>204</v>
      </c>
      <c r="D8" s="232" t="s">
        <v>677</v>
      </c>
      <c r="E8" s="60"/>
      <c r="F8" s="15" t="s">
        <v>679</v>
      </c>
      <c r="G8" s="232" t="s">
        <v>405</v>
      </c>
      <c r="H8" s="232" t="s">
        <v>405</v>
      </c>
      <c r="I8" s="15" t="s">
        <v>674</v>
      </c>
      <c r="O8" s="60"/>
      <c r="T8" s="60"/>
      <c r="U8" s="60"/>
      <c r="V8" s="60"/>
    </row>
    <row r="9">
      <c r="A9" s="15" t="s">
        <v>680</v>
      </c>
      <c r="B9" s="15" t="s">
        <v>127</v>
      </c>
      <c r="C9" s="15" t="s">
        <v>127</v>
      </c>
      <c r="D9" s="232" t="s">
        <v>673</v>
      </c>
      <c r="E9" s="60"/>
      <c r="F9" s="15" t="s">
        <v>680</v>
      </c>
      <c r="G9" s="232" t="s">
        <v>503</v>
      </c>
      <c r="H9" s="232" t="s">
        <v>681</v>
      </c>
      <c r="I9" s="15" t="s">
        <v>674</v>
      </c>
      <c r="O9" s="60"/>
      <c r="T9" s="60"/>
      <c r="U9" s="60"/>
      <c r="V9" s="60"/>
    </row>
    <row r="10">
      <c r="A10" s="15" t="s">
        <v>682</v>
      </c>
      <c r="B10" s="15" t="s">
        <v>183</v>
      </c>
      <c r="C10" s="15" t="s">
        <v>183</v>
      </c>
      <c r="D10" s="232" t="s">
        <v>673</v>
      </c>
      <c r="E10" s="60"/>
      <c r="F10" s="15" t="s">
        <v>682</v>
      </c>
      <c r="G10" s="15" t="s">
        <v>353</v>
      </c>
      <c r="H10" s="15" t="s">
        <v>683</v>
      </c>
      <c r="I10" s="15" t="s">
        <v>674</v>
      </c>
      <c r="O10" s="60"/>
      <c r="T10" s="60"/>
      <c r="U10" s="60"/>
      <c r="V10" s="60"/>
    </row>
    <row r="11">
      <c r="A11" s="15" t="s">
        <v>684</v>
      </c>
      <c r="B11" s="15" t="s">
        <v>121</v>
      </c>
      <c r="C11" s="15" t="s">
        <v>121</v>
      </c>
      <c r="D11" s="15" t="s">
        <v>673</v>
      </c>
      <c r="E11" s="60"/>
      <c r="F11" s="15" t="s">
        <v>684</v>
      </c>
      <c r="G11" s="15" t="s">
        <v>366</v>
      </c>
      <c r="H11" s="15" t="s">
        <v>366</v>
      </c>
      <c r="I11" s="15" t="s">
        <v>674</v>
      </c>
      <c r="O11" s="60"/>
      <c r="T11" s="60"/>
      <c r="U11" s="60"/>
      <c r="V11" s="60"/>
    </row>
    <row r="12">
      <c r="A12" s="15" t="s">
        <v>685</v>
      </c>
      <c r="B12" s="15" t="s">
        <v>182</v>
      </c>
      <c r="C12" s="15"/>
      <c r="D12" s="15" t="s">
        <v>686</v>
      </c>
      <c r="E12" s="60"/>
      <c r="F12" s="15" t="s">
        <v>685</v>
      </c>
      <c r="G12" s="15" t="s">
        <v>409</v>
      </c>
      <c r="H12" s="15" t="s">
        <v>687</v>
      </c>
      <c r="I12" s="15" t="s">
        <v>677</v>
      </c>
      <c r="O12" s="60"/>
      <c r="T12" s="60"/>
      <c r="U12" s="60"/>
      <c r="V12" s="60"/>
    </row>
    <row r="13">
      <c r="A13" s="15" t="s">
        <v>688</v>
      </c>
      <c r="B13" s="15" t="s">
        <v>169</v>
      </c>
      <c r="C13" s="232"/>
      <c r="D13" s="232" t="s">
        <v>677</v>
      </c>
      <c r="E13" s="60"/>
      <c r="F13" s="15" t="s">
        <v>688</v>
      </c>
      <c r="G13" s="15" t="s">
        <v>465</v>
      </c>
      <c r="H13" s="15" t="s">
        <v>465</v>
      </c>
      <c r="I13" s="15" t="s">
        <v>674</v>
      </c>
      <c r="O13" s="60"/>
      <c r="T13" s="60"/>
      <c r="U13" s="60"/>
      <c r="V13" s="60"/>
    </row>
    <row r="14">
      <c r="E14" s="60"/>
      <c r="O14" s="60"/>
      <c r="P14" s="60"/>
      <c r="Q14" s="60"/>
      <c r="R14" s="60"/>
      <c r="S14" s="60"/>
      <c r="T14" s="60"/>
      <c r="U14" s="60"/>
      <c r="V14" s="60"/>
    </row>
    <row r="15">
      <c r="A15" s="83" t="s">
        <v>34</v>
      </c>
      <c r="E15" s="60"/>
      <c r="F15" s="83" t="s">
        <v>31</v>
      </c>
      <c r="O15" s="60"/>
      <c r="P15" s="60"/>
      <c r="Q15" s="60"/>
      <c r="R15" s="60"/>
      <c r="S15" s="60"/>
      <c r="T15" s="60"/>
      <c r="U15" s="60"/>
      <c r="V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O16" s="60"/>
      <c r="P16" s="60"/>
      <c r="Q16" s="60"/>
      <c r="R16" s="60"/>
      <c r="S16" s="60"/>
      <c r="T16" s="60"/>
      <c r="U16" s="60"/>
      <c r="V16" s="60"/>
    </row>
    <row r="17">
      <c r="A17" s="61" t="s">
        <v>668</v>
      </c>
      <c r="B17" s="61" t="s">
        <v>669</v>
      </c>
      <c r="C17" s="61" t="s">
        <v>670</v>
      </c>
      <c r="D17" s="61" t="s">
        <v>671</v>
      </c>
      <c r="E17" s="60"/>
      <c r="F17" s="61" t="s">
        <v>668</v>
      </c>
      <c r="G17" s="61" t="s">
        <v>669</v>
      </c>
      <c r="H17" s="61" t="s">
        <v>670</v>
      </c>
      <c r="I17" s="61" t="s">
        <v>671</v>
      </c>
      <c r="O17" s="60"/>
      <c r="P17" s="60"/>
      <c r="Q17" s="60"/>
      <c r="R17" s="60"/>
      <c r="S17" s="60"/>
      <c r="T17" s="60"/>
      <c r="U17" s="60"/>
      <c r="V17" s="60"/>
    </row>
    <row r="18">
      <c r="A18" s="15" t="s">
        <v>672</v>
      </c>
      <c r="B18" s="15" t="s">
        <v>90</v>
      </c>
      <c r="C18" s="15" t="s">
        <v>90</v>
      </c>
      <c r="D18" s="15" t="s">
        <v>677</v>
      </c>
      <c r="E18" s="60"/>
      <c r="F18" s="15" t="s">
        <v>672</v>
      </c>
      <c r="G18" s="15" t="s">
        <v>186</v>
      </c>
      <c r="H18" s="15" t="s">
        <v>186</v>
      </c>
      <c r="I18" s="232" t="s">
        <v>673</v>
      </c>
      <c r="O18" s="60"/>
      <c r="P18" s="60"/>
      <c r="Q18" s="60"/>
      <c r="R18" s="60"/>
      <c r="S18" s="60"/>
      <c r="T18" s="60"/>
      <c r="U18" s="60"/>
      <c r="V18" s="60"/>
    </row>
    <row r="19">
      <c r="A19" s="15" t="s">
        <v>675</v>
      </c>
      <c r="B19" s="232" t="s">
        <v>171</v>
      </c>
      <c r="C19" s="232" t="s">
        <v>171</v>
      </c>
      <c r="D19" s="15" t="s">
        <v>677</v>
      </c>
      <c r="E19" s="60"/>
      <c r="F19" s="15" t="s">
        <v>675</v>
      </c>
      <c r="G19" s="232" t="s">
        <v>74</v>
      </c>
      <c r="H19" s="232" t="s">
        <v>689</v>
      </c>
      <c r="I19" s="232" t="s">
        <v>690</v>
      </c>
      <c r="O19" s="60"/>
      <c r="P19" s="60"/>
      <c r="Q19" s="60"/>
      <c r="R19" s="60"/>
      <c r="S19" s="60"/>
      <c r="T19" s="60"/>
      <c r="U19" s="60"/>
      <c r="V19" s="60"/>
    </row>
    <row r="20">
      <c r="A20" s="15" t="s">
        <v>679</v>
      </c>
      <c r="B20" s="15" t="s">
        <v>85</v>
      </c>
      <c r="C20" s="15" t="s">
        <v>691</v>
      </c>
      <c r="D20" s="232" t="s">
        <v>692</v>
      </c>
      <c r="E20" s="60"/>
      <c r="F20" s="15" t="s">
        <v>679</v>
      </c>
      <c r="G20" s="15" t="s">
        <v>205</v>
      </c>
      <c r="H20" s="15" t="s">
        <v>205</v>
      </c>
      <c r="I20" s="232" t="s">
        <v>673</v>
      </c>
      <c r="O20" s="60"/>
      <c r="P20" s="60"/>
      <c r="Q20" s="60"/>
      <c r="R20" s="60"/>
      <c r="S20" s="60"/>
      <c r="T20" s="60"/>
      <c r="U20" s="60"/>
      <c r="V20" s="60"/>
    </row>
    <row r="21">
      <c r="A21" s="15" t="s">
        <v>680</v>
      </c>
      <c r="B21" s="15" t="s">
        <v>72</v>
      </c>
      <c r="C21" s="15" t="s">
        <v>72</v>
      </c>
      <c r="D21" s="15" t="s">
        <v>677</v>
      </c>
      <c r="E21" s="60"/>
      <c r="F21" s="15" t="s">
        <v>680</v>
      </c>
      <c r="G21" s="15" t="s">
        <v>203</v>
      </c>
      <c r="H21" s="15" t="s">
        <v>203</v>
      </c>
      <c r="I21" s="232" t="s">
        <v>673</v>
      </c>
      <c r="O21" s="60"/>
      <c r="P21" s="60"/>
      <c r="Q21" s="60"/>
      <c r="R21" s="60"/>
      <c r="S21" s="60"/>
      <c r="T21" s="60"/>
      <c r="U21" s="60"/>
      <c r="V21" s="60"/>
    </row>
    <row r="22">
      <c r="A22" s="15" t="s">
        <v>682</v>
      </c>
      <c r="B22" s="15" t="s">
        <v>179</v>
      </c>
      <c r="C22" s="15" t="s">
        <v>179</v>
      </c>
      <c r="D22" s="15" t="s">
        <v>677</v>
      </c>
      <c r="E22" s="60"/>
      <c r="F22" s="15" t="s">
        <v>682</v>
      </c>
      <c r="G22" s="15" t="s">
        <v>92</v>
      </c>
      <c r="H22" s="15" t="s">
        <v>92</v>
      </c>
      <c r="I22" s="232" t="s">
        <v>673</v>
      </c>
      <c r="O22" s="60"/>
      <c r="P22" s="60"/>
      <c r="Q22" s="60"/>
      <c r="R22" s="60"/>
      <c r="S22" s="60"/>
      <c r="T22" s="60"/>
      <c r="U22" s="60"/>
      <c r="V22" s="60"/>
    </row>
    <row r="23">
      <c r="A23" s="15" t="s">
        <v>684</v>
      </c>
      <c r="B23" s="15" t="s">
        <v>122</v>
      </c>
      <c r="C23" s="232" t="s">
        <v>693</v>
      </c>
      <c r="D23" s="15" t="s">
        <v>677</v>
      </c>
      <c r="E23" s="60"/>
      <c r="F23" s="15" t="s">
        <v>684</v>
      </c>
      <c r="G23" s="15" t="s">
        <v>185</v>
      </c>
      <c r="H23" s="232" t="s">
        <v>185</v>
      </c>
      <c r="I23" s="15" t="s">
        <v>686</v>
      </c>
      <c r="O23" s="60"/>
      <c r="P23" s="60"/>
      <c r="Q23" s="60"/>
      <c r="R23" s="60"/>
      <c r="S23" s="60"/>
      <c r="T23" s="60"/>
      <c r="U23" s="60"/>
      <c r="V23" s="60"/>
    </row>
    <row r="24">
      <c r="A24" s="15" t="s">
        <v>685</v>
      </c>
      <c r="B24" s="15" t="s">
        <v>207</v>
      </c>
      <c r="C24" s="15" t="s">
        <v>694</v>
      </c>
      <c r="D24" s="15" t="s">
        <v>695</v>
      </c>
      <c r="E24" s="60"/>
      <c r="F24" s="15" t="s">
        <v>685</v>
      </c>
      <c r="G24" s="15" t="s">
        <v>173</v>
      </c>
      <c r="H24" s="15" t="s">
        <v>173</v>
      </c>
      <c r="I24" s="15" t="s">
        <v>677</v>
      </c>
      <c r="O24" s="60"/>
      <c r="P24" s="60"/>
      <c r="Q24" s="60"/>
      <c r="R24" s="60"/>
      <c r="S24" s="60"/>
      <c r="T24" s="60"/>
      <c r="U24" s="60"/>
      <c r="V24" s="60"/>
    </row>
    <row r="25">
      <c r="A25" s="15" t="s">
        <v>688</v>
      </c>
      <c r="B25" s="15" t="s">
        <v>696</v>
      </c>
      <c r="C25" s="232" t="s">
        <v>167</v>
      </c>
      <c r="D25" s="232" t="s">
        <v>677</v>
      </c>
      <c r="E25" s="60"/>
      <c r="F25" s="15" t="s">
        <v>688</v>
      </c>
      <c r="G25" s="15" t="s">
        <v>200</v>
      </c>
      <c r="H25" s="232" t="s">
        <v>697</v>
      </c>
      <c r="I25" s="232" t="s">
        <v>673</v>
      </c>
      <c r="O25" s="60"/>
      <c r="P25" s="60"/>
      <c r="Q25" s="60"/>
      <c r="R25" s="60"/>
      <c r="S25" s="60"/>
      <c r="T25" s="60"/>
      <c r="U25" s="60"/>
      <c r="V25" s="60"/>
    </row>
    <row r="26">
      <c r="E26" s="60"/>
      <c r="O26" s="60"/>
      <c r="P26" s="60"/>
      <c r="Q26" s="60"/>
      <c r="R26" s="60"/>
      <c r="S26" s="60"/>
      <c r="T26" s="60"/>
      <c r="U26" s="60"/>
      <c r="V26" s="60"/>
    </row>
    <row r="27">
      <c r="A27" s="83" t="s">
        <v>222</v>
      </c>
      <c r="E27" s="60"/>
      <c r="F27" s="83" t="s">
        <v>30</v>
      </c>
      <c r="O27" s="60"/>
      <c r="P27" s="60"/>
      <c r="Q27" s="60"/>
      <c r="R27" s="60"/>
      <c r="S27" s="60"/>
      <c r="T27" s="60"/>
      <c r="U27" s="60"/>
      <c r="V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O28" s="60"/>
      <c r="P28" s="60"/>
      <c r="Q28" s="60"/>
      <c r="R28" s="60"/>
      <c r="S28" s="60"/>
      <c r="T28" s="60"/>
      <c r="U28" s="60"/>
      <c r="V28" s="60"/>
    </row>
    <row r="29">
      <c r="A29" s="61" t="s">
        <v>668</v>
      </c>
      <c r="B29" s="61" t="s">
        <v>669</v>
      </c>
      <c r="C29" s="61" t="s">
        <v>670</v>
      </c>
      <c r="D29" s="61" t="s">
        <v>671</v>
      </c>
      <c r="E29" s="60"/>
      <c r="F29" s="61" t="s">
        <v>668</v>
      </c>
      <c r="G29" s="61" t="s">
        <v>669</v>
      </c>
      <c r="H29" s="61" t="s">
        <v>670</v>
      </c>
      <c r="I29" s="61" t="s">
        <v>671</v>
      </c>
      <c r="O29" s="60"/>
      <c r="P29" s="60"/>
      <c r="Q29" s="60"/>
      <c r="R29" s="60"/>
      <c r="S29" s="60"/>
      <c r="T29" s="60"/>
      <c r="U29" s="60"/>
      <c r="V29" s="60"/>
    </row>
    <row r="30">
      <c r="A30" s="15" t="s">
        <v>672</v>
      </c>
      <c r="B30" s="15" t="s">
        <v>392</v>
      </c>
      <c r="C30" s="15" t="s">
        <v>392</v>
      </c>
      <c r="D30" s="232" t="s">
        <v>673</v>
      </c>
      <c r="F30" s="15" t="s">
        <v>672</v>
      </c>
      <c r="G30" s="15" t="s">
        <v>197</v>
      </c>
      <c r="H30" s="15" t="s">
        <v>698</v>
      </c>
      <c r="I30" s="232" t="s">
        <v>673</v>
      </c>
      <c r="O30" s="60"/>
      <c r="P30" s="60"/>
      <c r="Q30" s="60"/>
      <c r="R30" s="60"/>
      <c r="S30" s="60"/>
      <c r="T30" s="60"/>
      <c r="U30" s="60"/>
      <c r="V30" s="60"/>
    </row>
    <row r="31">
      <c r="A31" s="15" t="s">
        <v>675</v>
      </c>
      <c r="B31" s="232" t="s">
        <v>348</v>
      </c>
      <c r="C31" s="232" t="s">
        <v>348</v>
      </c>
      <c r="D31" s="232" t="s">
        <v>695</v>
      </c>
      <c r="E31" s="60"/>
      <c r="F31" s="15" t="s">
        <v>675</v>
      </c>
      <c r="G31" s="232" t="s">
        <v>77</v>
      </c>
      <c r="H31" s="232" t="s">
        <v>699</v>
      </c>
      <c r="I31" s="232" t="s">
        <v>677</v>
      </c>
      <c r="O31" s="60"/>
      <c r="P31" s="60"/>
      <c r="Q31" s="60"/>
      <c r="R31" s="60"/>
      <c r="S31" s="60"/>
      <c r="T31" s="60"/>
      <c r="U31" s="60"/>
      <c r="V31" s="60"/>
    </row>
    <row r="32">
      <c r="A32" s="15" t="s">
        <v>679</v>
      </c>
      <c r="B32" s="15" t="s">
        <v>483</v>
      </c>
      <c r="C32" s="15" t="s">
        <v>700</v>
      </c>
      <c r="D32" s="232" t="s">
        <v>701</v>
      </c>
      <c r="E32" s="60"/>
      <c r="F32" s="15" t="s">
        <v>679</v>
      </c>
      <c r="G32" s="15" t="s">
        <v>702</v>
      </c>
      <c r="H32" s="15" t="s">
        <v>702</v>
      </c>
      <c r="I32" s="232" t="s">
        <v>690</v>
      </c>
      <c r="O32" s="60"/>
      <c r="P32" s="60"/>
      <c r="Q32" s="60"/>
      <c r="R32" s="60"/>
      <c r="S32" s="60"/>
      <c r="T32" s="60"/>
      <c r="U32" s="60"/>
      <c r="V32" s="60"/>
    </row>
    <row r="33">
      <c r="A33" s="15" t="s">
        <v>680</v>
      </c>
      <c r="B33" s="15" t="s">
        <v>400</v>
      </c>
      <c r="C33" s="232" t="s">
        <v>400</v>
      </c>
      <c r="D33" s="15" t="s">
        <v>701</v>
      </c>
      <c r="E33" s="60"/>
      <c r="F33" s="15" t="s">
        <v>680</v>
      </c>
      <c r="G33" s="15" t="s">
        <v>181</v>
      </c>
      <c r="H33" s="15" t="s">
        <v>703</v>
      </c>
      <c r="I33" s="232" t="s">
        <v>673</v>
      </c>
      <c r="O33" s="60"/>
      <c r="P33" s="60"/>
      <c r="Q33" s="60"/>
      <c r="R33" s="60"/>
      <c r="S33" s="60"/>
      <c r="T33" s="60"/>
      <c r="U33" s="60"/>
      <c r="V33" s="60"/>
    </row>
    <row r="34">
      <c r="A34" s="15" t="s">
        <v>682</v>
      </c>
      <c r="B34" s="15" t="s">
        <v>344</v>
      </c>
      <c r="C34" s="15" t="s">
        <v>704</v>
      </c>
      <c r="D34" s="15" t="s">
        <v>701</v>
      </c>
      <c r="E34" s="60"/>
      <c r="F34" s="15" t="s">
        <v>682</v>
      </c>
      <c r="G34" s="15" t="s">
        <v>165</v>
      </c>
      <c r="H34" s="15" t="s">
        <v>705</v>
      </c>
      <c r="I34" s="232" t="s">
        <v>677</v>
      </c>
      <c r="O34" s="60"/>
      <c r="P34" s="60"/>
      <c r="Q34" s="60"/>
      <c r="R34" s="60"/>
      <c r="S34" s="60"/>
      <c r="T34" s="60"/>
      <c r="U34" s="60"/>
      <c r="V34" s="60"/>
    </row>
    <row r="35">
      <c r="A35" s="15" t="s">
        <v>684</v>
      </c>
      <c r="B35" s="15" t="s">
        <v>396</v>
      </c>
      <c r="C35" s="232" t="s">
        <v>706</v>
      </c>
      <c r="D35" s="15" t="s">
        <v>701</v>
      </c>
      <c r="E35" s="60"/>
      <c r="F35" s="15" t="s">
        <v>684</v>
      </c>
      <c r="G35" s="15" t="s">
        <v>91</v>
      </c>
      <c r="H35" s="15" t="s">
        <v>91</v>
      </c>
      <c r="I35" s="15" t="s">
        <v>677</v>
      </c>
      <c r="O35" s="60"/>
      <c r="P35" s="60"/>
      <c r="Q35" s="60"/>
      <c r="R35" s="60"/>
      <c r="S35" s="60"/>
      <c r="T35" s="60"/>
      <c r="U35" s="60"/>
      <c r="V35" s="60"/>
    </row>
    <row r="36">
      <c r="A36" s="15" t="s">
        <v>685</v>
      </c>
      <c r="B36" s="15" t="s">
        <v>478</v>
      </c>
      <c r="C36" s="232" t="s">
        <v>707</v>
      </c>
      <c r="D36" s="15"/>
      <c r="E36" s="60"/>
      <c r="F36" s="15" t="s">
        <v>685</v>
      </c>
      <c r="G36" s="15" t="s">
        <v>73</v>
      </c>
      <c r="H36" s="15" t="s">
        <v>708</v>
      </c>
      <c r="I36" s="15" t="s">
        <v>677</v>
      </c>
      <c r="O36" s="60"/>
      <c r="P36" s="60"/>
      <c r="Q36" s="60"/>
      <c r="R36" s="60"/>
      <c r="S36" s="60"/>
      <c r="T36" s="60"/>
      <c r="U36" s="60"/>
      <c r="V36" s="60"/>
    </row>
    <row r="37">
      <c r="A37" s="15" t="s">
        <v>688</v>
      </c>
      <c r="B37" s="15" t="s">
        <v>538</v>
      </c>
      <c r="C37" s="15" t="s">
        <v>538</v>
      </c>
      <c r="D37" s="15"/>
      <c r="E37" s="60"/>
      <c r="F37" s="15" t="s">
        <v>688</v>
      </c>
      <c r="G37" s="15" t="s">
        <v>101</v>
      </c>
      <c r="H37" s="232"/>
      <c r="I37" s="232"/>
      <c r="O37" s="60"/>
      <c r="P37" s="60"/>
      <c r="Q37" s="60"/>
      <c r="R37" s="60"/>
      <c r="S37" s="60"/>
      <c r="T37" s="60"/>
      <c r="U37" s="60"/>
      <c r="V37" s="60"/>
    </row>
    <row r="38">
      <c r="E38" s="60"/>
      <c r="O38" s="60"/>
      <c r="P38" s="60"/>
      <c r="Q38" s="60"/>
      <c r="R38" s="60"/>
      <c r="S38" s="60"/>
      <c r="T38" s="60"/>
      <c r="U38" s="60"/>
      <c r="V38" s="60"/>
    </row>
    <row r="39">
      <c r="A39" s="83" t="s">
        <v>219</v>
      </c>
      <c r="E39" s="60"/>
      <c r="F39" s="83" t="s">
        <v>33</v>
      </c>
      <c r="O39" s="60"/>
      <c r="P39" s="60"/>
      <c r="Q39" s="60"/>
      <c r="R39" s="60"/>
      <c r="S39" s="60"/>
      <c r="T39" s="60"/>
      <c r="U39" s="60"/>
      <c r="V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O40" s="60"/>
      <c r="P40" s="60"/>
      <c r="Q40" s="60"/>
      <c r="R40" s="60"/>
      <c r="S40" s="60"/>
      <c r="T40" s="60"/>
      <c r="U40" s="60"/>
      <c r="V40" s="60"/>
    </row>
    <row r="41">
      <c r="A41" s="61" t="s">
        <v>668</v>
      </c>
      <c r="B41" s="61" t="s">
        <v>669</v>
      </c>
      <c r="C41" s="61" t="s">
        <v>670</v>
      </c>
      <c r="D41" s="61" t="s">
        <v>671</v>
      </c>
      <c r="E41" s="60"/>
      <c r="F41" s="61" t="s">
        <v>668</v>
      </c>
      <c r="G41" s="61" t="s">
        <v>669</v>
      </c>
      <c r="H41" s="61" t="s">
        <v>670</v>
      </c>
      <c r="I41" s="61" t="s">
        <v>671</v>
      </c>
      <c r="O41" s="60"/>
      <c r="P41" s="60"/>
      <c r="Q41" s="60"/>
      <c r="R41" s="60"/>
      <c r="S41" s="60"/>
      <c r="T41" s="60"/>
      <c r="U41" s="60"/>
      <c r="V41" s="60"/>
    </row>
    <row r="42">
      <c r="A42" s="15" t="s">
        <v>672</v>
      </c>
      <c r="B42" s="15" t="s">
        <v>319</v>
      </c>
      <c r="C42" s="15" t="s">
        <v>429</v>
      </c>
      <c r="D42" s="232" t="s">
        <v>673</v>
      </c>
      <c r="E42" s="60"/>
      <c r="F42" s="15" t="s">
        <v>672</v>
      </c>
      <c r="G42" s="15" t="s">
        <v>71</v>
      </c>
      <c r="H42" s="15" t="s">
        <v>71</v>
      </c>
      <c r="I42" s="232" t="s">
        <v>673</v>
      </c>
      <c r="O42" s="60"/>
      <c r="P42" s="60"/>
      <c r="Q42" s="60"/>
      <c r="R42" s="60"/>
      <c r="S42" s="60"/>
      <c r="T42" s="60"/>
      <c r="U42" s="60"/>
      <c r="V42" s="60"/>
    </row>
    <row r="43">
      <c r="A43" s="15" t="s">
        <v>675</v>
      </c>
      <c r="B43" s="232" t="s">
        <v>328</v>
      </c>
      <c r="C43" s="232" t="s">
        <v>328</v>
      </c>
      <c r="D43" s="15" t="s">
        <v>673</v>
      </c>
      <c r="E43" s="60"/>
      <c r="F43" s="15" t="s">
        <v>675</v>
      </c>
      <c r="G43" s="232" t="s">
        <v>709</v>
      </c>
      <c r="H43" s="232" t="s">
        <v>710</v>
      </c>
      <c r="I43" s="232" t="s">
        <v>673</v>
      </c>
      <c r="O43" s="60"/>
      <c r="P43" s="60"/>
      <c r="Q43" s="60"/>
      <c r="R43" s="60"/>
      <c r="S43" s="60"/>
      <c r="T43" s="60"/>
      <c r="U43" s="60"/>
      <c r="V43" s="60"/>
    </row>
    <row r="44">
      <c r="A44" s="15" t="s">
        <v>679</v>
      </c>
      <c r="B44" s="15" t="s">
        <v>323</v>
      </c>
      <c r="C44" s="15" t="s">
        <v>323</v>
      </c>
      <c r="D44" s="232" t="s">
        <v>695</v>
      </c>
      <c r="E44" s="60"/>
      <c r="F44" s="15" t="s">
        <v>679</v>
      </c>
      <c r="G44" s="15" t="s">
        <v>75</v>
      </c>
      <c r="H44" s="15" t="s">
        <v>75</v>
      </c>
      <c r="I44" s="232" t="s">
        <v>673</v>
      </c>
      <c r="O44" s="60"/>
      <c r="P44" s="60"/>
      <c r="Q44" s="60"/>
      <c r="R44" s="60"/>
      <c r="S44" s="60"/>
      <c r="T44" s="60"/>
      <c r="U44" s="60"/>
      <c r="V44" s="60"/>
    </row>
    <row r="45">
      <c r="A45" s="15" t="s">
        <v>680</v>
      </c>
      <c r="B45" s="15" t="s">
        <v>368</v>
      </c>
      <c r="C45" s="15"/>
      <c r="D45" s="232" t="s">
        <v>673</v>
      </c>
      <c r="E45" s="60"/>
      <c r="F45" s="15" t="s">
        <v>680</v>
      </c>
      <c r="G45" s="15" t="s">
        <v>188</v>
      </c>
      <c r="H45" s="15" t="s">
        <v>188</v>
      </c>
      <c r="I45" s="232" t="s">
        <v>673</v>
      </c>
      <c r="O45" s="60"/>
      <c r="P45" s="60"/>
      <c r="Q45" s="60"/>
      <c r="R45" s="60"/>
      <c r="S45" s="60"/>
      <c r="T45" s="60"/>
      <c r="U45" s="60"/>
      <c r="V45" s="60"/>
    </row>
    <row r="46">
      <c r="A46" s="15" t="s">
        <v>682</v>
      </c>
      <c r="B46" s="15" t="s">
        <v>553</v>
      </c>
      <c r="C46" s="15" t="s">
        <v>459</v>
      </c>
      <c r="D46" s="232" t="s">
        <v>673</v>
      </c>
      <c r="E46" s="60"/>
      <c r="F46" s="15" t="s">
        <v>682</v>
      </c>
      <c r="G46" s="15" t="s">
        <v>212</v>
      </c>
      <c r="H46" s="15" t="s">
        <v>93</v>
      </c>
      <c r="I46" s="232" t="s">
        <v>673</v>
      </c>
      <c r="O46" s="60"/>
      <c r="P46" s="60"/>
      <c r="Q46" s="60"/>
      <c r="R46" s="60"/>
      <c r="S46" s="60"/>
      <c r="T46" s="60"/>
      <c r="U46" s="60"/>
      <c r="V46" s="60"/>
    </row>
    <row r="47">
      <c r="A47" s="15" t="s">
        <v>684</v>
      </c>
      <c r="B47" s="15" t="s">
        <v>316</v>
      </c>
      <c r="C47" s="15" t="s">
        <v>316</v>
      </c>
      <c r="D47" s="15" t="s">
        <v>673</v>
      </c>
      <c r="E47" s="60"/>
      <c r="F47" s="15" t="s">
        <v>684</v>
      </c>
      <c r="G47" s="15" t="s">
        <v>79</v>
      </c>
      <c r="H47" s="15" t="s">
        <v>79</v>
      </c>
      <c r="I47" s="232" t="s">
        <v>673</v>
      </c>
      <c r="O47" s="60"/>
      <c r="P47" s="60"/>
      <c r="Q47" s="60"/>
      <c r="R47" s="60"/>
      <c r="S47" s="60"/>
      <c r="T47" s="60"/>
      <c r="U47" s="60"/>
      <c r="V47" s="60"/>
    </row>
    <row r="48">
      <c r="A48" s="15" t="s">
        <v>685</v>
      </c>
      <c r="B48" s="15" t="s">
        <v>415</v>
      </c>
      <c r="C48" s="15" t="s">
        <v>415</v>
      </c>
      <c r="D48" s="232" t="s">
        <v>673</v>
      </c>
      <c r="E48" s="60"/>
      <c r="F48" s="15" t="s">
        <v>685</v>
      </c>
      <c r="G48" s="15" t="s">
        <v>83</v>
      </c>
      <c r="H48" s="15" t="s">
        <v>83</v>
      </c>
      <c r="I48" s="232" t="s">
        <v>673</v>
      </c>
      <c r="O48" s="60"/>
      <c r="P48" s="60"/>
      <c r="Q48" s="60"/>
      <c r="R48" s="60"/>
      <c r="S48" s="60"/>
      <c r="T48" s="60"/>
      <c r="U48" s="60"/>
      <c r="V48" s="60"/>
    </row>
    <row r="49">
      <c r="A49" s="15" t="s">
        <v>688</v>
      </c>
      <c r="B49" s="15" t="s">
        <v>551</v>
      </c>
      <c r="C49" s="15" t="s">
        <v>551</v>
      </c>
      <c r="D49" s="15" t="s">
        <v>673</v>
      </c>
      <c r="E49" s="60"/>
      <c r="F49" s="15" t="s">
        <v>688</v>
      </c>
      <c r="G49" s="15" t="s">
        <v>623</v>
      </c>
      <c r="H49" s="232" t="s">
        <v>187</v>
      </c>
      <c r="I49" s="232" t="s">
        <v>673</v>
      </c>
      <c r="O49" s="60"/>
      <c r="P49" s="60"/>
      <c r="Q49" s="60"/>
      <c r="R49" s="60"/>
      <c r="S49" s="60"/>
      <c r="T49" s="60"/>
      <c r="U49" s="60"/>
      <c r="V49" s="60"/>
    </row>
    <row r="50">
      <c r="E50" s="60"/>
      <c r="O50" s="60"/>
      <c r="P50" s="60"/>
      <c r="Q50" s="60"/>
      <c r="R50" s="60"/>
      <c r="S50" s="60"/>
      <c r="T50" s="60"/>
      <c r="U50" s="60"/>
      <c r="V50" s="60"/>
    </row>
    <row r="51">
      <c r="A51" s="83" t="s">
        <v>217</v>
      </c>
      <c r="E51" s="60"/>
      <c r="F51" s="83" t="s">
        <v>227</v>
      </c>
      <c r="O51" s="60"/>
      <c r="P51" s="60"/>
      <c r="Q51" s="60"/>
      <c r="R51" s="60"/>
      <c r="S51" s="60"/>
      <c r="T51" s="60"/>
      <c r="U51" s="60"/>
      <c r="V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O52" s="60"/>
      <c r="P52" s="60"/>
      <c r="Q52" s="60"/>
      <c r="R52" s="60"/>
      <c r="S52" s="60"/>
      <c r="T52" s="60"/>
      <c r="U52" s="60"/>
      <c r="V52" s="60"/>
    </row>
    <row r="53">
      <c r="A53" s="61" t="s">
        <v>668</v>
      </c>
      <c r="B53" s="61" t="s">
        <v>669</v>
      </c>
      <c r="C53" s="61" t="s">
        <v>670</v>
      </c>
      <c r="D53" s="61" t="s">
        <v>671</v>
      </c>
      <c r="E53" s="60"/>
      <c r="F53" s="61" t="s">
        <v>668</v>
      </c>
      <c r="G53" s="61" t="s">
        <v>669</v>
      </c>
      <c r="H53" s="61" t="s">
        <v>670</v>
      </c>
      <c r="I53" s="61" t="s">
        <v>671</v>
      </c>
      <c r="O53" s="60"/>
      <c r="P53" s="60"/>
      <c r="Q53" s="60"/>
      <c r="R53" s="60"/>
      <c r="S53" s="60"/>
      <c r="T53" s="60"/>
      <c r="U53" s="60"/>
      <c r="V53" s="60"/>
    </row>
    <row r="54">
      <c r="A54" s="15" t="s">
        <v>672</v>
      </c>
      <c r="B54" s="15" t="s">
        <v>317</v>
      </c>
      <c r="C54" s="15" t="s">
        <v>317</v>
      </c>
      <c r="D54" s="232" t="s">
        <v>686</v>
      </c>
      <c r="E54" s="60"/>
      <c r="F54" s="15" t="s">
        <v>672</v>
      </c>
      <c r="G54" s="15" t="s">
        <v>382</v>
      </c>
      <c r="H54" s="15" t="s">
        <v>382</v>
      </c>
      <c r="I54" s="232" t="s">
        <v>673</v>
      </c>
      <c r="O54" s="60"/>
      <c r="P54" s="60"/>
      <c r="Q54" s="60"/>
      <c r="R54" s="60"/>
      <c r="S54" s="60"/>
      <c r="T54" s="60"/>
      <c r="U54" s="60"/>
      <c r="V54" s="60"/>
    </row>
    <row r="55">
      <c r="A55" s="15" t="s">
        <v>675</v>
      </c>
      <c r="B55" s="232" t="s">
        <v>390</v>
      </c>
      <c r="C55" s="232" t="s">
        <v>390</v>
      </c>
      <c r="D55" s="232" t="s">
        <v>677</v>
      </c>
      <c r="E55" s="60"/>
      <c r="F55" s="15" t="s">
        <v>675</v>
      </c>
      <c r="G55" s="232" t="s">
        <v>414</v>
      </c>
      <c r="H55" s="232" t="s">
        <v>414</v>
      </c>
      <c r="I55" s="232" t="s">
        <v>673</v>
      </c>
      <c r="O55" s="60"/>
      <c r="P55" s="60"/>
      <c r="Q55" s="60"/>
      <c r="R55" s="60"/>
      <c r="S55" s="60"/>
      <c r="T55" s="60"/>
      <c r="U55" s="60"/>
      <c r="V55" s="60"/>
    </row>
    <row r="56">
      <c r="A56" s="15" t="s">
        <v>679</v>
      </c>
      <c r="B56" s="15" t="s">
        <v>446</v>
      </c>
      <c r="C56" s="15" t="s">
        <v>711</v>
      </c>
      <c r="D56" s="232" t="s">
        <v>677</v>
      </c>
      <c r="E56" s="60"/>
      <c r="F56" s="15" t="s">
        <v>679</v>
      </c>
      <c r="G56" s="15" t="s">
        <v>378</v>
      </c>
      <c r="H56" s="15" t="s">
        <v>378</v>
      </c>
      <c r="I56" s="232" t="s">
        <v>695</v>
      </c>
      <c r="O56" s="60"/>
      <c r="P56" s="60"/>
      <c r="Q56" s="60"/>
      <c r="R56" s="60"/>
      <c r="S56" s="60"/>
      <c r="T56" s="60"/>
      <c r="U56" s="60"/>
      <c r="V56" s="60"/>
    </row>
    <row r="57">
      <c r="A57" s="15" t="s">
        <v>680</v>
      </c>
      <c r="B57" s="15" t="s">
        <v>457</v>
      </c>
      <c r="C57" s="15" t="s">
        <v>712</v>
      </c>
      <c r="D57" s="232" t="s">
        <v>677</v>
      </c>
      <c r="E57" s="60"/>
      <c r="F57" s="15" t="s">
        <v>680</v>
      </c>
      <c r="G57" s="15" t="s">
        <v>374</v>
      </c>
      <c r="H57" s="15" t="s">
        <v>374</v>
      </c>
      <c r="I57" s="232"/>
      <c r="O57" s="60"/>
      <c r="P57" s="60"/>
      <c r="Q57" s="60"/>
      <c r="R57" s="60"/>
      <c r="S57" s="60"/>
      <c r="T57" s="60"/>
      <c r="U57" s="60"/>
      <c r="V57" s="60"/>
    </row>
    <row r="58">
      <c r="A58" s="15" t="s">
        <v>682</v>
      </c>
      <c r="B58" s="15" t="s">
        <v>535</v>
      </c>
      <c r="C58" s="15" t="s">
        <v>713</v>
      </c>
      <c r="D58" s="232" t="s">
        <v>673</v>
      </c>
      <c r="E58" s="60"/>
      <c r="F58" s="15" t="s">
        <v>682</v>
      </c>
      <c r="G58" s="15" t="s">
        <v>412</v>
      </c>
      <c r="H58" s="15" t="s">
        <v>412</v>
      </c>
      <c r="I58" s="232"/>
      <c r="O58" s="60"/>
      <c r="P58" s="60"/>
      <c r="Q58" s="60"/>
      <c r="R58" s="60"/>
      <c r="S58" s="60"/>
      <c r="T58" s="60"/>
      <c r="U58" s="60"/>
      <c r="V58" s="60"/>
    </row>
    <row r="59">
      <c r="A59" s="15" t="s">
        <v>684</v>
      </c>
      <c r="B59" s="15" t="s">
        <v>541</v>
      </c>
      <c r="C59" s="232" t="s">
        <v>714</v>
      </c>
      <c r="D59" s="15" t="s">
        <v>686</v>
      </c>
      <c r="E59" s="60"/>
      <c r="F59" s="15" t="s">
        <v>684</v>
      </c>
      <c r="G59" s="15" t="s">
        <v>385</v>
      </c>
      <c r="H59" s="15" t="s">
        <v>385</v>
      </c>
      <c r="I59" s="15"/>
      <c r="O59" s="60"/>
      <c r="P59" s="60"/>
      <c r="Q59" s="60"/>
      <c r="R59" s="60"/>
      <c r="S59" s="60"/>
      <c r="T59" s="60"/>
      <c r="U59" s="60"/>
      <c r="V59" s="60"/>
    </row>
    <row r="60">
      <c r="A60" s="15" t="s">
        <v>685</v>
      </c>
      <c r="B60" s="15" t="s">
        <v>324</v>
      </c>
      <c r="C60" s="15" t="s">
        <v>324</v>
      </c>
      <c r="D60" s="15" t="s">
        <v>715</v>
      </c>
      <c r="E60" s="60"/>
      <c r="F60" s="15" t="s">
        <v>685</v>
      </c>
      <c r="G60" s="15" t="s">
        <v>371</v>
      </c>
      <c r="H60" s="15" t="s">
        <v>371</v>
      </c>
      <c r="I60" s="15"/>
      <c r="O60" s="60"/>
      <c r="P60" s="60"/>
      <c r="Q60" s="60"/>
      <c r="R60" s="60"/>
      <c r="S60" s="60"/>
      <c r="T60" s="60"/>
      <c r="U60" s="60"/>
      <c r="V60" s="60"/>
    </row>
    <row r="61">
      <c r="A61" s="15" t="s">
        <v>688</v>
      </c>
      <c r="B61" s="15" t="s">
        <v>508</v>
      </c>
      <c r="C61" s="232"/>
      <c r="D61" s="232"/>
      <c r="E61" s="60"/>
      <c r="F61" s="15" t="s">
        <v>688</v>
      </c>
      <c r="G61" s="15" t="s">
        <v>500</v>
      </c>
      <c r="H61" s="232" t="s">
        <v>500</v>
      </c>
      <c r="I61" s="232" t="s">
        <v>673</v>
      </c>
      <c r="O61" s="60"/>
      <c r="P61" s="60"/>
      <c r="Q61" s="60"/>
      <c r="R61" s="60"/>
      <c r="S61" s="60"/>
      <c r="T61" s="60"/>
      <c r="U61" s="60"/>
      <c r="V61" s="60"/>
    </row>
    <row r="62">
      <c r="E62" s="60"/>
      <c r="O62" s="60"/>
      <c r="P62" s="60"/>
      <c r="Q62" s="60"/>
      <c r="R62" s="60"/>
      <c r="S62" s="60"/>
      <c r="T62" s="60"/>
      <c r="U62" s="60"/>
      <c r="V62" s="60"/>
    </row>
    <row r="63">
      <c r="A63" s="83" t="s">
        <v>25</v>
      </c>
      <c r="E63" s="60"/>
      <c r="F63" s="83" t="s">
        <v>223</v>
      </c>
      <c r="O63" s="60"/>
      <c r="P63" s="60"/>
      <c r="Q63" s="60"/>
      <c r="R63" s="60"/>
      <c r="S63" s="60"/>
      <c r="T63" s="60"/>
      <c r="U63" s="60"/>
      <c r="V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O64" s="60"/>
      <c r="P64" s="60"/>
      <c r="Q64" s="60"/>
      <c r="R64" s="60"/>
      <c r="S64" s="60"/>
      <c r="T64" s="60"/>
      <c r="U64" s="60"/>
      <c r="V64" s="60"/>
    </row>
    <row r="65">
      <c r="A65" s="61" t="s">
        <v>668</v>
      </c>
      <c r="B65" s="61" t="s">
        <v>669</v>
      </c>
      <c r="C65" s="61" t="s">
        <v>670</v>
      </c>
      <c r="D65" s="61" t="s">
        <v>671</v>
      </c>
      <c r="E65" s="60"/>
      <c r="F65" s="61" t="s">
        <v>668</v>
      </c>
      <c r="G65" s="61" t="s">
        <v>669</v>
      </c>
      <c r="H65" s="61" t="s">
        <v>670</v>
      </c>
      <c r="I65" s="61" t="s">
        <v>671</v>
      </c>
      <c r="O65" s="60"/>
      <c r="P65" s="60"/>
      <c r="Q65" s="60"/>
      <c r="R65" s="60"/>
      <c r="S65" s="60"/>
      <c r="T65" s="60"/>
      <c r="U65" s="60"/>
      <c r="V65" s="60"/>
    </row>
    <row r="66">
      <c r="A66" s="15" t="s">
        <v>672</v>
      </c>
      <c r="B66" s="15" t="s">
        <v>163</v>
      </c>
      <c r="C66" s="15" t="s">
        <v>56</v>
      </c>
      <c r="D66" s="232" t="s">
        <v>677</v>
      </c>
      <c r="E66" s="60"/>
      <c r="F66" s="15" t="s">
        <v>672</v>
      </c>
      <c r="G66" s="15" t="s">
        <v>349</v>
      </c>
      <c r="H66" s="15" t="s">
        <v>716</v>
      </c>
      <c r="I66" s="232" t="s">
        <v>677</v>
      </c>
      <c r="O66" s="60"/>
      <c r="P66" s="60"/>
      <c r="Q66" s="60"/>
      <c r="R66" s="60"/>
      <c r="S66" s="60"/>
      <c r="T66" s="60"/>
      <c r="U66" s="60"/>
      <c r="V66" s="60"/>
    </row>
    <row r="67">
      <c r="A67" s="15" t="s">
        <v>675</v>
      </c>
      <c r="B67" s="232" t="s">
        <v>164</v>
      </c>
      <c r="C67" s="232" t="s">
        <v>717</v>
      </c>
      <c r="D67" s="232" t="s">
        <v>677</v>
      </c>
      <c r="E67" s="60"/>
      <c r="F67" s="15" t="s">
        <v>675</v>
      </c>
      <c r="G67" s="232" t="s">
        <v>403</v>
      </c>
      <c r="H67" s="232" t="s">
        <v>365</v>
      </c>
      <c r="I67" s="232" t="s">
        <v>677</v>
      </c>
      <c r="O67" s="60"/>
      <c r="P67" s="60"/>
      <c r="Q67" s="60"/>
      <c r="R67" s="60"/>
      <c r="S67" s="60"/>
      <c r="T67" s="60"/>
      <c r="U67" s="60"/>
      <c r="V67" s="60"/>
    </row>
    <row r="68">
      <c r="A68" s="15" t="s">
        <v>679</v>
      </c>
      <c r="B68" s="15" t="s">
        <v>195</v>
      </c>
      <c r="C68" s="15" t="s">
        <v>423</v>
      </c>
      <c r="D68" s="232" t="s">
        <v>677</v>
      </c>
      <c r="E68" s="60"/>
      <c r="F68" s="15" t="s">
        <v>679</v>
      </c>
      <c r="G68" s="15" t="s">
        <v>433</v>
      </c>
      <c r="H68" s="15" t="s">
        <v>352</v>
      </c>
      <c r="I68" s="232" t="s">
        <v>677</v>
      </c>
      <c r="O68" s="60"/>
      <c r="P68" s="60"/>
      <c r="Q68" s="60"/>
      <c r="R68" s="60"/>
      <c r="S68" s="60"/>
      <c r="T68" s="60"/>
      <c r="U68" s="60"/>
      <c r="V68" s="60"/>
    </row>
    <row r="69">
      <c r="A69" s="15" t="s">
        <v>680</v>
      </c>
      <c r="B69" s="15" t="s">
        <v>178</v>
      </c>
      <c r="C69" s="15" t="s">
        <v>718</v>
      </c>
      <c r="D69" s="232" t="s">
        <v>677</v>
      </c>
      <c r="E69" s="60"/>
      <c r="F69" s="15" t="s">
        <v>680</v>
      </c>
      <c r="G69" s="15" t="s">
        <v>356</v>
      </c>
      <c r="H69" s="15" t="s">
        <v>719</v>
      </c>
      <c r="I69" s="232" t="s">
        <v>677</v>
      </c>
      <c r="O69" s="60"/>
      <c r="P69" s="60"/>
      <c r="Q69" s="60"/>
      <c r="R69" s="60"/>
      <c r="S69" s="60"/>
      <c r="T69" s="60"/>
      <c r="U69" s="60"/>
      <c r="V69" s="60"/>
    </row>
    <row r="70">
      <c r="A70" s="15" t="s">
        <v>682</v>
      </c>
      <c r="B70" s="15" t="s">
        <v>196</v>
      </c>
      <c r="C70" s="15" t="s">
        <v>720</v>
      </c>
      <c r="D70" s="232" t="s">
        <v>677</v>
      </c>
      <c r="E70" s="60"/>
      <c r="F70" s="15" t="s">
        <v>682</v>
      </c>
      <c r="G70" s="15" t="s">
        <v>406</v>
      </c>
      <c r="H70" s="15" t="s">
        <v>721</v>
      </c>
      <c r="I70" s="232" t="s">
        <v>677</v>
      </c>
      <c r="O70" s="60"/>
      <c r="P70" s="60"/>
      <c r="Q70" s="60"/>
      <c r="R70" s="60"/>
      <c r="S70" s="60"/>
      <c r="T70" s="60"/>
      <c r="U70" s="60"/>
      <c r="V70" s="60"/>
    </row>
    <row r="71">
      <c r="A71" s="15" t="s">
        <v>684</v>
      </c>
      <c r="B71" s="15" t="s">
        <v>61</v>
      </c>
      <c r="C71" s="232" t="s">
        <v>722</v>
      </c>
      <c r="D71" s="232" t="s">
        <v>677</v>
      </c>
      <c r="E71" s="60"/>
      <c r="F71" s="15" t="s">
        <v>684</v>
      </c>
      <c r="G71" s="15" t="s">
        <v>477</v>
      </c>
      <c r="H71" s="232" t="s">
        <v>477</v>
      </c>
      <c r="I71" s="232" t="s">
        <v>677</v>
      </c>
      <c r="O71" s="60"/>
      <c r="P71" s="60"/>
      <c r="Q71" s="60"/>
      <c r="R71" s="60"/>
      <c r="S71" s="60"/>
      <c r="T71" s="60"/>
      <c r="U71" s="60"/>
      <c r="V71" s="60"/>
    </row>
    <row r="72">
      <c r="A72" s="15" t="s">
        <v>685</v>
      </c>
      <c r="B72" s="15" t="s">
        <v>723</v>
      </c>
      <c r="C72" s="15" t="s">
        <v>550</v>
      </c>
      <c r="D72" s="232" t="s">
        <v>677</v>
      </c>
      <c r="E72" s="60"/>
      <c r="F72" s="15" t="s">
        <v>685</v>
      </c>
      <c r="G72" s="15" t="s">
        <v>476</v>
      </c>
      <c r="H72" s="15" t="s">
        <v>476</v>
      </c>
      <c r="I72" s="232"/>
      <c r="O72" s="60"/>
      <c r="P72" s="60"/>
      <c r="Q72" s="60"/>
      <c r="R72" s="60"/>
      <c r="S72" s="60"/>
      <c r="T72" s="60"/>
      <c r="U72" s="60"/>
      <c r="V72" s="60"/>
    </row>
    <row r="73">
      <c r="A73" s="15" t="s">
        <v>688</v>
      </c>
      <c r="B73" s="15" t="s">
        <v>166</v>
      </c>
      <c r="C73" s="232" t="s">
        <v>166</v>
      </c>
      <c r="D73" s="232" t="s">
        <v>677</v>
      </c>
      <c r="E73" s="60"/>
      <c r="F73" s="15" t="s">
        <v>688</v>
      </c>
      <c r="G73" s="15" t="s">
        <v>724</v>
      </c>
      <c r="H73" s="15"/>
      <c r="I73" s="232" t="s">
        <v>677</v>
      </c>
      <c r="O73" s="60"/>
      <c r="P73" s="60"/>
      <c r="Q73" s="60"/>
      <c r="R73" s="60"/>
      <c r="S73" s="60"/>
      <c r="T73" s="60"/>
      <c r="U73" s="60"/>
      <c r="V73" s="60"/>
    </row>
    <row r="74">
      <c r="E74" s="60"/>
      <c r="O74" s="60"/>
      <c r="P74" s="60"/>
      <c r="Q74" s="60"/>
      <c r="R74" s="60"/>
      <c r="S74" s="60"/>
      <c r="T74" s="60"/>
      <c r="U74" s="60"/>
      <c r="V74" s="60"/>
    </row>
    <row r="75">
      <c r="A75" s="83" t="s">
        <v>39</v>
      </c>
      <c r="E75" s="60"/>
      <c r="F75" s="83" t="s">
        <v>225</v>
      </c>
      <c r="O75" s="60"/>
      <c r="P75" s="60"/>
      <c r="Q75" s="60"/>
      <c r="R75" s="60"/>
      <c r="S75" s="60"/>
      <c r="T75" s="60"/>
      <c r="U75" s="60"/>
      <c r="V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O76" s="60"/>
      <c r="P76" s="60"/>
      <c r="Q76" s="60"/>
      <c r="R76" s="60"/>
      <c r="S76" s="60"/>
      <c r="T76" s="60"/>
      <c r="U76" s="60"/>
      <c r="V76" s="60"/>
    </row>
    <row r="77">
      <c r="A77" s="61" t="s">
        <v>668</v>
      </c>
      <c r="B77" s="61" t="s">
        <v>669</v>
      </c>
      <c r="C77" s="61" t="s">
        <v>670</v>
      </c>
      <c r="D77" s="61" t="s">
        <v>671</v>
      </c>
      <c r="E77" s="60"/>
      <c r="F77" s="61" t="s">
        <v>668</v>
      </c>
      <c r="G77" s="61" t="s">
        <v>669</v>
      </c>
      <c r="H77" s="61" t="s">
        <v>670</v>
      </c>
      <c r="I77" s="61" t="s">
        <v>671</v>
      </c>
      <c r="O77" s="60"/>
      <c r="P77" s="60"/>
      <c r="Q77" s="60"/>
      <c r="R77" s="60"/>
      <c r="S77" s="60"/>
      <c r="T77" s="60"/>
      <c r="U77" s="60"/>
      <c r="V77" s="60"/>
    </row>
    <row r="78">
      <c r="A78" s="15" t="s">
        <v>672</v>
      </c>
      <c r="B78" s="15" t="s">
        <v>126</v>
      </c>
      <c r="C78" s="15" t="s">
        <v>126</v>
      </c>
      <c r="D78" s="232" t="s">
        <v>690</v>
      </c>
      <c r="F78" s="15" t="s">
        <v>672</v>
      </c>
      <c r="G78" s="15" t="s">
        <v>367</v>
      </c>
      <c r="H78" s="15" t="s">
        <v>367</v>
      </c>
      <c r="I78" s="232" t="s">
        <v>673</v>
      </c>
      <c r="O78" s="60"/>
      <c r="P78" s="60"/>
      <c r="Q78" s="60"/>
      <c r="R78" s="60"/>
      <c r="S78" s="60"/>
      <c r="T78" s="60"/>
      <c r="U78" s="60"/>
      <c r="V78" s="60"/>
    </row>
    <row r="79">
      <c r="A79" s="15" t="s">
        <v>675</v>
      </c>
      <c r="B79" s="232" t="s">
        <v>118</v>
      </c>
      <c r="C79" s="232" t="s">
        <v>118</v>
      </c>
      <c r="D79" s="232" t="s">
        <v>677</v>
      </c>
      <c r="E79" s="60"/>
      <c r="F79" s="15" t="s">
        <v>675</v>
      </c>
      <c r="G79" s="232" t="s">
        <v>725</v>
      </c>
      <c r="H79" s="232" t="s">
        <v>726</v>
      </c>
      <c r="I79" s="232" t="s">
        <v>673</v>
      </c>
      <c r="O79" s="60"/>
      <c r="P79" s="60"/>
      <c r="Q79" s="60"/>
      <c r="R79" s="60"/>
      <c r="S79" s="60"/>
      <c r="T79" s="60"/>
      <c r="U79" s="60"/>
      <c r="V79" s="60"/>
    </row>
    <row r="80">
      <c r="A80" s="15" t="s">
        <v>679</v>
      </c>
      <c r="B80" s="15" t="s">
        <v>128</v>
      </c>
      <c r="C80" s="15" t="s">
        <v>128</v>
      </c>
      <c r="D80" s="232" t="s">
        <v>686</v>
      </c>
      <c r="E80" s="60"/>
      <c r="F80" s="15" t="s">
        <v>679</v>
      </c>
      <c r="G80" s="15" t="s">
        <v>410</v>
      </c>
      <c r="H80" s="15" t="s">
        <v>410</v>
      </c>
      <c r="I80" s="232" t="s">
        <v>695</v>
      </c>
      <c r="O80" s="60"/>
      <c r="P80" s="60"/>
      <c r="Q80" s="60"/>
      <c r="R80" s="60"/>
      <c r="S80" s="60"/>
      <c r="T80" s="60"/>
      <c r="U80" s="60"/>
      <c r="V80" s="60"/>
    </row>
    <row r="81">
      <c r="A81" s="15" t="s">
        <v>680</v>
      </c>
      <c r="B81" s="15" t="s">
        <v>120</v>
      </c>
      <c r="C81" s="15" t="s">
        <v>120</v>
      </c>
      <c r="D81" s="232" t="s">
        <v>690</v>
      </c>
      <c r="E81" s="60"/>
      <c r="F81" s="15" t="s">
        <v>680</v>
      </c>
      <c r="G81" s="15" t="s">
        <v>358</v>
      </c>
      <c r="H81" s="15" t="s">
        <v>727</v>
      </c>
      <c r="I81" s="232" t="s">
        <v>695</v>
      </c>
      <c r="O81" s="60"/>
      <c r="P81" s="60"/>
      <c r="Q81" s="60"/>
      <c r="R81" s="60"/>
      <c r="S81" s="60"/>
      <c r="T81" s="60"/>
      <c r="U81" s="60"/>
      <c r="V81" s="60"/>
    </row>
    <row r="82">
      <c r="A82" s="15" t="s">
        <v>682</v>
      </c>
      <c r="B82" s="15" t="s">
        <v>728</v>
      </c>
      <c r="C82" s="15" t="s">
        <v>131</v>
      </c>
      <c r="D82" s="232" t="s">
        <v>673</v>
      </c>
      <c r="E82" s="60"/>
      <c r="F82" s="15" t="s">
        <v>682</v>
      </c>
      <c r="G82" s="15" t="s">
        <v>351</v>
      </c>
      <c r="H82" s="15"/>
      <c r="I82" s="232" t="s">
        <v>673</v>
      </c>
      <c r="O82" s="60"/>
      <c r="P82" s="60"/>
      <c r="Q82" s="60"/>
      <c r="R82" s="60"/>
      <c r="S82" s="60"/>
      <c r="T82" s="60"/>
      <c r="U82" s="60"/>
      <c r="V82" s="60"/>
    </row>
    <row r="83">
      <c r="A83" s="15" t="s">
        <v>684</v>
      </c>
      <c r="B83" s="15" t="s">
        <v>174</v>
      </c>
      <c r="C83" s="232" t="s">
        <v>729</v>
      </c>
      <c r="D83" s="15" t="s">
        <v>677</v>
      </c>
      <c r="E83" s="60"/>
      <c r="F83" s="15" t="s">
        <v>684</v>
      </c>
      <c r="G83" s="15" t="s">
        <v>404</v>
      </c>
      <c r="H83" s="15" t="s">
        <v>404</v>
      </c>
      <c r="I83" s="232" t="s">
        <v>695</v>
      </c>
      <c r="O83" s="60"/>
      <c r="P83" s="60"/>
      <c r="Q83" s="60"/>
      <c r="R83" s="60"/>
      <c r="S83" s="60"/>
      <c r="T83" s="60"/>
      <c r="U83" s="60"/>
      <c r="V83" s="60"/>
    </row>
    <row r="84">
      <c r="A84" s="15" t="s">
        <v>685</v>
      </c>
      <c r="B84" s="15" t="s">
        <v>191</v>
      </c>
      <c r="C84" s="15" t="s">
        <v>191</v>
      </c>
      <c r="D84" s="15" t="s">
        <v>673</v>
      </c>
      <c r="E84" s="60"/>
      <c r="F84" s="15" t="s">
        <v>685</v>
      </c>
      <c r="G84" s="15" t="s">
        <v>475</v>
      </c>
      <c r="H84" s="15" t="s">
        <v>475</v>
      </c>
      <c r="I84" s="15"/>
      <c r="O84" s="60"/>
      <c r="P84" s="60"/>
      <c r="Q84" s="60"/>
      <c r="R84" s="60"/>
      <c r="S84" s="60"/>
      <c r="T84" s="60"/>
      <c r="U84" s="60"/>
      <c r="V84" s="60"/>
    </row>
    <row r="85">
      <c r="A85" s="15" t="s">
        <v>688</v>
      </c>
      <c r="B85" s="15" t="s">
        <v>192</v>
      </c>
      <c r="C85" s="15" t="s">
        <v>730</v>
      </c>
      <c r="D85" s="15" t="s">
        <v>673</v>
      </c>
      <c r="E85" s="60"/>
      <c r="F85" s="15" t="s">
        <v>688</v>
      </c>
      <c r="G85" s="15" t="s">
        <v>456</v>
      </c>
      <c r="H85" s="15" t="s">
        <v>456</v>
      </c>
      <c r="I85" s="232"/>
      <c r="O85" s="60"/>
      <c r="P85" s="60"/>
      <c r="Q85" s="60"/>
      <c r="R85" s="60"/>
      <c r="S85" s="60"/>
      <c r="T85" s="60"/>
      <c r="U85" s="60"/>
      <c r="V85" s="60"/>
    </row>
    <row r="86">
      <c r="E86" s="60"/>
      <c r="O86" s="60"/>
      <c r="P86" s="60"/>
      <c r="Q86" s="60"/>
      <c r="R86" s="60"/>
      <c r="S86" s="60"/>
      <c r="T86" s="60"/>
      <c r="U86" s="60"/>
      <c r="V86" s="60"/>
    </row>
    <row r="87">
      <c r="A87" s="83" t="s">
        <v>220</v>
      </c>
      <c r="E87" s="60"/>
      <c r="F87" s="83" t="s">
        <v>35</v>
      </c>
      <c r="O87" s="60"/>
      <c r="P87" s="60"/>
      <c r="Q87" s="60"/>
      <c r="R87" s="60"/>
      <c r="S87" s="60"/>
      <c r="T87" s="60"/>
      <c r="U87" s="60"/>
      <c r="V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O88" s="60"/>
      <c r="P88" s="60"/>
      <c r="Q88" s="60"/>
      <c r="R88" s="60"/>
      <c r="S88" s="60"/>
      <c r="T88" s="60"/>
      <c r="U88" s="60"/>
      <c r="V88" s="60"/>
    </row>
    <row r="89">
      <c r="A89" s="61" t="s">
        <v>668</v>
      </c>
      <c r="B89" s="61" t="s">
        <v>669</v>
      </c>
      <c r="C89" s="61" t="s">
        <v>670</v>
      </c>
      <c r="D89" s="61" t="s">
        <v>671</v>
      </c>
      <c r="E89" s="60"/>
      <c r="F89" s="61" t="s">
        <v>668</v>
      </c>
      <c r="G89" s="61" t="s">
        <v>669</v>
      </c>
      <c r="H89" s="61" t="s">
        <v>670</v>
      </c>
      <c r="I89" s="61" t="s">
        <v>671</v>
      </c>
      <c r="O89" s="60"/>
      <c r="P89" s="60"/>
      <c r="Q89" s="60"/>
      <c r="R89" s="60"/>
      <c r="S89" s="60"/>
      <c r="T89" s="60"/>
      <c r="U89" s="60"/>
      <c r="V89" s="60"/>
    </row>
    <row r="90">
      <c r="A90" s="15" t="s">
        <v>672</v>
      </c>
      <c r="B90" s="15" t="s">
        <v>554</v>
      </c>
      <c r="C90" s="15" t="s">
        <v>731</v>
      </c>
      <c r="D90" s="232" t="s">
        <v>692</v>
      </c>
      <c r="E90" s="60"/>
      <c r="F90" s="15" t="s">
        <v>672</v>
      </c>
      <c r="G90" s="15" t="s">
        <v>115</v>
      </c>
      <c r="H90" s="15" t="s">
        <v>115</v>
      </c>
      <c r="I90" s="232" t="s">
        <v>695</v>
      </c>
      <c r="O90" s="60"/>
      <c r="P90" s="60"/>
      <c r="Q90" s="60"/>
      <c r="R90" s="60"/>
      <c r="S90" s="60"/>
      <c r="T90" s="60"/>
      <c r="U90" s="60"/>
      <c r="V90" s="60"/>
    </row>
    <row r="91">
      <c r="A91" s="15" t="s">
        <v>675</v>
      </c>
      <c r="B91" s="232" t="s">
        <v>397</v>
      </c>
      <c r="C91" s="232" t="s">
        <v>732</v>
      </c>
      <c r="D91" s="15" t="s">
        <v>692</v>
      </c>
      <c r="E91" s="60"/>
      <c r="F91" s="15" t="s">
        <v>675</v>
      </c>
      <c r="G91" s="232" t="s">
        <v>201</v>
      </c>
      <c r="H91" s="232" t="s">
        <v>733</v>
      </c>
      <c r="I91" s="232" t="s">
        <v>673</v>
      </c>
      <c r="O91" s="60"/>
      <c r="P91" s="60"/>
      <c r="Q91" s="60"/>
      <c r="R91" s="60"/>
      <c r="S91" s="60"/>
      <c r="T91" s="60"/>
      <c r="U91" s="60"/>
      <c r="V91" s="60"/>
    </row>
    <row r="92">
      <c r="A92" s="15" t="s">
        <v>679</v>
      </c>
      <c r="B92" s="15" t="s">
        <v>391</v>
      </c>
      <c r="C92" s="15" t="s">
        <v>734</v>
      </c>
      <c r="D92" s="15" t="s">
        <v>692</v>
      </c>
      <c r="E92" s="60"/>
      <c r="F92" s="15" t="s">
        <v>679</v>
      </c>
      <c r="G92" s="15" t="s">
        <v>168</v>
      </c>
      <c r="H92" s="15" t="s">
        <v>168</v>
      </c>
      <c r="I92" s="232" t="s">
        <v>674</v>
      </c>
      <c r="O92" s="60"/>
      <c r="P92" s="60"/>
      <c r="Q92" s="60"/>
      <c r="R92" s="60"/>
      <c r="S92" s="60"/>
      <c r="T92" s="60"/>
      <c r="U92" s="60"/>
      <c r="V92" s="60"/>
    </row>
    <row r="93">
      <c r="A93" s="15" t="s">
        <v>680</v>
      </c>
      <c r="B93" s="15" t="s">
        <v>546</v>
      </c>
      <c r="C93" s="15" t="s">
        <v>735</v>
      </c>
      <c r="D93" s="232" t="s">
        <v>692</v>
      </c>
      <c r="E93" s="60"/>
      <c r="F93" s="15" t="s">
        <v>680</v>
      </c>
      <c r="G93" s="15" t="s">
        <v>208</v>
      </c>
      <c r="H93" s="15" t="s">
        <v>208</v>
      </c>
      <c r="I93" s="232" t="s">
        <v>677</v>
      </c>
      <c r="O93" s="60"/>
      <c r="P93" s="60"/>
      <c r="Q93" s="60"/>
      <c r="R93" s="60"/>
      <c r="S93" s="60"/>
      <c r="T93" s="60"/>
      <c r="U93" s="60"/>
      <c r="V93" s="60"/>
    </row>
    <row r="94">
      <c r="A94" s="15" t="s">
        <v>682</v>
      </c>
      <c r="B94" s="15" t="s">
        <v>395</v>
      </c>
      <c r="C94" s="15" t="s">
        <v>736</v>
      </c>
      <c r="D94" s="232" t="s">
        <v>692</v>
      </c>
      <c r="E94" s="60"/>
      <c r="F94" s="15" t="s">
        <v>682</v>
      </c>
      <c r="G94" s="15" t="s">
        <v>105</v>
      </c>
      <c r="H94" s="15" t="s">
        <v>105</v>
      </c>
      <c r="I94" s="232" t="s">
        <v>677</v>
      </c>
      <c r="O94" s="60"/>
      <c r="P94" s="60"/>
      <c r="Q94" s="60"/>
      <c r="R94" s="60"/>
      <c r="S94" s="60"/>
      <c r="T94" s="60"/>
      <c r="U94" s="60"/>
      <c r="V94" s="60"/>
    </row>
    <row r="95">
      <c r="A95" s="15" t="s">
        <v>684</v>
      </c>
      <c r="B95" s="15" t="s">
        <v>333</v>
      </c>
      <c r="C95" s="232" t="s">
        <v>737</v>
      </c>
      <c r="D95" s="15" t="s">
        <v>692</v>
      </c>
      <c r="E95" s="60"/>
      <c r="F95" s="15" t="s">
        <v>684</v>
      </c>
      <c r="G95" s="15" t="s">
        <v>206</v>
      </c>
      <c r="H95" s="15" t="s">
        <v>206</v>
      </c>
      <c r="I95" s="15" t="s">
        <v>677</v>
      </c>
      <c r="O95" s="60"/>
      <c r="P95" s="60"/>
      <c r="Q95" s="60"/>
      <c r="R95" s="60"/>
      <c r="S95" s="60"/>
      <c r="T95" s="60"/>
      <c r="U95" s="60"/>
      <c r="V95" s="60"/>
    </row>
    <row r="96">
      <c r="A96" s="15" t="s">
        <v>685</v>
      </c>
      <c r="B96" s="15" t="s">
        <v>393</v>
      </c>
      <c r="C96" s="15" t="s">
        <v>738</v>
      </c>
      <c r="D96" s="15" t="s">
        <v>692</v>
      </c>
      <c r="E96" s="60"/>
      <c r="F96" s="15" t="s">
        <v>685</v>
      </c>
      <c r="G96" s="15" t="s">
        <v>175</v>
      </c>
      <c r="H96" s="15" t="s">
        <v>175</v>
      </c>
      <c r="I96" s="15" t="s">
        <v>677</v>
      </c>
      <c r="O96" s="60"/>
      <c r="P96" s="60"/>
      <c r="Q96" s="60"/>
      <c r="R96" s="60"/>
      <c r="S96" s="60"/>
      <c r="T96" s="60"/>
      <c r="U96" s="60"/>
      <c r="V96" s="60"/>
    </row>
    <row r="97">
      <c r="A97" s="15" t="s">
        <v>688</v>
      </c>
      <c r="B97" s="15" t="s">
        <v>336</v>
      </c>
      <c r="C97" s="232" t="s">
        <v>739</v>
      </c>
      <c r="D97" s="232" t="s">
        <v>692</v>
      </c>
      <c r="E97" s="60"/>
      <c r="F97" s="15" t="s">
        <v>688</v>
      </c>
      <c r="G97" s="15" t="s">
        <v>170</v>
      </c>
      <c r="H97" s="15" t="s">
        <v>170</v>
      </c>
      <c r="I97" s="232"/>
      <c r="O97" s="60"/>
      <c r="P97" s="60"/>
      <c r="Q97" s="60"/>
      <c r="R97" s="60"/>
      <c r="S97" s="60"/>
      <c r="T97" s="60"/>
      <c r="U97" s="60"/>
      <c r="V97" s="60"/>
    </row>
    <row r="98">
      <c r="E98" s="60"/>
      <c r="O98" s="60"/>
      <c r="P98" s="60"/>
      <c r="Q98" s="60"/>
      <c r="R98" s="60"/>
      <c r="S98" s="60"/>
      <c r="T98" s="60"/>
      <c r="U98" s="60"/>
      <c r="V98" s="60"/>
    </row>
    <row r="99">
      <c r="A99" s="83" t="s">
        <v>218</v>
      </c>
      <c r="E99" s="60"/>
      <c r="F99" s="83" t="s">
        <v>28</v>
      </c>
      <c r="O99" s="60"/>
      <c r="P99" s="60"/>
      <c r="Q99" s="60"/>
      <c r="R99" s="60"/>
      <c r="S99" s="60"/>
      <c r="T99" s="60"/>
      <c r="U99" s="60"/>
      <c r="V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O100" s="60"/>
      <c r="P100" s="60"/>
      <c r="Q100" s="60"/>
      <c r="R100" s="60"/>
      <c r="S100" s="60"/>
      <c r="T100" s="60"/>
      <c r="U100" s="60"/>
      <c r="V100" s="60"/>
    </row>
    <row r="101">
      <c r="A101" s="61" t="s">
        <v>668</v>
      </c>
      <c r="B101" s="61" t="s">
        <v>669</v>
      </c>
      <c r="C101" s="61" t="s">
        <v>670</v>
      </c>
      <c r="D101" s="61" t="s">
        <v>671</v>
      </c>
      <c r="E101" s="60"/>
      <c r="F101" s="61" t="s">
        <v>668</v>
      </c>
      <c r="G101" s="61" t="s">
        <v>669</v>
      </c>
      <c r="H101" s="61" t="s">
        <v>670</v>
      </c>
      <c r="I101" s="61" t="s">
        <v>671</v>
      </c>
      <c r="O101" s="60"/>
      <c r="P101" s="60"/>
      <c r="Q101" s="60"/>
      <c r="R101" s="60"/>
      <c r="S101" s="60"/>
      <c r="T101" s="60"/>
      <c r="U101" s="60"/>
      <c r="V101" s="60"/>
    </row>
    <row r="102">
      <c r="A102" s="15" t="s">
        <v>672</v>
      </c>
      <c r="B102" s="15" t="s">
        <v>341</v>
      </c>
      <c r="C102" s="15" t="s">
        <v>740</v>
      </c>
      <c r="D102" s="232" t="s">
        <v>674</v>
      </c>
      <c r="E102" s="60"/>
      <c r="F102" s="15" t="s">
        <v>672</v>
      </c>
      <c r="G102" s="15" t="s">
        <v>54</v>
      </c>
      <c r="H102" s="15" t="s">
        <v>54</v>
      </c>
      <c r="I102" s="232" t="s">
        <v>673</v>
      </c>
      <c r="O102" s="60"/>
      <c r="P102" s="60"/>
      <c r="Q102" s="60"/>
      <c r="R102" s="60"/>
      <c r="S102" s="60"/>
      <c r="T102" s="60"/>
      <c r="U102" s="60"/>
      <c r="V102" s="60"/>
    </row>
    <row r="103">
      <c r="A103" s="15" t="s">
        <v>675</v>
      </c>
      <c r="B103" s="232" t="s">
        <v>497</v>
      </c>
      <c r="C103" s="232" t="s">
        <v>741</v>
      </c>
      <c r="D103" s="232" t="s">
        <v>674</v>
      </c>
      <c r="E103" s="60"/>
      <c r="F103" s="15" t="s">
        <v>675</v>
      </c>
      <c r="G103" s="232" t="s">
        <v>50</v>
      </c>
      <c r="H103" s="232"/>
      <c r="I103" s="232" t="s">
        <v>677</v>
      </c>
      <c r="O103" s="60"/>
      <c r="P103" s="60"/>
      <c r="Q103" s="60"/>
      <c r="R103" s="60"/>
      <c r="S103" s="60"/>
      <c r="T103" s="60"/>
      <c r="U103" s="60"/>
      <c r="V103" s="60"/>
    </row>
    <row r="104">
      <c r="A104" s="15" t="s">
        <v>679</v>
      </c>
      <c r="B104" s="15" t="s">
        <v>332</v>
      </c>
      <c r="C104" s="15" t="s">
        <v>332</v>
      </c>
      <c r="D104" s="232" t="s">
        <v>674</v>
      </c>
      <c r="E104" s="60"/>
      <c r="F104" s="15" t="s">
        <v>679</v>
      </c>
      <c r="G104" s="15" t="s">
        <v>68</v>
      </c>
      <c r="H104" s="15" t="s">
        <v>68</v>
      </c>
      <c r="I104" s="232" t="s">
        <v>677</v>
      </c>
      <c r="O104" s="60"/>
      <c r="P104" s="60"/>
      <c r="Q104" s="60"/>
      <c r="R104" s="60"/>
      <c r="S104" s="60"/>
      <c r="T104" s="60"/>
      <c r="U104" s="60"/>
      <c r="V104" s="60"/>
    </row>
    <row r="105">
      <c r="A105" s="15" t="s">
        <v>680</v>
      </c>
      <c r="B105" s="15" t="s">
        <v>338</v>
      </c>
      <c r="C105" s="15" t="s">
        <v>742</v>
      </c>
      <c r="D105" s="232" t="s">
        <v>674</v>
      </c>
      <c r="E105" s="60"/>
      <c r="F105" s="15" t="s">
        <v>680</v>
      </c>
      <c r="G105" s="15" t="s">
        <v>139</v>
      </c>
      <c r="H105" s="15" t="s">
        <v>743</v>
      </c>
      <c r="I105" s="232" t="s">
        <v>673</v>
      </c>
      <c r="O105" s="60"/>
      <c r="P105" s="60"/>
      <c r="Q105" s="60"/>
      <c r="R105" s="60"/>
      <c r="S105" s="60"/>
      <c r="T105" s="60"/>
      <c r="U105" s="60"/>
      <c r="V105" s="60"/>
    </row>
    <row r="106">
      <c r="A106" s="15" t="s">
        <v>682</v>
      </c>
      <c r="B106" s="15" t="s">
        <v>426</v>
      </c>
      <c r="C106" s="15" t="s">
        <v>426</v>
      </c>
      <c r="D106" s="232" t="s">
        <v>674</v>
      </c>
      <c r="E106" s="60"/>
      <c r="F106" s="15" t="s">
        <v>682</v>
      </c>
      <c r="G106" s="15" t="s">
        <v>140</v>
      </c>
      <c r="H106" s="15" t="s">
        <v>140</v>
      </c>
      <c r="I106" s="232" t="s">
        <v>686</v>
      </c>
      <c r="O106" s="60"/>
      <c r="P106" s="60"/>
      <c r="Q106" s="60"/>
      <c r="R106" s="60"/>
      <c r="S106" s="60"/>
      <c r="T106" s="60"/>
      <c r="U106" s="60"/>
      <c r="V106" s="60"/>
    </row>
    <row r="107">
      <c r="A107" s="15" t="s">
        <v>684</v>
      </c>
      <c r="B107" s="15" t="s">
        <v>539</v>
      </c>
      <c r="C107" s="15" t="s">
        <v>539</v>
      </c>
      <c r="D107" s="232" t="s">
        <v>674</v>
      </c>
      <c r="E107" s="60"/>
      <c r="F107" s="15" t="s">
        <v>684</v>
      </c>
      <c r="G107" s="15" t="s">
        <v>45</v>
      </c>
      <c r="H107" s="15" t="s">
        <v>45</v>
      </c>
      <c r="I107" s="15" t="s">
        <v>673</v>
      </c>
      <c r="O107" s="60"/>
      <c r="P107" s="60"/>
      <c r="Q107" s="60"/>
      <c r="R107" s="60"/>
      <c r="S107" s="60"/>
      <c r="T107" s="60"/>
      <c r="U107" s="60"/>
      <c r="V107" s="60"/>
    </row>
    <row r="108">
      <c r="A108" s="15" t="s">
        <v>685</v>
      </c>
      <c r="B108" s="15" t="s">
        <v>444</v>
      </c>
      <c r="C108" s="15" t="s">
        <v>444</v>
      </c>
      <c r="D108" s="232" t="s">
        <v>674</v>
      </c>
      <c r="E108" s="60"/>
      <c r="F108" s="15" t="s">
        <v>685</v>
      </c>
      <c r="G108" s="15" t="s">
        <v>744</v>
      </c>
      <c r="H108" s="15" t="s">
        <v>58</v>
      </c>
      <c r="I108" s="15" t="s">
        <v>677</v>
      </c>
      <c r="O108" s="60"/>
      <c r="P108" s="60"/>
      <c r="Q108" s="60"/>
      <c r="R108" s="60"/>
      <c r="S108" s="60"/>
      <c r="T108" s="60"/>
      <c r="U108" s="60"/>
      <c r="V108" s="60"/>
    </row>
    <row r="109">
      <c r="A109" s="15" t="s">
        <v>688</v>
      </c>
      <c r="B109" s="15" t="s">
        <v>528</v>
      </c>
      <c r="C109" s="15" t="s">
        <v>528</v>
      </c>
      <c r="D109" s="232" t="s">
        <v>674</v>
      </c>
      <c r="E109" s="60"/>
      <c r="F109" s="15" t="s">
        <v>688</v>
      </c>
      <c r="G109" s="15" t="s">
        <v>63</v>
      </c>
      <c r="H109" s="232" t="s">
        <v>745</v>
      </c>
      <c r="I109" s="232" t="s">
        <v>673</v>
      </c>
      <c r="O109" s="60"/>
      <c r="P109" s="60"/>
      <c r="Q109" s="60"/>
      <c r="R109" s="60"/>
      <c r="S109" s="60"/>
      <c r="T109" s="60"/>
      <c r="U109" s="60"/>
      <c r="V109" s="60"/>
    </row>
    <row r="110">
      <c r="E110" s="60"/>
      <c r="O110" s="60"/>
      <c r="P110" s="60"/>
      <c r="Q110" s="60"/>
      <c r="R110" s="60"/>
      <c r="S110" s="60"/>
      <c r="T110" s="60"/>
      <c r="U110" s="60"/>
      <c r="V110" s="60"/>
    </row>
    <row r="111">
      <c r="A111" s="83" t="s">
        <v>24</v>
      </c>
      <c r="E111" s="60"/>
      <c r="F111" s="83" t="s">
        <v>228</v>
      </c>
      <c r="O111" s="60"/>
      <c r="P111" s="60"/>
      <c r="Q111" s="60"/>
      <c r="R111" s="60"/>
      <c r="S111" s="60"/>
      <c r="T111" s="60"/>
      <c r="U111" s="60"/>
      <c r="V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O112" s="60"/>
      <c r="P112" s="60"/>
      <c r="Q112" s="60"/>
      <c r="R112" s="60"/>
      <c r="S112" s="60"/>
      <c r="T112" s="60"/>
      <c r="U112" s="60"/>
      <c r="V112" s="60"/>
    </row>
    <row r="113">
      <c r="A113" s="61" t="s">
        <v>668</v>
      </c>
      <c r="B113" s="61" t="s">
        <v>669</v>
      </c>
      <c r="C113" s="61" t="s">
        <v>670</v>
      </c>
      <c r="D113" s="61" t="s">
        <v>671</v>
      </c>
      <c r="E113" s="60"/>
      <c r="F113" s="61" t="s">
        <v>668</v>
      </c>
      <c r="G113" s="61" t="s">
        <v>669</v>
      </c>
      <c r="H113" s="61" t="s">
        <v>670</v>
      </c>
      <c r="I113" s="61" t="s">
        <v>671</v>
      </c>
      <c r="O113" s="60"/>
      <c r="P113" s="60"/>
      <c r="Q113" s="60"/>
      <c r="R113" s="60"/>
      <c r="S113" s="60"/>
      <c r="T113" s="60"/>
      <c r="U113" s="60"/>
      <c r="V113" s="60"/>
    </row>
    <row r="114">
      <c r="A114" s="15" t="s">
        <v>672</v>
      </c>
      <c r="B114" s="15" t="s">
        <v>46</v>
      </c>
      <c r="C114" s="15" t="s">
        <v>46</v>
      </c>
      <c r="D114" s="232" t="s">
        <v>677</v>
      </c>
      <c r="E114" s="60"/>
      <c r="F114" s="15" t="s">
        <v>672</v>
      </c>
      <c r="G114" s="15" t="s">
        <v>455</v>
      </c>
      <c r="H114" s="15" t="s">
        <v>455</v>
      </c>
      <c r="I114" s="232" t="s">
        <v>673</v>
      </c>
      <c r="O114" s="60"/>
      <c r="P114" s="60"/>
      <c r="Q114" s="60"/>
      <c r="R114" s="60"/>
      <c r="S114" s="60"/>
      <c r="T114" s="60"/>
      <c r="U114" s="60"/>
      <c r="V114" s="60"/>
    </row>
    <row r="115">
      <c r="A115" s="15" t="s">
        <v>675</v>
      </c>
      <c r="B115" s="232" t="s">
        <v>51</v>
      </c>
      <c r="C115" s="232" t="s">
        <v>746</v>
      </c>
      <c r="D115" s="232" t="s">
        <v>677</v>
      </c>
      <c r="E115" s="60"/>
      <c r="F115" s="15" t="s">
        <v>675</v>
      </c>
      <c r="G115" s="15" t="s">
        <v>383</v>
      </c>
      <c r="H115" s="15" t="s">
        <v>383</v>
      </c>
      <c r="I115" s="232" t="s">
        <v>695</v>
      </c>
      <c r="O115" s="60"/>
      <c r="P115" s="60"/>
      <c r="Q115" s="60"/>
      <c r="R115" s="60"/>
      <c r="S115" s="60"/>
      <c r="T115" s="60"/>
      <c r="U115" s="60"/>
      <c r="V115" s="60"/>
    </row>
    <row r="116">
      <c r="A116" s="15" t="s">
        <v>679</v>
      </c>
      <c r="B116" s="15" t="s">
        <v>60</v>
      </c>
      <c r="C116" s="15" t="s">
        <v>747</v>
      </c>
      <c r="D116" s="232" t="s">
        <v>677</v>
      </c>
      <c r="E116" s="60"/>
      <c r="F116" s="15" t="s">
        <v>679</v>
      </c>
      <c r="G116" s="15" t="s">
        <v>379</v>
      </c>
      <c r="H116" s="15" t="s">
        <v>379</v>
      </c>
      <c r="I116" s="232" t="s">
        <v>686</v>
      </c>
      <c r="O116" s="60"/>
      <c r="P116" s="60"/>
      <c r="Q116" s="60"/>
      <c r="R116" s="60"/>
      <c r="S116" s="60"/>
      <c r="T116" s="60"/>
      <c r="U116" s="60"/>
      <c r="V116" s="60"/>
    </row>
    <row r="117">
      <c r="A117" s="15" t="s">
        <v>680</v>
      </c>
      <c r="B117" s="15" t="s">
        <v>65</v>
      </c>
      <c r="C117" s="15" t="s">
        <v>748</v>
      </c>
      <c r="D117" s="232" t="s">
        <v>677</v>
      </c>
      <c r="E117" s="60"/>
      <c r="F117" s="15" t="s">
        <v>680</v>
      </c>
      <c r="G117" s="15" t="s">
        <v>372</v>
      </c>
      <c r="H117" s="15" t="s">
        <v>372</v>
      </c>
      <c r="I117" s="232" t="s">
        <v>673</v>
      </c>
      <c r="O117" s="60"/>
      <c r="P117" s="60"/>
      <c r="Q117" s="60"/>
      <c r="R117" s="60"/>
      <c r="S117" s="60"/>
      <c r="T117" s="60"/>
      <c r="U117" s="60"/>
      <c r="V117" s="60"/>
    </row>
    <row r="118">
      <c r="A118" s="15" t="s">
        <v>682</v>
      </c>
      <c r="B118" s="15" t="s">
        <v>41</v>
      </c>
      <c r="C118" s="15" t="s">
        <v>749</v>
      </c>
      <c r="D118" s="232" t="s">
        <v>677</v>
      </c>
      <c r="E118" s="60"/>
      <c r="F118" s="15" t="s">
        <v>682</v>
      </c>
      <c r="G118" s="15" t="s">
        <v>436</v>
      </c>
      <c r="H118" s="15" t="s">
        <v>750</v>
      </c>
      <c r="I118" s="15" t="s">
        <v>677</v>
      </c>
      <c r="O118" s="60"/>
      <c r="P118" s="60"/>
      <c r="Q118" s="60"/>
      <c r="R118" s="60"/>
      <c r="S118" s="60"/>
      <c r="T118" s="60"/>
      <c r="U118" s="60"/>
      <c r="V118" s="60"/>
    </row>
    <row r="119">
      <c r="A119" s="15" t="s">
        <v>684</v>
      </c>
      <c r="B119" s="15" t="s">
        <v>189</v>
      </c>
      <c r="C119" s="232" t="s">
        <v>751</v>
      </c>
      <c r="D119" s="232" t="s">
        <v>677</v>
      </c>
      <c r="E119" s="60"/>
      <c r="F119" s="15" t="s">
        <v>684</v>
      </c>
      <c r="G119" s="15" t="s">
        <v>467</v>
      </c>
      <c r="H119" s="232" t="s">
        <v>752</v>
      </c>
      <c r="I119" s="232" t="s">
        <v>695</v>
      </c>
      <c r="O119" s="60"/>
      <c r="P119" s="60"/>
      <c r="Q119" s="60"/>
      <c r="R119" s="60"/>
      <c r="S119" s="60"/>
      <c r="T119" s="60"/>
      <c r="U119" s="60"/>
      <c r="V119" s="60"/>
    </row>
    <row r="120">
      <c r="A120" s="15" t="s">
        <v>685</v>
      </c>
      <c r="B120" s="15" t="s">
        <v>55</v>
      </c>
      <c r="C120" s="15" t="s">
        <v>753</v>
      </c>
      <c r="D120" s="232" t="s">
        <v>677</v>
      </c>
      <c r="E120" s="60"/>
      <c r="F120" s="15" t="s">
        <v>685</v>
      </c>
      <c r="G120" s="232" t="s">
        <v>466</v>
      </c>
      <c r="H120" s="232"/>
      <c r="I120" s="232"/>
      <c r="O120" s="60"/>
      <c r="P120" s="60"/>
      <c r="Q120" s="60"/>
      <c r="R120" s="60"/>
      <c r="S120" s="60"/>
      <c r="T120" s="60"/>
      <c r="U120" s="60"/>
      <c r="V120" s="60"/>
    </row>
    <row r="121">
      <c r="A121" s="15" t="s">
        <v>688</v>
      </c>
      <c r="B121" s="15"/>
      <c r="C121" s="15"/>
      <c r="D121" s="15"/>
      <c r="E121" s="60"/>
      <c r="F121" s="15" t="s">
        <v>688</v>
      </c>
      <c r="G121" s="232"/>
      <c r="H121" s="232"/>
      <c r="I121" s="232"/>
      <c r="O121" s="60"/>
      <c r="P121" s="60"/>
      <c r="Q121" s="60"/>
      <c r="R121" s="60"/>
      <c r="S121" s="60"/>
      <c r="T121" s="60"/>
      <c r="U121" s="60"/>
      <c r="V121" s="60"/>
    </row>
    <row r="122">
      <c r="E122" s="60"/>
      <c r="O122" s="60"/>
      <c r="P122" s="60"/>
      <c r="Q122" s="60"/>
      <c r="R122" s="60"/>
      <c r="S122" s="60"/>
      <c r="T122" s="60"/>
      <c r="U122" s="60"/>
      <c r="V122" s="60"/>
    </row>
    <row r="123">
      <c r="A123" s="83" t="s">
        <v>27</v>
      </c>
      <c r="E123" s="60"/>
      <c r="F123" s="83" t="s">
        <v>36</v>
      </c>
      <c r="O123" s="60"/>
      <c r="P123" s="60"/>
      <c r="Q123" s="60"/>
      <c r="R123" s="60"/>
      <c r="S123" s="60"/>
      <c r="T123" s="60"/>
      <c r="U123" s="60"/>
      <c r="V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O124" s="60"/>
      <c r="P124" s="60"/>
      <c r="Q124" s="60"/>
      <c r="R124" s="60"/>
      <c r="S124" s="60"/>
      <c r="T124" s="60"/>
      <c r="U124" s="60"/>
      <c r="V124" s="60"/>
    </row>
    <row r="125">
      <c r="A125" s="61" t="s">
        <v>668</v>
      </c>
      <c r="B125" s="61" t="s">
        <v>669</v>
      </c>
      <c r="C125" s="61" t="s">
        <v>670</v>
      </c>
      <c r="D125" s="61" t="s">
        <v>671</v>
      </c>
      <c r="E125" s="60"/>
      <c r="F125" s="61" t="s">
        <v>668</v>
      </c>
      <c r="G125" s="61" t="s">
        <v>669</v>
      </c>
      <c r="H125" s="61" t="s">
        <v>670</v>
      </c>
      <c r="I125" s="61" t="s">
        <v>671</v>
      </c>
      <c r="O125" s="60"/>
      <c r="P125" s="60"/>
      <c r="Q125" s="60"/>
      <c r="R125" s="60"/>
      <c r="S125" s="60"/>
      <c r="T125" s="60"/>
      <c r="U125" s="60"/>
      <c r="V125" s="60"/>
    </row>
    <row r="126">
      <c r="A126" s="15" t="s">
        <v>672</v>
      </c>
      <c r="B126" s="15" t="s">
        <v>172</v>
      </c>
      <c r="C126" s="15" t="s">
        <v>172</v>
      </c>
      <c r="D126" s="232" t="s">
        <v>695</v>
      </c>
      <c r="E126" s="60"/>
      <c r="F126" s="15" t="s">
        <v>672</v>
      </c>
      <c r="G126" s="15" t="s">
        <v>184</v>
      </c>
      <c r="H126" s="15" t="s">
        <v>184</v>
      </c>
      <c r="I126" s="232" t="s">
        <v>677</v>
      </c>
      <c r="O126" s="60"/>
      <c r="P126" s="60"/>
      <c r="Q126" s="60"/>
      <c r="R126" s="60"/>
      <c r="S126" s="60"/>
      <c r="T126" s="60"/>
      <c r="U126" s="60"/>
      <c r="V126" s="60"/>
    </row>
    <row r="127">
      <c r="A127" s="15" t="s">
        <v>675</v>
      </c>
      <c r="B127" s="232" t="s">
        <v>57</v>
      </c>
      <c r="C127" s="232" t="s">
        <v>57</v>
      </c>
      <c r="D127" s="232" t="s">
        <v>715</v>
      </c>
      <c r="E127" s="60"/>
      <c r="F127" s="15" t="s">
        <v>675</v>
      </c>
      <c r="G127" s="232" t="s">
        <v>116</v>
      </c>
      <c r="H127" s="232" t="s">
        <v>754</v>
      </c>
      <c r="I127" s="232" t="s">
        <v>673</v>
      </c>
      <c r="O127" s="60"/>
      <c r="P127" s="60"/>
      <c r="Q127" s="60"/>
      <c r="R127" s="60"/>
      <c r="S127" s="60"/>
      <c r="T127" s="60"/>
      <c r="U127" s="60"/>
      <c r="V127" s="60"/>
    </row>
    <row r="128">
      <c r="A128" s="15" t="s">
        <v>679</v>
      </c>
      <c r="B128" s="15" t="s">
        <v>198</v>
      </c>
      <c r="C128" s="15" t="s">
        <v>198</v>
      </c>
      <c r="D128" s="232" t="s">
        <v>695</v>
      </c>
      <c r="E128" s="60"/>
      <c r="F128" s="15" t="s">
        <v>679</v>
      </c>
      <c r="G128" s="15" t="s">
        <v>199</v>
      </c>
      <c r="H128" s="15" t="s">
        <v>199</v>
      </c>
      <c r="I128" s="232" t="s">
        <v>695</v>
      </c>
      <c r="O128" s="60"/>
      <c r="P128" s="60"/>
      <c r="Q128" s="60"/>
      <c r="R128" s="60"/>
      <c r="S128" s="60"/>
      <c r="T128" s="60"/>
      <c r="U128" s="60"/>
      <c r="V128" s="60"/>
    </row>
    <row r="129">
      <c r="A129" s="15" t="s">
        <v>680</v>
      </c>
      <c r="B129" s="15" t="s">
        <v>194</v>
      </c>
      <c r="C129" s="15" t="s">
        <v>194</v>
      </c>
      <c r="D129" s="232" t="s">
        <v>695</v>
      </c>
      <c r="E129" s="60"/>
      <c r="F129" s="15" t="s">
        <v>680</v>
      </c>
      <c r="G129" s="15" t="s">
        <v>177</v>
      </c>
      <c r="H129" s="15" t="s">
        <v>755</v>
      </c>
      <c r="I129" s="232" t="s">
        <v>756</v>
      </c>
      <c r="O129" s="60"/>
      <c r="P129" s="60"/>
      <c r="Q129" s="60"/>
      <c r="R129" s="60"/>
      <c r="S129" s="60"/>
      <c r="T129" s="60"/>
      <c r="U129" s="60"/>
      <c r="V129" s="60"/>
    </row>
    <row r="130">
      <c r="A130" s="15" t="s">
        <v>682</v>
      </c>
      <c r="B130" s="15" t="s">
        <v>49</v>
      </c>
      <c r="C130" s="15" t="s">
        <v>506</v>
      </c>
      <c r="D130" s="232" t="s">
        <v>673</v>
      </c>
      <c r="E130" s="60"/>
      <c r="F130" s="15" t="s">
        <v>682</v>
      </c>
      <c r="G130" s="15" t="s">
        <v>106</v>
      </c>
      <c r="H130" s="15" t="s">
        <v>106</v>
      </c>
      <c r="I130" s="232" t="s">
        <v>677</v>
      </c>
      <c r="R130" s="60"/>
      <c r="S130" s="60"/>
      <c r="T130" s="60"/>
      <c r="U130" s="60"/>
      <c r="V130" s="60"/>
    </row>
    <row r="131">
      <c r="A131" s="15" t="s">
        <v>684</v>
      </c>
      <c r="B131" s="15" t="s">
        <v>176</v>
      </c>
      <c r="C131" s="15" t="s">
        <v>176</v>
      </c>
      <c r="D131" s="15" t="s">
        <v>695</v>
      </c>
      <c r="E131" s="60"/>
      <c r="F131" s="15" t="s">
        <v>684</v>
      </c>
      <c r="G131" s="15" t="s">
        <v>112</v>
      </c>
      <c r="H131" s="15" t="s">
        <v>112</v>
      </c>
      <c r="I131" s="15" t="s">
        <v>715</v>
      </c>
      <c r="R131" s="60"/>
      <c r="S131" s="60"/>
      <c r="T131" s="60"/>
      <c r="U131" s="60"/>
      <c r="V131" s="60"/>
    </row>
    <row r="132">
      <c r="A132" s="15" t="s">
        <v>685</v>
      </c>
      <c r="B132" s="15" t="s">
        <v>202</v>
      </c>
      <c r="C132" s="15" t="s">
        <v>202</v>
      </c>
      <c r="D132" s="15" t="s">
        <v>757</v>
      </c>
      <c r="E132" s="60"/>
      <c r="F132" s="15" t="s">
        <v>685</v>
      </c>
      <c r="G132" s="15" t="s">
        <v>370</v>
      </c>
      <c r="H132" s="15" t="s">
        <v>370</v>
      </c>
      <c r="I132" s="15" t="s">
        <v>677</v>
      </c>
      <c r="R132" s="60"/>
      <c r="S132" s="60"/>
      <c r="T132" s="60"/>
      <c r="U132" s="60"/>
      <c r="V132" s="60"/>
    </row>
    <row r="133">
      <c r="A133" s="15" t="s">
        <v>688</v>
      </c>
      <c r="B133" s="15" t="s">
        <v>193</v>
      </c>
      <c r="C133" s="15" t="s">
        <v>758</v>
      </c>
      <c r="D133" s="232" t="s">
        <v>673</v>
      </c>
      <c r="E133" s="60"/>
      <c r="F133" s="15" t="s">
        <v>688</v>
      </c>
      <c r="G133" s="15" t="s">
        <v>114</v>
      </c>
      <c r="H133" s="232" t="s">
        <v>759</v>
      </c>
      <c r="I133" s="232" t="s">
        <v>695</v>
      </c>
      <c r="O133" s="60"/>
      <c r="P133" s="60"/>
      <c r="Q133" s="60"/>
      <c r="R133" s="60"/>
      <c r="S133" s="60"/>
      <c r="T133" s="60"/>
      <c r="U133" s="60"/>
      <c r="V133" s="60"/>
    </row>
    <row r="134">
      <c r="E134" s="60"/>
      <c r="O134" s="60"/>
      <c r="P134" s="60"/>
      <c r="Q134" s="60"/>
      <c r="R134" s="60"/>
      <c r="S134" s="60"/>
      <c r="T134" s="60"/>
      <c r="U134" s="60"/>
      <c r="V134" s="60"/>
    </row>
    <row r="135">
      <c r="A135" s="83" t="s">
        <v>221</v>
      </c>
      <c r="E135" s="60"/>
      <c r="F135" s="83" t="s">
        <v>226</v>
      </c>
      <c r="O135" s="60"/>
      <c r="P135" s="60"/>
      <c r="Q135" s="60"/>
      <c r="R135" s="60"/>
      <c r="S135" s="60"/>
      <c r="T135" s="60"/>
      <c r="U135" s="60"/>
      <c r="V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O136" s="60"/>
      <c r="P136" s="60"/>
      <c r="Q136" s="60"/>
      <c r="R136" s="60"/>
      <c r="S136" s="60"/>
      <c r="T136" s="60"/>
      <c r="U136" s="60"/>
      <c r="V136" s="60"/>
    </row>
    <row r="137">
      <c r="A137" s="61" t="s">
        <v>668</v>
      </c>
      <c r="B137" s="61" t="s">
        <v>669</v>
      </c>
      <c r="C137" s="61" t="s">
        <v>670</v>
      </c>
      <c r="D137" s="61" t="s">
        <v>671</v>
      </c>
      <c r="E137" s="60"/>
      <c r="F137" s="61" t="s">
        <v>668</v>
      </c>
      <c r="G137" s="61" t="s">
        <v>669</v>
      </c>
      <c r="H137" s="61" t="s">
        <v>670</v>
      </c>
      <c r="I137" s="61" t="s">
        <v>671</v>
      </c>
      <c r="O137" s="60"/>
      <c r="P137" s="60"/>
      <c r="Q137" s="60"/>
      <c r="R137" s="60"/>
      <c r="S137" s="60"/>
      <c r="T137" s="60"/>
      <c r="U137" s="60"/>
      <c r="V137" s="60"/>
    </row>
    <row r="138">
      <c r="A138" s="15" t="s">
        <v>672</v>
      </c>
      <c r="B138" s="15" t="s">
        <v>545</v>
      </c>
      <c r="C138" s="15" t="s">
        <v>545</v>
      </c>
      <c r="D138" s="232" t="s">
        <v>673</v>
      </c>
      <c r="F138" s="15" t="s">
        <v>672</v>
      </c>
      <c r="G138" s="15" t="s">
        <v>384</v>
      </c>
      <c r="H138" s="15" t="s">
        <v>384</v>
      </c>
      <c r="I138" s="232"/>
      <c r="O138" s="60"/>
      <c r="P138" s="60"/>
      <c r="Q138" s="60"/>
      <c r="R138" s="60"/>
      <c r="S138" s="60"/>
      <c r="T138" s="60"/>
      <c r="U138" s="60"/>
      <c r="V138" s="60"/>
    </row>
    <row r="139">
      <c r="A139" s="15" t="s">
        <v>675</v>
      </c>
      <c r="B139" s="232" t="s">
        <v>485</v>
      </c>
      <c r="C139" s="232" t="s">
        <v>485</v>
      </c>
      <c r="D139" s="232" t="s">
        <v>715</v>
      </c>
      <c r="F139" s="15" t="s">
        <v>675</v>
      </c>
      <c r="G139" s="232" t="s">
        <v>369</v>
      </c>
      <c r="H139" s="232" t="s">
        <v>369</v>
      </c>
      <c r="I139" s="232"/>
      <c r="O139" s="60"/>
      <c r="P139" s="60"/>
      <c r="Q139" s="60"/>
      <c r="R139" s="60"/>
      <c r="S139" s="60"/>
      <c r="T139" s="60"/>
      <c r="U139" s="60"/>
      <c r="V139" s="60"/>
    </row>
    <row r="140">
      <c r="A140" s="15" t="s">
        <v>679</v>
      </c>
      <c r="B140" s="15" t="s">
        <v>330</v>
      </c>
      <c r="C140" s="15" t="s">
        <v>760</v>
      </c>
      <c r="D140" s="232" t="s">
        <v>673</v>
      </c>
      <c r="F140" s="15" t="s">
        <v>679</v>
      </c>
      <c r="G140" s="15" t="s">
        <v>418</v>
      </c>
      <c r="H140" s="15" t="s">
        <v>418</v>
      </c>
      <c r="I140" s="232" t="s">
        <v>690</v>
      </c>
      <c r="O140" s="60"/>
      <c r="P140" s="60"/>
      <c r="Q140" s="60"/>
      <c r="R140" s="60"/>
      <c r="S140" s="60"/>
      <c r="T140" s="60"/>
      <c r="U140" s="60"/>
      <c r="V140" s="60"/>
    </row>
    <row r="141">
      <c r="A141" s="15" t="s">
        <v>680</v>
      </c>
      <c r="B141" s="15" t="s">
        <v>470</v>
      </c>
      <c r="C141" s="15" t="s">
        <v>761</v>
      </c>
      <c r="D141" s="232" t="s">
        <v>673</v>
      </c>
      <c r="F141" s="15" t="s">
        <v>680</v>
      </c>
      <c r="G141" s="15" t="s">
        <v>373</v>
      </c>
      <c r="H141" s="15" t="s">
        <v>373</v>
      </c>
      <c r="I141" s="232" t="s">
        <v>677</v>
      </c>
      <c r="O141" s="60"/>
      <c r="P141" s="60"/>
      <c r="Q141" s="60"/>
      <c r="R141" s="60"/>
      <c r="S141" s="60"/>
      <c r="T141" s="60"/>
      <c r="U141" s="60"/>
      <c r="V141" s="60"/>
    </row>
    <row r="142">
      <c r="A142" s="15" t="s">
        <v>682</v>
      </c>
      <c r="B142" s="15" t="s">
        <v>313</v>
      </c>
      <c r="C142" s="15" t="s">
        <v>762</v>
      </c>
      <c r="D142" s="232" t="s">
        <v>695</v>
      </c>
      <c r="F142" s="15" t="s">
        <v>682</v>
      </c>
      <c r="G142" s="15" t="s">
        <v>536</v>
      </c>
      <c r="H142" s="15" t="s">
        <v>536</v>
      </c>
      <c r="I142" s="15" t="s">
        <v>677</v>
      </c>
      <c r="O142" s="60"/>
      <c r="P142" s="60"/>
      <c r="Q142" s="60"/>
      <c r="R142" s="60"/>
      <c r="S142" s="60"/>
      <c r="T142" s="60"/>
      <c r="U142" s="60"/>
      <c r="V142" s="60"/>
    </row>
    <row r="143">
      <c r="A143" s="15" t="s">
        <v>684</v>
      </c>
      <c r="B143" s="15" t="s">
        <v>321</v>
      </c>
      <c r="C143" s="232" t="s">
        <v>763</v>
      </c>
      <c r="D143" s="15" t="s">
        <v>715</v>
      </c>
      <c r="F143" s="15" t="s">
        <v>684</v>
      </c>
      <c r="G143" s="15" t="s">
        <v>380</v>
      </c>
      <c r="H143" s="232" t="s">
        <v>764</v>
      </c>
      <c r="I143" s="232" t="s">
        <v>673</v>
      </c>
      <c r="O143" s="60"/>
      <c r="P143" s="60"/>
      <c r="Q143" s="60"/>
      <c r="R143" s="60"/>
      <c r="S143" s="60"/>
      <c r="T143" s="60"/>
      <c r="U143" s="60"/>
      <c r="V143" s="60"/>
    </row>
    <row r="144">
      <c r="A144" s="15" t="s">
        <v>685</v>
      </c>
      <c r="B144" s="15" t="s">
        <v>449</v>
      </c>
      <c r="C144" s="15" t="s">
        <v>449</v>
      </c>
      <c r="D144" s="15" t="s">
        <v>673</v>
      </c>
      <c r="F144" s="15" t="s">
        <v>685</v>
      </c>
      <c r="G144" s="15"/>
      <c r="H144" s="232"/>
      <c r="I144" s="232"/>
      <c r="O144" s="60"/>
      <c r="P144" s="60"/>
      <c r="Q144" s="60"/>
      <c r="R144" s="60"/>
      <c r="S144" s="60"/>
      <c r="T144" s="60"/>
      <c r="U144" s="60"/>
      <c r="V144" s="60"/>
    </row>
    <row r="145">
      <c r="A145" s="15" t="s">
        <v>688</v>
      </c>
      <c r="B145" s="15"/>
      <c r="C145" s="232"/>
      <c r="D145" s="232"/>
      <c r="F145" s="15" t="s">
        <v>688</v>
      </c>
      <c r="G145" s="15"/>
      <c r="H145" s="232"/>
      <c r="I145" s="232"/>
      <c r="O145" s="60"/>
      <c r="P145" s="60"/>
      <c r="Q145" s="60"/>
      <c r="R145" s="60"/>
      <c r="S145" s="60"/>
      <c r="T145" s="60"/>
      <c r="U145" s="60"/>
      <c r="V145" s="60"/>
    </row>
    <row r="146">
      <c r="E146" s="60"/>
      <c r="O146" s="60"/>
      <c r="P146" s="60"/>
      <c r="Q146" s="60"/>
      <c r="R146" s="60"/>
      <c r="S146" s="60"/>
      <c r="T146" s="60"/>
      <c r="U146" s="60"/>
      <c r="V146" s="60"/>
    </row>
    <row r="147">
      <c r="E147" s="60"/>
      <c r="O147" s="60"/>
      <c r="P147" s="60"/>
      <c r="Q147" s="60"/>
      <c r="R147" s="60"/>
      <c r="S147" s="60"/>
      <c r="T147" s="60"/>
      <c r="U147" s="60"/>
      <c r="V147" s="60"/>
    </row>
    <row r="148">
      <c r="E148" s="60"/>
      <c r="O148" s="60"/>
      <c r="P148" s="60"/>
      <c r="Q148" s="60"/>
      <c r="R148" s="60"/>
      <c r="S148" s="60"/>
      <c r="T148" s="60"/>
      <c r="U148" s="60"/>
      <c r="V148" s="60"/>
    </row>
    <row r="149">
      <c r="E149" s="60"/>
      <c r="O149" s="60"/>
      <c r="P149" s="60"/>
      <c r="Q149" s="60"/>
      <c r="R149" s="60"/>
      <c r="S149" s="60"/>
      <c r="T149" s="60"/>
      <c r="U149" s="60"/>
      <c r="V149" s="60"/>
    </row>
    <row r="150">
      <c r="E150" s="60"/>
      <c r="O150" s="60"/>
      <c r="P150" s="60"/>
      <c r="Q150" s="60"/>
      <c r="R150" s="60"/>
      <c r="S150" s="60"/>
      <c r="T150" s="60"/>
      <c r="U150" s="60"/>
      <c r="V150" s="60"/>
    </row>
    <row r="151">
      <c r="E151" s="60"/>
      <c r="O151" s="60"/>
      <c r="P151" s="60"/>
      <c r="Q151" s="60"/>
      <c r="R151" s="60"/>
      <c r="S151" s="60"/>
      <c r="T151" s="60"/>
      <c r="U151" s="60"/>
      <c r="V151" s="60"/>
    </row>
    <row r="152">
      <c r="E152" s="60"/>
      <c r="O152" s="60"/>
      <c r="P152" s="60"/>
      <c r="Q152" s="60"/>
      <c r="R152" s="60"/>
      <c r="S152" s="60"/>
      <c r="T152" s="60"/>
      <c r="U152" s="60"/>
      <c r="V152" s="60"/>
    </row>
    <row r="153">
      <c r="E153" s="60"/>
      <c r="O153" s="60"/>
      <c r="P153" s="60"/>
      <c r="Q153" s="60"/>
      <c r="R153" s="60"/>
      <c r="S153" s="60"/>
      <c r="T153" s="60"/>
      <c r="U153" s="60"/>
      <c r="V153" s="60"/>
    </row>
    <row r="154">
      <c r="E154" s="60"/>
      <c r="O154" s="60"/>
      <c r="P154" s="60"/>
      <c r="Q154" s="60"/>
      <c r="R154" s="60"/>
      <c r="S154" s="60"/>
      <c r="T154" s="60"/>
      <c r="U154" s="60"/>
      <c r="V154" s="60"/>
    </row>
    <row r="155">
      <c r="E155" s="60"/>
      <c r="O155" s="60"/>
      <c r="P155" s="60"/>
      <c r="Q155" s="60"/>
      <c r="R155" s="60"/>
      <c r="S155" s="60"/>
      <c r="T155" s="60"/>
      <c r="U155" s="60"/>
      <c r="V155" s="60"/>
    </row>
    <row r="156">
      <c r="E156" s="60"/>
      <c r="O156" s="60"/>
      <c r="P156" s="60"/>
      <c r="Q156" s="60"/>
      <c r="R156" s="60"/>
      <c r="S156" s="60"/>
      <c r="T156" s="60"/>
      <c r="U156" s="60"/>
      <c r="V156" s="60"/>
    </row>
    <row r="157">
      <c r="E157" s="60"/>
      <c r="O157" s="60"/>
      <c r="P157" s="60"/>
      <c r="Q157" s="60"/>
      <c r="R157" s="60"/>
      <c r="S157" s="60"/>
      <c r="T157" s="60"/>
      <c r="U157" s="60"/>
      <c r="V157" s="60"/>
    </row>
    <row r="158">
      <c r="E158" s="60"/>
      <c r="O158" s="60"/>
      <c r="P158" s="60"/>
      <c r="Q158" s="60"/>
      <c r="R158" s="60"/>
      <c r="S158" s="60"/>
      <c r="T158" s="60"/>
      <c r="U158" s="60"/>
      <c r="V158" s="60"/>
    </row>
    <row r="159">
      <c r="E159" s="60"/>
      <c r="O159" s="60"/>
      <c r="P159" s="60"/>
      <c r="Q159" s="60"/>
      <c r="R159" s="60"/>
      <c r="S159" s="60"/>
      <c r="T159" s="60"/>
      <c r="U159" s="60"/>
      <c r="V159" s="60"/>
    </row>
    <row r="160">
      <c r="E160" s="60"/>
      <c r="O160" s="60"/>
      <c r="P160" s="60"/>
      <c r="Q160" s="60"/>
      <c r="R160" s="60"/>
      <c r="S160" s="60"/>
      <c r="T160" s="60"/>
      <c r="U160" s="60"/>
      <c r="V160" s="60"/>
    </row>
    <row r="161">
      <c r="E161" s="60"/>
      <c r="O161" s="60"/>
      <c r="P161" s="60"/>
      <c r="Q161" s="60"/>
      <c r="R161" s="60"/>
      <c r="S161" s="60"/>
      <c r="T161" s="60"/>
      <c r="U161" s="60"/>
      <c r="V161" s="60"/>
    </row>
    <row r="162">
      <c r="E162" s="60"/>
      <c r="O162" s="60"/>
      <c r="P162" s="60"/>
      <c r="Q162" s="60"/>
      <c r="R162" s="60"/>
      <c r="S162" s="60"/>
      <c r="T162" s="60"/>
      <c r="U162" s="60"/>
      <c r="V162" s="60"/>
    </row>
    <row r="163">
      <c r="E163" s="60"/>
      <c r="O163" s="60"/>
      <c r="P163" s="60"/>
      <c r="Q163" s="60"/>
      <c r="R163" s="60"/>
      <c r="S163" s="60"/>
      <c r="T163" s="60"/>
      <c r="U163" s="60"/>
      <c r="V163" s="60"/>
    </row>
    <row r="164">
      <c r="E164" s="60"/>
      <c r="O164" s="60"/>
      <c r="P164" s="60"/>
      <c r="Q164" s="60"/>
      <c r="R164" s="60"/>
      <c r="S164" s="60"/>
      <c r="T164" s="60"/>
      <c r="U164" s="60"/>
      <c r="V164" s="60"/>
    </row>
    <row r="165">
      <c r="E165" s="60"/>
      <c r="O165" s="60"/>
      <c r="P165" s="60"/>
      <c r="Q165" s="60"/>
      <c r="R165" s="60"/>
      <c r="S165" s="60"/>
      <c r="T165" s="60"/>
      <c r="U165" s="60"/>
      <c r="V165" s="60"/>
    </row>
    <row r="166">
      <c r="E166" s="60"/>
      <c r="O166" s="60"/>
      <c r="P166" s="60"/>
      <c r="Q166" s="60"/>
      <c r="R166" s="60"/>
      <c r="S166" s="60"/>
      <c r="T166" s="60"/>
      <c r="U166" s="60"/>
      <c r="V166" s="60"/>
    </row>
    <row r="167">
      <c r="E167" s="60"/>
      <c r="O167" s="60"/>
      <c r="P167" s="60"/>
      <c r="Q167" s="60"/>
      <c r="R167" s="60"/>
      <c r="S167" s="60"/>
      <c r="T167" s="60"/>
      <c r="U167" s="60"/>
      <c r="V167" s="60"/>
    </row>
    <row r="168">
      <c r="E168" s="60"/>
      <c r="O168" s="60"/>
      <c r="P168" s="60"/>
      <c r="Q168" s="60"/>
      <c r="R168" s="60"/>
      <c r="S168" s="60"/>
      <c r="T168" s="60"/>
      <c r="U168" s="60"/>
      <c r="V168" s="60"/>
    </row>
    <row r="169">
      <c r="E169" s="60"/>
      <c r="O169" s="60"/>
      <c r="P169" s="60"/>
      <c r="Q169" s="60"/>
      <c r="R169" s="60"/>
      <c r="S169" s="60"/>
      <c r="T169" s="60"/>
      <c r="U169" s="60"/>
      <c r="V169" s="60"/>
    </row>
    <row r="170">
      <c r="E170" s="60"/>
      <c r="O170" s="60"/>
      <c r="P170" s="60"/>
      <c r="Q170" s="60"/>
      <c r="R170" s="60"/>
      <c r="S170" s="60"/>
      <c r="T170" s="60"/>
      <c r="U170" s="60"/>
      <c r="V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O171" s="60"/>
      <c r="P171" s="60"/>
      <c r="Q171" s="60"/>
      <c r="R171" s="60"/>
      <c r="S171" s="60"/>
      <c r="T171" s="60"/>
      <c r="U171" s="60"/>
      <c r="V171" s="60"/>
    </row>
    <row r="172">
      <c r="A172" s="60"/>
      <c r="B172" s="60"/>
      <c r="C172" s="60"/>
      <c r="D172" s="60"/>
      <c r="E172" s="60"/>
      <c r="F172" s="61"/>
      <c r="G172" s="60"/>
      <c r="H172" s="61"/>
      <c r="I172" s="61"/>
      <c r="O172" s="60"/>
      <c r="P172" s="60"/>
      <c r="Q172" s="60"/>
      <c r="R172" s="60"/>
      <c r="S172" s="60"/>
      <c r="T172" s="60"/>
      <c r="U172" s="60"/>
      <c r="V172" s="60"/>
    </row>
    <row r="173">
      <c r="A173" s="60"/>
      <c r="B173" s="60"/>
      <c r="C173" s="60"/>
      <c r="D173" s="60"/>
      <c r="E173" s="60"/>
      <c r="F173" s="61"/>
      <c r="G173" s="61"/>
      <c r="H173" s="61"/>
      <c r="I173" s="61"/>
      <c r="O173" s="60"/>
      <c r="P173" s="60"/>
      <c r="Q173" s="60"/>
      <c r="R173" s="60"/>
      <c r="S173" s="60"/>
      <c r="T173" s="60"/>
      <c r="U173" s="60"/>
      <c r="V173" s="60"/>
    </row>
    <row r="174">
      <c r="A174" s="60"/>
      <c r="B174" s="60"/>
      <c r="C174" s="60"/>
      <c r="D174" s="60"/>
      <c r="E174" s="60"/>
      <c r="F174" s="1"/>
      <c r="G174" s="233"/>
      <c r="H174" s="1"/>
      <c r="I174" s="1"/>
      <c r="O174" s="60"/>
      <c r="P174" s="60"/>
      <c r="Q174" s="60"/>
      <c r="R174" s="60"/>
      <c r="S174" s="60"/>
      <c r="T174" s="60"/>
      <c r="U174" s="60"/>
      <c r="V174" s="60"/>
    </row>
    <row r="175">
      <c r="A175" s="60"/>
      <c r="B175" s="60"/>
      <c r="C175" s="60"/>
      <c r="D175" s="60"/>
      <c r="E175" s="60"/>
      <c r="F175" s="2"/>
      <c r="G175" s="233"/>
      <c r="H175" s="233"/>
      <c r="I175" s="1"/>
      <c r="O175" s="60"/>
      <c r="P175" s="60"/>
      <c r="Q175" s="60"/>
      <c r="R175" s="60"/>
      <c r="S175" s="60"/>
      <c r="T175" s="60"/>
      <c r="U175" s="60"/>
      <c r="V175" s="60"/>
    </row>
    <row r="176">
      <c r="A176" s="60"/>
      <c r="B176" s="60"/>
      <c r="C176" s="60"/>
      <c r="D176" s="60"/>
      <c r="E176" s="60"/>
      <c r="F176" s="2"/>
      <c r="G176" s="233"/>
      <c r="H176" s="1"/>
      <c r="I176" s="1"/>
      <c r="O176" s="60"/>
      <c r="P176" s="60"/>
      <c r="Q176" s="60"/>
      <c r="R176" s="60"/>
      <c r="S176" s="60"/>
      <c r="T176" s="60"/>
      <c r="U176" s="60"/>
      <c r="V176" s="60"/>
    </row>
    <row r="177">
      <c r="A177" s="60"/>
      <c r="B177" s="60"/>
      <c r="C177" s="60"/>
      <c r="D177" s="60"/>
      <c r="E177" s="60"/>
      <c r="F177" s="2"/>
      <c r="G177" s="1"/>
      <c r="H177" s="1"/>
      <c r="I177" s="1"/>
      <c r="O177" s="60"/>
      <c r="P177" s="60"/>
      <c r="Q177" s="60"/>
      <c r="R177" s="60"/>
      <c r="S177" s="60"/>
      <c r="T177" s="60"/>
      <c r="U177" s="60"/>
      <c r="V177" s="60"/>
    </row>
    <row r="178">
      <c r="A178" s="60"/>
      <c r="B178" s="60"/>
      <c r="C178" s="60"/>
      <c r="D178" s="60"/>
      <c r="E178" s="60"/>
      <c r="F178" s="2"/>
      <c r="G178" s="233"/>
      <c r="H178" s="1"/>
      <c r="I178" s="1"/>
      <c r="O178" s="60"/>
      <c r="P178" s="60"/>
      <c r="Q178" s="60"/>
      <c r="R178" s="60"/>
      <c r="S178" s="60"/>
      <c r="T178" s="60"/>
      <c r="U178" s="60"/>
      <c r="V178" s="60"/>
    </row>
    <row r="179">
      <c r="A179" s="60"/>
      <c r="B179" s="60"/>
      <c r="C179" s="60"/>
      <c r="D179" s="60"/>
      <c r="E179" s="60"/>
      <c r="F179" s="2"/>
      <c r="G179" s="233"/>
      <c r="H179" s="1"/>
      <c r="I179" s="1"/>
      <c r="O179" s="60"/>
      <c r="P179" s="60"/>
      <c r="Q179" s="60"/>
      <c r="R179" s="60"/>
      <c r="S179" s="60"/>
      <c r="T179" s="60"/>
      <c r="U179" s="60"/>
      <c r="V179" s="60"/>
    </row>
    <row r="180">
      <c r="A180" s="60"/>
      <c r="B180" s="60"/>
      <c r="C180" s="60"/>
      <c r="D180" s="60"/>
      <c r="E180" s="60"/>
      <c r="F180" s="2"/>
      <c r="G180" s="233"/>
      <c r="H180" s="1"/>
      <c r="I180" s="1"/>
      <c r="O180" s="60"/>
      <c r="P180" s="60"/>
      <c r="Q180" s="60"/>
      <c r="R180" s="60"/>
      <c r="S180" s="60"/>
      <c r="T180" s="60"/>
      <c r="U180" s="60"/>
      <c r="V180" s="60"/>
    </row>
    <row r="181">
      <c r="A181" s="60"/>
      <c r="B181" s="60"/>
      <c r="C181" s="60"/>
      <c r="D181" s="60"/>
      <c r="E181" s="60"/>
      <c r="F181" s="2"/>
      <c r="G181" s="233"/>
      <c r="H181" s="233"/>
      <c r="I181" s="1"/>
      <c r="O181" s="60"/>
      <c r="P181" s="60"/>
      <c r="Q181" s="60"/>
      <c r="R181" s="60"/>
      <c r="S181" s="60"/>
      <c r="T181" s="60"/>
      <c r="U181" s="60"/>
      <c r="V181" s="60"/>
    </row>
    <row r="182">
      <c r="A182" s="60"/>
      <c r="B182" s="60"/>
      <c r="C182" s="60"/>
      <c r="D182" s="60"/>
      <c r="E182" s="60"/>
      <c r="F182" s="1"/>
      <c r="G182" s="233"/>
      <c r="H182" s="233"/>
      <c r="I182" s="1"/>
      <c r="O182" s="60"/>
      <c r="P182" s="60"/>
      <c r="Q182" s="60"/>
      <c r="R182" s="60"/>
      <c r="S182" s="60"/>
      <c r="T182" s="60"/>
      <c r="U182" s="60"/>
      <c r="V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O183" s="60"/>
      <c r="P183" s="60"/>
      <c r="Q183" s="60"/>
      <c r="R183" s="60"/>
      <c r="S183" s="60"/>
      <c r="T183" s="60"/>
      <c r="U183" s="60"/>
      <c r="V183" s="60"/>
    </row>
    <row r="184">
      <c r="A184" s="60"/>
      <c r="B184" s="60"/>
      <c r="C184" s="60"/>
      <c r="D184" s="60"/>
      <c r="E184" s="60"/>
      <c r="F184" s="61"/>
      <c r="G184" s="60"/>
      <c r="H184" s="61"/>
      <c r="I184" s="61"/>
      <c r="O184" s="60"/>
      <c r="P184" s="60"/>
      <c r="Q184" s="60"/>
      <c r="R184" s="60"/>
      <c r="S184" s="60"/>
      <c r="T184" s="60"/>
      <c r="U184" s="60"/>
      <c r="V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O185" s="60"/>
      <c r="P185" s="60"/>
      <c r="Q185" s="60"/>
      <c r="R185" s="60"/>
      <c r="S185" s="60"/>
      <c r="T185" s="60"/>
      <c r="U185" s="60"/>
      <c r="V185" s="60"/>
    </row>
    <row r="186">
      <c r="A186" s="60"/>
      <c r="B186" s="60"/>
      <c r="C186" s="60"/>
      <c r="D186" s="60"/>
      <c r="E186" s="60"/>
      <c r="F186" s="61"/>
      <c r="G186" s="61"/>
      <c r="H186" s="61"/>
      <c r="I186" s="61"/>
      <c r="O186" s="60"/>
      <c r="P186" s="60"/>
      <c r="Q186" s="60"/>
      <c r="R186" s="60"/>
      <c r="S186" s="60"/>
      <c r="T186" s="60"/>
      <c r="U186" s="60"/>
      <c r="V186" s="60"/>
    </row>
    <row r="187">
      <c r="A187" s="60"/>
      <c r="B187" s="60"/>
      <c r="C187" s="60"/>
      <c r="D187" s="60"/>
      <c r="E187" s="60"/>
      <c r="F187" s="1"/>
      <c r="G187" s="1"/>
      <c r="H187" s="1"/>
      <c r="I187" s="1"/>
      <c r="O187" s="60"/>
      <c r="P187" s="60"/>
      <c r="Q187" s="60"/>
      <c r="R187" s="60"/>
      <c r="S187" s="60"/>
      <c r="T187" s="60"/>
      <c r="U187" s="60"/>
      <c r="V187" s="60"/>
    </row>
    <row r="188">
      <c r="A188" s="60"/>
      <c r="B188" s="60"/>
      <c r="C188" s="60"/>
      <c r="D188" s="60"/>
      <c r="E188" s="60"/>
      <c r="F188" s="2"/>
      <c r="G188" s="233"/>
      <c r="H188" s="56"/>
      <c r="I188" s="1"/>
      <c r="O188" s="60"/>
      <c r="P188" s="60"/>
      <c r="Q188" s="60"/>
      <c r="R188" s="60"/>
      <c r="S188" s="60"/>
      <c r="T188" s="60"/>
      <c r="U188" s="60"/>
      <c r="V188" s="60"/>
    </row>
    <row r="189">
      <c r="A189" s="60"/>
      <c r="B189" s="60"/>
      <c r="C189" s="60"/>
      <c r="D189" s="60"/>
      <c r="E189" s="60"/>
      <c r="F189" s="2"/>
      <c r="G189" s="233"/>
      <c r="H189" s="233"/>
      <c r="I189" s="1"/>
      <c r="O189" s="60"/>
      <c r="P189" s="60"/>
      <c r="Q189" s="60"/>
      <c r="R189" s="60"/>
      <c r="S189" s="60"/>
      <c r="T189" s="60"/>
      <c r="U189" s="60"/>
      <c r="V189" s="60"/>
    </row>
    <row r="190">
      <c r="A190" s="60"/>
      <c r="B190" s="60"/>
      <c r="C190" s="60"/>
      <c r="D190" s="60"/>
      <c r="E190" s="60"/>
      <c r="F190" s="36"/>
      <c r="G190" s="233"/>
      <c r="H190" s="233"/>
      <c r="I190" s="1"/>
      <c r="O190" s="60"/>
      <c r="P190" s="60"/>
      <c r="Q190" s="60"/>
      <c r="R190" s="60"/>
      <c r="S190" s="60"/>
      <c r="T190" s="60"/>
      <c r="U190" s="60"/>
      <c r="V190" s="60"/>
    </row>
    <row r="191">
      <c r="A191" s="60"/>
      <c r="B191" s="60"/>
      <c r="C191" s="60"/>
      <c r="D191" s="60"/>
      <c r="E191" s="60"/>
      <c r="F191" s="2"/>
      <c r="G191" s="233"/>
      <c r="H191" s="233"/>
      <c r="I191" s="1"/>
      <c r="O191" s="60"/>
      <c r="P191" s="60"/>
      <c r="Q191" s="60"/>
      <c r="R191" s="60"/>
      <c r="S191" s="60"/>
      <c r="T191" s="60"/>
      <c r="U191" s="60"/>
      <c r="V191" s="60"/>
    </row>
    <row r="192">
      <c r="A192" s="60"/>
      <c r="B192" s="60"/>
      <c r="C192" s="60"/>
      <c r="D192" s="60"/>
      <c r="E192" s="60"/>
      <c r="F192" s="2"/>
      <c r="G192" s="233"/>
      <c r="H192" s="233"/>
      <c r="I192" s="1"/>
      <c r="O192" s="60"/>
      <c r="P192" s="60"/>
      <c r="Q192" s="60"/>
      <c r="R192" s="60"/>
      <c r="S192" s="60"/>
      <c r="T192" s="60"/>
      <c r="U192" s="60"/>
      <c r="V192" s="60"/>
    </row>
    <row r="193">
      <c r="A193" s="60"/>
      <c r="B193" s="60"/>
      <c r="C193" s="60"/>
      <c r="D193" s="60"/>
      <c r="E193" s="60"/>
      <c r="F193" s="2"/>
      <c r="G193" s="233"/>
      <c r="H193" s="233"/>
      <c r="I193" s="1"/>
      <c r="O193" s="60"/>
      <c r="P193" s="60"/>
      <c r="Q193" s="60"/>
      <c r="R193" s="60"/>
      <c r="S193" s="60"/>
      <c r="T193" s="60"/>
      <c r="U193" s="60"/>
      <c r="V193" s="60"/>
    </row>
    <row r="194">
      <c r="A194" s="60"/>
      <c r="B194" s="60"/>
      <c r="C194" s="60"/>
      <c r="D194" s="60"/>
      <c r="E194" s="60"/>
      <c r="F194" s="1"/>
      <c r="G194" s="233"/>
      <c r="H194" s="233"/>
      <c r="I194" s="1"/>
      <c r="O194" s="60"/>
      <c r="P194" s="60"/>
      <c r="Q194" s="60"/>
      <c r="R194" s="60"/>
      <c r="S194" s="60"/>
      <c r="T194" s="60"/>
      <c r="U194" s="60"/>
      <c r="V194" s="60"/>
    </row>
    <row r="195">
      <c r="A195" s="60"/>
      <c r="B195" s="60"/>
      <c r="C195" s="60"/>
      <c r="D195" s="60"/>
      <c r="E195" s="60"/>
      <c r="F195" s="1"/>
      <c r="G195" s="233"/>
      <c r="H195" s="233"/>
      <c r="I195" s="1"/>
      <c r="O195" s="60"/>
      <c r="P195" s="60"/>
      <c r="Q195" s="60"/>
      <c r="R195" s="60"/>
      <c r="S195" s="60"/>
      <c r="T195" s="60"/>
      <c r="U195" s="60"/>
      <c r="V195" s="60"/>
    </row>
    <row r="196">
      <c r="A196" s="60"/>
      <c r="B196" s="60"/>
      <c r="C196" s="60"/>
      <c r="D196" s="60"/>
      <c r="E196" s="60"/>
      <c r="F196" s="1"/>
      <c r="G196" s="233"/>
      <c r="H196" s="233"/>
      <c r="I196" s="1"/>
      <c r="O196" s="60"/>
      <c r="P196" s="60"/>
      <c r="Q196" s="60"/>
      <c r="R196" s="60"/>
      <c r="S196" s="60"/>
      <c r="T196" s="60"/>
      <c r="U196" s="60"/>
      <c r="V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O197" s="60"/>
      <c r="P197" s="60"/>
      <c r="Q197" s="60"/>
      <c r="R197" s="60"/>
      <c r="S197" s="60"/>
      <c r="T197" s="60"/>
      <c r="U197" s="60"/>
      <c r="V197" s="60"/>
    </row>
    <row r="198">
      <c r="A198" s="60"/>
      <c r="B198" s="60"/>
      <c r="C198" s="60"/>
      <c r="D198" s="60"/>
      <c r="E198" s="60"/>
      <c r="F198" s="61"/>
      <c r="G198" s="60"/>
      <c r="H198" s="61"/>
      <c r="I198" s="61"/>
      <c r="O198" s="60"/>
      <c r="P198" s="60"/>
      <c r="Q198" s="60"/>
      <c r="R198" s="60"/>
      <c r="S198" s="60"/>
      <c r="T198" s="60"/>
      <c r="U198" s="60"/>
      <c r="V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O199" s="60"/>
      <c r="P199" s="60"/>
      <c r="Q199" s="60"/>
      <c r="R199" s="60"/>
      <c r="S199" s="60"/>
      <c r="T199" s="60"/>
      <c r="U199" s="60"/>
      <c r="V199" s="60"/>
    </row>
    <row r="200">
      <c r="A200" s="60"/>
      <c r="B200" s="60"/>
      <c r="C200" s="60"/>
      <c r="D200" s="60"/>
      <c r="E200" s="60"/>
      <c r="F200" s="61"/>
      <c r="G200" s="61"/>
      <c r="H200" s="61"/>
      <c r="I200" s="61"/>
      <c r="O200" s="60"/>
      <c r="P200" s="60"/>
      <c r="Q200" s="60"/>
      <c r="R200" s="60"/>
      <c r="S200" s="60"/>
      <c r="T200" s="60"/>
      <c r="U200" s="60"/>
      <c r="V200" s="60"/>
    </row>
    <row r="201">
      <c r="A201" s="60"/>
      <c r="B201" s="60"/>
      <c r="C201" s="60"/>
      <c r="D201" s="60"/>
      <c r="E201" s="60"/>
      <c r="F201" s="1"/>
      <c r="G201" s="1"/>
      <c r="H201" s="1"/>
      <c r="I201" s="1"/>
      <c r="O201" s="60"/>
      <c r="P201" s="60"/>
      <c r="Q201" s="60"/>
      <c r="R201" s="60"/>
      <c r="S201" s="60"/>
      <c r="T201" s="60"/>
      <c r="U201" s="60"/>
      <c r="V201" s="60"/>
    </row>
    <row r="202">
      <c r="A202" s="60"/>
      <c r="B202" s="60"/>
      <c r="C202" s="60"/>
      <c r="D202" s="60"/>
      <c r="E202" s="60"/>
      <c r="F202" s="2"/>
      <c r="G202" s="1"/>
      <c r="H202" s="1"/>
      <c r="I202" s="1"/>
      <c r="O202" s="60"/>
      <c r="P202" s="60"/>
      <c r="Q202" s="60"/>
      <c r="R202" s="60"/>
      <c r="S202" s="60"/>
      <c r="T202" s="60"/>
      <c r="U202" s="60"/>
      <c r="V202" s="60"/>
    </row>
    <row r="203">
      <c r="A203" s="60"/>
      <c r="B203" s="60"/>
      <c r="C203" s="60"/>
      <c r="D203" s="60"/>
      <c r="E203" s="60"/>
      <c r="F203" s="2"/>
      <c r="G203" s="1"/>
      <c r="H203" s="1"/>
      <c r="I203" s="1"/>
      <c r="O203" s="60"/>
      <c r="P203" s="60"/>
      <c r="Q203" s="60"/>
      <c r="R203" s="60"/>
      <c r="S203" s="60"/>
      <c r="T203" s="60"/>
      <c r="U203" s="60"/>
      <c r="V203" s="60"/>
    </row>
    <row r="204">
      <c r="A204" s="60"/>
      <c r="B204" s="60"/>
      <c r="C204" s="60"/>
      <c r="D204" s="60"/>
      <c r="E204" s="60"/>
      <c r="F204" s="1"/>
      <c r="G204" s="1"/>
      <c r="H204" s="1"/>
      <c r="I204" s="1"/>
      <c r="O204" s="60"/>
      <c r="P204" s="60"/>
      <c r="Q204" s="60"/>
      <c r="R204" s="60"/>
      <c r="S204" s="60"/>
      <c r="T204" s="60"/>
      <c r="U204" s="60"/>
      <c r="V204" s="60"/>
    </row>
    <row r="205">
      <c r="A205" s="60"/>
      <c r="B205" s="60"/>
      <c r="C205" s="60"/>
      <c r="D205" s="60"/>
      <c r="E205" s="60"/>
      <c r="F205" s="1"/>
      <c r="G205" s="1"/>
      <c r="H205" s="1"/>
      <c r="I205" s="1"/>
      <c r="O205" s="60"/>
      <c r="P205" s="60"/>
      <c r="Q205" s="60"/>
      <c r="R205" s="60"/>
      <c r="S205" s="60"/>
      <c r="T205" s="60"/>
      <c r="U205" s="60"/>
      <c r="V205" s="60"/>
    </row>
    <row r="206">
      <c r="A206" s="60"/>
      <c r="B206" s="60"/>
      <c r="C206" s="60"/>
      <c r="D206" s="60"/>
      <c r="E206" s="60"/>
      <c r="F206" s="2"/>
      <c r="G206" s="233"/>
      <c r="H206" s="1"/>
      <c r="I206" s="1"/>
      <c r="O206" s="60"/>
      <c r="P206" s="60"/>
      <c r="Q206" s="60"/>
      <c r="R206" s="60"/>
      <c r="S206" s="60"/>
      <c r="T206" s="60"/>
      <c r="U206" s="60"/>
      <c r="V206" s="60"/>
    </row>
    <row r="207">
      <c r="A207" s="60"/>
      <c r="B207" s="60"/>
      <c r="C207" s="60"/>
      <c r="D207" s="60"/>
      <c r="E207" s="60"/>
      <c r="F207" s="2"/>
      <c r="G207" s="1"/>
      <c r="H207" s="1"/>
      <c r="I207" s="1"/>
      <c r="O207" s="60"/>
      <c r="P207" s="60"/>
      <c r="Q207" s="60"/>
      <c r="R207" s="60"/>
      <c r="S207" s="60"/>
      <c r="T207" s="60"/>
      <c r="U207" s="60"/>
      <c r="V207" s="60"/>
    </row>
    <row r="208">
      <c r="A208" s="60"/>
      <c r="B208" s="60"/>
      <c r="C208" s="60"/>
      <c r="D208" s="60"/>
      <c r="E208" s="60"/>
      <c r="F208" s="2"/>
      <c r="G208" s="1"/>
      <c r="H208" s="1"/>
      <c r="I208" s="1"/>
      <c r="O208" s="60"/>
      <c r="P208" s="60"/>
      <c r="Q208" s="60"/>
      <c r="R208" s="60"/>
      <c r="S208" s="60"/>
      <c r="T208" s="60"/>
      <c r="U208" s="60"/>
      <c r="V208" s="60"/>
    </row>
    <row r="209">
      <c r="A209" s="60"/>
      <c r="B209" s="60"/>
      <c r="C209" s="60"/>
      <c r="D209" s="60"/>
      <c r="E209" s="60"/>
      <c r="F209" s="1"/>
      <c r="G209" s="1"/>
      <c r="H209" s="1"/>
      <c r="I209" s="1"/>
      <c r="O209" s="60"/>
      <c r="P209" s="60"/>
      <c r="Q209" s="60"/>
      <c r="R209" s="60"/>
      <c r="S209" s="60"/>
      <c r="T209" s="60"/>
      <c r="U209" s="60"/>
      <c r="V209" s="60"/>
    </row>
    <row r="210">
      <c r="A210" s="60"/>
      <c r="B210" s="60"/>
      <c r="C210" s="60"/>
      <c r="D210" s="60"/>
      <c r="E210" s="60"/>
      <c r="F210" s="1"/>
      <c r="G210" s="1"/>
      <c r="H210" s="1"/>
      <c r="I210" s="1"/>
      <c r="O210" s="60"/>
      <c r="P210" s="60"/>
      <c r="Q210" s="60"/>
      <c r="R210" s="60"/>
      <c r="S210" s="60"/>
      <c r="T210" s="60"/>
      <c r="U210" s="60"/>
      <c r="V210" s="60"/>
    </row>
    <row r="211">
      <c r="A211" s="60"/>
      <c r="B211" s="60"/>
      <c r="C211" s="60"/>
      <c r="D211" s="60"/>
      <c r="E211" s="60"/>
      <c r="F211" s="1"/>
      <c r="G211" s="233"/>
      <c r="H211" s="1"/>
      <c r="I211" s="1"/>
      <c r="O211" s="60"/>
      <c r="P211" s="60"/>
      <c r="Q211" s="60"/>
      <c r="R211" s="60"/>
      <c r="S211" s="60"/>
      <c r="T211" s="60"/>
      <c r="U211" s="60"/>
      <c r="V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O212" s="60"/>
      <c r="P212" s="60"/>
      <c r="Q212" s="60"/>
      <c r="R212" s="60"/>
      <c r="S212" s="60"/>
      <c r="T212" s="60"/>
      <c r="U212" s="60"/>
      <c r="V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O213" s="60"/>
      <c r="P213" s="60"/>
      <c r="Q213" s="60"/>
      <c r="R213" s="60"/>
      <c r="S213" s="60"/>
      <c r="T213" s="60"/>
      <c r="U213" s="60"/>
      <c r="V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O214" s="60"/>
      <c r="P214" s="60"/>
      <c r="Q214" s="60"/>
      <c r="R214" s="60"/>
      <c r="S214" s="60"/>
      <c r="T214" s="60"/>
      <c r="U214" s="60"/>
      <c r="V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O215" s="60"/>
      <c r="P215" s="60"/>
      <c r="Q215" s="60"/>
      <c r="R215" s="60"/>
      <c r="S215" s="60"/>
      <c r="T215" s="60"/>
      <c r="U215" s="60"/>
      <c r="V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O216" s="60"/>
      <c r="P216" s="60"/>
      <c r="Q216" s="60"/>
      <c r="R216" s="60"/>
      <c r="S216" s="60"/>
      <c r="T216" s="60"/>
      <c r="U216" s="60"/>
      <c r="V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O217" s="60"/>
      <c r="P217" s="60"/>
      <c r="Q217" s="60"/>
      <c r="R217" s="60"/>
      <c r="S217" s="60"/>
      <c r="T217" s="60"/>
      <c r="U217" s="60"/>
      <c r="V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O218" s="60"/>
      <c r="P218" s="60"/>
      <c r="Q218" s="60"/>
      <c r="R218" s="60"/>
      <c r="S218" s="60"/>
      <c r="T218" s="60"/>
      <c r="U218" s="60"/>
      <c r="V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O219" s="60"/>
      <c r="P219" s="60"/>
      <c r="Q219" s="60"/>
      <c r="R219" s="60"/>
      <c r="S219" s="60"/>
      <c r="T219" s="60"/>
      <c r="U219" s="60"/>
      <c r="V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O220" s="60"/>
      <c r="P220" s="60"/>
      <c r="Q220" s="60"/>
      <c r="R220" s="60"/>
      <c r="S220" s="60"/>
      <c r="T220" s="60"/>
      <c r="U220" s="60"/>
      <c r="V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O221" s="60"/>
      <c r="P221" s="60"/>
      <c r="Q221" s="60"/>
      <c r="R221" s="60"/>
      <c r="S221" s="60"/>
      <c r="T221" s="60"/>
      <c r="U221" s="60"/>
      <c r="V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O222" s="60"/>
      <c r="P222" s="60"/>
      <c r="Q222" s="60"/>
      <c r="R222" s="60"/>
      <c r="S222" s="60"/>
      <c r="T222" s="60"/>
      <c r="U222" s="60"/>
      <c r="V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O223" s="60"/>
      <c r="P223" s="60"/>
      <c r="Q223" s="60"/>
      <c r="R223" s="60"/>
      <c r="S223" s="60"/>
      <c r="T223" s="60"/>
      <c r="U223" s="60"/>
      <c r="V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O224" s="60"/>
      <c r="P224" s="60"/>
      <c r="Q224" s="60"/>
      <c r="R224" s="60"/>
      <c r="S224" s="60"/>
      <c r="T224" s="60"/>
      <c r="U224" s="60"/>
      <c r="V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O225" s="60"/>
      <c r="P225" s="60"/>
      <c r="Q225" s="60"/>
      <c r="R225" s="60"/>
      <c r="S225" s="60"/>
      <c r="T225" s="60"/>
      <c r="U225" s="60"/>
      <c r="V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O226" s="60"/>
      <c r="P226" s="60"/>
      <c r="Q226" s="60"/>
      <c r="R226" s="60"/>
      <c r="S226" s="60"/>
      <c r="T226" s="60"/>
      <c r="U226" s="60"/>
      <c r="V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O227" s="60"/>
      <c r="P227" s="60"/>
      <c r="Q227" s="60"/>
      <c r="R227" s="60"/>
      <c r="S227" s="60"/>
      <c r="T227" s="60"/>
      <c r="U227" s="60"/>
      <c r="V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O228" s="60"/>
      <c r="P228" s="60"/>
      <c r="Q228" s="60"/>
      <c r="R228" s="60"/>
      <c r="S228" s="60"/>
      <c r="T228" s="60"/>
      <c r="U228" s="60"/>
      <c r="V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O229" s="60"/>
      <c r="P229" s="60"/>
      <c r="Q229" s="60"/>
      <c r="R229" s="60"/>
      <c r="S229" s="60"/>
      <c r="T229" s="60"/>
      <c r="U229" s="60"/>
      <c r="V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O230" s="60"/>
      <c r="P230" s="60"/>
      <c r="Q230" s="60"/>
      <c r="R230" s="60"/>
      <c r="S230" s="60"/>
      <c r="T230" s="60"/>
      <c r="U230" s="60"/>
      <c r="V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O231" s="60"/>
      <c r="P231" s="60"/>
      <c r="Q231" s="60"/>
      <c r="R231" s="60"/>
      <c r="S231" s="60"/>
      <c r="T231" s="60"/>
      <c r="U231" s="60"/>
      <c r="V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O232" s="60"/>
      <c r="P232" s="60"/>
      <c r="Q232" s="60"/>
      <c r="R232" s="60"/>
      <c r="S232" s="60"/>
      <c r="T232" s="60"/>
      <c r="U232" s="60"/>
      <c r="V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O233" s="60"/>
      <c r="P233" s="60"/>
      <c r="Q233" s="60"/>
      <c r="R233" s="60"/>
      <c r="S233" s="60"/>
      <c r="T233" s="60"/>
      <c r="U233" s="60"/>
      <c r="V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O234" s="60"/>
      <c r="P234" s="60"/>
      <c r="Q234" s="60"/>
      <c r="R234" s="60"/>
      <c r="S234" s="60"/>
      <c r="T234" s="60"/>
      <c r="U234" s="60"/>
      <c r="V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O235" s="60"/>
      <c r="P235" s="60"/>
      <c r="Q235" s="60"/>
      <c r="R235" s="60"/>
      <c r="S235" s="60"/>
      <c r="T235" s="60"/>
      <c r="U235" s="60"/>
      <c r="V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O236" s="60"/>
      <c r="P236" s="60"/>
      <c r="Q236" s="60"/>
      <c r="R236" s="60"/>
      <c r="S236" s="60"/>
      <c r="T236" s="60"/>
      <c r="U236" s="60"/>
      <c r="V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O237" s="60"/>
      <c r="P237" s="60"/>
      <c r="Q237" s="60"/>
      <c r="R237" s="60"/>
      <c r="S237" s="60"/>
      <c r="T237" s="60"/>
      <c r="U237" s="60"/>
      <c r="V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O238" s="60"/>
      <c r="P238" s="60"/>
      <c r="Q238" s="60"/>
      <c r="R238" s="60"/>
      <c r="S238" s="60"/>
      <c r="T238" s="60"/>
      <c r="U238" s="60"/>
      <c r="V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O239" s="60"/>
      <c r="P239" s="60"/>
      <c r="Q239" s="60"/>
      <c r="R239" s="60"/>
      <c r="S239" s="60"/>
      <c r="T239" s="60"/>
      <c r="U239" s="60"/>
      <c r="V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O240" s="60"/>
      <c r="P240" s="60"/>
      <c r="Q240" s="60"/>
      <c r="R240" s="60"/>
      <c r="S240" s="60"/>
      <c r="T240" s="60"/>
      <c r="U240" s="60"/>
      <c r="V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O241" s="60"/>
      <c r="P241" s="60"/>
      <c r="Q241" s="60"/>
      <c r="R241" s="60"/>
      <c r="S241" s="60"/>
      <c r="T241" s="60"/>
      <c r="U241" s="60"/>
      <c r="V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O242" s="60"/>
      <c r="P242" s="60"/>
      <c r="Q242" s="60"/>
      <c r="R242" s="60"/>
      <c r="S242" s="60"/>
      <c r="T242" s="60"/>
      <c r="U242" s="60"/>
      <c r="V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O243" s="60"/>
      <c r="P243" s="60"/>
      <c r="Q243" s="60"/>
      <c r="R243" s="60"/>
      <c r="S243" s="60"/>
      <c r="T243" s="60"/>
      <c r="U243" s="60"/>
      <c r="V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O244" s="60"/>
      <c r="P244" s="60"/>
      <c r="Q244" s="60"/>
      <c r="R244" s="60"/>
      <c r="S244" s="60"/>
      <c r="T244" s="60"/>
      <c r="U244" s="60"/>
      <c r="V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O245" s="60"/>
      <c r="P245" s="60"/>
      <c r="Q245" s="60"/>
      <c r="R245" s="60"/>
      <c r="S245" s="60"/>
      <c r="T245" s="60"/>
      <c r="U245" s="60"/>
      <c r="V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O246" s="60"/>
      <c r="P246" s="60"/>
      <c r="Q246" s="60"/>
      <c r="R246" s="60"/>
      <c r="S246" s="60"/>
      <c r="T246" s="60"/>
      <c r="U246" s="60"/>
      <c r="V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O247" s="60"/>
      <c r="P247" s="60"/>
      <c r="Q247" s="60"/>
      <c r="R247" s="60"/>
      <c r="S247" s="60"/>
      <c r="T247" s="60"/>
      <c r="U247" s="60"/>
      <c r="V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O248" s="60"/>
      <c r="P248" s="60"/>
      <c r="Q248" s="60"/>
      <c r="R248" s="60"/>
      <c r="S248" s="60"/>
      <c r="T248" s="60"/>
      <c r="U248" s="60"/>
      <c r="V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O249" s="60"/>
      <c r="P249" s="60"/>
      <c r="Q249" s="60"/>
      <c r="R249" s="60"/>
      <c r="S249" s="60"/>
      <c r="T249" s="60"/>
      <c r="U249" s="60"/>
      <c r="V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O250" s="60"/>
      <c r="P250" s="60"/>
      <c r="Q250" s="60"/>
      <c r="R250" s="60"/>
      <c r="S250" s="60"/>
      <c r="T250" s="60"/>
      <c r="U250" s="60"/>
      <c r="V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O251" s="60"/>
      <c r="P251" s="60"/>
      <c r="Q251" s="60"/>
      <c r="R251" s="60"/>
      <c r="S251" s="60"/>
      <c r="T251" s="60"/>
      <c r="U251" s="60"/>
      <c r="V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O252" s="60"/>
      <c r="P252" s="60"/>
      <c r="Q252" s="60"/>
      <c r="R252" s="60"/>
      <c r="S252" s="60"/>
      <c r="T252" s="60"/>
      <c r="U252" s="60"/>
      <c r="V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O253" s="60"/>
      <c r="P253" s="60"/>
      <c r="Q253" s="60"/>
      <c r="R253" s="60"/>
      <c r="S253" s="60"/>
      <c r="T253" s="60"/>
      <c r="U253" s="60"/>
      <c r="V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O254" s="60"/>
      <c r="P254" s="60"/>
      <c r="Q254" s="60"/>
      <c r="R254" s="60"/>
      <c r="S254" s="60"/>
      <c r="T254" s="60"/>
      <c r="U254" s="60"/>
      <c r="V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O255" s="60"/>
      <c r="P255" s="60"/>
      <c r="Q255" s="60"/>
      <c r="R255" s="60"/>
      <c r="S255" s="60"/>
      <c r="T255" s="60"/>
      <c r="U255" s="60"/>
      <c r="V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O256" s="60"/>
      <c r="P256" s="60"/>
      <c r="Q256" s="60"/>
      <c r="R256" s="60"/>
      <c r="S256" s="60"/>
      <c r="T256" s="60"/>
      <c r="U256" s="60"/>
      <c r="V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O257" s="60"/>
      <c r="P257" s="60"/>
      <c r="Q257" s="60"/>
      <c r="R257" s="60"/>
      <c r="S257" s="60"/>
      <c r="T257" s="60"/>
      <c r="U257" s="60"/>
      <c r="V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O258" s="60"/>
      <c r="P258" s="60"/>
      <c r="Q258" s="60"/>
      <c r="R258" s="60"/>
      <c r="S258" s="60"/>
      <c r="T258" s="60"/>
      <c r="U258" s="60"/>
      <c r="V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O259" s="60"/>
      <c r="P259" s="60"/>
      <c r="Q259" s="60"/>
      <c r="R259" s="60"/>
      <c r="S259" s="60"/>
      <c r="T259" s="60"/>
      <c r="U259" s="60"/>
      <c r="V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O260" s="60"/>
      <c r="P260" s="60"/>
      <c r="Q260" s="60"/>
      <c r="R260" s="60"/>
      <c r="S260" s="60"/>
      <c r="T260" s="60"/>
      <c r="U260" s="60"/>
      <c r="V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O261" s="60"/>
      <c r="P261" s="60"/>
      <c r="Q261" s="60"/>
      <c r="R261" s="60"/>
      <c r="S261" s="60"/>
      <c r="T261" s="60"/>
      <c r="U261" s="60"/>
      <c r="V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O262" s="60"/>
      <c r="P262" s="60"/>
      <c r="Q262" s="60"/>
      <c r="R262" s="60"/>
      <c r="S262" s="60"/>
      <c r="T262" s="60"/>
      <c r="U262" s="60"/>
      <c r="V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O263" s="60"/>
      <c r="P263" s="60"/>
      <c r="Q263" s="60"/>
      <c r="R263" s="60"/>
      <c r="S263" s="60"/>
      <c r="T263" s="60"/>
      <c r="U263" s="60"/>
      <c r="V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O264" s="60"/>
      <c r="P264" s="60"/>
      <c r="Q264" s="60"/>
      <c r="R264" s="60"/>
      <c r="S264" s="60"/>
      <c r="T264" s="60"/>
      <c r="U264" s="60"/>
      <c r="V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O265" s="60"/>
      <c r="P265" s="60"/>
      <c r="Q265" s="60"/>
      <c r="R265" s="60"/>
      <c r="S265" s="60"/>
      <c r="T265" s="60"/>
      <c r="U265" s="60"/>
      <c r="V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O266" s="60"/>
      <c r="P266" s="60"/>
      <c r="Q266" s="60"/>
      <c r="R266" s="60"/>
      <c r="S266" s="60"/>
      <c r="T266" s="60"/>
      <c r="U266" s="60"/>
      <c r="V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O267" s="60"/>
      <c r="P267" s="60"/>
      <c r="Q267" s="60"/>
      <c r="R267" s="60"/>
      <c r="S267" s="60"/>
      <c r="T267" s="60"/>
      <c r="U267" s="60"/>
      <c r="V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O268" s="60"/>
      <c r="P268" s="60"/>
      <c r="Q268" s="60"/>
      <c r="R268" s="60"/>
      <c r="S268" s="60"/>
      <c r="T268" s="60"/>
      <c r="U268" s="60"/>
      <c r="V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O269" s="60"/>
      <c r="P269" s="60"/>
      <c r="Q269" s="60"/>
      <c r="R269" s="60"/>
      <c r="S269" s="60"/>
      <c r="T269" s="60"/>
      <c r="U269" s="60"/>
      <c r="V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O270" s="60"/>
      <c r="P270" s="60"/>
      <c r="Q270" s="60"/>
      <c r="R270" s="60"/>
      <c r="S270" s="60"/>
      <c r="T270" s="60"/>
      <c r="U270" s="60"/>
      <c r="V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O271" s="60"/>
      <c r="P271" s="60"/>
      <c r="Q271" s="60"/>
      <c r="R271" s="60"/>
      <c r="S271" s="60"/>
      <c r="T271" s="60"/>
      <c r="U271" s="60"/>
      <c r="V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O272" s="60"/>
      <c r="P272" s="60"/>
      <c r="Q272" s="60"/>
      <c r="R272" s="60"/>
      <c r="S272" s="60"/>
      <c r="T272" s="60"/>
      <c r="U272" s="60"/>
      <c r="V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O273" s="60"/>
      <c r="P273" s="60"/>
      <c r="Q273" s="60"/>
      <c r="R273" s="60"/>
      <c r="S273" s="60"/>
      <c r="T273" s="60"/>
      <c r="U273" s="60"/>
      <c r="V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O274" s="60"/>
      <c r="P274" s="60"/>
      <c r="Q274" s="60"/>
      <c r="R274" s="60"/>
      <c r="S274" s="60"/>
      <c r="T274" s="60"/>
      <c r="U274" s="60"/>
      <c r="V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O275" s="60"/>
      <c r="P275" s="60"/>
      <c r="Q275" s="60"/>
      <c r="R275" s="60"/>
      <c r="S275" s="60"/>
      <c r="T275" s="60"/>
      <c r="U275" s="60"/>
      <c r="V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O276" s="60"/>
      <c r="P276" s="60"/>
      <c r="Q276" s="60"/>
      <c r="R276" s="60"/>
      <c r="S276" s="60"/>
      <c r="T276" s="60"/>
      <c r="U276" s="60"/>
      <c r="V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O277" s="60"/>
      <c r="P277" s="60"/>
      <c r="Q277" s="60"/>
      <c r="R277" s="60"/>
      <c r="S277" s="60"/>
      <c r="T277" s="60"/>
      <c r="U277" s="60"/>
      <c r="V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O278" s="60"/>
      <c r="P278" s="60"/>
      <c r="Q278" s="60"/>
      <c r="R278" s="60"/>
      <c r="S278" s="60"/>
      <c r="T278" s="60"/>
      <c r="U278" s="60"/>
      <c r="V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O279" s="60"/>
      <c r="P279" s="60"/>
      <c r="Q279" s="60"/>
      <c r="R279" s="60"/>
      <c r="S279" s="60"/>
      <c r="T279" s="60"/>
      <c r="U279" s="60"/>
      <c r="V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O280" s="60"/>
      <c r="P280" s="60"/>
      <c r="Q280" s="60"/>
      <c r="R280" s="60"/>
      <c r="S280" s="60"/>
      <c r="T280" s="60"/>
      <c r="U280" s="60"/>
      <c r="V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O281" s="60"/>
      <c r="P281" s="60"/>
      <c r="Q281" s="60"/>
      <c r="R281" s="60"/>
      <c r="S281" s="60"/>
      <c r="T281" s="60"/>
      <c r="U281" s="60"/>
      <c r="V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O282" s="60"/>
      <c r="P282" s="60"/>
      <c r="Q282" s="60"/>
      <c r="R282" s="60"/>
      <c r="S282" s="60"/>
      <c r="T282" s="60"/>
      <c r="U282" s="60"/>
      <c r="V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O283" s="60"/>
      <c r="P283" s="60"/>
      <c r="Q283" s="60"/>
      <c r="R283" s="60"/>
      <c r="S283" s="60"/>
      <c r="T283" s="60"/>
      <c r="U283" s="60"/>
      <c r="V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O284" s="60"/>
      <c r="P284" s="60"/>
      <c r="Q284" s="60"/>
      <c r="R284" s="60"/>
      <c r="S284" s="60"/>
      <c r="T284" s="60"/>
      <c r="U284" s="60"/>
      <c r="V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O285" s="60"/>
      <c r="P285" s="60"/>
      <c r="Q285" s="60"/>
      <c r="R285" s="60"/>
      <c r="S285" s="60"/>
      <c r="T285" s="60"/>
      <c r="U285" s="60"/>
      <c r="V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O286" s="60"/>
      <c r="P286" s="60"/>
      <c r="Q286" s="60"/>
      <c r="R286" s="60"/>
      <c r="S286" s="60"/>
      <c r="T286" s="60"/>
      <c r="U286" s="60"/>
      <c r="V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O287" s="60"/>
      <c r="P287" s="60"/>
      <c r="Q287" s="60"/>
      <c r="R287" s="60"/>
      <c r="S287" s="60"/>
      <c r="T287" s="60"/>
      <c r="U287" s="60"/>
      <c r="V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O288" s="60"/>
      <c r="P288" s="60"/>
      <c r="Q288" s="60"/>
      <c r="R288" s="60"/>
      <c r="S288" s="60"/>
      <c r="T288" s="60"/>
      <c r="U288" s="60"/>
      <c r="V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O289" s="60"/>
      <c r="P289" s="60"/>
      <c r="Q289" s="60"/>
      <c r="R289" s="60"/>
      <c r="S289" s="60"/>
      <c r="T289" s="60"/>
      <c r="U289" s="60"/>
      <c r="V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O290" s="60"/>
      <c r="P290" s="60"/>
      <c r="Q290" s="60"/>
      <c r="R290" s="60"/>
      <c r="S290" s="60"/>
      <c r="T290" s="60"/>
      <c r="U290" s="60"/>
      <c r="V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O291" s="60"/>
      <c r="P291" s="60"/>
      <c r="Q291" s="60"/>
      <c r="R291" s="60"/>
      <c r="S291" s="60"/>
      <c r="T291" s="60"/>
      <c r="U291" s="60"/>
      <c r="V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O292" s="60"/>
      <c r="P292" s="60"/>
      <c r="Q292" s="60"/>
      <c r="R292" s="60"/>
      <c r="S292" s="60"/>
      <c r="T292" s="60"/>
      <c r="U292" s="60"/>
      <c r="V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O293" s="60"/>
      <c r="P293" s="60"/>
      <c r="Q293" s="60"/>
      <c r="R293" s="60"/>
      <c r="S293" s="60"/>
      <c r="T293" s="60"/>
      <c r="U293" s="60"/>
      <c r="V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O294" s="60"/>
      <c r="P294" s="60"/>
      <c r="Q294" s="60"/>
      <c r="R294" s="60"/>
      <c r="S294" s="60"/>
      <c r="T294" s="60"/>
      <c r="U294" s="60"/>
      <c r="V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O295" s="60"/>
      <c r="P295" s="60"/>
      <c r="Q295" s="60"/>
      <c r="R295" s="60"/>
      <c r="S295" s="60"/>
      <c r="T295" s="60"/>
      <c r="U295" s="60"/>
      <c r="V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O296" s="60"/>
      <c r="P296" s="60"/>
      <c r="Q296" s="60"/>
      <c r="R296" s="60"/>
      <c r="S296" s="60"/>
      <c r="T296" s="60"/>
      <c r="U296" s="60"/>
      <c r="V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O297" s="60"/>
      <c r="P297" s="60"/>
      <c r="Q297" s="60"/>
      <c r="R297" s="60"/>
      <c r="S297" s="60"/>
      <c r="T297" s="60"/>
      <c r="U297" s="60"/>
      <c r="V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O298" s="60"/>
      <c r="P298" s="60"/>
      <c r="Q298" s="60"/>
      <c r="R298" s="60"/>
      <c r="S298" s="60"/>
      <c r="T298" s="60"/>
      <c r="U298" s="60"/>
      <c r="V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O299" s="60"/>
      <c r="P299" s="60"/>
      <c r="Q299" s="60"/>
      <c r="R299" s="60"/>
      <c r="S299" s="60"/>
      <c r="T299" s="60"/>
      <c r="U299" s="60"/>
      <c r="V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O300" s="60"/>
      <c r="P300" s="60"/>
      <c r="Q300" s="60"/>
      <c r="R300" s="60"/>
      <c r="S300" s="60"/>
      <c r="T300" s="60"/>
      <c r="U300" s="60"/>
      <c r="V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O301" s="60"/>
      <c r="P301" s="60"/>
      <c r="Q301" s="60"/>
      <c r="R301" s="60"/>
      <c r="S301" s="60"/>
      <c r="T301" s="60"/>
      <c r="U301" s="60"/>
      <c r="V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O302" s="60"/>
      <c r="P302" s="60"/>
      <c r="Q302" s="60"/>
      <c r="R302" s="60"/>
      <c r="S302" s="60"/>
      <c r="T302" s="60"/>
      <c r="U302" s="60"/>
      <c r="V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O303" s="60"/>
      <c r="P303" s="60"/>
      <c r="Q303" s="60"/>
      <c r="R303" s="60"/>
      <c r="S303" s="60"/>
      <c r="T303" s="60"/>
      <c r="U303" s="60"/>
      <c r="V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O304" s="60"/>
      <c r="P304" s="60"/>
      <c r="Q304" s="60"/>
      <c r="R304" s="60"/>
      <c r="S304" s="60"/>
      <c r="T304" s="60"/>
      <c r="U304" s="60"/>
      <c r="V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O305" s="60"/>
      <c r="P305" s="60"/>
      <c r="Q305" s="60"/>
      <c r="R305" s="60"/>
      <c r="S305" s="60"/>
      <c r="T305" s="60"/>
      <c r="U305" s="60"/>
      <c r="V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O306" s="60"/>
      <c r="P306" s="60"/>
      <c r="Q306" s="60"/>
      <c r="R306" s="60"/>
      <c r="S306" s="60"/>
      <c r="T306" s="60"/>
      <c r="U306" s="60"/>
      <c r="V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O307" s="60"/>
      <c r="P307" s="60"/>
      <c r="Q307" s="60"/>
      <c r="R307" s="60"/>
      <c r="S307" s="60"/>
      <c r="T307" s="60"/>
      <c r="U307" s="60"/>
      <c r="V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O308" s="60"/>
      <c r="P308" s="60"/>
      <c r="Q308" s="60"/>
      <c r="R308" s="60"/>
      <c r="S308" s="60"/>
      <c r="T308" s="60"/>
      <c r="U308" s="60"/>
      <c r="V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O309" s="60"/>
      <c r="P309" s="60"/>
      <c r="Q309" s="60"/>
      <c r="R309" s="60"/>
      <c r="S309" s="60"/>
      <c r="T309" s="60"/>
      <c r="U309" s="60"/>
      <c r="V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O310" s="60"/>
      <c r="P310" s="60"/>
      <c r="Q310" s="60"/>
      <c r="R310" s="60"/>
      <c r="S310" s="60"/>
      <c r="T310" s="60"/>
      <c r="U310" s="60"/>
      <c r="V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O311" s="60"/>
      <c r="P311" s="60"/>
      <c r="Q311" s="60"/>
      <c r="R311" s="60"/>
      <c r="S311" s="60"/>
      <c r="T311" s="60"/>
      <c r="U311" s="60"/>
      <c r="V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O312" s="60"/>
      <c r="P312" s="60"/>
      <c r="Q312" s="60"/>
      <c r="R312" s="60"/>
      <c r="S312" s="60"/>
      <c r="T312" s="60"/>
      <c r="U312" s="60"/>
      <c r="V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O313" s="60"/>
      <c r="P313" s="60"/>
      <c r="Q313" s="60"/>
      <c r="R313" s="60"/>
      <c r="S313" s="60"/>
      <c r="T313" s="60"/>
      <c r="U313" s="60"/>
      <c r="V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O314" s="60"/>
      <c r="P314" s="60"/>
      <c r="Q314" s="60"/>
      <c r="R314" s="60"/>
      <c r="S314" s="60"/>
      <c r="T314" s="60"/>
      <c r="U314" s="60"/>
      <c r="V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O315" s="60"/>
      <c r="P315" s="60"/>
      <c r="Q315" s="60"/>
      <c r="R315" s="60"/>
      <c r="S315" s="60"/>
      <c r="T315" s="60"/>
      <c r="U315" s="60"/>
      <c r="V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O316" s="60"/>
      <c r="P316" s="60"/>
      <c r="Q316" s="60"/>
      <c r="R316" s="60"/>
      <c r="S316" s="60"/>
      <c r="T316" s="60"/>
      <c r="U316" s="60"/>
      <c r="V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O317" s="60"/>
      <c r="P317" s="60"/>
      <c r="Q317" s="60"/>
      <c r="R317" s="60"/>
      <c r="S317" s="60"/>
      <c r="T317" s="60"/>
      <c r="U317" s="60"/>
      <c r="V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O318" s="60"/>
      <c r="P318" s="60"/>
      <c r="Q318" s="60"/>
      <c r="R318" s="60"/>
      <c r="S318" s="60"/>
      <c r="T318" s="60"/>
      <c r="U318" s="60"/>
      <c r="V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O319" s="60"/>
      <c r="P319" s="60"/>
      <c r="Q319" s="60"/>
      <c r="R319" s="60"/>
      <c r="S319" s="60"/>
      <c r="T319" s="60"/>
      <c r="U319" s="60"/>
      <c r="V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O320" s="60"/>
      <c r="P320" s="60"/>
      <c r="Q320" s="60"/>
      <c r="R320" s="60"/>
      <c r="S320" s="60"/>
      <c r="T320" s="60"/>
      <c r="U320" s="60"/>
      <c r="V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O321" s="60"/>
      <c r="P321" s="60"/>
      <c r="Q321" s="60"/>
      <c r="R321" s="60"/>
      <c r="S321" s="60"/>
      <c r="T321" s="60"/>
      <c r="U321" s="60"/>
      <c r="V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O322" s="60"/>
      <c r="P322" s="60"/>
      <c r="Q322" s="60"/>
      <c r="R322" s="60"/>
      <c r="S322" s="60"/>
      <c r="T322" s="60"/>
      <c r="U322" s="60"/>
      <c r="V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O323" s="60"/>
      <c r="P323" s="60"/>
      <c r="Q323" s="60"/>
      <c r="R323" s="60"/>
      <c r="S323" s="60"/>
      <c r="T323" s="60"/>
      <c r="U323" s="60"/>
      <c r="V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O324" s="60"/>
      <c r="P324" s="60"/>
      <c r="Q324" s="60"/>
      <c r="R324" s="60"/>
      <c r="S324" s="60"/>
      <c r="T324" s="60"/>
      <c r="U324" s="60"/>
      <c r="V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O325" s="60"/>
      <c r="P325" s="60"/>
      <c r="Q325" s="60"/>
      <c r="R325" s="60"/>
      <c r="S325" s="60"/>
      <c r="T325" s="60"/>
      <c r="U325" s="60"/>
      <c r="V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O326" s="60"/>
      <c r="P326" s="60"/>
      <c r="Q326" s="60"/>
      <c r="R326" s="60"/>
      <c r="S326" s="60"/>
      <c r="T326" s="60"/>
      <c r="U326" s="60"/>
      <c r="V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O327" s="60"/>
      <c r="P327" s="60"/>
      <c r="Q327" s="60"/>
      <c r="R327" s="60"/>
      <c r="S327" s="60"/>
      <c r="T327" s="60"/>
      <c r="U327" s="60"/>
      <c r="V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O328" s="60"/>
      <c r="P328" s="60"/>
      <c r="Q328" s="60"/>
      <c r="R328" s="60"/>
      <c r="S328" s="60"/>
      <c r="T328" s="60"/>
      <c r="U328" s="60"/>
      <c r="V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O329" s="60"/>
      <c r="P329" s="60"/>
      <c r="Q329" s="60"/>
      <c r="R329" s="60"/>
      <c r="S329" s="60"/>
      <c r="T329" s="60"/>
      <c r="U329" s="60"/>
      <c r="V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O330" s="60"/>
      <c r="P330" s="60"/>
      <c r="Q330" s="60"/>
      <c r="R330" s="60"/>
      <c r="S330" s="60"/>
      <c r="T330" s="60"/>
      <c r="U330" s="60"/>
      <c r="V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O331" s="60"/>
      <c r="P331" s="60"/>
      <c r="Q331" s="60"/>
      <c r="R331" s="60"/>
      <c r="S331" s="60"/>
      <c r="T331" s="60"/>
      <c r="U331" s="60"/>
      <c r="V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O332" s="60"/>
      <c r="P332" s="60"/>
      <c r="Q332" s="60"/>
      <c r="R332" s="60"/>
      <c r="S332" s="60"/>
      <c r="T332" s="60"/>
      <c r="U332" s="60"/>
      <c r="V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O333" s="60"/>
      <c r="P333" s="60"/>
      <c r="Q333" s="60"/>
      <c r="R333" s="60"/>
      <c r="S333" s="60"/>
      <c r="T333" s="60"/>
      <c r="U333" s="60"/>
      <c r="V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O334" s="60"/>
      <c r="P334" s="60"/>
      <c r="Q334" s="60"/>
      <c r="R334" s="60"/>
      <c r="S334" s="60"/>
      <c r="T334" s="60"/>
      <c r="U334" s="60"/>
      <c r="V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O335" s="60"/>
      <c r="P335" s="60"/>
      <c r="Q335" s="60"/>
      <c r="R335" s="60"/>
      <c r="S335" s="60"/>
      <c r="T335" s="60"/>
      <c r="U335" s="60"/>
      <c r="V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O336" s="60"/>
      <c r="P336" s="60"/>
      <c r="Q336" s="60"/>
      <c r="R336" s="60"/>
      <c r="S336" s="60"/>
      <c r="T336" s="60"/>
      <c r="U336" s="60"/>
      <c r="V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O337" s="60"/>
      <c r="P337" s="60"/>
      <c r="Q337" s="60"/>
      <c r="R337" s="60"/>
      <c r="S337" s="60"/>
      <c r="T337" s="60"/>
      <c r="U337" s="60"/>
      <c r="V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O338" s="60"/>
      <c r="P338" s="60"/>
      <c r="Q338" s="60"/>
      <c r="R338" s="60"/>
      <c r="S338" s="60"/>
      <c r="T338" s="60"/>
      <c r="U338" s="60"/>
      <c r="V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O339" s="60"/>
      <c r="P339" s="60"/>
      <c r="Q339" s="60"/>
      <c r="R339" s="60"/>
      <c r="S339" s="60"/>
      <c r="T339" s="60"/>
      <c r="U339" s="60"/>
      <c r="V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O340" s="60"/>
      <c r="P340" s="60"/>
      <c r="Q340" s="60"/>
      <c r="R340" s="60"/>
      <c r="S340" s="60"/>
      <c r="T340" s="60"/>
      <c r="U340" s="60"/>
      <c r="V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O341" s="60"/>
      <c r="P341" s="60"/>
      <c r="Q341" s="60"/>
      <c r="R341" s="60"/>
      <c r="S341" s="60"/>
      <c r="T341" s="60"/>
      <c r="U341" s="60"/>
      <c r="V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O342" s="60"/>
      <c r="P342" s="60"/>
      <c r="Q342" s="60"/>
      <c r="R342" s="60"/>
      <c r="S342" s="60"/>
      <c r="T342" s="60"/>
      <c r="U342" s="60"/>
      <c r="V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O343" s="60"/>
      <c r="P343" s="60"/>
      <c r="Q343" s="60"/>
      <c r="R343" s="60"/>
      <c r="S343" s="60"/>
      <c r="T343" s="60"/>
      <c r="U343" s="60"/>
      <c r="V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O344" s="60"/>
      <c r="P344" s="60"/>
      <c r="Q344" s="60"/>
      <c r="R344" s="60"/>
      <c r="S344" s="60"/>
      <c r="T344" s="60"/>
      <c r="U344" s="60"/>
      <c r="V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O345" s="60"/>
      <c r="P345" s="60"/>
      <c r="Q345" s="60"/>
      <c r="R345" s="60"/>
      <c r="S345" s="60"/>
      <c r="T345" s="60"/>
      <c r="U345" s="60"/>
      <c r="V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O346" s="60"/>
      <c r="P346" s="60"/>
      <c r="Q346" s="60"/>
      <c r="R346" s="60"/>
      <c r="S346" s="60"/>
      <c r="T346" s="60"/>
      <c r="U346" s="60"/>
      <c r="V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O347" s="60"/>
      <c r="P347" s="60"/>
      <c r="Q347" s="60"/>
      <c r="R347" s="60"/>
      <c r="S347" s="60"/>
      <c r="T347" s="60"/>
      <c r="U347" s="60"/>
      <c r="V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O348" s="60"/>
      <c r="P348" s="60"/>
      <c r="Q348" s="60"/>
      <c r="R348" s="60"/>
      <c r="S348" s="60"/>
      <c r="T348" s="60"/>
      <c r="U348" s="60"/>
      <c r="V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O349" s="60"/>
      <c r="P349" s="60"/>
      <c r="Q349" s="60"/>
      <c r="R349" s="60"/>
      <c r="S349" s="60"/>
      <c r="T349" s="60"/>
      <c r="U349" s="60"/>
      <c r="V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O350" s="60"/>
      <c r="P350" s="60"/>
      <c r="Q350" s="60"/>
      <c r="R350" s="60"/>
      <c r="S350" s="60"/>
      <c r="T350" s="60"/>
      <c r="U350" s="60"/>
      <c r="V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O351" s="60"/>
      <c r="P351" s="60"/>
      <c r="Q351" s="60"/>
      <c r="R351" s="60"/>
      <c r="S351" s="60"/>
      <c r="T351" s="60"/>
      <c r="U351" s="60"/>
      <c r="V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O352" s="60"/>
      <c r="P352" s="60"/>
      <c r="Q352" s="60"/>
      <c r="R352" s="60"/>
      <c r="S352" s="60"/>
      <c r="T352" s="60"/>
      <c r="U352" s="60"/>
      <c r="V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O353" s="60"/>
      <c r="P353" s="60"/>
      <c r="Q353" s="60"/>
      <c r="R353" s="60"/>
      <c r="S353" s="60"/>
      <c r="T353" s="60"/>
      <c r="U353" s="60"/>
      <c r="V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O354" s="60"/>
      <c r="P354" s="60"/>
      <c r="Q354" s="60"/>
      <c r="R354" s="60"/>
      <c r="S354" s="60"/>
      <c r="T354" s="60"/>
      <c r="U354" s="60"/>
      <c r="V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O355" s="60"/>
      <c r="P355" s="60"/>
      <c r="Q355" s="60"/>
      <c r="R355" s="60"/>
      <c r="S355" s="60"/>
      <c r="T355" s="60"/>
      <c r="U355" s="60"/>
      <c r="V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O356" s="60"/>
      <c r="P356" s="60"/>
      <c r="Q356" s="60"/>
      <c r="R356" s="60"/>
      <c r="S356" s="60"/>
      <c r="T356" s="60"/>
      <c r="U356" s="60"/>
      <c r="V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O357" s="60"/>
      <c r="P357" s="60"/>
      <c r="Q357" s="60"/>
      <c r="R357" s="60"/>
      <c r="S357" s="60"/>
      <c r="T357" s="60"/>
      <c r="U357" s="60"/>
      <c r="V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O358" s="60"/>
      <c r="P358" s="60"/>
      <c r="Q358" s="60"/>
      <c r="R358" s="60"/>
      <c r="S358" s="60"/>
      <c r="T358" s="60"/>
      <c r="U358" s="60"/>
      <c r="V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O359" s="60"/>
      <c r="P359" s="60"/>
      <c r="Q359" s="60"/>
      <c r="R359" s="60"/>
      <c r="S359" s="60"/>
      <c r="T359" s="60"/>
      <c r="U359" s="60"/>
      <c r="V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O360" s="60"/>
      <c r="P360" s="60"/>
      <c r="Q360" s="60"/>
      <c r="R360" s="60"/>
      <c r="S360" s="60"/>
      <c r="T360" s="60"/>
      <c r="U360" s="60"/>
      <c r="V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O361" s="60"/>
      <c r="P361" s="60"/>
      <c r="Q361" s="60"/>
      <c r="R361" s="60"/>
      <c r="S361" s="60"/>
      <c r="T361" s="60"/>
      <c r="U361" s="60"/>
      <c r="V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O362" s="60"/>
      <c r="P362" s="60"/>
      <c r="Q362" s="60"/>
      <c r="R362" s="60"/>
      <c r="S362" s="60"/>
      <c r="T362" s="60"/>
      <c r="U362" s="60"/>
      <c r="V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O363" s="60"/>
      <c r="P363" s="60"/>
      <c r="Q363" s="60"/>
      <c r="R363" s="60"/>
      <c r="S363" s="60"/>
      <c r="T363" s="60"/>
      <c r="U363" s="60"/>
      <c r="V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O364" s="60"/>
      <c r="P364" s="60"/>
      <c r="Q364" s="60"/>
      <c r="R364" s="60"/>
      <c r="S364" s="60"/>
      <c r="T364" s="60"/>
      <c r="U364" s="60"/>
      <c r="V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O365" s="60"/>
      <c r="P365" s="60"/>
      <c r="Q365" s="60"/>
      <c r="R365" s="60"/>
      <c r="S365" s="60"/>
      <c r="T365" s="60"/>
      <c r="U365" s="60"/>
      <c r="V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O366" s="60"/>
      <c r="P366" s="60"/>
      <c r="Q366" s="60"/>
      <c r="R366" s="60"/>
      <c r="S366" s="60"/>
      <c r="T366" s="60"/>
      <c r="U366" s="60"/>
      <c r="V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O367" s="60"/>
      <c r="P367" s="60"/>
      <c r="Q367" s="60"/>
      <c r="R367" s="60"/>
      <c r="S367" s="60"/>
      <c r="T367" s="60"/>
      <c r="U367" s="60"/>
      <c r="V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O368" s="60"/>
      <c r="P368" s="60"/>
      <c r="Q368" s="60"/>
      <c r="R368" s="60"/>
      <c r="S368" s="60"/>
      <c r="T368" s="60"/>
      <c r="U368" s="60"/>
      <c r="V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O369" s="60"/>
      <c r="P369" s="60"/>
      <c r="Q369" s="60"/>
      <c r="R369" s="60"/>
      <c r="S369" s="60"/>
      <c r="T369" s="60"/>
      <c r="U369" s="60"/>
      <c r="V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O370" s="60"/>
      <c r="P370" s="60"/>
      <c r="Q370" s="60"/>
      <c r="R370" s="60"/>
      <c r="S370" s="60"/>
      <c r="T370" s="60"/>
      <c r="U370" s="60"/>
      <c r="V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O371" s="60"/>
      <c r="P371" s="60"/>
      <c r="Q371" s="60"/>
      <c r="R371" s="60"/>
      <c r="S371" s="60"/>
      <c r="T371" s="60"/>
      <c r="U371" s="60"/>
      <c r="V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O372" s="60"/>
      <c r="P372" s="60"/>
      <c r="Q372" s="60"/>
      <c r="R372" s="60"/>
      <c r="S372" s="60"/>
      <c r="T372" s="60"/>
      <c r="U372" s="60"/>
      <c r="V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O373" s="60"/>
      <c r="P373" s="60"/>
      <c r="Q373" s="60"/>
      <c r="R373" s="60"/>
      <c r="S373" s="60"/>
      <c r="T373" s="60"/>
      <c r="U373" s="60"/>
      <c r="V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O374" s="60"/>
      <c r="P374" s="60"/>
      <c r="Q374" s="60"/>
      <c r="R374" s="60"/>
      <c r="S374" s="60"/>
      <c r="T374" s="60"/>
      <c r="U374" s="60"/>
      <c r="V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O375" s="60"/>
      <c r="P375" s="60"/>
      <c r="Q375" s="60"/>
      <c r="R375" s="60"/>
      <c r="S375" s="60"/>
      <c r="T375" s="60"/>
      <c r="U375" s="60"/>
      <c r="V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O376" s="60"/>
      <c r="P376" s="60"/>
      <c r="Q376" s="60"/>
      <c r="R376" s="60"/>
      <c r="S376" s="60"/>
      <c r="T376" s="60"/>
      <c r="U376" s="60"/>
      <c r="V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O377" s="60"/>
      <c r="P377" s="60"/>
      <c r="Q377" s="60"/>
      <c r="R377" s="60"/>
      <c r="S377" s="60"/>
      <c r="T377" s="60"/>
      <c r="U377" s="60"/>
      <c r="V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O378" s="60"/>
      <c r="P378" s="60"/>
      <c r="Q378" s="60"/>
      <c r="R378" s="60"/>
      <c r="S378" s="60"/>
      <c r="T378" s="60"/>
      <c r="U378" s="60"/>
      <c r="V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O379" s="60"/>
      <c r="P379" s="60"/>
      <c r="Q379" s="60"/>
      <c r="R379" s="60"/>
      <c r="S379" s="60"/>
      <c r="T379" s="60"/>
      <c r="U379" s="60"/>
      <c r="V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O380" s="60"/>
      <c r="P380" s="60"/>
      <c r="Q380" s="60"/>
      <c r="R380" s="60"/>
      <c r="S380" s="60"/>
      <c r="T380" s="60"/>
      <c r="U380" s="60"/>
      <c r="V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O381" s="60"/>
      <c r="P381" s="60"/>
      <c r="Q381" s="60"/>
      <c r="R381" s="60"/>
      <c r="S381" s="60"/>
      <c r="T381" s="60"/>
      <c r="U381" s="60"/>
      <c r="V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O382" s="60"/>
      <c r="P382" s="60"/>
      <c r="Q382" s="60"/>
      <c r="R382" s="60"/>
      <c r="S382" s="60"/>
      <c r="T382" s="60"/>
      <c r="U382" s="60"/>
      <c r="V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O383" s="60"/>
      <c r="P383" s="60"/>
      <c r="Q383" s="60"/>
      <c r="R383" s="60"/>
      <c r="S383" s="60"/>
      <c r="T383" s="60"/>
      <c r="U383" s="60"/>
      <c r="V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O384" s="60"/>
      <c r="P384" s="60"/>
      <c r="Q384" s="60"/>
      <c r="R384" s="60"/>
      <c r="S384" s="60"/>
      <c r="T384" s="60"/>
      <c r="U384" s="60"/>
      <c r="V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O385" s="60"/>
      <c r="P385" s="60"/>
      <c r="Q385" s="60"/>
      <c r="R385" s="60"/>
      <c r="S385" s="60"/>
      <c r="T385" s="60"/>
      <c r="U385" s="60"/>
      <c r="V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O386" s="60"/>
      <c r="P386" s="60"/>
      <c r="Q386" s="60"/>
      <c r="R386" s="60"/>
      <c r="S386" s="60"/>
      <c r="T386" s="60"/>
      <c r="U386" s="60"/>
      <c r="V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O387" s="60"/>
      <c r="P387" s="60"/>
      <c r="Q387" s="60"/>
      <c r="R387" s="60"/>
      <c r="S387" s="60"/>
      <c r="T387" s="60"/>
      <c r="U387" s="60"/>
      <c r="V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O388" s="60"/>
      <c r="P388" s="60"/>
      <c r="Q388" s="60"/>
      <c r="R388" s="60"/>
      <c r="S388" s="60"/>
      <c r="T388" s="60"/>
      <c r="U388" s="60"/>
      <c r="V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O389" s="60"/>
      <c r="P389" s="60"/>
      <c r="Q389" s="60"/>
      <c r="R389" s="60"/>
      <c r="S389" s="60"/>
      <c r="T389" s="60"/>
      <c r="U389" s="60"/>
      <c r="V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O390" s="60"/>
      <c r="P390" s="60"/>
      <c r="Q390" s="60"/>
      <c r="R390" s="60"/>
      <c r="S390" s="60"/>
      <c r="T390" s="60"/>
      <c r="U390" s="60"/>
      <c r="V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O391" s="60"/>
      <c r="P391" s="60"/>
      <c r="Q391" s="60"/>
      <c r="R391" s="60"/>
      <c r="S391" s="60"/>
      <c r="T391" s="60"/>
      <c r="U391" s="60"/>
      <c r="V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O392" s="60"/>
      <c r="P392" s="60"/>
      <c r="Q392" s="60"/>
      <c r="R392" s="60"/>
      <c r="S392" s="60"/>
      <c r="T392" s="60"/>
      <c r="U392" s="60"/>
      <c r="V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O393" s="60"/>
      <c r="P393" s="60"/>
      <c r="Q393" s="60"/>
      <c r="R393" s="60"/>
      <c r="S393" s="60"/>
      <c r="T393" s="60"/>
      <c r="U393" s="60"/>
      <c r="V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O394" s="60"/>
      <c r="P394" s="60"/>
      <c r="Q394" s="60"/>
      <c r="R394" s="60"/>
      <c r="S394" s="60"/>
      <c r="T394" s="60"/>
      <c r="U394" s="60"/>
      <c r="V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O395" s="60"/>
      <c r="P395" s="60"/>
      <c r="Q395" s="60"/>
      <c r="R395" s="60"/>
      <c r="S395" s="60"/>
      <c r="T395" s="60"/>
      <c r="U395" s="60"/>
      <c r="V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O396" s="60"/>
      <c r="P396" s="60"/>
      <c r="Q396" s="60"/>
      <c r="R396" s="60"/>
      <c r="S396" s="60"/>
      <c r="T396" s="60"/>
      <c r="U396" s="60"/>
      <c r="V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O397" s="60"/>
      <c r="P397" s="60"/>
      <c r="Q397" s="60"/>
      <c r="R397" s="60"/>
      <c r="S397" s="60"/>
      <c r="T397" s="60"/>
      <c r="U397" s="60"/>
      <c r="V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O398" s="60"/>
      <c r="P398" s="60"/>
      <c r="Q398" s="60"/>
      <c r="R398" s="60"/>
      <c r="S398" s="60"/>
      <c r="T398" s="60"/>
      <c r="U398" s="60"/>
      <c r="V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O399" s="60"/>
      <c r="P399" s="60"/>
      <c r="Q399" s="60"/>
      <c r="R399" s="60"/>
      <c r="S399" s="60"/>
      <c r="T399" s="60"/>
      <c r="U399" s="60"/>
      <c r="V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O400" s="60"/>
      <c r="P400" s="60"/>
      <c r="Q400" s="60"/>
      <c r="R400" s="60"/>
      <c r="S400" s="60"/>
      <c r="T400" s="60"/>
      <c r="U400" s="60"/>
      <c r="V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O401" s="60"/>
      <c r="P401" s="60"/>
      <c r="Q401" s="60"/>
      <c r="R401" s="60"/>
      <c r="S401" s="60"/>
      <c r="T401" s="60"/>
      <c r="U401" s="60"/>
      <c r="V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O402" s="60"/>
      <c r="P402" s="60"/>
      <c r="Q402" s="60"/>
      <c r="R402" s="60"/>
      <c r="S402" s="60"/>
      <c r="T402" s="60"/>
      <c r="U402" s="60"/>
      <c r="V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O403" s="60"/>
      <c r="P403" s="60"/>
      <c r="Q403" s="60"/>
      <c r="R403" s="60"/>
      <c r="S403" s="60"/>
      <c r="T403" s="60"/>
      <c r="U403" s="60"/>
      <c r="V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O404" s="60"/>
      <c r="P404" s="60"/>
      <c r="Q404" s="60"/>
      <c r="R404" s="60"/>
      <c r="S404" s="60"/>
      <c r="T404" s="60"/>
      <c r="U404" s="60"/>
      <c r="V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O405" s="60"/>
      <c r="P405" s="60"/>
      <c r="Q405" s="60"/>
      <c r="R405" s="60"/>
      <c r="S405" s="60"/>
      <c r="T405" s="60"/>
      <c r="U405" s="60"/>
      <c r="V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O406" s="60"/>
      <c r="P406" s="60"/>
      <c r="Q406" s="60"/>
      <c r="R406" s="60"/>
      <c r="S406" s="60"/>
      <c r="T406" s="60"/>
      <c r="U406" s="60"/>
      <c r="V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O407" s="60"/>
      <c r="P407" s="60"/>
      <c r="Q407" s="60"/>
      <c r="R407" s="60"/>
      <c r="S407" s="60"/>
      <c r="T407" s="60"/>
      <c r="U407" s="60"/>
      <c r="V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O408" s="60"/>
      <c r="P408" s="60"/>
      <c r="Q408" s="60"/>
      <c r="R408" s="60"/>
      <c r="S408" s="60"/>
      <c r="T408" s="60"/>
      <c r="U408" s="60"/>
      <c r="V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O409" s="60"/>
      <c r="P409" s="60"/>
      <c r="Q409" s="60"/>
      <c r="R409" s="60"/>
      <c r="S409" s="60"/>
      <c r="T409" s="60"/>
      <c r="U409" s="60"/>
      <c r="V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O410" s="60"/>
      <c r="P410" s="60"/>
      <c r="Q410" s="60"/>
      <c r="R410" s="60"/>
      <c r="S410" s="60"/>
      <c r="T410" s="60"/>
      <c r="U410" s="60"/>
      <c r="V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O411" s="60"/>
      <c r="P411" s="60"/>
      <c r="Q411" s="60"/>
      <c r="R411" s="60"/>
      <c r="S411" s="60"/>
      <c r="T411" s="60"/>
      <c r="U411" s="60"/>
      <c r="V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O412" s="60"/>
      <c r="P412" s="60"/>
      <c r="Q412" s="60"/>
      <c r="R412" s="60"/>
      <c r="S412" s="60"/>
      <c r="T412" s="60"/>
      <c r="U412" s="60"/>
      <c r="V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O413" s="60"/>
      <c r="P413" s="60"/>
      <c r="Q413" s="60"/>
      <c r="R413" s="60"/>
      <c r="S413" s="60"/>
      <c r="T413" s="60"/>
      <c r="U413" s="60"/>
      <c r="V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O414" s="60"/>
      <c r="P414" s="60"/>
      <c r="Q414" s="60"/>
      <c r="R414" s="60"/>
      <c r="S414" s="60"/>
      <c r="T414" s="60"/>
      <c r="U414" s="60"/>
      <c r="V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O415" s="60"/>
      <c r="P415" s="60"/>
      <c r="Q415" s="60"/>
      <c r="R415" s="60"/>
      <c r="S415" s="60"/>
      <c r="T415" s="60"/>
      <c r="U415" s="60"/>
      <c r="V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O416" s="60"/>
      <c r="P416" s="60"/>
      <c r="Q416" s="60"/>
      <c r="R416" s="60"/>
      <c r="S416" s="60"/>
      <c r="T416" s="60"/>
      <c r="U416" s="60"/>
      <c r="V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O417" s="60"/>
      <c r="P417" s="60"/>
      <c r="Q417" s="60"/>
      <c r="R417" s="60"/>
      <c r="S417" s="60"/>
      <c r="T417" s="60"/>
      <c r="U417" s="60"/>
      <c r="V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O418" s="60"/>
      <c r="P418" s="60"/>
      <c r="Q418" s="60"/>
      <c r="R418" s="60"/>
      <c r="S418" s="60"/>
      <c r="T418" s="60"/>
      <c r="U418" s="60"/>
      <c r="V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O419" s="60"/>
      <c r="P419" s="60"/>
      <c r="Q419" s="60"/>
      <c r="R419" s="60"/>
      <c r="S419" s="60"/>
      <c r="T419" s="60"/>
      <c r="U419" s="60"/>
      <c r="V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O420" s="60"/>
      <c r="P420" s="60"/>
      <c r="Q420" s="60"/>
      <c r="R420" s="60"/>
      <c r="S420" s="60"/>
      <c r="T420" s="60"/>
      <c r="U420" s="60"/>
      <c r="V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O421" s="60"/>
      <c r="P421" s="60"/>
      <c r="Q421" s="60"/>
      <c r="R421" s="60"/>
      <c r="S421" s="60"/>
      <c r="T421" s="60"/>
      <c r="U421" s="60"/>
      <c r="V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O422" s="60"/>
      <c r="P422" s="60"/>
      <c r="Q422" s="60"/>
      <c r="R422" s="60"/>
      <c r="S422" s="60"/>
      <c r="T422" s="60"/>
      <c r="U422" s="60"/>
      <c r="V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O423" s="60"/>
      <c r="P423" s="60"/>
      <c r="Q423" s="60"/>
      <c r="R423" s="60"/>
      <c r="S423" s="60"/>
      <c r="T423" s="60"/>
      <c r="U423" s="60"/>
      <c r="V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O424" s="60"/>
      <c r="P424" s="60"/>
      <c r="Q424" s="60"/>
      <c r="R424" s="60"/>
      <c r="S424" s="60"/>
      <c r="T424" s="60"/>
      <c r="U424" s="60"/>
      <c r="V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O425" s="60"/>
      <c r="P425" s="60"/>
      <c r="Q425" s="60"/>
      <c r="R425" s="60"/>
      <c r="S425" s="60"/>
      <c r="T425" s="60"/>
      <c r="U425" s="60"/>
      <c r="V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O426" s="60"/>
      <c r="P426" s="60"/>
      <c r="Q426" s="60"/>
      <c r="R426" s="60"/>
      <c r="S426" s="60"/>
      <c r="T426" s="60"/>
      <c r="U426" s="60"/>
      <c r="V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O427" s="60"/>
      <c r="P427" s="60"/>
      <c r="Q427" s="60"/>
      <c r="R427" s="60"/>
      <c r="S427" s="60"/>
      <c r="T427" s="60"/>
      <c r="U427" s="60"/>
      <c r="V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O428" s="60"/>
      <c r="P428" s="60"/>
      <c r="Q428" s="60"/>
      <c r="R428" s="60"/>
      <c r="S428" s="60"/>
      <c r="T428" s="60"/>
      <c r="U428" s="60"/>
      <c r="V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O429" s="60"/>
      <c r="P429" s="60"/>
      <c r="Q429" s="60"/>
      <c r="R429" s="60"/>
      <c r="S429" s="60"/>
      <c r="T429" s="60"/>
      <c r="U429" s="60"/>
      <c r="V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O430" s="60"/>
      <c r="P430" s="60"/>
      <c r="Q430" s="60"/>
      <c r="R430" s="60"/>
      <c r="S430" s="60"/>
      <c r="T430" s="60"/>
      <c r="U430" s="60"/>
      <c r="V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O431" s="60"/>
      <c r="P431" s="60"/>
      <c r="Q431" s="60"/>
      <c r="R431" s="60"/>
      <c r="S431" s="60"/>
      <c r="T431" s="60"/>
      <c r="U431" s="60"/>
      <c r="V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O432" s="60"/>
      <c r="P432" s="60"/>
      <c r="Q432" s="60"/>
      <c r="R432" s="60"/>
      <c r="S432" s="60"/>
      <c r="T432" s="60"/>
      <c r="U432" s="60"/>
      <c r="V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O433" s="60"/>
      <c r="P433" s="60"/>
      <c r="Q433" s="60"/>
      <c r="R433" s="60"/>
      <c r="S433" s="60"/>
      <c r="T433" s="60"/>
      <c r="U433" s="60"/>
      <c r="V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O434" s="60"/>
      <c r="P434" s="60"/>
      <c r="Q434" s="60"/>
      <c r="R434" s="60"/>
      <c r="S434" s="60"/>
      <c r="T434" s="60"/>
      <c r="U434" s="60"/>
      <c r="V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O435" s="60"/>
      <c r="P435" s="60"/>
      <c r="Q435" s="60"/>
      <c r="R435" s="60"/>
      <c r="S435" s="60"/>
      <c r="T435" s="60"/>
      <c r="U435" s="60"/>
      <c r="V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O436" s="60"/>
      <c r="P436" s="60"/>
      <c r="Q436" s="60"/>
      <c r="R436" s="60"/>
      <c r="S436" s="60"/>
      <c r="T436" s="60"/>
      <c r="U436" s="60"/>
      <c r="V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O437" s="60"/>
      <c r="P437" s="60"/>
      <c r="Q437" s="60"/>
      <c r="R437" s="60"/>
      <c r="S437" s="60"/>
      <c r="T437" s="60"/>
      <c r="U437" s="60"/>
      <c r="V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O438" s="60"/>
      <c r="P438" s="60"/>
      <c r="Q438" s="60"/>
      <c r="R438" s="60"/>
      <c r="S438" s="60"/>
      <c r="T438" s="60"/>
      <c r="U438" s="60"/>
      <c r="V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O439" s="60"/>
      <c r="P439" s="60"/>
      <c r="Q439" s="60"/>
      <c r="R439" s="60"/>
      <c r="S439" s="60"/>
      <c r="T439" s="60"/>
      <c r="U439" s="60"/>
      <c r="V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O440" s="60"/>
      <c r="P440" s="60"/>
      <c r="Q440" s="60"/>
      <c r="R440" s="60"/>
      <c r="S440" s="60"/>
      <c r="T440" s="60"/>
      <c r="U440" s="60"/>
      <c r="V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O441" s="60"/>
      <c r="P441" s="60"/>
      <c r="Q441" s="60"/>
      <c r="R441" s="60"/>
      <c r="S441" s="60"/>
      <c r="T441" s="60"/>
      <c r="U441" s="60"/>
      <c r="V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O442" s="60"/>
      <c r="P442" s="60"/>
      <c r="Q442" s="60"/>
      <c r="R442" s="60"/>
      <c r="S442" s="60"/>
      <c r="T442" s="60"/>
      <c r="U442" s="60"/>
      <c r="V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O443" s="60"/>
      <c r="P443" s="60"/>
      <c r="Q443" s="60"/>
      <c r="R443" s="60"/>
      <c r="S443" s="60"/>
      <c r="T443" s="60"/>
      <c r="U443" s="60"/>
      <c r="V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O444" s="60"/>
      <c r="P444" s="60"/>
      <c r="Q444" s="60"/>
      <c r="R444" s="60"/>
      <c r="S444" s="60"/>
      <c r="T444" s="60"/>
      <c r="U444" s="60"/>
      <c r="V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O445" s="60"/>
      <c r="P445" s="60"/>
      <c r="Q445" s="60"/>
      <c r="R445" s="60"/>
      <c r="S445" s="60"/>
      <c r="T445" s="60"/>
      <c r="U445" s="60"/>
      <c r="V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O446" s="60"/>
      <c r="P446" s="60"/>
      <c r="Q446" s="60"/>
      <c r="R446" s="60"/>
      <c r="S446" s="60"/>
      <c r="T446" s="60"/>
      <c r="U446" s="60"/>
      <c r="V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O447" s="60"/>
      <c r="P447" s="60"/>
      <c r="Q447" s="60"/>
      <c r="R447" s="60"/>
      <c r="S447" s="60"/>
      <c r="T447" s="60"/>
      <c r="U447" s="60"/>
      <c r="V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O448" s="60"/>
      <c r="P448" s="60"/>
      <c r="Q448" s="60"/>
      <c r="R448" s="60"/>
      <c r="S448" s="60"/>
      <c r="T448" s="60"/>
      <c r="U448" s="60"/>
      <c r="V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O449" s="60"/>
      <c r="P449" s="60"/>
      <c r="Q449" s="60"/>
      <c r="R449" s="60"/>
      <c r="S449" s="60"/>
      <c r="T449" s="60"/>
      <c r="U449" s="60"/>
      <c r="V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O450" s="60"/>
      <c r="P450" s="60"/>
      <c r="Q450" s="60"/>
      <c r="R450" s="60"/>
      <c r="S450" s="60"/>
      <c r="T450" s="60"/>
      <c r="U450" s="60"/>
      <c r="V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O451" s="60"/>
      <c r="P451" s="60"/>
      <c r="Q451" s="60"/>
      <c r="R451" s="60"/>
      <c r="S451" s="60"/>
      <c r="T451" s="60"/>
      <c r="U451" s="60"/>
      <c r="V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O452" s="60"/>
      <c r="P452" s="60"/>
      <c r="Q452" s="60"/>
      <c r="R452" s="60"/>
      <c r="S452" s="60"/>
      <c r="T452" s="60"/>
      <c r="U452" s="60"/>
      <c r="V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O453" s="60"/>
      <c r="P453" s="60"/>
      <c r="Q453" s="60"/>
      <c r="R453" s="60"/>
      <c r="S453" s="60"/>
      <c r="T453" s="60"/>
      <c r="U453" s="60"/>
      <c r="V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O454" s="60"/>
      <c r="P454" s="60"/>
      <c r="Q454" s="60"/>
      <c r="R454" s="60"/>
      <c r="S454" s="60"/>
      <c r="T454" s="60"/>
      <c r="U454" s="60"/>
      <c r="V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O455" s="60"/>
      <c r="P455" s="60"/>
      <c r="Q455" s="60"/>
      <c r="R455" s="60"/>
      <c r="S455" s="60"/>
      <c r="T455" s="60"/>
      <c r="U455" s="60"/>
      <c r="V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O456" s="60"/>
      <c r="P456" s="60"/>
      <c r="Q456" s="60"/>
      <c r="R456" s="60"/>
      <c r="S456" s="60"/>
      <c r="T456" s="60"/>
      <c r="U456" s="60"/>
      <c r="V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O457" s="60"/>
      <c r="P457" s="60"/>
      <c r="Q457" s="60"/>
      <c r="R457" s="60"/>
      <c r="S457" s="60"/>
      <c r="T457" s="60"/>
      <c r="U457" s="60"/>
      <c r="V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O458" s="60"/>
      <c r="P458" s="60"/>
      <c r="Q458" s="60"/>
      <c r="R458" s="60"/>
      <c r="S458" s="60"/>
      <c r="T458" s="60"/>
      <c r="U458" s="60"/>
      <c r="V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O459" s="60"/>
      <c r="P459" s="60"/>
      <c r="Q459" s="60"/>
      <c r="R459" s="60"/>
      <c r="S459" s="60"/>
      <c r="T459" s="60"/>
      <c r="U459" s="60"/>
      <c r="V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O460" s="60"/>
      <c r="P460" s="60"/>
      <c r="Q460" s="60"/>
      <c r="R460" s="60"/>
      <c r="S460" s="60"/>
      <c r="T460" s="60"/>
      <c r="U460" s="60"/>
      <c r="V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O461" s="60"/>
      <c r="P461" s="60"/>
      <c r="Q461" s="60"/>
      <c r="R461" s="60"/>
      <c r="S461" s="60"/>
      <c r="T461" s="60"/>
      <c r="U461" s="60"/>
      <c r="V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O462" s="60"/>
      <c r="P462" s="60"/>
      <c r="Q462" s="60"/>
      <c r="R462" s="60"/>
      <c r="S462" s="60"/>
      <c r="T462" s="60"/>
      <c r="U462" s="60"/>
      <c r="V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O463" s="60"/>
      <c r="P463" s="60"/>
      <c r="Q463" s="60"/>
      <c r="R463" s="60"/>
      <c r="S463" s="60"/>
      <c r="T463" s="60"/>
      <c r="U463" s="60"/>
      <c r="V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O464" s="60"/>
      <c r="P464" s="60"/>
      <c r="Q464" s="60"/>
      <c r="R464" s="60"/>
      <c r="S464" s="60"/>
      <c r="T464" s="60"/>
      <c r="U464" s="60"/>
      <c r="V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O465" s="60"/>
      <c r="P465" s="60"/>
      <c r="Q465" s="60"/>
      <c r="R465" s="60"/>
      <c r="S465" s="60"/>
      <c r="T465" s="60"/>
      <c r="U465" s="60"/>
      <c r="V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O466" s="60"/>
      <c r="P466" s="60"/>
      <c r="Q466" s="60"/>
      <c r="R466" s="60"/>
      <c r="S466" s="60"/>
      <c r="T466" s="60"/>
      <c r="U466" s="60"/>
      <c r="V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O467" s="60"/>
      <c r="P467" s="60"/>
      <c r="Q467" s="60"/>
      <c r="R467" s="60"/>
      <c r="S467" s="60"/>
      <c r="T467" s="60"/>
      <c r="U467" s="60"/>
      <c r="V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O468" s="60"/>
      <c r="P468" s="60"/>
      <c r="Q468" s="60"/>
      <c r="R468" s="60"/>
      <c r="S468" s="60"/>
      <c r="T468" s="60"/>
      <c r="U468" s="60"/>
      <c r="V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O469" s="60"/>
      <c r="P469" s="60"/>
      <c r="Q469" s="60"/>
      <c r="R469" s="60"/>
      <c r="S469" s="60"/>
      <c r="T469" s="60"/>
      <c r="U469" s="60"/>
      <c r="V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O470" s="60"/>
      <c r="P470" s="60"/>
      <c r="Q470" s="60"/>
      <c r="R470" s="60"/>
      <c r="S470" s="60"/>
      <c r="T470" s="60"/>
      <c r="U470" s="60"/>
      <c r="V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O471" s="60"/>
      <c r="P471" s="60"/>
      <c r="Q471" s="60"/>
      <c r="R471" s="60"/>
      <c r="S471" s="60"/>
      <c r="T471" s="60"/>
      <c r="U471" s="60"/>
      <c r="V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O472" s="60"/>
      <c r="P472" s="60"/>
      <c r="Q472" s="60"/>
      <c r="R472" s="60"/>
      <c r="S472" s="60"/>
      <c r="T472" s="60"/>
      <c r="U472" s="60"/>
      <c r="V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O473" s="60"/>
      <c r="P473" s="60"/>
      <c r="Q473" s="60"/>
      <c r="R473" s="60"/>
      <c r="S473" s="60"/>
      <c r="T473" s="60"/>
      <c r="U473" s="60"/>
      <c r="V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O474" s="60"/>
      <c r="P474" s="60"/>
      <c r="Q474" s="60"/>
      <c r="R474" s="60"/>
      <c r="S474" s="60"/>
      <c r="T474" s="60"/>
      <c r="U474" s="60"/>
      <c r="V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O475" s="60"/>
      <c r="P475" s="60"/>
      <c r="Q475" s="60"/>
      <c r="R475" s="60"/>
      <c r="S475" s="60"/>
      <c r="T475" s="60"/>
      <c r="U475" s="60"/>
      <c r="V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O476" s="60"/>
      <c r="P476" s="60"/>
      <c r="Q476" s="60"/>
      <c r="R476" s="60"/>
      <c r="S476" s="60"/>
      <c r="T476" s="60"/>
      <c r="U476" s="60"/>
      <c r="V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O477" s="60"/>
      <c r="P477" s="60"/>
      <c r="Q477" s="60"/>
      <c r="R477" s="60"/>
      <c r="S477" s="60"/>
      <c r="T477" s="60"/>
      <c r="U477" s="60"/>
      <c r="V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O478" s="60"/>
      <c r="P478" s="60"/>
      <c r="Q478" s="60"/>
      <c r="R478" s="60"/>
      <c r="S478" s="60"/>
      <c r="T478" s="60"/>
      <c r="U478" s="60"/>
      <c r="V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O479" s="60"/>
      <c r="P479" s="60"/>
      <c r="Q479" s="60"/>
      <c r="R479" s="60"/>
      <c r="S479" s="60"/>
      <c r="T479" s="60"/>
      <c r="U479" s="60"/>
      <c r="V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O480" s="60"/>
      <c r="P480" s="60"/>
      <c r="Q480" s="60"/>
      <c r="R480" s="60"/>
      <c r="S480" s="60"/>
      <c r="T480" s="60"/>
      <c r="U480" s="60"/>
      <c r="V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O481" s="60"/>
      <c r="P481" s="60"/>
      <c r="Q481" s="60"/>
      <c r="R481" s="60"/>
      <c r="S481" s="60"/>
      <c r="T481" s="60"/>
      <c r="U481" s="60"/>
      <c r="V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O482" s="60"/>
      <c r="P482" s="60"/>
      <c r="Q482" s="60"/>
      <c r="R482" s="60"/>
      <c r="S482" s="60"/>
      <c r="T482" s="60"/>
      <c r="U482" s="60"/>
      <c r="V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O483" s="60"/>
      <c r="P483" s="60"/>
      <c r="Q483" s="60"/>
      <c r="R483" s="60"/>
      <c r="S483" s="60"/>
      <c r="T483" s="60"/>
      <c r="U483" s="60"/>
      <c r="V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O484" s="60"/>
      <c r="P484" s="60"/>
      <c r="Q484" s="60"/>
      <c r="R484" s="60"/>
      <c r="S484" s="60"/>
      <c r="T484" s="60"/>
      <c r="U484" s="60"/>
      <c r="V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O485" s="60"/>
      <c r="P485" s="60"/>
      <c r="Q485" s="60"/>
      <c r="R485" s="60"/>
      <c r="S485" s="60"/>
      <c r="T485" s="60"/>
      <c r="U485" s="60"/>
      <c r="V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O486" s="60"/>
      <c r="P486" s="60"/>
      <c r="Q486" s="60"/>
      <c r="R486" s="60"/>
      <c r="S486" s="60"/>
      <c r="T486" s="60"/>
      <c r="U486" s="60"/>
      <c r="V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O487" s="60"/>
      <c r="P487" s="60"/>
      <c r="Q487" s="60"/>
      <c r="R487" s="60"/>
      <c r="S487" s="60"/>
      <c r="T487" s="60"/>
      <c r="U487" s="60"/>
      <c r="V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O488" s="60"/>
      <c r="P488" s="60"/>
      <c r="Q488" s="60"/>
      <c r="R488" s="60"/>
      <c r="S488" s="60"/>
      <c r="T488" s="60"/>
      <c r="U488" s="60"/>
      <c r="V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O489" s="60"/>
      <c r="P489" s="60"/>
      <c r="Q489" s="60"/>
      <c r="R489" s="60"/>
      <c r="S489" s="60"/>
      <c r="T489" s="60"/>
      <c r="U489" s="60"/>
      <c r="V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O490" s="60"/>
      <c r="P490" s="60"/>
      <c r="Q490" s="60"/>
      <c r="R490" s="60"/>
      <c r="S490" s="60"/>
      <c r="T490" s="60"/>
      <c r="U490" s="60"/>
      <c r="V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O491" s="60"/>
      <c r="P491" s="60"/>
      <c r="Q491" s="60"/>
      <c r="R491" s="60"/>
      <c r="S491" s="60"/>
      <c r="T491" s="60"/>
      <c r="U491" s="60"/>
      <c r="V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O492" s="60"/>
      <c r="P492" s="60"/>
      <c r="Q492" s="60"/>
      <c r="R492" s="60"/>
      <c r="S492" s="60"/>
      <c r="T492" s="60"/>
      <c r="U492" s="60"/>
      <c r="V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O493" s="60"/>
      <c r="P493" s="60"/>
      <c r="Q493" s="60"/>
      <c r="R493" s="60"/>
      <c r="S493" s="60"/>
      <c r="T493" s="60"/>
      <c r="U493" s="60"/>
      <c r="V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O494" s="60"/>
      <c r="P494" s="60"/>
      <c r="Q494" s="60"/>
      <c r="R494" s="60"/>
      <c r="S494" s="60"/>
      <c r="T494" s="60"/>
      <c r="U494" s="60"/>
      <c r="V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O495" s="60"/>
      <c r="P495" s="60"/>
      <c r="Q495" s="60"/>
      <c r="R495" s="60"/>
      <c r="S495" s="60"/>
      <c r="T495" s="60"/>
      <c r="U495" s="60"/>
      <c r="V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O496" s="60"/>
      <c r="P496" s="60"/>
      <c r="Q496" s="60"/>
      <c r="R496" s="60"/>
      <c r="S496" s="60"/>
      <c r="T496" s="60"/>
      <c r="U496" s="60"/>
      <c r="V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O497" s="60"/>
      <c r="P497" s="60"/>
      <c r="Q497" s="60"/>
      <c r="R497" s="60"/>
      <c r="S497" s="60"/>
      <c r="T497" s="60"/>
      <c r="U497" s="60"/>
      <c r="V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O498" s="60"/>
      <c r="P498" s="60"/>
      <c r="Q498" s="60"/>
      <c r="R498" s="60"/>
      <c r="S498" s="60"/>
      <c r="T498" s="60"/>
      <c r="U498" s="60"/>
      <c r="V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O499" s="60"/>
      <c r="P499" s="60"/>
      <c r="Q499" s="60"/>
      <c r="R499" s="60"/>
      <c r="S499" s="60"/>
      <c r="T499" s="60"/>
      <c r="U499" s="60"/>
      <c r="V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O500" s="60"/>
      <c r="P500" s="60"/>
      <c r="Q500" s="60"/>
      <c r="R500" s="60"/>
      <c r="S500" s="60"/>
      <c r="T500" s="60"/>
      <c r="U500" s="60"/>
      <c r="V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O501" s="60"/>
      <c r="P501" s="60"/>
      <c r="Q501" s="60"/>
      <c r="R501" s="60"/>
      <c r="S501" s="60"/>
      <c r="T501" s="60"/>
      <c r="U501" s="60"/>
      <c r="V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O502" s="60"/>
      <c r="P502" s="60"/>
      <c r="Q502" s="60"/>
      <c r="R502" s="60"/>
      <c r="S502" s="60"/>
      <c r="T502" s="60"/>
      <c r="U502" s="60"/>
      <c r="V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O503" s="60"/>
      <c r="P503" s="60"/>
      <c r="Q503" s="60"/>
      <c r="R503" s="60"/>
      <c r="S503" s="60"/>
      <c r="T503" s="60"/>
      <c r="U503" s="60"/>
      <c r="V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O504" s="60"/>
      <c r="P504" s="60"/>
      <c r="Q504" s="60"/>
      <c r="R504" s="60"/>
      <c r="S504" s="60"/>
      <c r="T504" s="60"/>
      <c r="U504" s="60"/>
      <c r="V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O505" s="60"/>
      <c r="P505" s="60"/>
      <c r="Q505" s="60"/>
      <c r="R505" s="60"/>
      <c r="S505" s="60"/>
      <c r="T505" s="60"/>
      <c r="U505" s="60"/>
      <c r="V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O506" s="60"/>
      <c r="P506" s="60"/>
      <c r="Q506" s="60"/>
      <c r="R506" s="60"/>
      <c r="S506" s="60"/>
      <c r="T506" s="60"/>
      <c r="U506" s="60"/>
      <c r="V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O507" s="60"/>
      <c r="P507" s="60"/>
      <c r="Q507" s="60"/>
      <c r="R507" s="60"/>
      <c r="S507" s="60"/>
      <c r="T507" s="60"/>
      <c r="U507" s="60"/>
      <c r="V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O508" s="60"/>
      <c r="P508" s="60"/>
      <c r="Q508" s="60"/>
      <c r="R508" s="60"/>
      <c r="S508" s="60"/>
      <c r="T508" s="60"/>
      <c r="U508" s="60"/>
      <c r="V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O509" s="60"/>
      <c r="P509" s="60"/>
      <c r="Q509" s="60"/>
      <c r="R509" s="60"/>
      <c r="S509" s="60"/>
      <c r="T509" s="60"/>
      <c r="U509" s="60"/>
      <c r="V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O510" s="60"/>
      <c r="P510" s="60"/>
      <c r="Q510" s="60"/>
      <c r="R510" s="60"/>
      <c r="S510" s="60"/>
      <c r="T510" s="60"/>
      <c r="U510" s="60"/>
      <c r="V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O511" s="60"/>
      <c r="P511" s="60"/>
      <c r="Q511" s="60"/>
      <c r="R511" s="60"/>
      <c r="S511" s="60"/>
      <c r="T511" s="60"/>
      <c r="U511" s="60"/>
      <c r="V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O512" s="60"/>
      <c r="P512" s="60"/>
      <c r="Q512" s="60"/>
      <c r="R512" s="60"/>
      <c r="S512" s="60"/>
      <c r="T512" s="60"/>
      <c r="U512" s="60"/>
      <c r="V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O513" s="60"/>
      <c r="P513" s="60"/>
      <c r="Q513" s="60"/>
      <c r="R513" s="60"/>
      <c r="S513" s="60"/>
      <c r="T513" s="60"/>
      <c r="U513" s="60"/>
      <c r="V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O514" s="60"/>
      <c r="P514" s="60"/>
      <c r="Q514" s="60"/>
      <c r="R514" s="60"/>
      <c r="S514" s="60"/>
      <c r="T514" s="60"/>
      <c r="U514" s="60"/>
      <c r="V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O515" s="60"/>
      <c r="P515" s="60"/>
      <c r="Q515" s="60"/>
      <c r="R515" s="60"/>
      <c r="S515" s="60"/>
      <c r="T515" s="60"/>
      <c r="U515" s="60"/>
      <c r="V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O516" s="60"/>
      <c r="P516" s="60"/>
      <c r="Q516" s="60"/>
      <c r="R516" s="60"/>
      <c r="S516" s="60"/>
      <c r="T516" s="60"/>
      <c r="U516" s="60"/>
      <c r="V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O517" s="60"/>
      <c r="P517" s="60"/>
      <c r="Q517" s="60"/>
      <c r="R517" s="60"/>
      <c r="S517" s="60"/>
      <c r="T517" s="60"/>
      <c r="U517" s="60"/>
      <c r="V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O518" s="60"/>
      <c r="P518" s="60"/>
      <c r="Q518" s="60"/>
      <c r="R518" s="60"/>
      <c r="S518" s="60"/>
      <c r="T518" s="60"/>
      <c r="U518" s="60"/>
      <c r="V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O519" s="60"/>
      <c r="P519" s="60"/>
      <c r="Q519" s="60"/>
      <c r="R519" s="60"/>
      <c r="S519" s="60"/>
      <c r="T519" s="60"/>
      <c r="U519" s="60"/>
      <c r="V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O520" s="60"/>
      <c r="P520" s="60"/>
      <c r="Q520" s="60"/>
      <c r="R520" s="60"/>
      <c r="S520" s="60"/>
      <c r="T520" s="60"/>
      <c r="U520" s="60"/>
      <c r="V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O521" s="60"/>
      <c r="P521" s="60"/>
      <c r="Q521" s="60"/>
      <c r="R521" s="60"/>
      <c r="S521" s="60"/>
      <c r="T521" s="60"/>
      <c r="U521" s="60"/>
      <c r="V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O522" s="60"/>
      <c r="P522" s="60"/>
      <c r="Q522" s="60"/>
      <c r="R522" s="60"/>
      <c r="S522" s="60"/>
      <c r="T522" s="60"/>
      <c r="U522" s="60"/>
      <c r="V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O523" s="60"/>
      <c r="P523" s="60"/>
      <c r="Q523" s="60"/>
      <c r="R523" s="60"/>
      <c r="S523" s="60"/>
      <c r="T523" s="60"/>
      <c r="U523" s="60"/>
      <c r="V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O524" s="60"/>
      <c r="P524" s="60"/>
      <c r="Q524" s="60"/>
      <c r="R524" s="60"/>
      <c r="S524" s="60"/>
      <c r="T524" s="60"/>
      <c r="U524" s="60"/>
      <c r="V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O525" s="60"/>
      <c r="P525" s="60"/>
      <c r="Q525" s="60"/>
      <c r="R525" s="60"/>
      <c r="S525" s="60"/>
      <c r="T525" s="60"/>
      <c r="U525" s="60"/>
      <c r="V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O526" s="60"/>
      <c r="P526" s="60"/>
      <c r="Q526" s="60"/>
      <c r="R526" s="60"/>
      <c r="S526" s="60"/>
      <c r="T526" s="60"/>
      <c r="U526" s="60"/>
      <c r="V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O527" s="60"/>
      <c r="P527" s="60"/>
      <c r="Q527" s="60"/>
      <c r="R527" s="60"/>
      <c r="S527" s="60"/>
      <c r="T527" s="60"/>
      <c r="U527" s="60"/>
      <c r="V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O528" s="60"/>
      <c r="P528" s="60"/>
      <c r="Q528" s="60"/>
      <c r="R528" s="60"/>
      <c r="S528" s="60"/>
      <c r="T528" s="60"/>
      <c r="U528" s="60"/>
      <c r="V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O529" s="60"/>
      <c r="P529" s="60"/>
      <c r="Q529" s="60"/>
      <c r="R529" s="60"/>
      <c r="S529" s="60"/>
      <c r="T529" s="60"/>
      <c r="U529" s="60"/>
      <c r="V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O530" s="60"/>
      <c r="P530" s="60"/>
      <c r="Q530" s="60"/>
      <c r="R530" s="60"/>
      <c r="S530" s="60"/>
      <c r="T530" s="60"/>
      <c r="U530" s="60"/>
      <c r="V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O531" s="60"/>
      <c r="P531" s="60"/>
      <c r="Q531" s="60"/>
      <c r="R531" s="60"/>
      <c r="S531" s="60"/>
      <c r="T531" s="60"/>
      <c r="U531" s="60"/>
      <c r="V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O532" s="60"/>
      <c r="P532" s="60"/>
      <c r="Q532" s="60"/>
      <c r="R532" s="60"/>
      <c r="S532" s="60"/>
      <c r="T532" s="60"/>
      <c r="U532" s="60"/>
      <c r="V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O533" s="60"/>
      <c r="P533" s="60"/>
      <c r="Q533" s="60"/>
      <c r="R533" s="60"/>
      <c r="S533" s="60"/>
      <c r="T533" s="60"/>
      <c r="U533" s="60"/>
      <c r="V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O534" s="60"/>
      <c r="P534" s="60"/>
      <c r="Q534" s="60"/>
      <c r="R534" s="60"/>
      <c r="S534" s="60"/>
      <c r="T534" s="60"/>
      <c r="U534" s="60"/>
      <c r="V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O535" s="60"/>
      <c r="P535" s="60"/>
      <c r="Q535" s="60"/>
      <c r="R535" s="60"/>
      <c r="S535" s="60"/>
      <c r="T535" s="60"/>
      <c r="U535" s="60"/>
      <c r="V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O536" s="60"/>
      <c r="P536" s="60"/>
      <c r="Q536" s="60"/>
      <c r="R536" s="60"/>
      <c r="S536" s="60"/>
      <c r="T536" s="60"/>
      <c r="U536" s="60"/>
      <c r="V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O537" s="60"/>
      <c r="P537" s="60"/>
      <c r="Q537" s="60"/>
      <c r="R537" s="60"/>
      <c r="S537" s="60"/>
      <c r="T537" s="60"/>
      <c r="U537" s="60"/>
      <c r="V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O538" s="60"/>
      <c r="P538" s="60"/>
      <c r="Q538" s="60"/>
      <c r="R538" s="60"/>
      <c r="S538" s="60"/>
      <c r="T538" s="60"/>
      <c r="U538" s="60"/>
      <c r="V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O539" s="60"/>
      <c r="P539" s="60"/>
      <c r="Q539" s="60"/>
      <c r="R539" s="60"/>
      <c r="S539" s="60"/>
      <c r="T539" s="60"/>
      <c r="U539" s="60"/>
      <c r="V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O540" s="60"/>
      <c r="P540" s="60"/>
      <c r="Q540" s="60"/>
      <c r="R540" s="60"/>
      <c r="S540" s="60"/>
      <c r="T540" s="60"/>
      <c r="U540" s="60"/>
      <c r="V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O541" s="60"/>
      <c r="P541" s="60"/>
      <c r="Q541" s="60"/>
      <c r="R541" s="60"/>
      <c r="S541" s="60"/>
      <c r="T541" s="60"/>
      <c r="U541" s="60"/>
      <c r="V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O542" s="60"/>
      <c r="P542" s="60"/>
      <c r="Q542" s="60"/>
      <c r="R542" s="60"/>
      <c r="S542" s="60"/>
      <c r="T542" s="60"/>
      <c r="U542" s="60"/>
      <c r="V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O543" s="60"/>
      <c r="P543" s="60"/>
      <c r="Q543" s="60"/>
      <c r="R543" s="60"/>
      <c r="S543" s="60"/>
      <c r="T543" s="60"/>
      <c r="U543" s="60"/>
      <c r="V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O544" s="60"/>
      <c r="P544" s="60"/>
      <c r="Q544" s="60"/>
      <c r="R544" s="60"/>
      <c r="S544" s="60"/>
      <c r="T544" s="60"/>
      <c r="U544" s="60"/>
      <c r="V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O545" s="60"/>
      <c r="P545" s="60"/>
      <c r="Q545" s="60"/>
      <c r="R545" s="60"/>
      <c r="S545" s="60"/>
      <c r="T545" s="60"/>
      <c r="U545" s="60"/>
      <c r="V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O546" s="60"/>
      <c r="P546" s="60"/>
      <c r="Q546" s="60"/>
      <c r="R546" s="60"/>
      <c r="S546" s="60"/>
      <c r="T546" s="60"/>
      <c r="U546" s="60"/>
      <c r="V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O547" s="60"/>
      <c r="P547" s="60"/>
      <c r="Q547" s="60"/>
      <c r="R547" s="60"/>
      <c r="S547" s="60"/>
      <c r="T547" s="60"/>
      <c r="U547" s="60"/>
      <c r="V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O548" s="60"/>
      <c r="P548" s="60"/>
      <c r="Q548" s="60"/>
      <c r="R548" s="60"/>
      <c r="S548" s="60"/>
      <c r="T548" s="60"/>
      <c r="U548" s="60"/>
      <c r="V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O549" s="60"/>
      <c r="P549" s="60"/>
      <c r="Q549" s="60"/>
      <c r="R549" s="60"/>
      <c r="S549" s="60"/>
      <c r="T549" s="60"/>
      <c r="U549" s="60"/>
      <c r="V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O550" s="60"/>
      <c r="P550" s="60"/>
      <c r="Q550" s="60"/>
      <c r="R550" s="60"/>
      <c r="S550" s="60"/>
      <c r="T550" s="60"/>
      <c r="U550" s="60"/>
      <c r="V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O551" s="60"/>
      <c r="P551" s="60"/>
      <c r="Q551" s="60"/>
      <c r="R551" s="60"/>
      <c r="S551" s="60"/>
      <c r="T551" s="60"/>
      <c r="U551" s="60"/>
      <c r="V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O552" s="60"/>
      <c r="P552" s="60"/>
      <c r="Q552" s="60"/>
      <c r="R552" s="60"/>
      <c r="S552" s="60"/>
      <c r="T552" s="60"/>
      <c r="U552" s="60"/>
      <c r="V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O553" s="60"/>
      <c r="P553" s="60"/>
      <c r="Q553" s="60"/>
      <c r="R553" s="60"/>
      <c r="S553" s="60"/>
      <c r="T553" s="60"/>
      <c r="U553" s="60"/>
      <c r="V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O554" s="60"/>
      <c r="P554" s="60"/>
      <c r="Q554" s="60"/>
      <c r="R554" s="60"/>
      <c r="S554" s="60"/>
      <c r="T554" s="60"/>
      <c r="U554" s="60"/>
      <c r="V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O555" s="60"/>
      <c r="P555" s="60"/>
      <c r="Q555" s="60"/>
      <c r="R555" s="60"/>
      <c r="S555" s="60"/>
      <c r="T555" s="60"/>
      <c r="U555" s="60"/>
      <c r="V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O556" s="60"/>
      <c r="P556" s="60"/>
      <c r="Q556" s="60"/>
      <c r="R556" s="60"/>
      <c r="S556" s="60"/>
      <c r="T556" s="60"/>
      <c r="U556" s="60"/>
      <c r="V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O557" s="60"/>
      <c r="P557" s="60"/>
      <c r="Q557" s="60"/>
      <c r="R557" s="60"/>
      <c r="S557" s="60"/>
      <c r="T557" s="60"/>
      <c r="U557" s="60"/>
      <c r="V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O558" s="60"/>
      <c r="P558" s="60"/>
      <c r="Q558" s="60"/>
      <c r="R558" s="60"/>
      <c r="S558" s="60"/>
      <c r="T558" s="60"/>
      <c r="U558" s="60"/>
      <c r="V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O559" s="60"/>
      <c r="P559" s="60"/>
      <c r="Q559" s="60"/>
      <c r="R559" s="60"/>
      <c r="S559" s="60"/>
      <c r="T559" s="60"/>
      <c r="U559" s="60"/>
      <c r="V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O560" s="60"/>
      <c r="P560" s="60"/>
      <c r="Q560" s="60"/>
      <c r="R560" s="60"/>
      <c r="S560" s="60"/>
      <c r="T560" s="60"/>
      <c r="U560" s="60"/>
      <c r="V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O561" s="60"/>
      <c r="P561" s="60"/>
      <c r="Q561" s="60"/>
      <c r="R561" s="60"/>
      <c r="S561" s="60"/>
      <c r="T561" s="60"/>
      <c r="U561" s="60"/>
      <c r="V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O562" s="60"/>
      <c r="P562" s="60"/>
      <c r="Q562" s="60"/>
      <c r="R562" s="60"/>
      <c r="S562" s="60"/>
      <c r="T562" s="60"/>
      <c r="U562" s="60"/>
      <c r="V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O563" s="60"/>
      <c r="P563" s="60"/>
      <c r="Q563" s="60"/>
      <c r="R563" s="60"/>
      <c r="S563" s="60"/>
      <c r="T563" s="60"/>
      <c r="U563" s="60"/>
      <c r="V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O564" s="60"/>
      <c r="P564" s="60"/>
      <c r="Q564" s="60"/>
      <c r="R564" s="60"/>
      <c r="S564" s="60"/>
      <c r="T564" s="60"/>
      <c r="U564" s="60"/>
      <c r="V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O565" s="60"/>
      <c r="P565" s="60"/>
      <c r="Q565" s="60"/>
      <c r="R565" s="60"/>
      <c r="S565" s="60"/>
      <c r="T565" s="60"/>
      <c r="U565" s="60"/>
      <c r="V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O566" s="60"/>
      <c r="P566" s="60"/>
      <c r="Q566" s="60"/>
      <c r="R566" s="60"/>
      <c r="S566" s="60"/>
      <c r="T566" s="60"/>
      <c r="U566" s="60"/>
      <c r="V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O567" s="60"/>
      <c r="P567" s="60"/>
      <c r="Q567" s="60"/>
      <c r="R567" s="60"/>
      <c r="S567" s="60"/>
      <c r="T567" s="60"/>
      <c r="U567" s="60"/>
      <c r="V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O568" s="60"/>
      <c r="P568" s="60"/>
      <c r="Q568" s="60"/>
      <c r="R568" s="60"/>
      <c r="S568" s="60"/>
      <c r="T568" s="60"/>
      <c r="U568" s="60"/>
      <c r="V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O569" s="60"/>
      <c r="P569" s="60"/>
      <c r="Q569" s="60"/>
      <c r="R569" s="60"/>
      <c r="S569" s="60"/>
      <c r="T569" s="60"/>
      <c r="U569" s="60"/>
      <c r="V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O570" s="60"/>
      <c r="P570" s="60"/>
      <c r="Q570" s="60"/>
      <c r="R570" s="60"/>
      <c r="S570" s="60"/>
      <c r="T570" s="60"/>
      <c r="U570" s="60"/>
      <c r="V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O571" s="60"/>
      <c r="P571" s="60"/>
      <c r="Q571" s="60"/>
      <c r="R571" s="60"/>
      <c r="S571" s="60"/>
      <c r="T571" s="60"/>
      <c r="U571" s="60"/>
      <c r="V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O572" s="60"/>
      <c r="P572" s="60"/>
      <c r="Q572" s="60"/>
      <c r="R572" s="60"/>
      <c r="S572" s="60"/>
      <c r="T572" s="60"/>
      <c r="U572" s="60"/>
      <c r="V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O573" s="60"/>
      <c r="P573" s="60"/>
      <c r="Q573" s="60"/>
      <c r="R573" s="60"/>
      <c r="S573" s="60"/>
      <c r="T573" s="60"/>
      <c r="U573" s="60"/>
      <c r="V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O574" s="60"/>
      <c r="P574" s="60"/>
      <c r="Q574" s="60"/>
      <c r="R574" s="60"/>
      <c r="S574" s="60"/>
      <c r="T574" s="60"/>
      <c r="U574" s="60"/>
      <c r="V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O575" s="60"/>
      <c r="P575" s="60"/>
      <c r="Q575" s="60"/>
      <c r="R575" s="60"/>
      <c r="S575" s="60"/>
      <c r="T575" s="60"/>
      <c r="U575" s="60"/>
      <c r="V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O576" s="60"/>
      <c r="P576" s="60"/>
      <c r="Q576" s="60"/>
      <c r="R576" s="60"/>
      <c r="S576" s="60"/>
      <c r="T576" s="60"/>
      <c r="U576" s="60"/>
      <c r="V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O577" s="60"/>
      <c r="P577" s="60"/>
      <c r="Q577" s="60"/>
      <c r="R577" s="60"/>
      <c r="S577" s="60"/>
      <c r="T577" s="60"/>
      <c r="U577" s="60"/>
      <c r="V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O578" s="60"/>
      <c r="P578" s="60"/>
      <c r="Q578" s="60"/>
      <c r="R578" s="60"/>
      <c r="S578" s="60"/>
      <c r="T578" s="60"/>
      <c r="U578" s="60"/>
      <c r="V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O579" s="60"/>
      <c r="P579" s="60"/>
      <c r="Q579" s="60"/>
      <c r="R579" s="60"/>
      <c r="S579" s="60"/>
      <c r="T579" s="60"/>
      <c r="U579" s="60"/>
      <c r="V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O580" s="60"/>
      <c r="P580" s="60"/>
      <c r="Q580" s="60"/>
      <c r="R580" s="60"/>
      <c r="S580" s="60"/>
      <c r="T580" s="60"/>
      <c r="U580" s="60"/>
      <c r="V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O581" s="60"/>
      <c r="P581" s="60"/>
      <c r="Q581" s="60"/>
      <c r="R581" s="60"/>
      <c r="S581" s="60"/>
      <c r="T581" s="60"/>
      <c r="U581" s="60"/>
      <c r="V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O582" s="60"/>
      <c r="P582" s="60"/>
      <c r="Q582" s="60"/>
      <c r="R582" s="60"/>
      <c r="S582" s="60"/>
      <c r="T582" s="60"/>
      <c r="U582" s="60"/>
      <c r="V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O583" s="60"/>
      <c r="P583" s="60"/>
      <c r="Q583" s="60"/>
      <c r="R583" s="60"/>
      <c r="S583" s="60"/>
      <c r="T583" s="60"/>
      <c r="U583" s="60"/>
      <c r="V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O584" s="60"/>
      <c r="P584" s="60"/>
      <c r="Q584" s="60"/>
      <c r="R584" s="60"/>
      <c r="S584" s="60"/>
      <c r="T584" s="60"/>
      <c r="U584" s="60"/>
      <c r="V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O585" s="60"/>
      <c r="P585" s="60"/>
      <c r="Q585" s="60"/>
      <c r="R585" s="60"/>
      <c r="S585" s="60"/>
      <c r="T585" s="60"/>
      <c r="U585" s="60"/>
      <c r="V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O586" s="60"/>
      <c r="P586" s="60"/>
      <c r="Q586" s="60"/>
      <c r="R586" s="60"/>
      <c r="S586" s="60"/>
      <c r="T586" s="60"/>
      <c r="U586" s="60"/>
      <c r="V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O587" s="60"/>
      <c r="P587" s="60"/>
      <c r="Q587" s="60"/>
      <c r="R587" s="60"/>
      <c r="S587" s="60"/>
      <c r="T587" s="60"/>
      <c r="U587" s="60"/>
      <c r="V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O588" s="60"/>
      <c r="P588" s="60"/>
      <c r="Q588" s="60"/>
      <c r="R588" s="60"/>
      <c r="S588" s="60"/>
      <c r="T588" s="60"/>
      <c r="U588" s="60"/>
      <c r="V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O589" s="60"/>
      <c r="P589" s="60"/>
      <c r="Q589" s="60"/>
      <c r="R589" s="60"/>
      <c r="S589" s="60"/>
      <c r="T589" s="60"/>
      <c r="U589" s="60"/>
      <c r="V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O590" s="60"/>
      <c r="P590" s="60"/>
      <c r="Q590" s="60"/>
      <c r="R590" s="60"/>
      <c r="S590" s="60"/>
      <c r="T590" s="60"/>
      <c r="U590" s="60"/>
      <c r="V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O591" s="60"/>
      <c r="P591" s="60"/>
      <c r="Q591" s="60"/>
      <c r="R591" s="60"/>
      <c r="S591" s="60"/>
      <c r="T591" s="60"/>
      <c r="U591" s="60"/>
      <c r="V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O592" s="60"/>
      <c r="P592" s="60"/>
      <c r="Q592" s="60"/>
      <c r="R592" s="60"/>
      <c r="S592" s="60"/>
      <c r="T592" s="60"/>
      <c r="U592" s="60"/>
      <c r="V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O593" s="60"/>
      <c r="P593" s="60"/>
      <c r="Q593" s="60"/>
      <c r="R593" s="60"/>
      <c r="S593" s="60"/>
      <c r="T593" s="60"/>
      <c r="U593" s="60"/>
      <c r="V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O594" s="60"/>
      <c r="P594" s="60"/>
      <c r="Q594" s="60"/>
      <c r="R594" s="60"/>
      <c r="S594" s="60"/>
      <c r="T594" s="60"/>
      <c r="U594" s="60"/>
      <c r="V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O595" s="60"/>
      <c r="P595" s="60"/>
      <c r="Q595" s="60"/>
      <c r="R595" s="60"/>
      <c r="S595" s="60"/>
      <c r="T595" s="60"/>
      <c r="U595" s="60"/>
      <c r="V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O596" s="60"/>
      <c r="P596" s="60"/>
      <c r="Q596" s="60"/>
      <c r="R596" s="60"/>
      <c r="S596" s="60"/>
      <c r="T596" s="60"/>
      <c r="U596" s="60"/>
      <c r="V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O597" s="60"/>
      <c r="P597" s="60"/>
      <c r="Q597" s="60"/>
      <c r="R597" s="60"/>
      <c r="S597" s="60"/>
      <c r="T597" s="60"/>
      <c r="U597" s="60"/>
      <c r="V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O598" s="60"/>
      <c r="P598" s="60"/>
      <c r="Q598" s="60"/>
      <c r="R598" s="60"/>
      <c r="S598" s="60"/>
      <c r="T598" s="60"/>
      <c r="U598" s="60"/>
      <c r="V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O599" s="60"/>
      <c r="P599" s="60"/>
      <c r="Q599" s="60"/>
      <c r="R599" s="60"/>
      <c r="S599" s="60"/>
      <c r="T599" s="60"/>
      <c r="U599" s="60"/>
      <c r="V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O600" s="60"/>
      <c r="P600" s="60"/>
      <c r="Q600" s="60"/>
      <c r="R600" s="60"/>
      <c r="S600" s="60"/>
      <c r="T600" s="60"/>
      <c r="U600" s="60"/>
      <c r="V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O601" s="60"/>
      <c r="P601" s="60"/>
      <c r="Q601" s="60"/>
      <c r="R601" s="60"/>
      <c r="S601" s="60"/>
      <c r="T601" s="60"/>
      <c r="U601" s="60"/>
      <c r="V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O602" s="60"/>
      <c r="P602" s="60"/>
      <c r="Q602" s="60"/>
      <c r="R602" s="60"/>
      <c r="S602" s="60"/>
      <c r="T602" s="60"/>
      <c r="U602" s="60"/>
      <c r="V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O603" s="60"/>
      <c r="P603" s="60"/>
      <c r="Q603" s="60"/>
      <c r="R603" s="60"/>
      <c r="S603" s="60"/>
      <c r="T603" s="60"/>
      <c r="U603" s="60"/>
      <c r="V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O604" s="60"/>
      <c r="P604" s="60"/>
      <c r="Q604" s="60"/>
      <c r="R604" s="60"/>
      <c r="S604" s="60"/>
      <c r="T604" s="60"/>
      <c r="U604" s="60"/>
      <c r="V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O605" s="60"/>
      <c r="P605" s="60"/>
      <c r="Q605" s="60"/>
      <c r="R605" s="60"/>
      <c r="S605" s="60"/>
      <c r="T605" s="60"/>
      <c r="U605" s="60"/>
      <c r="V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O606" s="60"/>
      <c r="P606" s="60"/>
      <c r="Q606" s="60"/>
      <c r="R606" s="60"/>
      <c r="S606" s="60"/>
      <c r="T606" s="60"/>
      <c r="U606" s="60"/>
      <c r="V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O607" s="60"/>
      <c r="P607" s="60"/>
      <c r="Q607" s="60"/>
      <c r="R607" s="60"/>
      <c r="S607" s="60"/>
      <c r="T607" s="60"/>
      <c r="U607" s="60"/>
      <c r="V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O608" s="60"/>
      <c r="P608" s="60"/>
      <c r="Q608" s="60"/>
      <c r="R608" s="60"/>
      <c r="S608" s="60"/>
      <c r="T608" s="60"/>
      <c r="U608" s="60"/>
      <c r="V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O609" s="60"/>
      <c r="P609" s="60"/>
      <c r="Q609" s="60"/>
      <c r="R609" s="60"/>
      <c r="S609" s="60"/>
      <c r="T609" s="60"/>
      <c r="U609" s="60"/>
      <c r="V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O610" s="60"/>
      <c r="P610" s="60"/>
      <c r="Q610" s="60"/>
      <c r="R610" s="60"/>
      <c r="S610" s="60"/>
      <c r="T610" s="60"/>
      <c r="U610" s="60"/>
      <c r="V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O611" s="60"/>
      <c r="P611" s="60"/>
      <c r="Q611" s="60"/>
      <c r="R611" s="60"/>
      <c r="S611" s="60"/>
      <c r="T611" s="60"/>
      <c r="U611" s="60"/>
      <c r="V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O612" s="60"/>
      <c r="P612" s="60"/>
      <c r="Q612" s="60"/>
      <c r="R612" s="60"/>
      <c r="S612" s="60"/>
      <c r="T612" s="60"/>
      <c r="U612" s="60"/>
      <c r="V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O613" s="60"/>
      <c r="P613" s="60"/>
      <c r="Q613" s="60"/>
      <c r="R613" s="60"/>
      <c r="S613" s="60"/>
      <c r="T613" s="60"/>
      <c r="U613" s="60"/>
      <c r="V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O614" s="60"/>
      <c r="P614" s="60"/>
      <c r="Q614" s="60"/>
      <c r="R614" s="60"/>
      <c r="S614" s="60"/>
      <c r="T614" s="60"/>
      <c r="U614" s="60"/>
      <c r="V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O615" s="60"/>
      <c r="P615" s="60"/>
      <c r="Q615" s="60"/>
      <c r="R615" s="60"/>
      <c r="S615" s="60"/>
      <c r="T615" s="60"/>
      <c r="U615" s="60"/>
      <c r="V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O616" s="60"/>
      <c r="P616" s="60"/>
      <c r="Q616" s="60"/>
      <c r="R616" s="60"/>
      <c r="S616" s="60"/>
      <c r="T616" s="60"/>
      <c r="U616" s="60"/>
      <c r="V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O617" s="60"/>
      <c r="P617" s="60"/>
      <c r="Q617" s="60"/>
      <c r="R617" s="60"/>
      <c r="S617" s="60"/>
      <c r="T617" s="60"/>
      <c r="U617" s="60"/>
      <c r="V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O618" s="60"/>
      <c r="P618" s="60"/>
      <c r="Q618" s="60"/>
      <c r="R618" s="60"/>
      <c r="S618" s="60"/>
      <c r="T618" s="60"/>
      <c r="U618" s="60"/>
      <c r="V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O619" s="60"/>
      <c r="P619" s="60"/>
      <c r="Q619" s="60"/>
      <c r="R619" s="60"/>
      <c r="S619" s="60"/>
      <c r="T619" s="60"/>
      <c r="U619" s="60"/>
      <c r="V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O620" s="60"/>
      <c r="P620" s="60"/>
      <c r="Q620" s="60"/>
      <c r="R620" s="60"/>
      <c r="S620" s="60"/>
      <c r="T620" s="60"/>
      <c r="U620" s="60"/>
      <c r="V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O621" s="60"/>
      <c r="P621" s="60"/>
      <c r="Q621" s="60"/>
      <c r="R621" s="60"/>
      <c r="S621" s="60"/>
      <c r="T621" s="60"/>
      <c r="U621" s="60"/>
      <c r="V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O622" s="60"/>
      <c r="P622" s="60"/>
      <c r="Q622" s="60"/>
      <c r="R622" s="60"/>
      <c r="S622" s="60"/>
      <c r="T622" s="60"/>
      <c r="U622" s="60"/>
      <c r="V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O623" s="60"/>
      <c r="P623" s="60"/>
      <c r="Q623" s="60"/>
      <c r="R623" s="60"/>
      <c r="S623" s="60"/>
      <c r="T623" s="60"/>
      <c r="U623" s="60"/>
      <c r="V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O624" s="60"/>
      <c r="P624" s="60"/>
      <c r="Q624" s="60"/>
      <c r="R624" s="60"/>
      <c r="S624" s="60"/>
      <c r="T624" s="60"/>
      <c r="U624" s="60"/>
      <c r="V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O625" s="60"/>
      <c r="P625" s="60"/>
      <c r="Q625" s="60"/>
      <c r="R625" s="60"/>
      <c r="S625" s="60"/>
      <c r="T625" s="60"/>
      <c r="U625" s="60"/>
      <c r="V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O626" s="60"/>
      <c r="P626" s="60"/>
      <c r="Q626" s="60"/>
      <c r="R626" s="60"/>
      <c r="S626" s="60"/>
      <c r="T626" s="60"/>
      <c r="U626" s="60"/>
      <c r="V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O627" s="60"/>
      <c r="P627" s="60"/>
      <c r="Q627" s="60"/>
      <c r="R627" s="60"/>
      <c r="S627" s="60"/>
      <c r="T627" s="60"/>
      <c r="U627" s="60"/>
      <c r="V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O628" s="60"/>
      <c r="P628" s="60"/>
      <c r="Q628" s="60"/>
      <c r="R628" s="60"/>
      <c r="S628" s="60"/>
      <c r="T628" s="60"/>
      <c r="U628" s="60"/>
      <c r="V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O629" s="60"/>
      <c r="P629" s="60"/>
      <c r="Q629" s="60"/>
      <c r="R629" s="60"/>
      <c r="S629" s="60"/>
      <c r="T629" s="60"/>
      <c r="U629" s="60"/>
      <c r="V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O630" s="60"/>
      <c r="P630" s="60"/>
      <c r="Q630" s="60"/>
      <c r="R630" s="60"/>
      <c r="S630" s="60"/>
      <c r="T630" s="60"/>
      <c r="U630" s="60"/>
      <c r="V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O631" s="60"/>
      <c r="P631" s="60"/>
      <c r="Q631" s="60"/>
      <c r="R631" s="60"/>
      <c r="S631" s="60"/>
      <c r="T631" s="60"/>
      <c r="U631" s="60"/>
      <c r="V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O632" s="60"/>
      <c r="P632" s="60"/>
      <c r="Q632" s="60"/>
      <c r="R632" s="60"/>
      <c r="S632" s="60"/>
      <c r="T632" s="60"/>
      <c r="U632" s="60"/>
      <c r="V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O633" s="60"/>
      <c r="P633" s="60"/>
      <c r="Q633" s="60"/>
      <c r="R633" s="60"/>
      <c r="S633" s="60"/>
      <c r="T633" s="60"/>
      <c r="U633" s="60"/>
      <c r="V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O634" s="60"/>
      <c r="P634" s="60"/>
      <c r="Q634" s="60"/>
      <c r="R634" s="60"/>
      <c r="S634" s="60"/>
      <c r="T634" s="60"/>
      <c r="U634" s="60"/>
      <c r="V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O635" s="60"/>
      <c r="P635" s="60"/>
      <c r="Q635" s="60"/>
      <c r="R635" s="60"/>
      <c r="S635" s="60"/>
      <c r="T635" s="60"/>
      <c r="U635" s="60"/>
      <c r="V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O636" s="60"/>
      <c r="P636" s="60"/>
      <c r="Q636" s="60"/>
      <c r="R636" s="60"/>
      <c r="S636" s="60"/>
      <c r="T636" s="60"/>
      <c r="U636" s="60"/>
      <c r="V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O637" s="60"/>
      <c r="P637" s="60"/>
      <c r="Q637" s="60"/>
      <c r="R637" s="60"/>
      <c r="S637" s="60"/>
      <c r="T637" s="60"/>
      <c r="U637" s="60"/>
      <c r="V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O638" s="60"/>
      <c r="P638" s="60"/>
      <c r="Q638" s="60"/>
      <c r="R638" s="60"/>
      <c r="S638" s="60"/>
      <c r="T638" s="60"/>
      <c r="U638" s="60"/>
      <c r="V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O639" s="60"/>
      <c r="P639" s="60"/>
      <c r="Q639" s="60"/>
      <c r="R639" s="60"/>
      <c r="S639" s="60"/>
      <c r="T639" s="60"/>
      <c r="U639" s="60"/>
      <c r="V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O640" s="60"/>
      <c r="P640" s="60"/>
      <c r="Q640" s="60"/>
      <c r="R640" s="60"/>
      <c r="S640" s="60"/>
      <c r="T640" s="60"/>
      <c r="U640" s="60"/>
      <c r="V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O641" s="60"/>
      <c r="P641" s="60"/>
      <c r="Q641" s="60"/>
      <c r="R641" s="60"/>
      <c r="S641" s="60"/>
      <c r="T641" s="60"/>
      <c r="U641" s="60"/>
      <c r="V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O642" s="60"/>
      <c r="P642" s="60"/>
      <c r="Q642" s="60"/>
      <c r="R642" s="60"/>
      <c r="S642" s="60"/>
      <c r="T642" s="60"/>
      <c r="U642" s="60"/>
      <c r="V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O643" s="60"/>
      <c r="P643" s="60"/>
      <c r="Q643" s="60"/>
      <c r="R643" s="60"/>
      <c r="S643" s="60"/>
      <c r="T643" s="60"/>
      <c r="U643" s="60"/>
      <c r="V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O644" s="60"/>
      <c r="P644" s="60"/>
      <c r="Q644" s="60"/>
      <c r="R644" s="60"/>
      <c r="S644" s="60"/>
      <c r="T644" s="60"/>
      <c r="U644" s="60"/>
      <c r="V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O645" s="60"/>
      <c r="P645" s="60"/>
      <c r="Q645" s="60"/>
      <c r="R645" s="60"/>
      <c r="S645" s="60"/>
      <c r="T645" s="60"/>
      <c r="U645" s="60"/>
      <c r="V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O646" s="60"/>
      <c r="P646" s="60"/>
      <c r="Q646" s="60"/>
      <c r="R646" s="60"/>
      <c r="S646" s="60"/>
      <c r="T646" s="60"/>
      <c r="U646" s="60"/>
      <c r="V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O647" s="60"/>
      <c r="P647" s="60"/>
      <c r="Q647" s="60"/>
      <c r="R647" s="60"/>
      <c r="S647" s="60"/>
      <c r="T647" s="60"/>
      <c r="U647" s="60"/>
      <c r="V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O648" s="60"/>
      <c r="P648" s="60"/>
      <c r="Q648" s="60"/>
      <c r="R648" s="60"/>
      <c r="S648" s="60"/>
      <c r="T648" s="60"/>
      <c r="U648" s="60"/>
      <c r="V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O649" s="60"/>
      <c r="P649" s="60"/>
      <c r="Q649" s="60"/>
      <c r="R649" s="60"/>
      <c r="S649" s="60"/>
      <c r="T649" s="60"/>
      <c r="U649" s="60"/>
      <c r="V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O650" s="60"/>
      <c r="P650" s="60"/>
      <c r="Q650" s="60"/>
      <c r="R650" s="60"/>
      <c r="S650" s="60"/>
      <c r="T650" s="60"/>
      <c r="U650" s="60"/>
      <c r="V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O651" s="60"/>
      <c r="P651" s="60"/>
      <c r="Q651" s="60"/>
      <c r="R651" s="60"/>
      <c r="S651" s="60"/>
      <c r="T651" s="60"/>
      <c r="U651" s="60"/>
      <c r="V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O652" s="60"/>
      <c r="P652" s="60"/>
      <c r="Q652" s="60"/>
      <c r="R652" s="60"/>
      <c r="S652" s="60"/>
      <c r="T652" s="60"/>
      <c r="U652" s="60"/>
      <c r="V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O653" s="60"/>
      <c r="P653" s="60"/>
      <c r="Q653" s="60"/>
      <c r="R653" s="60"/>
      <c r="S653" s="60"/>
      <c r="T653" s="60"/>
      <c r="U653" s="60"/>
      <c r="V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O654" s="60"/>
      <c r="P654" s="60"/>
      <c r="Q654" s="60"/>
      <c r="R654" s="60"/>
      <c r="S654" s="60"/>
      <c r="T654" s="60"/>
      <c r="U654" s="60"/>
      <c r="V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O655" s="60"/>
      <c r="P655" s="60"/>
      <c r="Q655" s="60"/>
      <c r="R655" s="60"/>
      <c r="S655" s="60"/>
      <c r="T655" s="60"/>
      <c r="U655" s="60"/>
      <c r="V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O656" s="60"/>
      <c r="P656" s="60"/>
      <c r="Q656" s="60"/>
      <c r="R656" s="60"/>
      <c r="S656" s="60"/>
      <c r="T656" s="60"/>
      <c r="U656" s="60"/>
      <c r="V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O657" s="60"/>
      <c r="P657" s="60"/>
      <c r="Q657" s="60"/>
      <c r="R657" s="60"/>
      <c r="S657" s="60"/>
      <c r="T657" s="60"/>
      <c r="U657" s="60"/>
      <c r="V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O658" s="60"/>
      <c r="P658" s="60"/>
      <c r="Q658" s="60"/>
      <c r="R658" s="60"/>
      <c r="S658" s="60"/>
      <c r="T658" s="60"/>
      <c r="U658" s="60"/>
      <c r="V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O659" s="60"/>
      <c r="P659" s="60"/>
      <c r="Q659" s="60"/>
      <c r="R659" s="60"/>
      <c r="S659" s="60"/>
      <c r="T659" s="60"/>
      <c r="U659" s="60"/>
      <c r="V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O660" s="60"/>
      <c r="P660" s="60"/>
      <c r="Q660" s="60"/>
      <c r="R660" s="60"/>
      <c r="S660" s="60"/>
      <c r="T660" s="60"/>
      <c r="U660" s="60"/>
      <c r="V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O661" s="60"/>
      <c r="P661" s="60"/>
      <c r="Q661" s="60"/>
      <c r="R661" s="60"/>
      <c r="S661" s="60"/>
      <c r="T661" s="60"/>
      <c r="U661" s="60"/>
      <c r="V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O662" s="60"/>
      <c r="P662" s="60"/>
      <c r="Q662" s="60"/>
      <c r="R662" s="60"/>
      <c r="S662" s="60"/>
      <c r="T662" s="60"/>
      <c r="U662" s="60"/>
      <c r="V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O663" s="60"/>
      <c r="P663" s="60"/>
      <c r="Q663" s="60"/>
      <c r="R663" s="60"/>
      <c r="S663" s="60"/>
      <c r="T663" s="60"/>
      <c r="U663" s="60"/>
      <c r="V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O664" s="60"/>
      <c r="P664" s="60"/>
      <c r="Q664" s="60"/>
      <c r="R664" s="60"/>
      <c r="S664" s="60"/>
      <c r="T664" s="60"/>
      <c r="U664" s="60"/>
      <c r="V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O665" s="60"/>
      <c r="P665" s="60"/>
      <c r="Q665" s="60"/>
      <c r="R665" s="60"/>
      <c r="S665" s="60"/>
      <c r="T665" s="60"/>
      <c r="U665" s="60"/>
      <c r="V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O666" s="60"/>
      <c r="P666" s="60"/>
      <c r="Q666" s="60"/>
      <c r="R666" s="60"/>
      <c r="S666" s="60"/>
      <c r="T666" s="60"/>
      <c r="U666" s="60"/>
      <c r="V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O667" s="60"/>
      <c r="P667" s="60"/>
      <c r="Q667" s="60"/>
      <c r="R667" s="60"/>
      <c r="S667" s="60"/>
      <c r="T667" s="60"/>
      <c r="U667" s="60"/>
      <c r="V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O668" s="60"/>
      <c r="P668" s="60"/>
      <c r="Q668" s="60"/>
      <c r="R668" s="60"/>
      <c r="S668" s="60"/>
      <c r="T668" s="60"/>
      <c r="U668" s="60"/>
      <c r="V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O669" s="60"/>
      <c r="P669" s="60"/>
      <c r="Q669" s="60"/>
      <c r="R669" s="60"/>
      <c r="S669" s="60"/>
      <c r="T669" s="60"/>
      <c r="U669" s="60"/>
      <c r="V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O670" s="60"/>
      <c r="P670" s="60"/>
      <c r="Q670" s="60"/>
      <c r="R670" s="60"/>
      <c r="S670" s="60"/>
      <c r="T670" s="60"/>
      <c r="U670" s="60"/>
      <c r="V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O671" s="60"/>
      <c r="P671" s="60"/>
      <c r="Q671" s="60"/>
      <c r="R671" s="60"/>
      <c r="S671" s="60"/>
      <c r="T671" s="60"/>
      <c r="U671" s="60"/>
      <c r="V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O672" s="60"/>
      <c r="P672" s="60"/>
      <c r="Q672" s="60"/>
      <c r="R672" s="60"/>
      <c r="S672" s="60"/>
      <c r="T672" s="60"/>
      <c r="U672" s="60"/>
      <c r="V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O673" s="60"/>
      <c r="P673" s="60"/>
      <c r="Q673" s="60"/>
      <c r="R673" s="60"/>
      <c r="S673" s="60"/>
      <c r="T673" s="60"/>
      <c r="U673" s="60"/>
      <c r="V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O674" s="60"/>
      <c r="P674" s="60"/>
      <c r="Q674" s="60"/>
      <c r="R674" s="60"/>
      <c r="S674" s="60"/>
      <c r="T674" s="60"/>
      <c r="U674" s="60"/>
      <c r="V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O675" s="60"/>
      <c r="P675" s="60"/>
      <c r="Q675" s="60"/>
      <c r="R675" s="60"/>
      <c r="S675" s="60"/>
      <c r="T675" s="60"/>
      <c r="U675" s="60"/>
      <c r="V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O676" s="60"/>
      <c r="P676" s="60"/>
      <c r="Q676" s="60"/>
      <c r="R676" s="60"/>
      <c r="S676" s="60"/>
      <c r="T676" s="60"/>
      <c r="U676" s="60"/>
      <c r="V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O677" s="60"/>
      <c r="P677" s="60"/>
      <c r="Q677" s="60"/>
      <c r="R677" s="60"/>
      <c r="S677" s="60"/>
      <c r="T677" s="60"/>
      <c r="U677" s="60"/>
      <c r="V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O678" s="60"/>
      <c r="P678" s="60"/>
      <c r="Q678" s="60"/>
      <c r="R678" s="60"/>
      <c r="S678" s="60"/>
      <c r="T678" s="60"/>
      <c r="U678" s="60"/>
      <c r="V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O679" s="60"/>
      <c r="P679" s="60"/>
      <c r="Q679" s="60"/>
      <c r="R679" s="60"/>
      <c r="S679" s="60"/>
      <c r="T679" s="60"/>
      <c r="U679" s="60"/>
      <c r="V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O680" s="60"/>
      <c r="P680" s="60"/>
      <c r="Q680" s="60"/>
      <c r="R680" s="60"/>
      <c r="S680" s="60"/>
      <c r="T680" s="60"/>
      <c r="U680" s="60"/>
      <c r="V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O681" s="60"/>
      <c r="P681" s="60"/>
      <c r="Q681" s="60"/>
      <c r="R681" s="60"/>
      <c r="S681" s="60"/>
      <c r="T681" s="60"/>
      <c r="U681" s="60"/>
      <c r="V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O682" s="60"/>
      <c r="P682" s="60"/>
      <c r="Q682" s="60"/>
      <c r="R682" s="60"/>
      <c r="S682" s="60"/>
      <c r="T682" s="60"/>
      <c r="U682" s="60"/>
      <c r="V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O683" s="60"/>
      <c r="P683" s="60"/>
      <c r="Q683" s="60"/>
      <c r="R683" s="60"/>
      <c r="S683" s="60"/>
      <c r="T683" s="60"/>
      <c r="U683" s="60"/>
      <c r="V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O684" s="60"/>
      <c r="P684" s="60"/>
      <c r="Q684" s="60"/>
      <c r="R684" s="60"/>
      <c r="S684" s="60"/>
      <c r="T684" s="60"/>
      <c r="U684" s="60"/>
      <c r="V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O685" s="60"/>
      <c r="P685" s="60"/>
      <c r="Q685" s="60"/>
      <c r="R685" s="60"/>
      <c r="S685" s="60"/>
      <c r="T685" s="60"/>
      <c r="U685" s="60"/>
      <c r="V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O686" s="60"/>
      <c r="P686" s="60"/>
      <c r="Q686" s="60"/>
      <c r="R686" s="60"/>
      <c r="S686" s="60"/>
      <c r="T686" s="60"/>
      <c r="U686" s="60"/>
      <c r="V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O687" s="60"/>
      <c r="P687" s="60"/>
      <c r="Q687" s="60"/>
      <c r="R687" s="60"/>
      <c r="S687" s="60"/>
      <c r="T687" s="60"/>
      <c r="U687" s="60"/>
      <c r="V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O688" s="60"/>
      <c r="P688" s="60"/>
      <c r="Q688" s="60"/>
      <c r="R688" s="60"/>
      <c r="S688" s="60"/>
      <c r="T688" s="60"/>
      <c r="U688" s="60"/>
      <c r="V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O689" s="60"/>
      <c r="P689" s="60"/>
      <c r="Q689" s="60"/>
      <c r="R689" s="60"/>
      <c r="S689" s="60"/>
      <c r="T689" s="60"/>
      <c r="U689" s="60"/>
      <c r="V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O690" s="60"/>
      <c r="P690" s="60"/>
      <c r="Q690" s="60"/>
      <c r="R690" s="60"/>
      <c r="S690" s="60"/>
      <c r="T690" s="60"/>
      <c r="U690" s="60"/>
      <c r="V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O691" s="60"/>
      <c r="P691" s="60"/>
      <c r="Q691" s="60"/>
      <c r="R691" s="60"/>
      <c r="S691" s="60"/>
      <c r="T691" s="60"/>
      <c r="U691" s="60"/>
      <c r="V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O692" s="60"/>
      <c r="P692" s="60"/>
      <c r="Q692" s="60"/>
      <c r="R692" s="60"/>
      <c r="S692" s="60"/>
      <c r="T692" s="60"/>
      <c r="U692" s="60"/>
      <c r="V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O693" s="60"/>
      <c r="P693" s="60"/>
      <c r="Q693" s="60"/>
      <c r="R693" s="60"/>
      <c r="S693" s="60"/>
      <c r="T693" s="60"/>
      <c r="U693" s="60"/>
      <c r="V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O694" s="60"/>
      <c r="P694" s="60"/>
      <c r="Q694" s="60"/>
      <c r="R694" s="60"/>
      <c r="S694" s="60"/>
      <c r="T694" s="60"/>
      <c r="U694" s="60"/>
      <c r="V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O695" s="60"/>
      <c r="P695" s="60"/>
      <c r="Q695" s="60"/>
      <c r="R695" s="60"/>
      <c r="S695" s="60"/>
      <c r="T695" s="60"/>
      <c r="U695" s="60"/>
      <c r="V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O696" s="60"/>
      <c r="P696" s="60"/>
      <c r="Q696" s="60"/>
      <c r="R696" s="60"/>
      <c r="S696" s="60"/>
      <c r="T696" s="60"/>
      <c r="U696" s="60"/>
      <c r="V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O697" s="60"/>
      <c r="P697" s="60"/>
      <c r="Q697" s="60"/>
      <c r="R697" s="60"/>
      <c r="S697" s="60"/>
      <c r="T697" s="60"/>
      <c r="U697" s="60"/>
      <c r="V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O698" s="60"/>
      <c r="P698" s="60"/>
      <c r="Q698" s="60"/>
      <c r="R698" s="60"/>
      <c r="S698" s="60"/>
      <c r="T698" s="60"/>
      <c r="U698" s="60"/>
      <c r="V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O699" s="60"/>
      <c r="P699" s="60"/>
      <c r="Q699" s="60"/>
      <c r="R699" s="60"/>
      <c r="S699" s="60"/>
      <c r="T699" s="60"/>
      <c r="U699" s="60"/>
      <c r="V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O700" s="60"/>
      <c r="P700" s="60"/>
      <c r="Q700" s="60"/>
      <c r="R700" s="60"/>
      <c r="S700" s="60"/>
      <c r="T700" s="60"/>
      <c r="U700" s="60"/>
      <c r="V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O701" s="60"/>
      <c r="P701" s="60"/>
      <c r="Q701" s="60"/>
      <c r="R701" s="60"/>
      <c r="S701" s="60"/>
      <c r="T701" s="60"/>
      <c r="U701" s="60"/>
      <c r="V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O702" s="60"/>
      <c r="P702" s="60"/>
      <c r="Q702" s="60"/>
      <c r="R702" s="60"/>
      <c r="S702" s="60"/>
      <c r="T702" s="60"/>
      <c r="U702" s="60"/>
      <c r="V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O703" s="60"/>
      <c r="P703" s="60"/>
      <c r="Q703" s="60"/>
      <c r="R703" s="60"/>
      <c r="S703" s="60"/>
      <c r="T703" s="60"/>
      <c r="U703" s="60"/>
      <c r="V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O704" s="60"/>
      <c r="P704" s="60"/>
      <c r="Q704" s="60"/>
      <c r="R704" s="60"/>
      <c r="S704" s="60"/>
      <c r="T704" s="60"/>
      <c r="U704" s="60"/>
      <c r="V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O705" s="60"/>
      <c r="P705" s="60"/>
      <c r="Q705" s="60"/>
      <c r="R705" s="60"/>
      <c r="S705" s="60"/>
      <c r="T705" s="60"/>
      <c r="U705" s="60"/>
      <c r="V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O706" s="60"/>
      <c r="P706" s="60"/>
      <c r="Q706" s="60"/>
      <c r="R706" s="60"/>
      <c r="S706" s="60"/>
      <c r="T706" s="60"/>
      <c r="U706" s="60"/>
      <c r="V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O707" s="60"/>
      <c r="P707" s="60"/>
      <c r="Q707" s="60"/>
      <c r="R707" s="60"/>
      <c r="S707" s="60"/>
      <c r="T707" s="60"/>
      <c r="U707" s="60"/>
      <c r="V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O708" s="60"/>
      <c r="P708" s="60"/>
      <c r="Q708" s="60"/>
      <c r="R708" s="60"/>
      <c r="S708" s="60"/>
      <c r="T708" s="60"/>
      <c r="U708" s="60"/>
      <c r="V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O709" s="60"/>
      <c r="P709" s="60"/>
      <c r="Q709" s="60"/>
      <c r="R709" s="60"/>
      <c r="S709" s="60"/>
      <c r="T709" s="60"/>
      <c r="U709" s="60"/>
      <c r="V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O710" s="60"/>
      <c r="P710" s="60"/>
      <c r="Q710" s="60"/>
      <c r="R710" s="60"/>
      <c r="S710" s="60"/>
      <c r="T710" s="60"/>
      <c r="U710" s="60"/>
      <c r="V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O711" s="60"/>
      <c r="P711" s="60"/>
      <c r="Q711" s="60"/>
      <c r="R711" s="60"/>
      <c r="S711" s="60"/>
      <c r="T711" s="60"/>
      <c r="U711" s="60"/>
      <c r="V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O712" s="60"/>
      <c r="P712" s="60"/>
      <c r="Q712" s="60"/>
      <c r="R712" s="60"/>
      <c r="S712" s="60"/>
      <c r="T712" s="60"/>
      <c r="U712" s="60"/>
      <c r="V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O713" s="60"/>
      <c r="P713" s="60"/>
      <c r="Q713" s="60"/>
      <c r="R713" s="60"/>
      <c r="S713" s="60"/>
      <c r="T713" s="60"/>
      <c r="U713" s="60"/>
      <c r="V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O714" s="60"/>
      <c r="P714" s="60"/>
      <c r="Q714" s="60"/>
      <c r="R714" s="60"/>
      <c r="S714" s="60"/>
      <c r="T714" s="60"/>
      <c r="U714" s="60"/>
      <c r="V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O715" s="60"/>
      <c r="P715" s="60"/>
      <c r="Q715" s="60"/>
      <c r="R715" s="60"/>
      <c r="S715" s="60"/>
      <c r="T715" s="60"/>
      <c r="U715" s="60"/>
      <c r="V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O716" s="60"/>
      <c r="P716" s="60"/>
      <c r="Q716" s="60"/>
      <c r="R716" s="60"/>
      <c r="S716" s="60"/>
      <c r="T716" s="60"/>
      <c r="U716" s="60"/>
      <c r="V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O717" s="60"/>
      <c r="P717" s="60"/>
      <c r="Q717" s="60"/>
      <c r="R717" s="60"/>
      <c r="S717" s="60"/>
      <c r="T717" s="60"/>
      <c r="U717" s="60"/>
      <c r="V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O718" s="60"/>
      <c r="P718" s="60"/>
      <c r="Q718" s="60"/>
      <c r="R718" s="60"/>
      <c r="S718" s="60"/>
      <c r="T718" s="60"/>
      <c r="U718" s="60"/>
      <c r="V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O719" s="60"/>
      <c r="P719" s="60"/>
      <c r="Q719" s="60"/>
      <c r="R719" s="60"/>
      <c r="S719" s="60"/>
      <c r="T719" s="60"/>
      <c r="U719" s="60"/>
      <c r="V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O720" s="60"/>
      <c r="P720" s="60"/>
      <c r="Q720" s="60"/>
      <c r="R720" s="60"/>
      <c r="S720" s="60"/>
      <c r="T720" s="60"/>
      <c r="U720" s="60"/>
      <c r="V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O721" s="60"/>
      <c r="P721" s="60"/>
      <c r="Q721" s="60"/>
      <c r="R721" s="60"/>
      <c r="S721" s="60"/>
      <c r="T721" s="60"/>
      <c r="U721" s="60"/>
      <c r="V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O722" s="60"/>
      <c r="P722" s="60"/>
      <c r="Q722" s="60"/>
      <c r="R722" s="60"/>
      <c r="S722" s="60"/>
      <c r="T722" s="60"/>
      <c r="U722" s="60"/>
      <c r="V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O723" s="60"/>
      <c r="P723" s="60"/>
      <c r="Q723" s="60"/>
      <c r="R723" s="60"/>
      <c r="S723" s="60"/>
      <c r="T723" s="60"/>
      <c r="U723" s="60"/>
      <c r="V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O724" s="60"/>
      <c r="P724" s="60"/>
      <c r="Q724" s="60"/>
      <c r="R724" s="60"/>
      <c r="S724" s="60"/>
      <c r="T724" s="60"/>
      <c r="U724" s="60"/>
      <c r="V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O725" s="60"/>
      <c r="P725" s="60"/>
      <c r="Q725" s="60"/>
      <c r="R725" s="60"/>
      <c r="S725" s="60"/>
      <c r="T725" s="60"/>
      <c r="U725" s="60"/>
      <c r="V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O726" s="60"/>
      <c r="P726" s="60"/>
      <c r="Q726" s="60"/>
      <c r="R726" s="60"/>
      <c r="S726" s="60"/>
      <c r="T726" s="60"/>
      <c r="U726" s="60"/>
      <c r="V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O727" s="60"/>
      <c r="P727" s="60"/>
      <c r="Q727" s="60"/>
      <c r="R727" s="60"/>
      <c r="S727" s="60"/>
      <c r="T727" s="60"/>
      <c r="U727" s="60"/>
      <c r="V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O728" s="60"/>
      <c r="P728" s="60"/>
      <c r="Q728" s="60"/>
      <c r="R728" s="60"/>
      <c r="S728" s="60"/>
      <c r="T728" s="60"/>
      <c r="U728" s="60"/>
      <c r="V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O729" s="60"/>
      <c r="P729" s="60"/>
      <c r="Q729" s="60"/>
      <c r="R729" s="60"/>
      <c r="S729" s="60"/>
      <c r="T729" s="60"/>
      <c r="U729" s="60"/>
      <c r="V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O730" s="60"/>
      <c r="P730" s="60"/>
      <c r="Q730" s="60"/>
      <c r="R730" s="60"/>
      <c r="S730" s="60"/>
      <c r="T730" s="60"/>
      <c r="U730" s="60"/>
      <c r="V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O731" s="60"/>
      <c r="P731" s="60"/>
      <c r="Q731" s="60"/>
      <c r="R731" s="60"/>
      <c r="S731" s="60"/>
      <c r="T731" s="60"/>
      <c r="U731" s="60"/>
      <c r="V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O732" s="60"/>
      <c r="P732" s="60"/>
      <c r="Q732" s="60"/>
      <c r="R732" s="60"/>
      <c r="S732" s="60"/>
      <c r="T732" s="60"/>
      <c r="U732" s="60"/>
      <c r="V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O733" s="60"/>
      <c r="P733" s="60"/>
      <c r="Q733" s="60"/>
      <c r="R733" s="60"/>
      <c r="S733" s="60"/>
      <c r="T733" s="60"/>
      <c r="U733" s="60"/>
      <c r="V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O734" s="60"/>
      <c r="P734" s="60"/>
      <c r="Q734" s="60"/>
      <c r="R734" s="60"/>
      <c r="S734" s="60"/>
      <c r="T734" s="60"/>
      <c r="U734" s="60"/>
      <c r="V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O735" s="60"/>
      <c r="P735" s="60"/>
      <c r="Q735" s="60"/>
      <c r="R735" s="60"/>
      <c r="S735" s="60"/>
      <c r="T735" s="60"/>
      <c r="U735" s="60"/>
      <c r="V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O736" s="60"/>
      <c r="P736" s="60"/>
      <c r="Q736" s="60"/>
      <c r="R736" s="60"/>
      <c r="S736" s="60"/>
      <c r="T736" s="60"/>
      <c r="U736" s="60"/>
      <c r="V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O737" s="60"/>
      <c r="P737" s="60"/>
      <c r="Q737" s="60"/>
      <c r="R737" s="60"/>
      <c r="S737" s="60"/>
      <c r="T737" s="60"/>
      <c r="U737" s="60"/>
      <c r="V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O738" s="60"/>
      <c r="P738" s="60"/>
      <c r="Q738" s="60"/>
      <c r="R738" s="60"/>
      <c r="S738" s="60"/>
      <c r="T738" s="60"/>
      <c r="U738" s="60"/>
      <c r="V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O739" s="60"/>
      <c r="P739" s="60"/>
      <c r="Q739" s="60"/>
      <c r="R739" s="60"/>
      <c r="S739" s="60"/>
      <c r="T739" s="60"/>
      <c r="U739" s="60"/>
      <c r="V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O740" s="60"/>
      <c r="P740" s="60"/>
      <c r="Q740" s="60"/>
      <c r="R740" s="60"/>
      <c r="S740" s="60"/>
      <c r="T740" s="60"/>
      <c r="U740" s="60"/>
      <c r="V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O741" s="60"/>
      <c r="P741" s="60"/>
      <c r="Q741" s="60"/>
      <c r="R741" s="60"/>
      <c r="S741" s="60"/>
      <c r="T741" s="60"/>
      <c r="U741" s="60"/>
      <c r="V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O742" s="60"/>
      <c r="P742" s="60"/>
      <c r="Q742" s="60"/>
      <c r="R742" s="60"/>
      <c r="S742" s="60"/>
      <c r="T742" s="60"/>
      <c r="U742" s="60"/>
      <c r="V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O743" s="60"/>
      <c r="P743" s="60"/>
      <c r="Q743" s="60"/>
      <c r="R743" s="60"/>
      <c r="S743" s="60"/>
      <c r="T743" s="60"/>
      <c r="U743" s="60"/>
      <c r="V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O744" s="60"/>
      <c r="P744" s="60"/>
      <c r="Q744" s="60"/>
      <c r="R744" s="60"/>
      <c r="S744" s="60"/>
      <c r="T744" s="60"/>
      <c r="U744" s="60"/>
      <c r="V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O745" s="60"/>
      <c r="P745" s="60"/>
      <c r="Q745" s="60"/>
      <c r="R745" s="60"/>
      <c r="S745" s="60"/>
      <c r="T745" s="60"/>
      <c r="U745" s="60"/>
      <c r="V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O746" s="60"/>
      <c r="P746" s="60"/>
      <c r="Q746" s="60"/>
      <c r="R746" s="60"/>
      <c r="S746" s="60"/>
      <c r="T746" s="60"/>
      <c r="U746" s="60"/>
      <c r="V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O747" s="60"/>
      <c r="P747" s="60"/>
      <c r="Q747" s="60"/>
      <c r="R747" s="60"/>
      <c r="S747" s="60"/>
      <c r="T747" s="60"/>
      <c r="U747" s="60"/>
      <c r="V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O748" s="60"/>
      <c r="P748" s="60"/>
      <c r="Q748" s="60"/>
      <c r="R748" s="60"/>
      <c r="S748" s="60"/>
      <c r="T748" s="60"/>
      <c r="U748" s="60"/>
      <c r="V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O749" s="60"/>
      <c r="P749" s="60"/>
      <c r="Q749" s="60"/>
      <c r="R749" s="60"/>
      <c r="S749" s="60"/>
      <c r="T749" s="60"/>
      <c r="U749" s="60"/>
      <c r="V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O750" s="60"/>
      <c r="P750" s="60"/>
      <c r="Q750" s="60"/>
      <c r="R750" s="60"/>
      <c r="S750" s="60"/>
      <c r="T750" s="60"/>
      <c r="U750" s="60"/>
      <c r="V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O751" s="60"/>
      <c r="P751" s="60"/>
      <c r="Q751" s="60"/>
      <c r="R751" s="60"/>
      <c r="S751" s="60"/>
      <c r="T751" s="60"/>
      <c r="U751" s="60"/>
      <c r="V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O752" s="60"/>
      <c r="P752" s="60"/>
      <c r="Q752" s="60"/>
      <c r="R752" s="60"/>
      <c r="S752" s="60"/>
      <c r="T752" s="60"/>
      <c r="U752" s="60"/>
      <c r="V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O753" s="60"/>
      <c r="P753" s="60"/>
      <c r="Q753" s="60"/>
      <c r="R753" s="60"/>
      <c r="S753" s="60"/>
      <c r="T753" s="60"/>
      <c r="U753" s="60"/>
      <c r="V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O754" s="60"/>
      <c r="P754" s="60"/>
      <c r="Q754" s="60"/>
      <c r="R754" s="60"/>
      <c r="S754" s="60"/>
      <c r="T754" s="60"/>
      <c r="U754" s="60"/>
      <c r="V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O755" s="60"/>
      <c r="P755" s="60"/>
      <c r="Q755" s="60"/>
      <c r="R755" s="60"/>
      <c r="S755" s="60"/>
      <c r="T755" s="60"/>
      <c r="U755" s="60"/>
      <c r="V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O756" s="60"/>
      <c r="P756" s="60"/>
      <c r="Q756" s="60"/>
      <c r="R756" s="60"/>
      <c r="S756" s="60"/>
      <c r="T756" s="60"/>
      <c r="U756" s="60"/>
      <c r="V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O757" s="60"/>
      <c r="P757" s="60"/>
      <c r="Q757" s="60"/>
      <c r="R757" s="60"/>
      <c r="S757" s="60"/>
      <c r="T757" s="60"/>
      <c r="U757" s="60"/>
      <c r="V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O758" s="60"/>
      <c r="P758" s="60"/>
      <c r="Q758" s="60"/>
      <c r="R758" s="60"/>
      <c r="S758" s="60"/>
      <c r="T758" s="60"/>
      <c r="U758" s="60"/>
      <c r="V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O759" s="60"/>
      <c r="P759" s="60"/>
      <c r="Q759" s="60"/>
      <c r="R759" s="60"/>
      <c r="S759" s="60"/>
      <c r="T759" s="60"/>
      <c r="U759" s="60"/>
      <c r="V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O760" s="60"/>
      <c r="P760" s="60"/>
      <c r="Q760" s="60"/>
      <c r="R760" s="60"/>
      <c r="S760" s="60"/>
      <c r="T760" s="60"/>
      <c r="U760" s="60"/>
      <c r="V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O761" s="60"/>
      <c r="P761" s="60"/>
      <c r="Q761" s="60"/>
      <c r="R761" s="60"/>
      <c r="S761" s="60"/>
      <c r="T761" s="60"/>
      <c r="U761" s="60"/>
      <c r="V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O762" s="60"/>
      <c r="P762" s="60"/>
      <c r="Q762" s="60"/>
      <c r="R762" s="60"/>
      <c r="S762" s="60"/>
      <c r="T762" s="60"/>
      <c r="U762" s="60"/>
      <c r="V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O763" s="60"/>
      <c r="P763" s="60"/>
      <c r="Q763" s="60"/>
      <c r="R763" s="60"/>
      <c r="S763" s="60"/>
      <c r="T763" s="60"/>
      <c r="U763" s="60"/>
      <c r="V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O764" s="60"/>
      <c r="P764" s="60"/>
      <c r="Q764" s="60"/>
      <c r="R764" s="60"/>
      <c r="S764" s="60"/>
      <c r="T764" s="60"/>
      <c r="U764" s="60"/>
      <c r="V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O765" s="60"/>
      <c r="P765" s="60"/>
      <c r="Q765" s="60"/>
      <c r="R765" s="60"/>
      <c r="S765" s="60"/>
      <c r="T765" s="60"/>
      <c r="U765" s="60"/>
      <c r="V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O766" s="60"/>
      <c r="P766" s="60"/>
      <c r="Q766" s="60"/>
      <c r="R766" s="60"/>
      <c r="S766" s="60"/>
      <c r="T766" s="60"/>
      <c r="U766" s="60"/>
      <c r="V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O767" s="60"/>
      <c r="P767" s="60"/>
      <c r="Q767" s="60"/>
      <c r="R767" s="60"/>
      <c r="S767" s="60"/>
      <c r="T767" s="60"/>
      <c r="U767" s="60"/>
      <c r="V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O768" s="60"/>
      <c r="P768" s="60"/>
      <c r="Q768" s="60"/>
      <c r="R768" s="60"/>
      <c r="S768" s="60"/>
      <c r="T768" s="60"/>
      <c r="U768" s="60"/>
      <c r="V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O769" s="60"/>
      <c r="P769" s="60"/>
      <c r="Q769" s="60"/>
      <c r="R769" s="60"/>
      <c r="S769" s="60"/>
      <c r="T769" s="60"/>
      <c r="U769" s="60"/>
      <c r="V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O770" s="60"/>
      <c r="P770" s="60"/>
      <c r="Q770" s="60"/>
      <c r="R770" s="60"/>
      <c r="S770" s="60"/>
      <c r="T770" s="60"/>
      <c r="U770" s="60"/>
      <c r="V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O771" s="60"/>
      <c r="P771" s="60"/>
      <c r="Q771" s="60"/>
      <c r="R771" s="60"/>
      <c r="S771" s="60"/>
      <c r="T771" s="60"/>
      <c r="U771" s="60"/>
      <c r="V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O772" s="60"/>
      <c r="P772" s="60"/>
      <c r="Q772" s="60"/>
      <c r="R772" s="60"/>
      <c r="S772" s="60"/>
      <c r="T772" s="60"/>
      <c r="U772" s="60"/>
      <c r="V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O773" s="60"/>
      <c r="P773" s="60"/>
      <c r="Q773" s="60"/>
      <c r="R773" s="60"/>
      <c r="S773" s="60"/>
      <c r="T773" s="60"/>
      <c r="U773" s="60"/>
      <c r="V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O774" s="60"/>
      <c r="P774" s="60"/>
      <c r="Q774" s="60"/>
      <c r="R774" s="60"/>
      <c r="S774" s="60"/>
      <c r="T774" s="60"/>
      <c r="U774" s="60"/>
      <c r="V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O775" s="60"/>
      <c r="P775" s="60"/>
      <c r="Q775" s="60"/>
      <c r="R775" s="60"/>
      <c r="S775" s="60"/>
      <c r="T775" s="60"/>
      <c r="U775" s="60"/>
      <c r="V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O776" s="60"/>
      <c r="P776" s="60"/>
      <c r="Q776" s="60"/>
      <c r="R776" s="60"/>
      <c r="S776" s="60"/>
      <c r="T776" s="60"/>
      <c r="U776" s="60"/>
      <c r="V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O777" s="60"/>
      <c r="P777" s="60"/>
      <c r="Q777" s="60"/>
      <c r="R777" s="60"/>
      <c r="S777" s="60"/>
      <c r="T777" s="60"/>
      <c r="U777" s="60"/>
      <c r="V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O778" s="60"/>
      <c r="P778" s="60"/>
      <c r="Q778" s="60"/>
      <c r="R778" s="60"/>
      <c r="S778" s="60"/>
      <c r="T778" s="60"/>
      <c r="U778" s="60"/>
      <c r="V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O779" s="60"/>
      <c r="P779" s="60"/>
      <c r="Q779" s="60"/>
      <c r="R779" s="60"/>
      <c r="S779" s="60"/>
      <c r="T779" s="60"/>
      <c r="U779" s="60"/>
      <c r="V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O780" s="60"/>
      <c r="P780" s="60"/>
      <c r="Q780" s="60"/>
      <c r="R780" s="60"/>
      <c r="S780" s="60"/>
      <c r="T780" s="60"/>
      <c r="U780" s="60"/>
      <c r="V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O781" s="60"/>
      <c r="P781" s="60"/>
      <c r="Q781" s="60"/>
      <c r="R781" s="60"/>
      <c r="S781" s="60"/>
      <c r="T781" s="60"/>
      <c r="U781" s="60"/>
      <c r="V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O782" s="60"/>
      <c r="P782" s="60"/>
      <c r="Q782" s="60"/>
      <c r="R782" s="60"/>
      <c r="S782" s="60"/>
      <c r="T782" s="60"/>
      <c r="U782" s="60"/>
      <c r="V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O783" s="60"/>
      <c r="P783" s="60"/>
      <c r="Q783" s="60"/>
      <c r="R783" s="60"/>
      <c r="S783" s="60"/>
      <c r="T783" s="60"/>
      <c r="U783" s="60"/>
      <c r="V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O784" s="60"/>
      <c r="P784" s="60"/>
      <c r="Q784" s="60"/>
      <c r="R784" s="60"/>
      <c r="S784" s="60"/>
      <c r="T784" s="60"/>
      <c r="U784" s="60"/>
      <c r="V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O785" s="60"/>
      <c r="P785" s="60"/>
      <c r="Q785" s="60"/>
      <c r="R785" s="60"/>
      <c r="S785" s="60"/>
      <c r="T785" s="60"/>
      <c r="U785" s="60"/>
      <c r="V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O786" s="60"/>
      <c r="P786" s="60"/>
      <c r="Q786" s="60"/>
      <c r="R786" s="60"/>
      <c r="S786" s="60"/>
      <c r="T786" s="60"/>
      <c r="U786" s="60"/>
      <c r="V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O787" s="60"/>
      <c r="P787" s="60"/>
      <c r="Q787" s="60"/>
      <c r="R787" s="60"/>
      <c r="S787" s="60"/>
      <c r="T787" s="60"/>
      <c r="U787" s="60"/>
      <c r="V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O788" s="60"/>
      <c r="P788" s="60"/>
      <c r="Q788" s="60"/>
      <c r="R788" s="60"/>
      <c r="S788" s="60"/>
      <c r="T788" s="60"/>
      <c r="U788" s="60"/>
      <c r="V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O789" s="60"/>
      <c r="P789" s="60"/>
      <c r="Q789" s="60"/>
      <c r="R789" s="60"/>
      <c r="S789" s="60"/>
      <c r="T789" s="60"/>
      <c r="U789" s="60"/>
      <c r="V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O790" s="60"/>
      <c r="P790" s="60"/>
      <c r="Q790" s="60"/>
      <c r="R790" s="60"/>
      <c r="S790" s="60"/>
      <c r="T790" s="60"/>
      <c r="U790" s="60"/>
      <c r="V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O791" s="60"/>
      <c r="P791" s="60"/>
      <c r="Q791" s="60"/>
      <c r="R791" s="60"/>
      <c r="S791" s="60"/>
      <c r="T791" s="60"/>
      <c r="U791" s="60"/>
      <c r="V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O792" s="60"/>
      <c r="P792" s="60"/>
      <c r="Q792" s="60"/>
      <c r="R792" s="60"/>
      <c r="S792" s="60"/>
      <c r="T792" s="60"/>
      <c r="U792" s="60"/>
      <c r="V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O793" s="60"/>
      <c r="P793" s="60"/>
      <c r="Q793" s="60"/>
      <c r="R793" s="60"/>
      <c r="S793" s="60"/>
      <c r="T793" s="60"/>
      <c r="U793" s="60"/>
      <c r="V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O794" s="60"/>
      <c r="P794" s="60"/>
      <c r="Q794" s="60"/>
      <c r="R794" s="60"/>
      <c r="S794" s="60"/>
      <c r="T794" s="60"/>
      <c r="U794" s="60"/>
      <c r="V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O795" s="60"/>
      <c r="P795" s="60"/>
      <c r="Q795" s="60"/>
      <c r="R795" s="60"/>
      <c r="S795" s="60"/>
      <c r="T795" s="60"/>
      <c r="U795" s="60"/>
      <c r="V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O796" s="60"/>
      <c r="P796" s="60"/>
      <c r="Q796" s="60"/>
      <c r="R796" s="60"/>
      <c r="S796" s="60"/>
      <c r="T796" s="60"/>
      <c r="U796" s="60"/>
      <c r="V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O797" s="60"/>
      <c r="P797" s="60"/>
      <c r="Q797" s="60"/>
      <c r="R797" s="60"/>
      <c r="S797" s="60"/>
      <c r="T797" s="60"/>
      <c r="U797" s="60"/>
      <c r="V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O798" s="60"/>
      <c r="P798" s="60"/>
      <c r="Q798" s="60"/>
      <c r="R798" s="60"/>
      <c r="S798" s="60"/>
      <c r="T798" s="60"/>
      <c r="U798" s="60"/>
      <c r="V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O799" s="60"/>
      <c r="P799" s="60"/>
      <c r="Q799" s="60"/>
      <c r="R799" s="60"/>
      <c r="S799" s="60"/>
      <c r="T799" s="60"/>
      <c r="U799" s="60"/>
      <c r="V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O800" s="60"/>
      <c r="P800" s="60"/>
      <c r="Q800" s="60"/>
      <c r="R800" s="60"/>
      <c r="S800" s="60"/>
      <c r="T800" s="60"/>
      <c r="U800" s="60"/>
      <c r="V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O801" s="60"/>
      <c r="P801" s="60"/>
      <c r="Q801" s="60"/>
      <c r="R801" s="60"/>
      <c r="S801" s="60"/>
      <c r="T801" s="60"/>
      <c r="U801" s="60"/>
      <c r="V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O802" s="60"/>
      <c r="P802" s="60"/>
      <c r="Q802" s="60"/>
      <c r="R802" s="60"/>
      <c r="S802" s="60"/>
      <c r="T802" s="60"/>
      <c r="U802" s="60"/>
      <c r="V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O803" s="60"/>
      <c r="P803" s="60"/>
      <c r="Q803" s="60"/>
      <c r="R803" s="60"/>
      <c r="S803" s="60"/>
      <c r="T803" s="60"/>
      <c r="U803" s="60"/>
      <c r="V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O804" s="60"/>
      <c r="P804" s="60"/>
      <c r="Q804" s="60"/>
      <c r="R804" s="60"/>
      <c r="S804" s="60"/>
      <c r="T804" s="60"/>
      <c r="U804" s="60"/>
      <c r="V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O805" s="60"/>
      <c r="P805" s="60"/>
      <c r="Q805" s="60"/>
      <c r="R805" s="60"/>
      <c r="S805" s="60"/>
      <c r="T805" s="60"/>
      <c r="U805" s="60"/>
      <c r="V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O806" s="60"/>
      <c r="P806" s="60"/>
      <c r="Q806" s="60"/>
      <c r="R806" s="60"/>
      <c r="S806" s="60"/>
      <c r="T806" s="60"/>
      <c r="U806" s="60"/>
      <c r="V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O807" s="60"/>
      <c r="P807" s="60"/>
      <c r="Q807" s="60"/>
      <c r="R807" s="60"/>
      <c r="S807" s="60"/>
      <c r="T807" s="60"/>
      <c r="U807" s="60"/>
      <c r="V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O808" s="60"/>
      <c r="P808" s="60"/>
      <c r="Q808" s="60"/>
      <c r="R808" s="60"/>
      <c r="S808" s="60"/>
      <c r="T808" s="60"/>
      <c r="U808" s="60"/>
      <c r="V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O809" s="60"/>
      <c r="P809" s="60"/>
      <c r="Q809" s="60"/>
      <c r="R809" s="60"/>
      <c r="S809" s="60"/>
      <c r="T809" s="60"/>
      <c r="U809" s="60"/>
      <c r="V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O810" s="60"/>
      <c r="P810" s="60"/>
      <c r="Q810" s="60"/>
      <c r="R810" s="60"/>
      <c r="S810" s="60"/>
      <c r="T810" s="60"/>
      <c r="U810" s="60"/>
      <c r="V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O811" s="60"/>
      <c r="P811" s="60"/>
      <c r="Q811" s="60"/>
      <c r="R811" s="60"/>
      <c r="S811" s="60"/>
      <c r="T811" s="60"/>
      <c r="U811" s="60"/>
      <c r="V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O812" s="60"/>
      <c r="P812" s="60"/>
      <c r="Q812" s="60"/>
      <c r="R812" s="60"/>
      <c r="S812" s="60"/>
      <c r="T812" s="60"/>
      <c r="U812" s="60"/>
      <c r="V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O813" s="60"/>
      <c r="P813" s="60"/>
      <c r="Q813" s="60"/>
      <c r="R813" s="60"/>
      <c r="S813" s="60"/>
      <c r="T813" s="60"/>
      <c r="U813" s="60"/>
      <c r="V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O814" s="60"/>
      <c r="P814" s="60"/>
      <c r="Q814" s="60"/>
      <c r="R814" s="60"/>
      <c r="S814" s="60"/>
      <c r="T814" s="60"/>
      <c r="U814" s="60"/>
      <c r="V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O815" s="60"/>
      <c r="P815" s="60"/>
      <c r="Q815" s="60"/>
      <c r="R815" s="60"/>
      <c r="S815" s="60"/>
      <c r="T815" s="60"/>
      <c r="U815" s="60"/>
      <c r="V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O816" s="60"/>
      <c r="P816" s="60"/>
      <c r="Q816" s="60"/>
      <c r="R816" s="60"/>
      <c r="S816" s="60"/>
      <c r="T816" s="60"/>
      <c r="U816" s="60"/>
      <c r="V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O817" s="60"/>
      <c r="P817" s="60"/>
      <c r="Q817" s="60"/>
      <c r="R817" s="60"/>
      <c r="S817" s="60"/>
      <c r="T817" s="60"/>
      <c r="U817" s="60"/>
      <c r="V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O818" s="60"/>
      <c r="P818" s="60"/>
      <c r="Q818" s="60"/>
      <c r="R818" s="60"/>
      <c r="S818" s="60"/>
      <c r="T818" s="60"/>
      <c r="U818" s="60"/>
      <c r="V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O819" s="60"/>
      <c r="P819" s="60"/>
      <c r="Q819" s="60"/>
      <c r="R819" s="60"/>
      <c r="S819" s="60"/>
      <c r="T819" s="60"/>
      <c r="U819" s="60"/>
      <c r="V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O820" s="60"/>
      <c r="P820" s="60"/>
      <c r="Q820" s="60"/>
      <c r="R820" s="60"/>
      <c r="S820" s="60"/>
      <c r="T820" s="60"/>
      <c r="U820" s="60"/>
      <c r="V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O821" s="60"/>
      <c r="P821" s="60"/>
      <c r="Q821" s="60"/>
      <c r="R821" s="60"/>
      <c r="S821" s="60"/>
      <c r="T821" s="60"/>
      <c r="U821" s="60"/>
      <c r="V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O822" s="60"/>
      <c r="P822" s="60"/>
      <c r="Q822" s="60"/>
      <c r="R822" s="60"/>
      <c r="S822" s="60"/>
      <c r="T822" s="60"/>
      <c r="U822" s="60"/>
      <c r="V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O823" s="60"/>
      <c r="P823" s="60"/>
      <c r="Q823" s="60"/>
      <c r="R823" s="60"/>
      <c r="S823" s="60"/>
      <c r="T823" s="60"/>
      <c r="U823" s="60"/>
      <c r="V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O824" s="60"/>
      <c r="P824" s="60"/>
      <c r="Q824" s="60"/>
      <c r="R824" s="60"/>
      <c r="S824" s="60"/>
      <c r="T824" s="60"/>
      <c r="U824" s="60"/>
      <c r="V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O825" s="60"/>
      <c r="P825" s="60"/>
      <c r="Q825" s="60"/>
      <c r="R825" s="60"/>
      <c r="S825" s="60"/>
      <c r="T825" s="60"/>
      <c r="U825" s="60"/>
      <c r="V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O826" s="60"/>
      <c r="P826" s="60"/>
      <c r="Q826" s="60"/>
      <c r="R826" s="60"/>
      <c r="S826" s="60"/>
      <c r="T826" s="60"/>
      <c r="U826" s="60"/>
      <c r="V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O827" s="60"/>
      <c r="P827" s="60"/>
      <c r="Q827" s="60"/>
      <c r="R827" s="60"/>
      <c r="S827" s="60"/>
      <c r="T827" s="60"/>
      <c r="U827" s="60"/>
      <c r="V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O828" s="60"/>
      <c r="P828" s="60"/>
      <c r="Q828" s="60"/>
      <c r="R828" s="60"/>
      <c r="S828" s="60"/>
      <c r="T828" s="60"/>
      <c r="U828" s="60"/>
      <c r="V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O829" s="60"/>
      <c r="P829" s="60"/>
      <c r="Q829" s="60"/>
      <c r="R829" s="60"/>
      <c r="S829" s="60"/>
      <c r="T829" s="60"/>
      <c r="U829" s="60"/>
      <c r="V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O830" s="60"/>
      <c r="P830" s="60"/>
      <c r="Q830" s="60"/>
      <c r="R830" s="60"/>
      <c r="S830" s="60"/>
      <c r="T830" s="60"/>
      <c r="U830" s="60"/>
      <c r="V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O831" s="60"/>
      <c r="P831" s="60"/>
      <c r="Q831" s="60"/>
      <c r="R831" s="60"/>
      <c r="S831" s="60"/>
      <c r="T831" s="60"/>
      <c r="U831" s="60"/>
      <c r="V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O832" s="60"/>
      <c r="P832" s="60"/>
      <c r="Q832" s="60"/>
      <c r="R832" s="60"/>
      <c r="S832" s="60"/>
      <c r="T832" s="60"/>
      <c r="U832" s="60"/>
      <c r="V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O833" s="60"/>
      <c r="P833" s="60"/>
      <c r="Q833" s="60"/>
      <c r="R833" s="60"/>
      <c r="S833" s="60"/>
      <c r="T833" s="60"/>
      <c r="U833" s="60"/>
      <c r="V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O834" s="60"/>
      <c r="P834" s="60"/>
      <c r="Q834" s="60"/>
      <c r="R834" s="60"/>
      <c r="S834" s="60"/>
      <c r="T834" s="60"/>
      <c r="U834" s="60"/>
      <c r="V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O835" s="60"/>
      <c r="P835" s="60"/>
      <c r="Q835" s="60"/>
      <c r="R835" s="60"/>
      <c r="S835" s="60"/>
      <c r="T835" s="60"/>
      <c r="U835" s="60"/>
      <c r="V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O836" s="60"/>
      <c r="P836" s="60"/>
      <c r="Q836" s="60"/>
      <c r="R836" s="60"/>
      <c r="S836" s="60"/>
      <c r="T836" s="60"/>
      <c r="U836" s="60"/>
      <c r="V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O837" s="60"/>
      <c r="P837" s="60"/>
      <c r="Q837" s="60"/>
      <c r="R837" s="60"/>
      <c r="S837" s="60"/>
      <c r="T837" s="60"/>
      <c r="U837" s="60"/>
      <c r="V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O838" s="60"/>
      <c r="P838" s="60"/>
      <c r="Q838" s="60"/>
      <c r="R838" s="60"/>
      <c r="S838" s="60"/>
      <c r="T838" s="60"/>
      <c r="U838" s="60"/>
      <c r="V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O839" s="60"/>
      <c r="P839" s="60"/>
      <c r="Q839" s="60"/>
      <c r="R839" s="60"/>
      <c r="S839" s="60"/>
      <c r="T839" s="60"/>
      <c r="U839" s="60"/>
      <c r="V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O840" s="60"/>
      <c r="P840" s="60"/>
      <c r="Q840" s="60"/>
      <c r="R840" s="60"/>
      <c r="S840" s="60"/>
      <c r="T840" s="60"/>
      <c r="U840" s="60"/>
      <c r="V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O841" s="60"/>
      <c r="P841" s="60"/>
      <c r="Q841" s="60"/>
      <c r="R841" s="60"/>
      <c r="S841" s="60"/>
      <c r="T841" s="60"/>
      <c r="U841" s="60"/>
      <c r="V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O842" s="60"/>
      <c r="P842" s="60"/>
      <c r="Q842" s="60"/>
      <c r="R842" s="60"/>
      <c r="S842" s="60"/>
      <c r="T842" s="60"/>
      <c r="U842" s="60"/>
      <c r="V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O843" s="60"/>
      <c r="P843" s="60"/>
      <c r="Q843" s="60"/>
      <c r="R843" s="60"/>
      <c r="S843" s="60"/>
      <c r="T843" s="60"/>
      <c r="U843" s="60"/>
      <c r="V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O844" s="60"/>
      <c r="P844" s="60"/>
      <c r="Q844" s="60"/>
      <c r="R844" s="60"/>
      <c r="S844" s="60"/>
      <c r="T844" s="60"/>
      <c r="U844" s="60"/>
      <c r="V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O845" s="60"/>
      <c r="P845" s="60"/>
      <c r="Q845" s="60"/>
      <c r="R845" s="60"/>
      <c r="S845" s="60"/>
      <c r="T845" s="60"/>
      <c r="U845" s="60"/>
      <c r="V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O846" s="60"/>
      <c r="P846" s="60"/>
      <c r="Q846" s="60"/>
      <c r="R846" s="60"/>
      <c r="S846" s="60"/>
      <c r="T846" s="60"/>
      <c r="U846" s="60"/>
      <c r="V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O847" s="60"/>
      <c r="P847" s="60"/>
      <c r="Q847" s="60"/>
      <c r="R847" s="60"/>
      <c r="S847" s="60"/>
      <c r="T847" s="60"/>
      <c r="U847" s="60"/>
      <c r="V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O848" s="60"/>
      <c r="P848" s="60"/>
      <c r="Q848" s="60"/>
      <c r="R848" s="60"/>
      <c r="S848" s="60"/>
      <c r="T848" s="60"/>
      <c r="U848" s="60"/>
      <c r="V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O849" s="60"/>
      <c r="P849" s="60"/>
      <c r="Q849" s="60"/>
      <c r="R849" s="60"/>
      <c r="S849" s="60"/>
      <c r="T849" s="60"/>
      <c r="U849" s="60"/>
      <c r="V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O850" s="60"/>
      <c r="P850" s="60"/>
      <c r="Q850" s="60"/>
      <c r="R850" s="60"/>
      <c r="S850" s="60"/>
      <c r="T850" s="60"/>
      <c r="U850" s="60"/>
      <c r="V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O851" s="60"/>
      <c r="P851" s="60"/>
      <c r="Q851" s="60"/>
      <c r="R851" s="60"/>
      <c r="S851" s="60"/>
      <c r="T851" s="60"/>
      <c r="U851" s="60"/>
      <c r="V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O852" s="60"/>
      <c r="P852" s="60"/>
      <c r="Q852" s="60"/>
      <c r="R852" s="60"/>
      <c r="S852" s="60"/>
      <c r="T852" s="60"/>
      <c r="U852" s="60"/>
      <c r="V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O853" s="60"/>
      <c r="P853" s="60"/>
      <c r="Q853" s="60"/>
      <c r="R853" s="60"/>
      <c r="S853" s="60"/>
      <c r="T853" s="60"/>
      <c r="U853" s="60"/>
      <c r="V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O854" s="60"/>
      <c r="P854" s="60"/>
      <c r="Q854" s="60"/>
      <c r="R854" s="60"/>
      <c r="S854" s="60"/>
      <c r="T854" s="60"/>
      <c r="U854" s="60"/>
      <c r="V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O855" s="60"/>
      <c r="P855" s="60"/>
      <c r="Q855" s="60"/>
      <c r="R855" s="60"/>
      <c r="S855" s="60"/>
      <c r="T855" s="60"/>
      <c r="U855" s="60"/>
      <c r="V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O856" s="60"/>
      <c r="P856" s="60"/>
      <c r="Q856" s="60"/>
      <c r="R856" s="60"/>
      <c r="S856" s="60"/>
      <c r="T856" s="60"/>
      <c r="U856" s="60"/>
      <c r="V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O857" s="60"/>
      <c r="P857" s="60"/>
      <c r="Q857" s="60"/>
      <c r="R857" s="60"/>
      <c r="S857" s="60"/>
      <c r="T857" s="60"/>
      <c r="U857" s="60"/>
      <c r="V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O858" s="60"/>
      <c r="P858" s="60"/>
      <c r="Q858" s="60"/>
      <c r="R858" s="60"/>
      <c r="S858" s="60"/>
      <c r="T858" s="60"/>
      <c r="U858" s="60"/>
      <c r="V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O859" s="60"/>
      <c r="P859" s="60"/>
      <c r="Q859" s="60"/>
      <c r="R859" s="60"/>
      <c r="S859" s="60"/>
      <c r="T859" s="60"/>
      <c r="U859" s="60"/>
      <c r="V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O860" s="60"/>
      <c r="P860" s="60"/>
      <c r="Q860" s="60"/>
      <c r="R860" s="60"/>
      <c r="S860" s="60"/>
      <c r="T860" s="60"/>
      <c r="U860" s="60"/>
      <c r="V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O861" s="60"/>
      <c r="P861" s="60"/>
      <c r="Q861" s="60"/>
      <c r="R861" s="60"/>
      <c r="S861" s="60"/>
      <c r="T861" s="60"/>
      <c r="U861" s="60"/>
      <c r="V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O862" s="60"/>
      <c r="P862" s="60"/>
      <c r="Q862" s="60"/>
      <c r="R862" s="60"/>
      <c r="S862" s="60"/>
      <c r="T862" s="60"/>
      <c r="U862" s="60"/>
      <c r="V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O863" s="60"/>
      <c r="P863" s="60"/>
      <c r="Q863" s="60"/>
      <c r="R863" s="60"/>
      <c r="S863" s="60"/>
      <c r="T863" s="60"/>
      <c r="U863" s="60"/>
      <c r="V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O864" s="60"/>
      <c r="P864" s="60"/>
      <c r="Q864" s="60"/>
      <c r="R864" s="60"/>
      <c r="S864" s="60"/>
      <c r="T864" s="60"/>
      <c r="U864" s="60"/>
      <c r="V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O865" s="60"/>
      <c r="P865" s="60"/>
      <c r="Q865" s="60"/>
      <c r="R865" s="60"/>
      <c r="S865" s="60"/>
      <c r="T865" s="60"/>
      <c r="U865" s="60"/>
      <c r="V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O866" s="60"/>
      <c r="P866" s="60"/>
      <c r="Q866" s="60"/>
      <c r="R866" s="60"/>
      <c r="S866" s="60"/>
      <c r="T866" s="60"/>
      <c r="U866" s="60"/>
      <c r="V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O867" s="60"/>
      <c r="P867" s="60"/>
      <c r="Q867" s="60"/>
      <c r="R867" s="60"/>
      <c r="S867" s="60"/>
      <c r="T867" s="60"/>
      <c r="U867" s="60"/>
      <c r="V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O868" s="60"/>
      <c r="P868" s="60"/>
      <c r="Q868" s="60"/>
      <c r="R868" s="60"/>
      <c r="S868" s="60"/>
      <c r="T868" s="60"/>
      <c r="U868" s="60"/>
      <c r="V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O869" s="60"/>
      <c r="P869" s="60"/>
      <c r="Q869" s="60"/>
      <c r="R869" s="60"/>
      <c r="S869" s="60"/>
      <c r="T869" s="60"/>
      <c r="U869" s="60"/>
      <c r="V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O870" s="60"/>
      <c r="P870" s="60"/>
      <c r="Q870" s="60"/>
      <c r="R870" s="60"/>
      <c r="S870" s="60"/>
      <c r="T870" s="60"/>
      <c r="U870" s="60"/>
      <c r="V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O871" s="60"/>
      <c r="P871" s="60"/>
      <c r="Q871" s="60"/>
      <c r="R871" s="60"/>
      <c r="S871" s="60"/>
      <c r="T871" s="60"/>
      <c r="U871" s="60"/>
      <c r="V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O872" s="60"/>
      <c r="P872" s="60"/>
      <c r="Q872" s="60"/>
      <c r="R872" s="60"/>
      <c r="S872" s="60"/>
      <c r="T872" s="60"/>
      <c r="U872" s="60"/>
      <c r="V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O873" s="60"/>
      <c r="P873" s="60"/>
      <c r="Q873" s="60"/>
      <c r="R873" s="60"/>
      <c r="S873" s="60"/>
      <c r="T873" s="60"/>
      <c r="U873" s="60"/>
      <c r="V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O874" s="60"/>
      <c r="P874" s="60"/>
      <c r="Q874" s="60"/>
      <c r="R874" s="60"/>
      <c r="S874" s="60"/>
      <c r="T874" s="60"/>
      <c r="U874" s="60"/>
      <c r="V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O875" s="60"/>
      <c r="P875" s="60"/>
      <c r="Q875" s="60"/>
      <c r="R875" s="60"/>
      <c r="S875" s="60"/>
      <c r="T875" s="60"/>
      <c r="U875" s="60"/>
      <c r="V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O876" s="60"/>
      <c r="P876" s="60"/>
      <c r="Q876" s="60"/>
      <c r="R876" s="60"/>
      <c r="S876" s="60"/>
      <c r="T876" s="60"/>
      <c r="U876" s="60"/>
      <c r="V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O877" s="60"/>
      <c r="P877" s="60"/>
      <c r="Q877" s="60"/>
      <c r="R877" s="60"/>
      <c r="S877" s="60"/>
      <c r="T877" s="60"/>
      <c r="U877" s="60"/>
      <c r="V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O878" s="60"/>
      <c r="P878" s="60"/>
      <c r="Q878" s="60"/>
      <c r="R878" s="60"/>
      <c r="S878" s="60"/>
      <c r="T878" s="60"/>
      <c r="U878" s="60"/>
      <c r="V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O879" s="60"/>
      <c r="P879" s="60"/>
      <c r="Q879" s="60"/>
      <c r="R879" s="60"/>
      <c r="S879" s="60"/>
      <c r="T879" s="60"/>
      <c r="U879" s="60"/>
      <c r="V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O880" s="60"/>
      <c r="P880" s="60"/>
      <c r="Q880" s="60"/>
      <c r="R880" s="60"/>
      <c r="S880" s="60"/>
      <c r="T880" s="60"/>
      <c r="U880" s="60"/>
      <c r="V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O881" s="60"/>
      <c r="P881" s="60"/>
      <c r="Q881" s="60"/>
      <c r="R881" s="60"/>
      <c r="S881" s="60"/>
      <c r="T881" s="60"/>
      <c r="U881" s="60"/>
      <c r="V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O882" s="60"/>
      <c r="P882" s="60"/>
      <c r="Q882" s="60"/>
      <c r="R882" s="60"/>
      <c r="S882" s="60"/>
      <c r="T882" s="60"/>
      <c r="U882" s="60"/>
      <c r="V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O883" s="60"/>
      <c r="P883" s="60"/>
      <c r="Q883" s="60"/>
      <c r="R883" s="60"/>
      <c r="S883" s="60"/>
      <c r="T883" s="60"/>
      <c r="U883" s="60"/>
      <c r="V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O884" s="60"/>
      <c r="P884" s="60"/>
      <c r="Q884" s="60"/>
      <c r="R884" s="60"/>
      <c r="S884" s="60"/>
      <c r="T884" s="60"/>
      <c r="U884" s="60"/>
      <c r="V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O885" s="60"/>
      <c r="P885" s="60"/>
      <c r="Q885" s="60"/>
      <c r="R885" s="60"/>
      <c r="S885" s="60"/>
      <c r="T885" s="60"/>
      <c r="U885" s="60"/>
      <c r="V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O886" s="60"/>
      <c r="P886" s="60"/>
      <c r="Q886" s="60"/>
      <c r="R886" s="60"/>
      <c r="S886" s="60"/>
      <c r="T886" s="60"/>
      <c r="U886" s="60"/>
      <c r="V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O887" s="60"/>
      <c r="P887" s="60"/>
      <c r="Q887" s="60"/>
      <c r="R887" s="60"/>
      <c r="S887" s="60"/>
      <c r="T887" s="60"/>
      <c r="U887" s="60"/>
      <c r="V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O888" s="60"/>
      <c r="P888" s="60"/>
      <c r="Q888" s="60"/>
      <c r="R888" s="60"/>
      <c r="S888" s="60"/>
      <c r="T888" s="60"/>
      <c r="U888" s="60"/>
      <c r="V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O889" s="60"/>
      <c r="P889" s="60"/>
      <c r="Q889" s="60"/>
      <c r="R889" s="60"/>
      <c r="S889" s="60"/>
      <c r="T889" s="60"/>
      <c r="U889" s="60"/>
      <c r="V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O890" s="60"/>
      <c r="P890" s="60"/>
      <c r="Q890" s="60"/>
      <c r="R890" s="60"/>
      <c r="S890" s="60"/>
      <c r="T890" s="60"/>
      <c r="U890" s="60"/>
      <c r="V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O891" s="60"/>
      <c r="P891" s="60"/>
      <c r="Q891" s="60"/>
      <c r="R891" s="60"/>
      <c r="S891" s="60"/>
      <c r="T891" s="60"/>
      <c r="U891" s="60"/>
      <c r="V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O892" s="60"/>
      <c r="P892" s="60"/>
      <c r="Q892" s="60"/>
      <c r="R892" s="60"/>
      <c r="S892" s="60"/>
      <c r="T892" s="60"/>
      <c r="U892" s="60"/>
      <c r="V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O893" s="60"/>
      <c r="P893" s="60"/>
      <c r="Q893" s="60"/>
      <c r="R893" s="60"/>
      <c r="S893" s="60"/>
      <c r="T893" s="60"/>
      <c r="U893" s="60"/>
      <c r="V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O894" s="60"/>
      <c r="P894" s="60"/>
      <c r="Q894" s="60"/>
      <c r="R894" s="60"/>
      <c r="S894" s="60"/>
      <c r="T894" s="60"/>
      <c r="U894" s="60"/>
      <c r="V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O895" s="60"/>
      <c r="P895" s="60"/>
      <c r="Q895" s="60"/>
      <c r="R895" s="60"/>
      <c r="S895" s="60"/>
      <c r="T895" s="60"/>
      <c r="U895" s="60"/>
      <c r="V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O896" s="60"/>
      <c r="P896" s="60"/>
      <c r="Q896" s="60"/>
      <c r="R896" s="60"/>
      <c r="S896" s="60"/>
      <c r="T896" s="60"/>
      <c r="U896" s="60"/>
      <c r="V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O897" s="60"/>
      <c r="P897" s="60"/>
      <c r="Q897" s="60"/>
      <c r="R897" s="60"/>
      <c r="S897" s="60"/>
      <c r="T897" s="60"/>
      <c r="U897" s="60"/>
      <c r="V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O898" s="60"/>
      <c r="P898" s="60"/>
      <c r="Q898" s="60"/>
      <c r="R898" s="60"/>
      <c r="S898" s="60"/>
      <c r="T898" s="60"/>
      <c r="U898" s="60"/>
      <c r="V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O899" s="60"/>
      <c r="P899" s="60"/>
      <c r="Q899" s="60"/>
      <c r="R899" s="60"/>
      <c r="S899" s="60"/>
      <c r="T899" s="60"/>
      <c r="U899" s="60"/>
      <c r="V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O900" s="60"/>
      <c r="P900" s="60"/>
      <c r="Q900" s="60"/>
      <c r="R900" s="60"/>
      <c r="S900" s="60"/>
      <c r="T900" s="60"/>
      <c r="U900" s="60"/>
      <c r="V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O901" s="60"/>
      <c r="P901" s="60"/>
      <c r="Q901" s="60"/>
      <c r="R901" s="60"/>
      <c r="S901" s="60"/>
      <c r="T901" s="60"/>
      <c r="U901" s="60"/>
      <c r="V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O902" s="60"/>
      <c r="P902" s="60"/>
      <c r="Q902" s="60"/>
      <c r="R902" s="60"/>
      <c r="S902" s="60"/>
      <c r="T902" s="60"/>
      <c r="U902" s="60"/>
      <c r="V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O903" s="60"/>
      <c r="P903" s="60"/>
      <c r="Q903" s="60"/>
      <c r="R903" s="60"/>
      <c r="S903" s="60"/>
      <c r="T903" s="60"/>
      <c r="U903" s="60"/>
      <c r="V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O904" s="60"/>
      <c r="P904" s="60"/>
      <c r="Q904" s="60"/>
      <c r="R904" s="60"/>
      <c r="S904" s="60"/>
      <c r="T904" s="60"/>
      <c r="U904" s="60"/>
      <c r="V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O905" s="60"/>
      <c r="P905" s="60"/>
      <c r="Q905" s="60"/>
      <c r="R905" s="60"/>
      <c r="S905" s="60"/>
      <c r="T905" s="60"/>
      <c r="U905" s="60"/>
      <c r="V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O906" s="60"/>
      <c r="P906" s="60"/>
      <c r="Q906" s="60"/>
      <c r="R906" s="60"/>
      <c r="S906" s="60"/>
      <c r="T906" s="60"/>
      <c r="U906" s="60"/>
      <c r="V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O907" s="60"/>
      <c r="P907" s="60"/>
      <c r="Q907" s="60"/>
      <c r="R907" s="60"/>
      <c r="S907" s="60"/>
      <c r="T907" s="60"/>
      <c r="U907" s="60"/>
      <c r="V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O908" s="60"/>
      <c r="P908" s="60"/>
      <c r="Q908" s="60"/>
      <c r="R908" s="60"/>
      <c r="S908" s="60"/>
      <c r="T908" s="60"/>
      <c r="U908" s="60"/>
      <c r="V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O909" s="60"/>
      <c r="P909" s="60"/>
      <c r="Q909" s="60"/>
      <c r="R909" s="60"/>
      <c r="S909" s="60"/>
      <c r="T909" s="60"/>
      <c r="U909" s="60"/>
      <c r="V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O910" s="60"/>
      <c r="P910" s="60"/>
      <c r="Q910" s="60"/>
      <c r="R910" s="60"/>
      <c r="S910" s="60"/>
      <c r="T910" s="60"/>
      <c r="U910" s="60"/>
      <c r="V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O911" s="60"/>
      <c r="P911" s="60"/>
      <c r="Q911" s="60"/>
      <c r="R911" s="60"/>
      <c r="S911" s="60"/>
      <c r="T911" s="60"/>
      <c r="U911" s="60"/>
      <c r="V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O912" s="60"/>
      <c r="P912" s="60"/>
      <c r="Q912" s="60"/>
      <c r="R912" s="60"/>
      <c r="S912" s="60"/>
      <c r="T912" s="60"/>
      <c r="U912" s="60"/>
      <c r="V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O913" s="60"/>
      <c r="P913" s="60"/>
      <c r="Q913" s="60"/>
      <c r="R913" s="60"/>
      <c r="S913" s="60"/>
      <c r="T913" s="60"/>
      <c r="U913" s="60"/>
      <c r="V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O914" s="60"/>
      <c r="P914" s="60"/>
      <c r="Q914" s="60"/>
      <c r="R914" s="60"/>
      <c r="S914" s="60"/>
      <c r="T914" s="60"/>
      <c r="U914" s="60"/>
      <c r="V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O915" s="60"/>
      <c r="P915" s="60"/>
      <c r="Q915" s="60"/>
      <c r="R915" s="60"/>
      <c r="S915" s="60"/>
      <c r="T915" s="60"/>
      <c r="U915" s="60"/>
      <c r="V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O916" s="60"/>
      <c r="P916" s="60"/>
      <c r="Q916" s="60"/>
      <c r="R916" s="60"/>
      <c r="S916" s="60"/>
      <c r="T916" s="60"/>
      <c r="U916" s="60"/>
      <c r="V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O917" s="60"/>
      <c r="P917" s="60"/>
      <c r="Q917" s="60"/>
      <c r="R917" s="60"/>
      <c r="S917" s="60"/>
      <c r="T917" s="60"/>
      <c r="U917" s="60"/>
      <c r="V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O918" s="60"/>
      <c r="P918" s="60"/>
      <c r="Q918" s="60"/>
      <c r="R918" s="60"/>
      <c r="S918" s="60"/>
      <c r="T918" s="60"/>
      <c r="U918" s="60"/>
      <c r="V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O919" s="60"/>
      <c r="P919" s="60"/>
      <c r="Q919" s="60"/>
      <c r="R919" s="60"/>
      <c r="S919" s="60"/>
      <c r="T919" s="60"/>
      <c r="U919" s="60"/>
      <c r="V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O920" s="60"/>
      <c r="P920" s="60"/>
      <c r="Q920" s="60"/>
      <c r="R920" s="60"/>
      <c r="S920" s="60"/>
      <c r="T920" s="60"/>
      <c r="U920" s="60"/>
      <c r="V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O921" s="60"/>
      <c r="P921" s="60"/>
      <c r="Q921" s="60"/>
      <c r="R921" s="60"/>
      <c r="S921" s="60"/>
      <c r="T921" s="60"/>
      <c r="U921" s="60"/>
      <c r="V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O922" s="60"/>
      <c r="P922" s="60"/>
      <c r="Q922" s="60"/>
      <c r="R922" s="60"/>
      <c r="S922" s="60"/>
      <c r="T922" s="60"/>
      <c r="U922" s="60"/>
      <c r="V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O923" s="60"/>
      <c r="P923" s="60"/>
      <c r="Q923" s="60"/>
      <c r="R923" s="60"/>
      <c r="S923" s="60"/>
      <c r="T923" s="60"/>
      <c r="U923" s="60"/>
      <c r="V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O924" s="60"/>
      <c r="P924" s="60"/>
      <c r="Q924" s="60"/>
      <c r="R924" s="60"/>
      <c r="S924" s="60"/>
      <c r="T924" s="60"/>
      <c r="U924" s="60"/>
      <c r="V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O925" s="60"/>
      <c r="P925" s="60"/>
      <c r="Q925" s="60"/>
      <c r="R925" s="60"/>
      <c r="S925" s="60"/>
      <c r="T925" s="60"/>
      <c r="U925" s="60"/>
      <c r="V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O926" s="60"/>
      <c r="P926" s="60"/>
      <c r="Q926" s="60"/>
      <c r="R926" s="60"/>
      <c r="S926" s="60"/>
      <c r="T926" s="60"/>
      <c r="U926" s="60"/>
      <c r="V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O927" s="60"/>
      <c r="P927" s="60"/>
      <c r="Q927" s="60"/>
      <c r="R927" s="60"/>
      <c r="S927" s="60"/>
      <c r="T927" s="60"/>
      <c r="U927" s="60"/>
      <c r="V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O928" s="60"/>
      <c r="P928" s="60"/>
      <c r="Q928" s="60"/>
      <c r="R928" s="60"/>
      <c r="S928" s="60"/>
      <c r="T928" s="60"/>
      <c r="U928" s="60"/>
      <c r="V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O929" s="60"/>
      <c r="P929" s="60"/>
      <c r="Q929" s="60"/>
      <c r="R929" s="60"/>
      <c r="S929" s="60"/>
      <c r="T929" s="60"/>
      <c r="U929" s="60"/>
      <c r="V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O930" s="60"/>
      <c r="P930" s="60"/>
      <c r="Q930" s="60"/>
      <c r="R930" s="60"/>
      <c r="S930" s="60"/>
      <c r="T930" s="60"/>
      <c r="U930" s="60"/>
      <c r="V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O931" s="60"/>
      <c r="P931" s="60"/>
      <c r="Q931" s="60"/>
      <c r="R931" s="60"/>
      <c r="S931" s="60"/>
      <c r="T931" s="60"/>
      <c r="U931" s="60"/>
      <c r="V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O932" s="60"/>
      <c r="P932" s="60"/>
      <c r="Q932" s="60"/>
      <c r="R932" s="60"/>
      <c r="S932" s="60"/>
      <c r="T932" s="60"/>
      <c r="U932" s="60"/>
      <c r="V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O933" s="60"/>
      <c r="P933" s="60"/>
      <c r="Q933" s="60"/>
      <c r="R933" s="60"/>
      <c r="S933" s="60"/>
      <c r="T933" s="60"/>
      <c r="U933" s="60"/>
      <c r="V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O934" s="60"/>
      <c r="P934" s="60"/>
      <c r="Q934" s="60"/>
      <c r="R934" s="60"/>
      <c r="S934" s="60"/>
      <c r="T934" s="60"/>
      <c r="U934" s="60"/>
      <c r="V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O935" s="60"/>
      <c r="P935" s="60"/>
      <c r="Q935" s="60"/>
      <c r="R935" s="60"/>
      <c r="S935" s="60"/>
      <c r="T935" s="60"/>
      <c r="U935" s="60"/>
      <c r="V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O936" s="60"/>
      <c r="P936" s="60"/>
      <c r="Q936" s="60"/>
      <c r="R936" s="60"/>
      <c r="S936" s="60"/>
      <c r="T936" s="60"/>
      <c r="U936" s="60"/>
      <c r="V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O937" s="60"/>
      <c r="P937" s="60"/>
      <c r="Q937" s="60"/>
      <c r="R937" s="60"/>
      <c r="S937" s="60"/>
      <c r="T937" s="60"/>
      <c r="U937" s="60"/>
      <c r="V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O938" s="60"/>
      <c r="P938" s="60"/>
      <c r="Q938" s="60"/>
      <c r="R938" s="60"/>
      <c r="S938" s="60"/>
      <c r="T938" s="60"/>
      <c r="U938" s="60"/>
      <c r="V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O939" s="60"/>
      <c r="P939" s="60"/>
      <c r="Q939" s="60"/>
      <c r="R939" s="60"/>
      <c r="S939" s="60"/>
      <c r="T939" s="60"/>
      <c r="U939" s="60"/>
      <c r="V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O940" s="60"/>
      <c r="P940" s="60"/>
      <c r="Q940" s="60"/>
      <c r="R940" s="60"/>
      <c r="S940" s="60"/>
      <c r="T940" s="60"/>
      <c r="U940" s="60"/>
      <c r="V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O941" s="60"/>
      <c r="P941" s="60"/>
      <c r="Q941" s="60"/>
      <c r="R941" s="60"/>
      <c r="S941" s="60"/>
      <c r="T941" s="60"/>
      <c r="U941" s="60"/>
      <c r="V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O942" s="60"/>
      <c r="P942" s="60"/>
      <c r="Q942" s="60"/>
      <c r="R942" s="60"/>
      <c r="S942" s="60"/>
      <c r="T942" s="60"/>
      <c r="U942" s="60"/>
      <c r="V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O943" s="60"/>
      <c r="P943" s="60"/>
      <c r="Q943" s="60"/>
      <c r="R943" s="60"/>
      <c r="S943" s="60"/>
      <c r="T943" s="60"/>
      <c r="U943" s="60"/>
      <c r="V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O944" s="60"/>
      <c r="P944" s="60"/>
      <c r="Q944" s="60"/>
      <c r="R944" s="60"/>
      <c r="S944" s="60"/>
      <c r="T944" s="60"/>
      <c r="U944" s="60"/>
      <c r="V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O945" s="60"/>
      <c r="P945" s="60"/>
      <c r="Q945" s="60"/>
      <c r="R945" s="60"/>
      <c r="S945" s="60"/>
      <c r="T945" s="60"/>
      <c r="U945" s="60"/>
      <c r="V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O946" s="60"/>
      <c r="P946" s="60"/>
      <c r="Q946" s="60"/>
      <c r="R946" s="60"/>
      <c r="S946" s="60"/>
      <c r="T946" s="60"/>
      <c r="U946" s="60"/>
      <c r="V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O947" s="60"/>
      <c r="P947" s="60"/>
      <c r="Q947" s="60"/>
      <c r="R947" s="60"/>
      <c r="S947" s="60"/>
      <c r="T947" s="60"/>
      <c r="U947" s="60"/>
      <c r="V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O948" s="60"/>
      <c r="P948" s="60"/>
      <c r="Q948" s="60"/>
      <c r="R948" s="60"/>
      <c r="S948" s="60"/>
      <c r="T948" s="60"/>
      <c r="U948" s="60"/>
      <c r="V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O949" s="60"/>
      <c r="P949" s="60"/>
      <c r="Q949" s="60"/>
      <c r="R949" s="60"/>
      <c r="S949" s="60"/>
      <c r="T949" s="60"/>
      <c r="U949" s="60"/>
      <c r="V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O950" s="60"/>
      <c r="P950" s="60"/>
      <c r="Q950" s="60"/>
      <c r="R950" s="60"/>
      <c r="S950" s="60"/>
      <c r="T950" s="60"/>
      <c r="U950" s="60"/>
      <c r="V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O951" s="60"/>
      <c r="P951" s="60"/>
      <c r="Q951" s="60"/>
      <c r="R951" s="60"/>
      <c r="S951" s="60"/>
      <c r="T951" s="60"/>
      <c r="U951" s="60"/>
      <c r="V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O952" s="60"/>
      <c r="P952" s="60"/>
      <c r="Q952" s="60"/>
      <c r="R952" s="60"/>
      <c r="S952" s="60"/>
      <c r="T952" s="60"/>
      <c r="U952" s="60"/>
      <c r="V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O953" s="60"/>
      <c r="P953" s="60"/>
      <c r="Q953" s="60"/>
      <c r="R953" s="60"/>
      <c r="S953" s="60"/>
      <c r="T953" s="60"/>
      <c r="U953" s="60"/>
      <c r="V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O954" s="60"/>
      <c r="P954" s="60"/>
      <c r="Q954" s="60"/>
      <c r="R954" s="60"/>
      <c r="S954" s="60"/>
      <c r="T954" s="60"/>
      <c r="U954" s="60"/>
      <c r="V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O955" s="60"/>
      <c r="P955" s="60"/>
      <c r="Q955" s="60"/>
      <c r="R955" s="60"/>
      <c r="S955" s="60"/>
      <c r="T955" s="60"/>
      <c r="U955" s="60"/>
      <c r="V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O956" s="60"/>
      <c r="P956" s="60"/>
      <c r="Q956" s="60"/>
      <c r="R956" s="60"/>
      <c r="S956" s="60"/>
      <c r="T956" s="60"/>
      <c r="U956" s="60"/>
      <c r="V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O957" s="60"/>
      <c r="P957" s="60"/>
      <c r="Q957" s="60"/>
      <c r="R957" s="60"/>
      <c r="S957" s="60"/>
      <c r="T957" s="60"/>
      <c r="U957" s="60"/>
      <c r="V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O958" s="60"/>
      <c r="P958" s="60"/>
      <c r="Q958" s="60"/>
      <c r="R958" s="60"/>
      <c r="S958" s="60"/>
      <c r="T958" s="60"/>
      <c r="U958" s="60"/>
      <c r="V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O959" s="60"/>
      <c r="P959" s="60"/>
      <c r="Q959" s="60"/>
      <c r="R959" s="60"/>
      <c r="S959" s="60"/>
      <c r="T959" s="60"/>
      <c r="U959" s="60"/>
      <c r="V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O960" s="60"/>
      <c r="P960" s="60"/>
      <c r="Q960" s="60"/>
      <c r="R960" s="60"/>
      <c r="S960" s="60"/>
      <c r="T960" s="60"/>
      <c r="U960" s="60"/>
      <c r="V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O961" s="60"/>
      <c r="P961" s="60"/>
      <c r="Q961" s="60"/>
      <c r="R961" s="60"/>
      <c r="S961" s="60"/>
      <c r="T961" s="60"/>
      <c r="U961" s="60"/>
      <c r="V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O962" s="60"/>
      <c r="P962" s="60"/>
      <c r="Q962" s="60"/>
      <c r="R962" s="60"/>
      <c r="S962" s="60"/>
      <c r="T962" s="60"/>
      <c r="U962" s="60"/>
      <c r="V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O963" s="60"/>
      <c r="P963" s="60"/>
      <c r="Q963" s="60"/>
      <c r="R963" s="60"/>
      <c r="S963" s="60"/>
      <c r="T963" s="60"/>
      <c r="U963" s="60"/>
      <c r="V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O964" s="60"/>
      <c r="P964" s="60"/>
      <c r="Q964" s="60"/>
      <c r="R964" s="60"/>
      <c r="S964" s="60"/>
      <c r="T964" s="60"/>
      <c r="U964" s="60"/>
      <c r="V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O965" s="60"/>
      <c r="P965" s="60"/>
      <c r="Q965" s="60"/>
      <c r="R965" s="60"/>
      <c r="S965" s="60"/>
      <c r="T965" s="60"/>
      <c r="U965" s="60"/>
      <c r="V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O966" s="60"/>
      <c r="P966" s="60"/>
      <c r="Q966" s="60"/>
      <c r="R966" s="60"/>
      <c r="S966" s="60"/>
      <c r="T966" s="60"/>
      <c r="U966" s="60"/>
      <c r="V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O967" s="60"/>
      <c r="P967" s="60"/>
      <c r="Q967" s="60"/>
      <c r="R967" s="60"/>
      <c r="S967" s="60"/>
      <c r="T967" s="60"/>
      <c r="U967" s="60"/>
      <c r="V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O968" s="60"/>
      <c r="P968" s="60"/>
      <c r="Q968" s="60"/>
      <c r="R968" s="60"/>
      <c r="S968" s="60"/>
      <c r="T968" s="60"/>
      <c r="U968" s="60"/>
      <c r="V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O969" s="60"/>
      <c r="P969" s="60"/>
      <c r="Q969" s="60"/>
      <c r="R969" s="60"/>
      <c r="S969" s="60"/>
      <c r="T969" s="60"/>
      <c r="U969" s="60"/>
      <c r="V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O970" s="60"/>
      <c r="P970" s="60"/>
      <c r="Q970" s="60"/>
      <c r="R970" s="60"/>
      <c r="S970" s="60"/>
      <c r="T970" s="60"/>
      <c r="U970" s="60"/>
      <c r="V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O971" s="60"/>
      <c r="P971" s="60"/>
      <c r="Q971" s="60"/>
      <c r="R971" s="60"/>
      <c r="S971" s="60"/>
      <c r="T971" s="60"/>
      <c r="U971" s="60"/>
      <c r="V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O972" s="60"/>
      <c r="P972" s="60"/>
      <c r="Q972" s="60"/>
      <c r="R972" s="60"/>
      <c r="S972" s="60"/>
      <c r="T972" s="60"/>
      <c r="U972" s="60"/>
      <c r="V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O973" s="60"/>
      <c r="P973" s="60"/>
      <c r="Q973" s="60"/>
      <c r="R973" s="60"/>
      <c r="S973" s="60"/>
      <c r="T973" s="60"/>
      <c r="U973" s="60"/>
      <c r="V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O974" s="60"/>
      <c r="P974" s="60"/>
      <c r="Q974" s="60"/>
      <c r="R974" s="60"/>
      <c r="S974" s="60"/>
      <c r="T974" s="60"/>
      <c r="U974" s="60"/>
      <c r="V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O975" s="60"/>
      <c r="P975" s="60"/>
      <c r="Q975" s="60"/>
      <c r="R975" s="60"/>
      <c r="S975" s="60"/>
      <c r="T975" s="60"/>
      <c r="U975" s="60"/>
      <c r="V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O976" s="60"/>
      <c r="P976" s="60"/>
      <c r="Q976" s="60"/>
      <c r="R976" s="60"/>
      <c r="S976" s="60"/>
      <c r="T976" s="60"/>
      <c r="U976" s="60"/>
      <c r="V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O977" s="60"/>
      <c r="P977" s="60"/>
      <c r="Q977" s="60"/>
      <c r="R977" s="60"/>
      <c r="S977" s="60"/>
      <c r="T977" s="60"/>
      <c r="U977" s="60"/>
      <c r="V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O978" s="60"/>
      <c r="P978" s="60"/>
      <c r="Q978" s="60"/>
      <c r="R978" s="60"/>
      <c r="S978" s="60"/>
      <c r="T978" s="60"/>
      <c r="U978" s="60"/>
      <c r="V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O979" s="60"/>
      <c r="P979" s="60"/>
      <c r="Q979" s="60"/>
      <c r="R979" s="60"/>
      <c r="S979" s="60"/>
      <c r="T979" s="60"/>
      <c r="U979" s="60"/>
      <c r="V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O980" s="60"/>
      <c r="P980" s="60"/>
      <c r="Q980" s="60"/>
      <c r="R980" s="60"/>
      <c r="S980" s="60"/>
      <c r="T980" s="60"/>
      <c r="U980" s="60"/>
      <c r="V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O981" s="60"/>
      <c r="P981" s="60"/>
      <c r="Q981" s="60"/>
      <c r="R981" s="60"/>
      <c r="S981" s="60"/>
      <c r="T981" s="60"/>
      <c r="U981" s="60"/>
      <c r="V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O982" s="60"/>
      <c r="P982" s="60"/>
      <c r="Q982" s="60"/>
      <c r="R982" s="60"/>
      <c r="S982" s="60"/>
      <c r="T982" s="60"/>
      <c r="U982" s="60"/>
      <c r="V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O983" s="60"/>
      <c r="P983" s="60"/>
      <c r="Q983" s="60"/>
      <c r="R983" s="60"/>
      <c r="S983" s="60"/>
      <c r="T983" s="60"/>
      <c r="U983" s="60"/>
      <c r="V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O984" s="60"/>
      <c r="P984" s="60"/>
      <c r="Q984" s="60"/>
      <c r="R984" s="60"/>
      <c r="S984" s="60"/>
      <c r="T984" s="60"/>
      <c r="U984" s="60"/>
      <c r="V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O985" s="60"/>
      <c r="P985" s="60"/>
      <c r="Q985" s="60"/>
      <c r="R985" s="60"/>
      <c r="S985" s="60"/>
      <c r="T985" s="60"/>
      <c r="U985" s="60"/>
      <c r="V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O986" s="60"/>
      <c r="P986" s="60"/>
      <c r="Q986" s="60"/>
      <c r="R986" s="60"/>
      <c r="S986" s="60"/>
      <c r="T986" s="60"/>
      <c r="U986" s="60"/>
      <c r="V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O987" s="60"/>
      <c r="P987" s="60"/>
      <c r="Q987" s="60"/>
      <c r="R987" s="60"/>
      <c r="S987" s="60"/>
      <c r="T987" s="60"/>
      <c r="U987" s="60"/>
      <c r="V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O988" s="60"/>
      <c r="P988" s="60"/>
      <c r="Q988" s="60"/>
      <c r="R988" s="60"/>
      <c r="S988" s="60"/>
      <c r="T988" s="60"/>
      <c r="U988" s="60"/>
      <c r="V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O989" s="60"/>
      <c r="P989" s="60"/>
      <c r="Q989" s="60"/>
      <c r="R989" s="60"/>
      <c r="S989" s="60"/>
      <c r="T989" s="60"/>
      <c r="U989" s="60"/>
      <c r="V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O990" s="60"/>
      <c r="P990" s="60"/>
      <c r="Q990" s="60"/>
      <c r="R990" s="60"/>
      <c r="S990" s="60"/>
      <c r="T990" s="60"/>
      <c r="U990" s="60"/>
      <c r="V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O991" s="60"/>
      <c r="P991" s="60"/>
      <c r="Q991" s="60"/>
      <c r="R991" s="60"/>
      <c r="S991" s="60"/>
      <c r="T991" s="60"/>
      <c r="U991" s="60"/>
      <c r="V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O992" s="60"/>
      <c r="P992" s="60"/>
      <c r="Q992" s="60"/>
      <c r="R992" s="60"/>
      <c r="S992" s="60"/>
      <c r="T992" s="60"/>
      <c r="U992" s="60"/>
      <c r="V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O993" s="60"/>
      <c r="P993" s="60"/>
      <c r="Q993" s="60"/>
      <c r="R993" s="60"/>
      <c r="S993" s="60"/>
      <c r="T993" s="60"/>
      <c r="U993" s="60"/>
      <c r="V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O994" s="60"/>
      <c r="P994" s="60"/>
      <c r="Q994" s="60"/>
      <c r="R994" s="60"/>
      <c r="S994" s="60"/>
      <c r="T994" s="60"/>
      <c r="U994" s="60"/>
      <c r="V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O995" s="60"/>
      <c r="P995" s="60"/>
      <c r="Q995" s="60"/>
      <c r="R995" s="60"/>
      <c r="S995" s="60"/>
      <c r="T995" s="60"/>
      <c r="U995" s="60"/>
      <c r="V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O996" s="60"/>
      <c r="P996" s="60"/>
      <c r="Q996" s="60"/>
      <c r="R996" s="60"/>
      <c r="S996" s="60"/>
      <c r="T996" s="60"/>
      <c r="U996" s="60"/>
      <c r="V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O997" s="60"/>
      <c r="P997" s="60"/>
      <c r="Q997" s="60"/>
      <c r="R997" s="60"/>
      <c r="S997" s="60"/>
      <c r="T997" s="60"/>
      <c r="U997" s="60"/>
      <c r="V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O998" s="60"/>
      <c r="P998" s="60"/>
      <c r="Q998" s="60"/>
      <c r="R998" s="60"/>
      <c r="S998" s="60"/>
      <c r="T998" s="60"/>
      <c r="U998" s="60"/>
      <c r="V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O999" s="60"/>
      <c r="P999" s="60"/>
      <c r="Q999" s="60"/>
      <c r="R999" s="60"/>
      <c r="S999" s="60"/>
      <c r="T999" s="60"/>
      <c r="U999" s="60"/>
      <c r="V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O1000" s="60"/>
      <c r="P1000" s="60"/>
      <c r="Q1000" s="60"/>
      <c r="R1000" s="60"/>
      <c r="S1000" s="60"/>
      <c r="T1000" s="60"/>
      <c r="U1000" s="60"/>
      <c r="V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O1001" s="60"/>
      <c r="P1001" s="60"/>
      <c r="Q1001" s="60"/>
      <c r="R1001" s="60"/>
      <c r="S1001" s="60"/>
      <c r="T1001" s="60"/>
      <c r="U1001" s="60"/>
      <c r="V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O1002" s="60"/>
      <c r="P1002" s="60"/>
      <c r="Q1002" s="60"/>
      <c r="R1002" s="60"/>
      <c r="S1002" s="60"/>
      <c r="T1002" s="60"/>
      <c r="U1002" s="60"/>
      <c r="V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O1003" s="60"/>
      <c r="P1003" s="60"/>
      <c r="Q1003" s="60"/>
      <c r="R1003" s="60"/>
      <c r="S1003" s="60"/>
      <c r="T1003" s="60"/>
      <c r="U1003" s="60"/>
      <c r="V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O1004" s="60"/>
      <c r="P1004" s="60"/>
      <c r="Q1004" s="60"/>
      <c r="R1004" s="60"/>
      <c r="S1004" s="60"/>
      <c r="T1004" s="60"/>
      <c r="U1004" s="60"/>
      <c r="V1004" s="60"/>
    </row>
    <row r="1005">
      <c r="A1005" s="60"/>
      <c r="B1005" s="60"/>
      <c r="C1005" s="60"/>
      <c r="D1005" s="60"/>
      <c r="E1005" s="60"/>
      <c r="F1005" s="60"/>
      <c r="G1005" s="60"/>
      <c r="H1005" s="60"/>
      <c r="I1005" s="60"/>
      <c r="O1005" s="60"/>
      <c r="P1005" s="60"/>
      <c r="Q1005" s="60"/>
      <c r="R1005" s="60"/>
      <c r="S1005" s="60"/>
      <c r="T1005" s="60"/>
      <c r="U1005" s="60"/>
      <c r="V1005" s="60"/>
    </row>
    <row r="1006">
      <c r="A1006" s="60"/>
      <c r="B1006" s="60"/>
      <c r="C1006" s="60"/>
      <c r="D1006" s="60"/>
      <c r="E1006" s="60"/>
      <c r="F1006" s="60"/>
      <c r="G1006" s="60"/>
      <c r="H1006" s="60"/>
      <c r="I1006" s="60"/>
      <c r="O1006" s="60"/>
      <c r="P1006" s="60"/>
      <c r="Q1006" s="60"/>
      <c r="R1006" s="60"/>
      <c r="S1006" s="60"/>
      <c r="T1006" s="60"/>
      <c r="U1006" s="60"/>
      <c r="V1006" s="60"/>
    </row>
    <row r="1007">
      <c r="A1007" s="60"/>
      <c r="B1007" s="60"/>
      <c r="C1007" s="60"/>
      <c r="D1007" s="60"/>
      <c r="E1007" s="60"/>
      <c r="F1007" s="60"/>
      <c r="G1007" s="60"/>
      <c r="H1007" s="60"/>
      <c r="I1007" s="60"/>
      <c r="O1007" s="60"/>
      <c r="P1007" s="60"/>
      <c r="Q1007" s="60"/>
      <c r="R1007" s="60"/>
      <c r="S1007" s="60"/>
      <c r="T1007" s="60"/>
      <c r="U1007" s="60"/>
      <c r="V1007" s="60"/>
    </row>
    <row r="1008">
      <c r="A1008" s="60"/>
      <c r="B1008" s="60"/>
      <c r="C1008" s="60"/>
      <c r="D1008" s="60"/>
      <c r="E1008" s="60"/>
      <c r="F1008" s="60"/>
      <c r="G1008" s="60"/>
      <c r="H1008" s="60"/>
      <c r="I1008" s="60"/>
      <c r="O1008" s="60"/>
      <c r="P1008" s="60"/>
      <c r="Q1008" s="60"/>
      <c r="R1008" s="60"/>
      <c r="S1008" s="60"/>
      <c r="T1008" s="60"/>
      <c r="U1008" s="60"/>
      <c r="V1008" s="60"/>
    </row>
    <row r="1009">
      <c r="A1009" s="60"/>
      <c r="B1009" s="60"/>
      <c r="C1009" s="60"/>
      <c r="D1009" s="60"/>
      <c r="E1009" s="60"/>
      <c r="F1009" s="60"/>
      <c r="G1009" s="60"/>
      <c r="H1009" s="60"/>
      <c r="I1009" s="60"/>
      <c r="O1009" s="60"/>
      <c r="P1009" s="60"/>
      <c r="Q1009" s="60"/>
      <c r="R1009" s="60"/>
      <c r="S1009" s="60"/>
      <c r="T1009" s="60"/>
      <c r="U1009" s="60"/>
      <c r="V1009" s="60"/>
    </row>
    <row r="1010">
      <c r="A1010" s="60"/>
      <c r="B1010" s="60"/>
      <c r="C1010" s="60"/>
      <c r="D1010" s="60"/>
      <c r="E1010" s="60"/>
      <c r="F1010" s="60"/>
      <c r="G1010" s="60"/>
      <c r="H1010" s="60"/>
      <c r="I1010" s="60"/>
      <c r="O1010" s="60"/>
      <c r="P1010" s="60"/>
      <c r="Q1010" s="60"/>
      <c r="R1010" s="60"/>
      <c r="S1010" s="60"/>
      <c r="T1010" s="60"/>
      <c r="U1010" s="60"/>
      <c r="V1010" s="60"/>
    </row>
    <row r="1011">
      <c r="A1011" s="60"/>
      <c r="B1011" s="60"/>
      <c r="C1011" s="60"/>
      <c r="D1011" s="60"/>
      <c r="E1011" s="60"/>
      <c r="F1011" s="60"/>
      <c r="G1011" s="60"/>
      <c r="H1011" s="60"/>
      <c r="I1011" s="60"/>
      <c r="O1011" s="60"/>
      <c r="P1011" s="60"/>
      <c r="Q1011" s="60"/>
      <c r="R1011" s="60"/>
      <c r="S1011" s="60"/>
      <c r="T1011" s="60"/>
      <c r="U1011" s="60"/>
      <c r="V1011" s="60"/>
    </row>
    <row r="1012">
      <c r="A1012" s="60"/>
      <c r="B1012" s="60"/>
      <c r="C1012" s="60"/>
      <c r="D1012" s="60"/>
      <c r="E1012" s="60"/>
      <c r="F1012" s="60"/>
      <c r="G1012" s="60"/>
      <c r="H1012" s="60"/>
      <c r="I1012" s="60"/>
      <c r="O1012" s="60"/>
      <c r="P1012" s="60"/>
      <c r="Q1012" s="60"/>
      <c r="R1012" s="60"/>
      <c r="S1012" s="60"/>
      <c r="T1012" s="60"/>
      <c r="U1012" s="60"/>
      <c r="V1012" s="60"/>
    </row>
    <row r="1013">
      <c r="A1013" s="60"/>
      <c r="B1013" s="60"/>
      <c r="C1013" s="60"/>
      <c r="D1013" s="60"/>
      <c r="E1013" s="60"/>
      <c r="F1013" s="60"/>
      <c r="G1013" s="60"/>
      <c r="H1013" s="60"/>
      <c r="I1013" s="60"/>
      <c r="O1013" s="60"/>
      <c r="P1013" s="60"/>
      <c r="Q1013" s="60"/>
      <c r="R1013" s="60"/>
      <c r="S1013" s="60"/>
      <c r="T1013" s="60"/>
      <c r="U1013" s="60"/>
      <c r="V1013" s="60"/>
    </row>
    <row r="1014">
      <c r="A1014" s="60"/>
      <c r="B1014" s="60"/>
      <c r="C1014" s="60"/>
      <c r="D1014" s="60"/>
      <c r="E1014" s="60"/>
      <c r="F1014" s="60"/>
      <c r="G1014" s="60"/>
      <c r="H1014" s="60"/>
      <c r="I1014" s="60"/>
      <c r="O1014" s="60"/>
      <c r="P1014" s="60"/>
      <c r="Q1014" s="60"/>
      <c r="R1014" s="60"/>
      <c r="S1014" s="60"/>
      <c r="T1014" s="60"/>
      <c r="U1014" s="60"/>
      <c r="V1014" s="60"/>
    </row>
    <row r="1015">
      <c r="A1015" s="60"/>
      <c r="B1015" s="60"/>
      <c r="C1015" s="60"/>
      <c r="D1015" s="60"/>
      <c r="E1015" s="60"/>
      <c r="F1015" s="60"/>
      <c r="G1015" s="60"/>
      <c r="H1015" s="60"/>
      <c r="I1015" s="60"/>
      <c r="O1015" s="60"/>
      <c r="P1015" s="60"/>
      <c r="Q1015" s="60"/>
      <c r="R1015" s="60"/>
      <c r="S1015" s="60"/>
      <c r="T1015" s="60"/>
      <c r="U1015" s="60"/>
      <c r="V1015" s="60"/>
    </row>
    <row r="1016">
      <c r="A1016" s="60"/>
      <c r="B1016" s="60"/>
      <c r="C1016" s="60"/>
      <c r="D1016" s="60"/>
      <c r="E1016" s="60"/>
      <c r="F1016" s="60"/>
      <c r="G1016" s="60"/>
      <c r="H1016" s="60"/>
      <c r="I1016" s="60"/>
      <c r="O1016" s="60"/>
      <c r="P1016" s="60"/>
      <c r="Q1016" s="60"/>
      <c r="R1016" s="60"/>
      <c r="S1016" s="60"/>
      <c r="T1016" s="60"/>
      <c r="U1016" s="60"/>
      <c r="V1016" s="60"/>
    </row>
    <row r="1017">
      <c r="A1017" s="60"/>
      <c r="B1017" s="60"/>
      <c r="C1017" s="60"/>
      <c r="D1017" s="60"/>
      <c r="E1017" s="60"/>
      <c r="F1017" s="60"/>
      <c r="G1017" s="60"/>
      <c r="H1017" s="60"/>
      <c r="I1017" s="60"/>
      <c r="O1017" s="60"/>
      <c r="P1017" s="60"/>
      <c r="Q1017" s="60"/>
      <c r="R1017" s="60"/>
      <c r="S1017" s="60"/>
      <c r="T1017" s="60"/>
      <c r="U1017" s="60"/>
      <c r="V1017" s="60"/>
    </row>
    <row r="1018">
      <c r="A1018" s="60"/>
      <c r="B1018" s="60"/>
      <c r="C1018" s="60"/>
      <c r="D1018" s="60"/>
      <c r="E1018" s="60"/>
      <c r="F1018" s="60"/>
      <c r="G1018" s="60"/>
      <c r="H1018" s="60"/>
      <c r="I1018" s="60"/>
      <c r="O1018" s="60"/>
      <c r="P1018" s="60"/>
      <c r="Q1018" s="60"/>
      <c r="R1018" s="60"/>
      <c r="S1018" s="60"/>
      <c r="T1018" s="60"/>
      <c r="U1018" s="60"/>
      <c r="V1018" s="60"/>
    </row>
  </sheetData>
  <mergeCells count="26">
    <mergeCell ref="B1:C1"/>
    <mergeCell ref="G1:H1"/>
    <mergeCell ref="A3:D3"/>
    <mergeCell ref="F3:I3"/>
    <mergeCell ref="A15:D15"/>
    <mergeCell ref="F15:I15"/>
    <mergeCell ref="F27:I27"/>
    <mergeCell ref="A27:D27"/>
    <mergeCell ref="A39:D39"/>
    <mergeCell ref="F39:I39"/>
    <mergeCell ref="A51:D51"/>
    <mergeCell ref="F51:I51"/>
    <mergeCell ref="A63:D63"/>
    <mergeCell ref="F63:I63"/>
    <mergeCell ref="A111:D111"/>
    <mergeCell ref="A123:D123"/>
    <mergeCell ref="F123:I123"/>
    <mergeCell ref="A135:D135"/>
    <mergeCell ref="F135:I135"/>
    <mergeCell ref="A75:D75"/>
    <mergeCell ref="F75:I75"/>
    <mergeCell ref="A87:D87"/>
    <mergeCell ref="F87:I87"/>
    <mergeCell ref="A99:D99"/>
    <mergeCell ref="F99:I99"/>
    <mergeCell ref="F111:I1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4" width="32.29"/>
    <col customWidth="1" min="5" max="5" width="23.14"/>
  </cols>
  <sheetData>
    <row r="1">
      <c r="A1" s="234" t="s">
        <v>765</v>
      </c>
      <c r="B1" s="234" t="s">
        <v>547</v>
      </c>
      <c r="C1" s="20" t="s">
        <v>766</v>
      </c>
      <c r="D1" s="234" t="s">
        <v>767</v>
      </c>
      <c r="E1" s="234" t="s">
        <v>768</v>
      </c>
      <c r="F1" s="61" t="s">
        <v>769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56" t="s">
        <v>215</v>
      </c>
      <c r="B2" s="211" t="s">
        <v>542</v>
      </c>
      <c r="C2" s="56" t="s">
        <v>770</v>
      </c>
      <c r="D2" s="56" t="s">
        <v>225</v>
      </c>
      <c r="E2" s="56" t="s">
        <v>663</v>
      </c>
      <c r="F2" s="56" t="s">
        <v>663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56"/>
      <c r="B3" s="211" t="s">
        <v>552</v>
      </c>
      <c r="C3" s="56" t="s">
        <v>770</v>
      </c>
      <c r="D3" s="56" t="s">
        <v>225</v>
      </c>
      <c r="E3" s="56" t="s">
        <v>663</v>
      </c>
      <c r="F3" s="56" t="s">
        <v>663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0"/>
      <c r="B4" s="232" t="s">
        <v>475</v>
      </c>
      <c r="C4" s="56" t="s">
        <v>771</v>
      </c>
      <c r="D4" s="56" t="s">
        <v>663</v>
      </c>
      <c r="E4" s="56" t="s">
        <v>225</v>
      </c>
      <c r="F4" s="232" t="s">
        <v>772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0"/>
      <c r="B5" s="232" t="s">
        <v>456</v>
      </c>
      <c r="C5" s="56" t="s">
        <v>771</v>
      </c>
      <c r="D5" s="56" t="s">
        <v>663</v>
      </c>
      <c r="E5" s="56" t="s">
        <v>225</v>
      </c>
      <c r="F5" s="232" t="s">
        <v>772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0"/>
      <c r="B6" s="211" t="s">
        <v>439</v>
      </c>
      <c r="C6" s="56" t="s">
        <v>770</v>
      </c>
      <c r="D6" s="56" t="s">
        <v>225</v>
      </c>
      <c r="E6" s="56" t="s">
        <v>663</v>
      </c>
      <c r="F6" s="56" t="s">
        <v>663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0"/>
      <c r="B7" s="232" t="s">
        <v>630</v>
      </c>
      <c r="C7" s="56" t="s">
        <v>771</v>
      </c>
      <c r="D7" s="56" t="s">
        <v>663</v>
      </c>
      <c r="E7" s="56" t="s">
        <v>225</v>
      </c>
      <c r="F7" s="232" t="s">
        <v>772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56"/>
      <c r="B8" s="211" t="s">
        <v>556</v>
      </c>
      <c r="C8" s="56" t="s">
        <v>770</v>
      </c>
      <c r="D8" s="56" t="s">
        <v>219</v>
      </c>
      <c r="E8" s="56" t="s">
        <v>663</v>
      </c>
      <c r="F8" s="56" t="s">
        <v>663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56"/>
      <c r="B9" s="232" t="s">
        <v>586</v>
      </c>
      <c r="C9" s="56" t="s">
        <v>771</v>
      </c>
      <c r="D9" s="56" t="s">
        <v>663</v>
      </c>
      <c r="E9" s="56" t="s">
        <v>219</v>
      </c>
      <c r="F9" s="232" t="s">
        <v>772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56" t="s">
        <v>216</v>
      </c>
      <c r="B10" s="211" t="s">
        <v>376</v>
      </c>
      <c r="C10" s="56" t="s">
        <v>770</v>
      </c>
      <c r="D10" s="56" t="s">
        <v>228</v>
      </c>
      <c r="E10" s="56" t="s">
        <v>663</v>
      </c>
      <c r="F10" s="56" t="s">
        <v>663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56"/>
      <c r="B11" s="211" t="s">
        <v>435</v>
      </c>
      <c r="C11" s="56" t="s">
        <v>770</v>
      </c>
      <c r="D11" s="56" t="s">
        <v>227</v>
      </c>
      <c r="E11" s="56" t="s">
        <v>663</v>
      </c>
      <c r="F11" s="56" t="s">
        <v>663</v>
      </c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232" t="s">
        <v>474</v>
      </c>
      <c r="C12" s="56" t="s">
        <v>771</v>
      </c>
      <c r="D12" s="56" t="s">
        <v>663</v>
      </c>
      <c r="E12" s="56" t="s">
        <v>228</v>
      </c>
      <c r="F12" s="232" t="s">
        <v>772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211" t="s">
        <v>334</v>
      </c>
      <c r="C13" s="56" t="s">
        <v>770</v>
      </c>
      <c r="D13" s="56" t="s">
        <v>222</v>
      </c>
      <c r="E13" s="56" t="s">
        <v>663</v>
      </c>
      <c r="F13" s="56" t="s">
        <v>663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211" t="s">
        <v>586</v>
      </c>
      <c r="C14" s="56" t="s">
        <v>770</v>
      </c>
      <c r="D14" s="56" t="s">
        <v>219</v>
      </c>
      <c r="E14" s="56" t="s">
        <v>663</v>
      </c>
      <c r="F14" s="56" t="s">
        <v>663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56"/>
      <c r="B15" s="210" t="s">
        <v>376</v>
      </c>
      <c r="C15" s="56" t="s">
        <v>771</v>
      </c>
      <c r="D15" s="56" t="s">
        <v>663</v>
      </c>
      <c r="E15" s="56" t="s">
        <v>219</v>
      </c>
      <c r="F15" s="232" t="s">
        <v>772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210" t="s">
        <v>368</v>
      </c>
      <c r="C16" s="56" t="s">
        <v>773</v>
      </c>
      <c r="D16" s="56" t="s">
        <v>228</v>
      </c>
      <c r="E16" s="56" t="s">
        <v>219</v>
      </c>
      <c r="F16" s="232" t="s">
        <v>772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56"/>
      <c r="B17" s="232" t="s">
        <v>466</v>
      </c>
      <c r="C17" s="56" t="s">
        <v>771</v>
      </c>
      <c r="D17" s="56" t="s">
        <v>663</v>
      </c>
      <c r="E17" s="56" t="s">
        <v>228</v>
      </c>
      <c r="F17" s="232" t="s">
        <v>772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56"/>
      <c r="B18" s="210" t="s">
        <v>402</v>
      </c>
      <c r="C18" s="56" t="s">
        <v>773</v>
      </c>
      <c r="D18" s="56" t="s">
        <v>223</v>
      </c>
      <c r="E18" s="56" t="s">
        <v>24</v>
      </c>
      <c r="F18" s="232" t="s">
        <v>772</v>
      </c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56"/>
      <c r="B19" s="211" t="s">
        <v>774</v>
      </c>
      <c r="C19" s="56" t="s">
        <v>770</v>
      </c>
      <c r="D19" s="56" t="s">
        <v>223</v>
      </c>
      <c r="E19" s="56" t="s">
        <v>663</v>
      </c>
      <c r="F19" s="56" t="s">
        <v>663</v>
      </c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232" t="s">
        <v>477</v>
      </c>
      <c r="C20" s="56" t="s">
        <v>771</v>
      </c>
      <c r="D20" s="56" t="s">
        <v>663</v>
      </c>
      <c r="E20" s="56" t="s">
        <v>223</v>
      </c>
      <c r="F20" s="232" t="s">
        <v>772</v>
      </c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0"/>
      <c r="B21" s="232" t="s">
        <v>476</v>
      </c>
      <c r="C21" s="56" t="s">
        <v>771</v>
      </c>
      <c r="D21" s="56" t="s">
        <v>663</v>
      </c>
      <c r="E21" s="56" t="s">
        <v>223</v>
      </c>
      <c r="F21" s="232" t="s">
        <v>772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0"/>
      <c r="B22" s="211" t="s">
        <v>190</v>
      </c>
      <c r="C22" s="56" t="s">
        <v>770</v>
      </c>
      <c r="D22" s="56" t="s">
        <v>24</v>
      </c>
      <c r="E22" s="56" t="s">
        <v>663</v>
      </c>
      <c r="F22" s="56" t="s">
        <v>663</v>
      </c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56" t="s">
        <v>229</v>
      </c>
      <c r="B23" s="232" t="s">
        <v>478</v>
      </c>
      <c r="C23" s="56" t="s">
        <v>771</v>
      </c>
      <c r="D23" s="56" t="s">
        <v>663</v>
      </c>
      <c r="E23" s="56" t="s">
        <v>222</v>
      </c>
      <c r="F23" s="232" t="s">
        <v>772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0"/>
      <c r="B24" s="211" t="s">
        <v>191</v>
      </c>
      <c r="C24" s="56" t="s">
        <v>770</v>
      </c>
      <c r="D24" s="56" t="s">
        <v>39</v>
      </c>
      <c r="E24" s="56" t="s">
        <v>663</v>
      </c>
      <c r="F24" s="56" t="s">
        <v>663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232" t="s">
        <v>128</v>
      </c>
      <c r="C25" s="56" t="s">
        <v>771</v>
      </c>
      <c r="D25" s="56" t="s">
        <v>663</v>
      </c>
      <c r="E25" s="56" t="s">
        <v>39</v>
      </c>
      <c r="F25" s="232" t="s">
        <v>772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55" t="s">
        <v>230</v>
      </c>
      <c r="B26" s="232" t="s">
        <v>538</v>
      </c>
      <c r="C26" s="56" t="s">
        <v>771</v>
      </c>
      <c r="D26" s="56" t="s">
        <v>663</v>
      </c>
      <c r="E26" s="56" t="s">
        <v>223</v>
      </c>
      <c r="F26" s="232" t="s">
        <v>772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B27" s="211" t="s">
        <v>402</v>
      </c>
      <c r="C27" s="56" t="s">
        <v>770</v>
      </c>
      <c r="D27" s="56" t="s">
        <v>24</v>
      </c>
      <c r="E27" s="56" t="s">
        <v>663</v>
      </c>
      <c r="F27" s="56" t="s">
        <v>663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B28" s="210" t="s">
        <v>415</v>
      </c>
      <c r="C28" s="56" t="s">
        <v>773</v>
      </c>
      <c r="D28" s="56" t="s">
        <v>226</v>
      </c>
      <c r="E28" s="56" t="s">
        <v>219</v>
      </c>
      <c r="F28" s="232" t="s">
        <v>772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56"/>
      <c r="B29" s="210" t="s">
        <v>377</v>
      </c>
      <c r="C29" s="56" t="s">
        <v>773</v>
      </c>
      <c r="D29" s="56" t="s">
        <v>226</v>
      </c>
      <c r="E29" s="56" t="s">
        <v>219</v>
      </c>
      <c r="F29" s="232" t="s">
        <v>772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211" t="s">
        <v>368</v>
      </c>
      <c r="C30" s="56" t="s">
        <v>770</v>
      </c>
      <c r="D30" s="56" t="s">
        <v>222</v>
      </c>
      <c r="E30" s="56" t="s">
        <v>663</v>
      </c>
      <c r="F30" s="56" t="s">
        <v>663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211" t="s">
        <v>537</v>
      </c>
      <c r="C31" s="56" t="s">
        <v>770</v>
      </c>
      <c r="D31" s="56" t="s">
        <v>219</v>
      </c>
      <c r="E31" s="56" t="s">
        <v>663</v>
      </c>
      <c r="F31" s="56" t="s">
        <v>663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211" t="s">
        <v>211</v>
      </c>
      <c r="C32" s="56" t="s">
        <v>770</v>
      </c>
      <c r="D32" s="56" t="s">
        <v>28</v>
      </c>
      <c r="E32" s="56" t="s">
        <v>663</v>
      </c>
      <c r="F32" s="56" t="s">
        <v>663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56"/>
      <c r="B33" s="232" t="s">
        <v>68</v>
      </c>
      <c r="C33" s="56" t="s">
        <v>771</v>
      </c>
      <c r="D33" s="56" t="s">
        <v>663</v>
      </c>
      <c r="E33" s="56" t="s">
        <v>28</v>
      </c>
      <c r="F33" s="232" t="s">
        <v>772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232" t="s">
        <v>190</v>
      </c>
      <c r="C34" s="56" t="s">
        <v>771</v>
      </c>
      <c r="D34" s="56" t="s">
        <v>663</v>
      </c>
      <c r="E34" s="56" t="s">
        <v>24</v>
      </c>
      <c r="F34" s="232" t="s">
        <v>772</v>
      </c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232" t="s">
        <v>500</v>
      </c>
      <c r="C35" s="56" t="s">
        <v>771</v>
      </c>
      <c r="D35" s="56" t="s">
        <v>663</v>
      </c>
      <c r="E35" s="56" t="s">
        <v>227</v>
      </c>
      <c r="F35" s="232" t="s">
        <v>772</v>
      </c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211" t="s">
        <v>389</v>
      </c>
      <c r="C36" s="56" t="s">
        <v>770</v>
      </c>
      <c r="D36" s="56" t="s">
        <v>217</v>
      </c>
      <c r="E36" s="56" t="s">
        <v>663</v>
      </c>
      <c r="F36" s="56" t="s">
        <v>663</v>
      </c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232" t="s">
        <v>508</v>
      </c>
      <c r="C37" s="56" t="s">
        <v>771</v>
      </c>
      <c r="D37" s="56" t="s">
        <v>663</v>
      </c>
      <c r="E37" s="56" t="s">
        <v>217</v>
      </c>
      <c r="F37" s="232" t="s">
        <v>772</v>
      </c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232" t="s">
        <v>724</v>
      </c>
      <c r="C38" s="56" t="s">
        <v>771</v>
      </c>
      <c r="D38" s="56" t="s">
        <v>663</v>
      </c>
      <c r="E38" s="56" t="s">
        <v>223</v>
      </c>
      <c r="F38" s="232" t="s">
        <v>772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232" t="s">
        <v>101</v>
      </c>
      <c r="C39" s="56" t="s">
        <v>771</v>
      </c>
      <c r="D39" s="56" t="s">
        <v>663</v>
      </c>
      <c r="E39" s="56" t="s">
        <v>30</v>
      </c>
      <c r="F39" s="232" t="s">
        <v>772</v>
      </c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56" t="s">
        <v>232</v>
      </c>
      <c r="B40" s="211" t="s">
        <v>368</v>
      </c>
      <c r="C40" s="56" t="s">
        <v>770</v>
      </c>
      <c r="D40" s="56" t="s">
        <v>219</v>
      </c>
      <c r="E40" s="56" t="s">
        <v>663</v>
      </c>
      <c r="F40" s="56" t="s">
        <v>663</v>
      </c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232" t="s">
        <v>376</v>
      </c>
      <c r="C41" s="56" t="s">
        <v>771</v>
      </c>
      <c r="D41" s="56" t="s">
        <v>663</v>
      </c>
      <c r="E41" s="56" t="s">
        <v>219</v>
      </c>
      <c r="F41" s="210" t="s">
        <v>775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211" t="s">
        <v>355</v>
      </c>
      <c r="C42" s="56" t="s">
        <v>770</v>
      </c>
      <c r="D42" s="56" t="s">
        <v>28</v>
      </c>
      <c r="E42" s="56" t="s">
        <v>663</v>
      </c>
      <c r="F42" s="56" t="s">
        <v>663</v>
      </c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56"/>
      <c r="B43" s="232" t="s">
        <v>50</v>
      </c>
      <c r="C43" s="56" t="s">
        <v>771</v>
      </c>
      <c r="D43" s="56" t="s">
        <v>663</v>
      </c>
      <c r="E43" s="56" t="s">
        <v>28</v>
      </c>
      <c r="F43" s="210" t="s">
        <v>775</v>
      </c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56" t="s">
        <v>233</v>
      </c>
      <c r="B44" s="211" t="s">
        <v>370</v>
      </c>
      <c r="C44" s="56" t="s">
        <v>776</v>
      </c>
      <c r="D44" s="56" t="s">
        <v>777</v>
      </c>
      <c r="E44" s="56" t="s">
        <v>663</v>
      </c>
      <c r="F44" s="56" t="s">
        <v>663</v>
      </c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B45" s="211" t="s">
        <v>474</v>
      </c>
      <c r="C45" s="56" t="s">
        <v>770</v>
      </c>
      <c r="D45" s="56" t="s">
        <v>228</v>
      </c>
      <c r="E45" s="56" t="s">
        <v>663</v>
      </c>
      <c r="F45" s="56" t="s">
        <v>663</v>
      </c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B46" s="1"/>
      <c r="C46" s="36"/>
      <c r="D46" s="1"/>
      <c r="E46" s="2"/>
      <c r="F46" s="2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1"/>
      <c r="C47" s="56"/>
      <c r="D47" s="56"/>
      <c r="E47" s="56"/>
      <c r="F47" s="3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1"/>
      <c r="C48" s="56"/>
      <c r="D48" s="56"/>
      <c r="E48" s="56"/>
      <c r="F48" s="36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56"/>
      <c r="B49" s="1"/>
      <c r="C49" s="36"/>
      <c r="D49" s="1"/>
      <c r="E49" s="2"/>
      <c r="F49" s="2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1"/>
      <c r="C50" s="56"/>
      <c r="D50" s="56"/>
      <c r="E50" s="56"/>
      <c r="F50" s="36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B51" s="1"/>
      <c r="C51" s="36"/>
      <c r="D51" s="1"/>
      <c r="E51" s="2"/>
      <c r="F51" s="2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B52" s="1"/>
      <c r="C52" s="56"/>
      <c r="D52" s="56"/>
      <c r="E52" s="56"/>
      <c r="F52" s="3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56"/>
      <c r="B53" s="1"/>
      <c r="C53" s="36"/>
      <c r="D53" s="1"/>
      <c r="E53" s="2"/>
      <c r="F53" s="2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1"/>
      <c r="C54" s="56"/>
      <c r="D54" s="56"/>
      <c r="E54" s="56"/>
      <c r="F54" s="3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56"/>
      <c r="B55" s="1"/>
      <c r="C55" s="36"/>
      <c r="D55" s="1"/>
      <c r="E55" s="2"/>
      <c r="F55" s="2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1"/>
      <c r="C56" s="56"/>
      <c r="D56" s="56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56"/>
      <c r="C57" s="56"/>
      <c r="D57" s="56"/>
      <c r="E57" s="56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56"/>
      <c r="C58" s="56"/>
      <c r="D58" s="56"/>
      <c r="E58" s="56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56"/>
      <c r="C59" s="56"/>
      <c r="D59" s="56"/>
      <c r="E59" s="56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1"/>
      <c r="C60" s="56"/>
      <c r="D60" s="56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56"/>
      <c r="C61" s="56"/>
      <c r="D61" s="56"/>
      <c r="E61" s="56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56"/>
      <c r="C62" s="56"/>
      <c r="D62" s="56"/>
      <c r="E62" s="56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56"/>
      <c r="C63" s="56"/>
      <c r="D63" s="56"/>
      <c r="E63" s="56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56"/>
      <c r="B64" s="56"/>
      <c r="C64" s="56"/>
      <c r="D64" s="56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56"/>
      <c r="C65" s="56"/>
      <c r="D65" s="56"/>
      <c r="E65" s="56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56"/>
      <c r="C66" s="56"/>
      <c r="D66" s="56"/>
      <c r="E66" s="56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56"/>
      <c r="C67" s="56"/>
      <c r="D67" s="56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56"/>
      <c r="C68" s="56"/>
      <c r="D68" s="56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56"/>
      <c r="C69" s="56"/>
      <c r="D69" s="56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56"/>
      <c r="C70" s="56"/>
      <c r="D70" s="56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56"/>
      <c r="C71" s="56"/>
      <c r="D71" s="56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56"/>
      <c r="C72" s="56"/>
      <c r="D72" s="56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56"/>
      <c r="C73" s="56"/>
      <c r="D73" s="56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56"/>
      <c r="C74" s="56"/>
      <c r="D74" s="56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56"/>
      <c r="C75" s="56"/>
      <c r="D75" s="56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56"/>
      <c r="C76" s="56"/>
      <c r="D76" s="56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56"/>
      <c r="C77" s="56"/>
      <c r="D77" s="56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56"/>
      <c r="C78" s="56"/>
      <c r="D78" s="56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56"/>
      <c r="C79" s="56"/>
      <c r="D79" s="56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56"/>
      <c r="C80" s="56"/>
      <c r="D80" s="5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56"/>
      <c r="C81" s="56"/>
      <c r="D81" s="56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56"/>
      <c r="C82" s="56"/>
      <c r="D82" s="56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56"/>
      <c r="C83" s="56"/>
      <c r="D83" s="5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56"/>
      <c r="C84" s="56"/>
      <c r="D84" s="5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56"/>
      <c r="C85" s="56"/>
      <c r="D85" s="56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56"/>
      <c r="C86" s="56"/>
      <c r="D86" s="56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56"/>
      <c r="C87" s="56"/>
      <c r="D87" s="5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56"/>
      <c r="C88" s="56"/>
      <c r="D88" s="56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56"/>
      <c r="C89" s="56"/>
      <c r="D89" s="56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56"/>
      <c r="C90" s="56"/>
      <c r="D90" s="56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56"/>
      <c r="B91" s="56"/>
      <c r="C91" s="56"/>
      <c r="D91" s="5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56"/>
      <c r="C92" s="56"/>
      <c r="D92" s="56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56"/>
      <c r="C93" s="56"/>
      <c r="D93" s="56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56"/>
      <c r="C94" s="56"/>
      <c r="D94" s="56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56"/>
      <c r="C95" s="56"/>
      <c r="D95" s="56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56"/>
      <c r="C96" s="56"/>
      <c r="D96" s="56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56"/>
      <c r="C97" s="56"/>
      <c r="D97" s="56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56"/>
      <c r="C98" s="56"/>
      <c r="D98" s="56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56"/>
      <c r="C99" s="56"/>
      <c r="D99" s="5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56"/>
      <c r="C100" s="56"/>
      <c r="D100" s="5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56"/>
      <c r="C101" s="56"/>
      <c r="D101" s="56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56"/>
      <c r="B102" s="56"/>
      <c r="C102" s="56"/>
      <c r="D102" s="56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56"/>
      <c r="C103" s="56"/>
      <c r="D103" s="56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56"/>
      <c r="C104" s="56"/>
      <c r="D104" s="56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56"/>
      <c r="C105" s="56"/>
      <c r="D105" s="56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56"/>
      <c r="C106" s="56"/>
      <c r="D106" s="56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56"/>
      <c r="C107" s="56"/>
      <c r="D107" s="56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56"/>
      <c r="C108" s="56"/>
      <c r="D108" s="56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56"/>
      <c r="C109" s="56"/>
      <c r="D109" s="56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56"/>
      <c r="C110" s="56"/>
      <c r="D110" s="56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56"/>
      <c r="C111" s="56"/>
      <c r="D111" s="56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56"/>
      <c r="C112" s="56"/>
      <c r="D112" s="56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56"/>
      <c r="C113" s="56"/>
      <c r="D113" s="56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56"/>
      <c r="B114" s="56"/>
      <c r="C114" s="56"/>
      <c r="D114" s="56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56"/>
      <c r="B115" s="56"/>
      <c r="C115" s="56"/>
      <c r="D115" s="56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16.86"/>
    <col customWidth="1" min="4" max="4" width="67.43"/>
  </cols>
  <sheetData>
    <row r="1">
      <c r="A1" s="56" t="s">
        <v>778</v>
      </c>
      <c r="B1" s="56" t="s">
        <v>242</v>
      </c>
      <c r="C1" s="56" t="s">
        <v>547</v>
      </c>
      <c r="D1" s="56" t="s">
        <v>779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56" t="s">
        <v>214</v>
      </c>
      <c r="B2" s="56" t="s">
        <v>24</v>
      </c>
      <c r="C2" s="56" t="s">
        <v>46</v>
      </c>
      <c r="D2" s="56" t="s">
        <v>780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>
      <c r="A3" s="60"/>
      <c r="B3" s="56" t="s">
        <v>27</v>
      </c>
      <c r="C3" s="56" t="s">
        <v>49</v>
      </c>
      <c r="D3" s="56" t="s">
        <v>781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60"/>
      <c r="B4" s="56" t="s">
        <v>228</v>
      </c>
      <c r="C4" s="56" t="s">
        <v>782</v>
      </c>
      <c r="D4" s="56" t="s">
        <v>783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>
      <c r="A5" s="60"/>
      <c r="B5" s="56" t="s">
        <v>228</v>
      </c>
      <c r="C5" s="56" t="s">
        <v>379</v>
      </c>
      <c r="D5" s="235" t="s">
        <v>784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>
      <c r="A6" s="56"/>
      <c r="B6" s="56" t="s">
        <v>227</v>
      </c>
      <c r="C6" s="56" t="s">
        <v>382</v>
      </c>
      <c r="D6" s="56" t="s">
        <v>785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>
      <c r="A7" s="56"/>
      <c r="B7" s="56" t="s">
        <v>786</v>
      </c>
      <c r="C7" s="56" t="s">
        <v>409</v>
      </c>
      <c r="D7" s="56" t="s">
        <v>787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>
      <c r="A8" s="60"/>
      <c r="B8" s="56" t="s">
        <v>30</v>
      </c>
      <c r="C8" s="56" t="s">
        <v>98</v>
      </c>
      <c r="D8" s="56" t="s">
        <v>788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>
      <c r="A9" s="56" t="s">
        <v>215</v>
      </c>
      <c r="B9" s="56" t="s">
        <v>27</v>
      </c>
      <c r="C9" s="56" t="s">
        <v>57</v>
      </c>
      <c r="D9" s="56" t="s">
        <v>789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>
      <c r="A10" s="56" t="s">
        <v>216</v>
      </c>
      <c r="B10" s="56" t="s">
        <v>221</v>
      </c>
      <c r="C10" s="56" t="s">
        <v>545</v>
      </c>
      <c r="D10" s="56" t="s">
        <v>790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>
      <c r="A11" s="60"/>
      <c r="B11" s="56" t="s">
        <v>37</v>
      </c>
      <c r="C11" s="56" t="s">
        <v>127</v>
      </c>
      <c r="D11" s="236" t="s">
        <v>791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>
      <c r="A12" s="56" t="s">
        <v>229</v>
      </c>
      <c r="B12" s="56" t="s">
        <v>27</v>
      </c>
      <c r="C12" s="56" t="s">
        <v>202</v>
      </c>
      <c r="D12" s="236" t="s">
        <v>792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>
      <c r="A13" s="56"/>
      <c r="B13" s="56" t="s">
        <v>222</v>
      </c>
      <c r="C13" s="56" t="s">
        <v>392</v>
      </c>
      <c r="D13" s="236" t="s">
        <v>793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>
      <c r="A14" s="56"/>
      <c r="B14" s="56" t="s">
        <v>39</v>
      </c>
      <c r="C14" s="56" t="s">
        <v>794</v>
      </c>
      <c r="D14" s="236" t="s">
        <v>795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>
      <c r="A15" s="56"/>
      <c r="B15" s="56" t="s">
        <v>218</v>
      </c>
      <c r="C15" s="56" t="s">
        <v>332</v>
      </c>
      <c r="D15" s="236" t="s">
        <v>795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>
      <c r="A16" s="56"/>
      <c r="B16" s="56" t="s">
        <v>221</v>
      </c>
      <c r="C16" s="56" t="s">
        <v>467</v>
      </c>
      <c r="D16" s="236" t="s">
        <v>795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>
      <c r="A17" s="60"/>
      <c r="B17" s="56" t="s">
        <v>223</v>
      </c>
      <c r="C17" s="56" t="s">
        <v>796</v>
      </c>
      <c r="D17" s="236" t="s">
        <v>795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>
      <c r="A18" s="56" t="s">
        <v>230</v>
      </c>
      <c r="B18" s="56" t="s">
        <v>25</v>
      </c>
      <c r="C18" s="56" t="s">
        <v>43</v>
      </c>
      <c r="D18" s="236" t="s">
        <v>797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>
      <c r="A19" s="56" t="s">
        <v>231</v>
      </c>
      <c r="B19" s="56" t="s">
        <v>39</v>
      </c>
      <c r="C19" s="56" t="s">
        <v>128</v>
      </c>
      <c r="D19" s="236" t="s">
        <v>795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>
      <c r="A20" s="60"/>
      <c r="B20" s="56" t="s">
        <v>222</v>
      </c>
      <c r="C20" s="56" t="s">
        <v>538</v>
      </c>
      <c r="D20" s="236" t="s">
        <v>795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>
      <c r="A21" s="56" t="s">
        <v>232</v>
      </c>
      <c r="B21" s="237" t="s">
        <v>33</v>
      </c>
      <c r="C21" s="237" t="s">
        <v>79</v>
      </c>
      <c r="D21" s="236" t="s">
        <v>798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>
      <c r="A22" s="60"/>
      <c r="B22" s="237" t="s">
        <v>786</v>
      </c>
      <c r="C22" s="237" t="s">
        <v>366</v>
      </c>
      <c r="D22" s="236" t="s">
        <v>799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>
      <c r="A23" s="60"/>
      <c r="B23" s="237" t="s">
        <v>33</v>
      </c>
      <c r="C23" s="237" t="s">
        <v>187</v>
      </c>
      <c r="D23" s="237" t="s">
        <v>800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>
      <c r="A24" s="56"/>
      <c r="B24" s="237" t="s">
        <v>33</v>
      </c>
      <c r="C24" s="237" t="s">
        <v>187</v>
      </c>
      <c r="D24" s="237" t="s">
        <v>801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>
      <c r="A25" s="56"/>
      <c r="B25" s="237" t="s">
        <v>786</v>
      </c>
      <c r="C25" s="237" t="s">
        <v>357</v>
      </c>
      <c r="D25" s="237" t="s">
        <v>802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>
      <c r="A26" s="60"/>
      <c r="B26" s="237" t="s">
        <v>217</v>
      </c>
      <c r="C26" s="237" t="s">
        <v>320</v>
      </c>
      <c r="D26" s="237" t="s">
        <v>797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>
      <c r="A27" s="56"/>
      <c r="B27" s="237" t="s">
        <v>27</v>
      </c>
      <c r="C27" s="237" t="s">
        <v>57</v>
      </c>
      <c r="D27" s="236" t="s">
        <v>803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>
      <c r="A28" s="60"/>
      <c r="B28" s="237" t="s">
        <v>228</v>
      </c>
      <c r="C28" s="56" t="s">
        <v>466</v>
      </c>
      <c r="D28" s="235" t="s">
        <v>804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>
      <c r="A29" s="60"/>
      <c r="B29" s="56" t="s">
        <v>227</v>
      </c>
      <c r="C29" s="56" t="s">
        <v>500</v>
      </c>
      <c r="D29" s="56" t="s">
        <v>805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>
      <c r="A30" s="56" t="s">
        <v>234</v>
      </c>
      <c r="B30" s="56" t="s">
        <v>39</v>
      </c>
      <c r="C30" s="56" t="s">
        <v>120</v>
      </c>
      <c r="D30" s="56" t="s">
        <v>806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>
      <c r="A31" s="60"/>
      <c r="B31" s="56" t="s">
        <v>217</v>
      </c>
      <c r="C31" s="56" t="s">
        <v>324</v>
      </c>
      <c r="D31" s="56" t="s">
        <v>807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>
      <c r="A32" s="56"/>
      <c r="B32" s="56" t="s">
        <v>33</v>
      </c>
      <c r="C32" s="56" t="s">
        <v>88</v>
      </c>
      <c r="D32" s="56" t="s">
        <v>808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A33" s="56"/>
      <c r="B33" s="56" t="s">
        <v>36</v>
      </c>
      <c r="C33" s="56" t="s">
        <v>116</v>
      </c>
      <c r="D33" s="56" t="s">
        <v>809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A34" s="56" t="s">
        <v>235</v>
      </c>
      <c r="B34" s="56" t="s">
        <v>810</v>
      </c>
      <c r="C34" s="56" t="s">
        <v>445</v>
      </c>
      <c r="D34" s="56" t="s">
        <v>811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A35" s="56"/>
      <c r="B35" s="56" t="s">
        <v>39</v>
      </c>
      <c r="C35" s="56" t="s">
        <v>120</v>
      </c>
      <c r="D35" s="56" t="s">
        <v>811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A36" s="60"/>
      <c r="B36" s="56"/>
      <c r="C36" s="56"/>
      <c r="D36" s="56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A37" s="60"/>
      <c r="B37" s="56"/>
      <c r="C37" s="56"/>
      <c r="D37" s="56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A38" s="60"/>
      <c r="B38" s="56"/>
      <c r="C38" s="56"/>
      <c r="D38" s="56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A39" s="56"/>
      <c r="B39" s="56"/>
      <c r="C39" s="56"/>
      <c r="D39" s="56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56"/>
      <c r="B40" s="56"/>
      <c r="C40" s="56"/>
      <c r="D40" s="56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>
      <c r="A41" s="60"/>
      <c r="B41" s="56"/>
      <c r="C41" s="56"/>
      <c r="D41" s="56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>
      <c r="A42" s="60"/>
      <c r="B42" s="56"/>
      <c r="C42" s="56"/>
      <c r="D42" s="56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>
      <c r="A43" s="60"/>
      <c r="B43" s="56"/>
      <c r="C43" s="56"/>
      <c r="D43" s="56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>
      <c r="A44" s="60"/>
      <c r="B44" s="56"/>
      <c r="C44" s="56"/>
      <c r="D44" s="56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>
      <c r="A45" s="60"/>
      <c r="B45" s="56"/>
      <c r="C45" s="56"/>
      <c r="D45" s="56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>
      <c r="A46" s="60"/>
      <c r="B46" s="56"/>
      <c r="C46" s="56"/>
      <c r="D46" s="56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>
      <c r="A47" s="56"/>
      <c r="B47" s="56"/>
      <c r="C47" s="56"/>
      <c r="D47" s="56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>
      <c r="A48" s="60"/>
      <c r="B48" s="56"/>
      <c r="C48" s="56"/>
      <c r="D48" s="56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>
      <c r="A49" s="56"/>
      <c r="B49" s="56"/>
      <c r="C49" s="56"/>
      <c r="D49" s="56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>
      <c r="A50" s="60"/>
      <c r="B50" s="56"/>
      <c r="C50" s="56"/>
      <c r="D50" s="56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>
      <c r="A51" s="56"/>
      <c r="B51" s="56"/>
      <c r="C51" s="56"/>
      <c r="D51" s="56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>
      <c r="A52" s="60"/>
      <c r="B52" s="56"/>
      <c r="C52" s="56"/>
      <c r="D52" s="56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>
      <c r="A53" s="60"/>
      <c r="B53" s="56"/>
      <c r="C53" s="56"/>
      <c r="D53" s="56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>
      <c r="A54" s="60"/>
      <c r="B54" s="56"/>
      <c r="C54" s="56"/>
      <c r="D54" s="56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>
      <c r="A55" s="60"/>
      <c r="B55" s="56"/>
      <c r="C55" s="56"/>
      <c r="D55" s="56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>
      <c r="A56" s="60"/>
      <c r="B56" s="56"/>
      <c r="C56" s="56"/>
      <c r="D56" s="56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>
      <c r="A57" s="60"/>
      <c r="B57" s="56"/>
      <c r="C57" s="56"/>
      <c r="D57" s="56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>
      <c r="A58" s="60"/>
      <c r="B58" s="56"/>
      <c r="C58" s="56"/>
      <c r="D58" s="56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>
      <c r="A59" s="56"/>
      <c r="B59" s="56"/>
      <c r="C59" s="56"/>
      <c r="D59" s="56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>
      <c r="A60" s="60"/>
      <c r="B60" s="56"/>
      <c r="C60" s="56"/>
      <c r="D60" s="235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>
      <c r="A61" s="60"/>
      <c r="B61" s="56"/>
      <c r="C61" s="56"/>
      <c r="D61" s="56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>
      <c r="A62" s="60"/>
      <c r="B62" s="56"/>
      <c r="C62" s="56"/>
      <c r="D62" s="56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>
      <c r="A63" s="60"/>
      <c r="B63" s="56"/>
      <c r="C63" s="56"/>
      <c r="D63" s="56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>
      <c r="A64" s="56"/>
      <c r="B64" s="56"/>
      <c r="C64" s="56"/>
      <c r="D64" s="56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>
      <c r="A65" s="60"/>
      <c r="B65" s="56"/>
      <c r="C65" s="56"/>
      <c r="D65" s="56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>
      <c r="A66" s="60"/>
      <c r="B66" s="56"/>
      <c r="C66" s="56"/>
      <c r="D66" s="56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>
      <c r="A67" s="56"/>
      <c r="B67" s="56"/>
      <c r="C67" s="56"/>
      <c r="D67" s="56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0"/>
      <c r="B68" s="56"/>
      <c r="C68" s="56"/>
      <c r="D68" s="56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60"/>
      <c r="B69" s="56"/>
      <c r="C69" s="56"/>
      <c r="D69" s="56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>
      <c r="A70" s="56"/>
      <c r="B70" s="56"/>
      <c r="C70" s="56"/>
      <c r="D70" s="56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>
      <c r="A71" s="60"/>
      <c r="B71" s="56"/>
      <c r="C71" s="56"/>
      <c r="D71" s="235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>
      <c r="A72" s="60"/>
      <c r="B72" s="56"/>
      <c r="C72" s="56"/>
      <c r="D72" s="56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</row>
  </sheetData>
  <drawing r:id="rId1"/>
</worksheet>
</file>