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guillermo/Documents/Ironhack/M4/W1-W20/2-D2/2-Lab-2/lab-excel-pivot-tables-vs-formulas/your-code/"/>
    </mc:Choice>
  </mc:AlternateContent>
  <xr:revisionPtr revIDLastSave="0" documentId="13_ncr:1_{8AFEB437-2D0B-474A-A4F4-D33CD00A9876}" xr6:coauthVersionLast="47" xr6:coauthVersionMax="47" xr10:uidLastSave="{00000000-0000-0000-0000-000000000000}"/>
  <bookViews>
    <workbookView xWindow="0" yWindow="760" windowWidth="29400" windowHeight="18360" activeTab="2" xr2:uid="{00000000-000D-0000-FFFF-FFFF00000000}"/>
  </bookViews>
  <sheets>
    <sheet name="Questions" sheetId="3" r:id="rId1"/>
    <sheet name="RAW data" sheetId="2" r:id="rId2"/>
    <sheet name="data Edit" sheetId="4" r:id="rId3"/>
    <sheet name="Pivot" sheetId="5" r:id="rId4"/>
  </sheets>
  <definedNames>
    <definedName name="_xlnm._FilterDatabase" localSheetId="2" hidden="1">'data Edit'!$A$1:$F$39</definedName>
    <definedName name="_xlnm._FilterDatabase" localSheetId="1" hidden="1">'RAW data'!$A$1:$E$39</definedName>
    <definedName name="ARTÍCULOS" localSheetId="2">'data Edit'!$A$1:$F$38</definedName>
    <definedName name="ARTÍCULOS" localSheetId="1">'RAW data'!$A$1:$E$38</definedName>
    <definedName name="ARTÍCULOS">#REF!</definedName>
    <definedName name="data" localSheetId="2">'data Edit'!$A$1:$F$39</definedName>
    <definedName name="data">'RAW data'!$A$1:$E$39</definedName>
    <definedName name="miLista" localSheetId="2">'data Edit'!$A$1:$F$4500</definedName>
    <definedName name="miLista">'RAW data'!$A$1:$E$4500</definedName>
  </definedNames>
  <calcPr calcId="191029"/>
  <pivotCaches>
    <pivotCache cacheId="6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4" l="1"/>
  <c r="P5" i="4"/>
  <c r="P6" i="4"/>
  <c r="P7" i="4"/>
  <c r="P3" i="4"/>
  <c r="O4" i="4"/>
  <c r="O5" i="4"/>
  <c r="O6" i="4"/>
  <c r="O7" i="4"/>
  <c r="O3" i="4"/>
  <c r="N4" i="4"/>
  <c r="N5" i="4"/>
  <c r="N6" i="4"/>
  <c r="N7" i="4"/>
  <c r="N3" i="4"/>
  <c r="M4" i="4"/>
  <c r="M5" i="4"/>
  <c r="M6" i="4"/>
  <c r="M7" i="4"/>
  <c r="M3" i="4"/>
  <c r="L4" i="4"/>
  <c r="L5" i="4"/>
  <c r="L6" i="4"/>
  <c r="L7" i="4"/>
  <c r="K7" i="4"/>
  <c r="K4" i="4"/>
  <c r="K5" i="4"/>
  <c r="K6" i="4"/>
  <c r="K3" i="4"/>
  <c r="L3"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 r="C15" i="5"/>
</calcChain>
</file>

<file path=xl/sharedStrings.xml><?xml version="1.0" encoding="utf-8"?>
<sst xmlns="http://schemas.openxmlformats.org/spreadsheetml/2006/main" count="312" uniqueCount="77">
  <si>
    <t>China</t>
  </si>
  <si>
    <t>In the data sheet you have shopping transactions</t>
  </si>
  <si>
    <t>In this exercise you have to make some calculations using your PivotTable and formulae, which will be more suitable? In any case?</t>
  </si>
  <si>
    <t>- Firstly, rename the raw table. Give the name you want</t>
  </si>
  <si>
    <t>Section</t>
  </si>
  <si>
    <t>Date</t>
  </si>
  <si>
    <t>Item</t>
  </si>
  <si>
    <t>Country</t>
  </si>
  <si>
    <t>Price</t>
  </si>
  <si>
    <t>- Calculate the number of items and the total price by year (columns) and article (rows)</t>
  </si>
  <si>
    <t>- Replicate the calculations using formulas, such as SUMIFS or COUNTIFS. Probably you need to create a new column with year information</t>
  </si>
  <si>
    <t>Your solution must be like in the image. Watch out for the references, do you think they are completely correct? Or do you think it could be helpful to manage relative and absolute references?</t>
  </si>
  <si>
    <t>CERAMICS</t>
  </si>
  <si>
    <t>CLOTHING</t>
  </si>
  <si>
    <t>SPORTS</t>
  </si>
  <si>
    <t>HARDWARE</t>
  </si>
  <si>
    <t>TOYS</t>
  </si>
  <si>
    <t>Japan</t>
  </si>
  <si>
    <t>Spain</t>
  </si>
  <si>
    <t>Italy</t>
  </si>
  <si>
    <t>Morocco</t>
  </si>
  <si>
    <t>USA</t>
  </si>
  <si>
    <t>Sweden</t>
  </si>
  <si>
    <t>France</t>
  </si>
  <si>
    <t>Taiwan</t>
  </si>
  <si>
    <t>Turkey</t>
  </si>
  <si>
    <t>Pipes</t>
  </si>
  <si>
    <t>Decorative Plate</t>
  </si>
  <si>
    <t>Tea Set</t>
  </si>
  <si>
    <t>Ashtray</t>
  </si>
  <si>
    <t>Flower Pot</t>
  </si>
  <si>
    <t>China Pitcher</t>
  </si>
  <si>
    <t>Men's Card</t>
  </si>
  <si>
    <t>Women's Pants</t>
  </si>
  <si>
    <t>Men's Shirt</t>
  </si>
  <si>
    <t>Women's Blouse</t>
  </si>
  <si>
    <t>Leather Jacket</t>
  </si>
  <si>
    <t>Men's Coat</t>
  </si>
  <si>
    <t>Women's Coat</t>
  </si>
  <si>
    <t>Leather Belt</t>
  </si>
  <si>
    <t>Tennis Racket</t>
  </si>
  <si>
    <t>Tracksuit</t>
  </si>
  <si>
    <t>Electric Train</t>
  </si>
  <si>
    <t>Olympic Pistol</t>
  </si>
  <si>
    <t>Skateboard</t>
  </si>
  <si>
    <t>Basketball</t>
  </si>
  <si>
    <t>Soccer Ball</t>
  </si>
  <si>
    <t>Sweatshirt</t>
  </si>
  <si>
    <t>Mountain Bike</t>
  </si>
  <si>
    <t>Screwdriver</t>
  </si>
  <si>
    <t>Handsaw</t>
  </si>
  <si>
    <t>Wrench</t>
  </si>
  <si>
    <t>Pliers</t>
  </si>
  <si>
    <t>Hammer</t>
  </si>
  <si>
    <t>Large File</t>
  </si>
  <si>
    <t>Drill Bit Set</t>
  </si>
  <si>
    <t>Remote Control Car</t>
  </si>
  <si>
    <t>Walker</t>
  </si>
  <si>
    <t>Video Game Console</t>
  </si>
  <si>
    <t>Walking Doll</t>
  </si>
  <si>
    <t>Soldier Fort</t>
  </si>
  <si>
    <t>Sound Gun</t>
  </si>
  <si>
    <t>Lamp Base</t>
  </si>
  <si>
    <t>Sum of Price</t>
  </si>
  <si>
    <t>Row Labels</t>
  </si>
  <si>
    <t>Grand Total</t>
  </si>
  <si>
    <t>2018</t>
  </si>
  <si>
    <t>2019</t>
  </si>
  <si>
    <t>Column Labels</t>
  </si>
  <si>
    <t>Total Sum of Price</t>
  </si>
  <si>
    <t>Total Count of Item</t>
  </si>
  <si>
    <t>Count of Item</t>
  </si>
  <si>
    <t>Year</t>
  </si>
  <si>
    <t>Item Count</t>
  </si>
  <si>
    <t>Sold</t>
  </si>
  <si>
    <t>Total Sold</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</si>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</sst>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
    <font>
      <sz val="10"/>
      <name val="MS Sans Serif"/>
    </font>
    <font>
      <sz val="10"/>
      <name val="MS Sans Serif"/>
      <family val="2"/>
    </font>
    <font>
      <sz val="12"/>
      <name val="Calibri"/>
      <family val="2"/>
      <scheme val="minor"/>
    </font>
    <font>
      <b/>
      <sz val="10"/>
      <name val="MS Sans Serif"/>
    </font>
  </fonts>
  <fills count="3">
    <fill>
      <patternFill patternType="none"/>
    </fill>
    <fill>
      <patternFill patternType="gray125"/>
    </fill>
    <fill>
      <patternFill patternType="solid">
        <fgColor indexed="1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0" fontId="2" fillId="2" borderId="1" xfId="0" quotePrefix="1"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0" borderId="1" xfId="0" quotePrefix="1" applyFont="1" applyBorder="1"/>
    <xf numFmtId="14" fontId="2" fillId="0" borderId="1" xfId="0" quotePrefix="1" applyNumberFormat="1" applyFont="1" applyBorder="1"/>
    <xf numFmtId="14" fontId="2" fillId="0" borderId="1" xfId="0" applyNumberFormat="1" applyFont="1" applyBorder="1"/>
    <xf numFmtId="164" fontId="2" fillId="0" borderId="1" xfId="1" quotePrefix="1" applyFont="1" applyBorder="1"/>
    <xf numFmtId="0" fontId="2" fillId="0" borderId="1" xfId="0" applyFont="1" applyBorder="1"/>
    <xf numFmtId="164" fontId="2" fillId="0" borderId="1" xfId="1" applyFont="1" applyBorder="1"/>
    <xf numFmtId="0" fontId="3" fillId="0" borderId="0" xfId="0" applyFont="1"/>
    <xf numFmtId="0" fontId="0" fillId="0" borderId="0" xfId="0" applyAlignment="1">
      <alignment horizontal="left" indent="2"/>
    </xf>
    <xf numFmtId="0" fontId="0" fillId="0" borderId="0" xfId="0" quotePrefix="1" applyAlignment="1">
      <alignment horizontal="left" indent="2"/>
    </xf>
    <xf numFmtId="0" fontId="0" fillId="0" borderId="0" xfId="0" applyAlignment="1">
      <alignment horizontal="left"/>
    </xf>
    <xf numFmtId="164" fontId="0" fillId="0" borderId="0" xfId="0" applyNumberFormat="1"/>
    <xf numFmtId="0" fontId="0" fillId="0" borderId="0" xfId="0" pivotButton="1"/>
    <xf numFmtId="0" fontId="0" fillId="0" borderId="0" xfId="0" applyNumberFormat="1"/>
  </cellXfs>
  <cellStyles count="2">
    <cellStyle name="Euro"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16852</xdr:rowOff>
    </xdr:from>
    <xdr:to>
      <xdr:col>11</xdr:col>
      <xdr:colOff>365760</xdr:colOff>
      <xdr:row>33</xdr:row>
      <xdr:rowOff>61659</xdr:rowOff>
    </xdr:to>
    <xdr:pic>
      <xdr:nvPicPr>
        <xdr:cNvPr id="3" name="Picture 2">
          <a:extLst>
            <a:ext uri="{FF2B5EF4-FFF2-40B4-BE49-F238E27FC236}">
              <a16:creationId xmlns:a16="http://schemas.microsoft.com/office/drawing/2014/main" id="{938AA65C-0A3C-9660-41BA-ABA4B7783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4300" y="1937092"/>
          <a:ext cx="6957060" cy="34052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Fiallo Montero" refreshedDate="45819.663086111112" createdVersion="8" refreshedVersion="8" minRefreshableVersion="3" recordCount="38" xr:uid="{B42C3735-D4DC-3249-AE3D-7766A89C8413}">
  <cacheSource type="worksheet">
    <worksheetSource ref="A1:F39" sheet="data Edit"/>
  </cacheSource>
  <cacheFields count="8">
    <cacheField name="Section" numFmtId="0">
      <sharedItems count="5">
        <s v="CERAMICS"/>
        <s v="CLOTHING"/>
        <s v="SPORTS"/>
        <s v="HARDWARE"/>
        <s v="TOYS"/>
      </sharedItems>
    </cacheField>
    <cacheField name="Item" numFmtId="0">
      <sharedItems count="37">
        <s v="Pipes"/>
        <s v="Decorative Plate"/>
        <s v="Tea Set"/>
        <s v="Ashtray"/>
        <s v="Flower Pot"/>
        <s v="China Pitcher"/>
        <s v="Men's Card"/>
        <s v="Women's Pants"/>
        <s v="Men's Shirt"/>
        <s v="Women's Blouse"/>
        <s v="Leather Jacket"/>
        <s v="Men's Coat"/>
        <s v="Women's Coat"/>
        <s v="Leather Belt"/>
        <s v="Tennis Racket"/>
        <s v="Tracksuit"/>
        <s v="Electric Train"/>
        <s v="Olympic Pistol"/>
        <s v="Skateboard"/>
        <s v="Basketball"/>
        <s v="Soccer Ball"/>
        <s v="Sweatshirt"/>
        <s v="Mountain Bike"/>
        <s v="Screwdriver"/>
        <s v="Handsaw"/>
        <s v="Wrench"/>
        <s v="Pliers"/>
        <s v="Hammer"/>
        <s v="Large File"/>
        <s v="Drill Bit Set"/>
        <s v="Remote Control Car"/>
        <s v="Walker"/>
        <s v="Video Game Console"/>
        <s v="Walking Doll"/>
        <s v="Soldier Fort"/>
        <s v="Sound Gun"/>
        <s v="Lamp Base"/>
      </sharedItems>
    </cacheField>
    <cacheField name="Date" numFmtId="14">
      <sharedItems containsSemiMixedTypes="0" containsNonDate="0" containsDate="1" containsString="0" minDate="2018-05-12T00:00:00" maxDate="2019-01-30T00:00:00" count="37">
        <d v="2019-01-27T00:00:00"/>
        <d v="2018-12-24T00:00:00"/>
        <d v="2019-01-15T00:00:00"/>
        <d v="2018-05-12T00:00:00"/>
        <d v="2019-01-05T00:00:00"/>
        <d v="2018-11-23T00:00:00"/>
        <d v="2018-10-23T00:00:00"/>
        <d v="2018-09-10T00:00:00"/>
        <d v="2019-01-07T00:00:00"/>
        <d v="2018-12-20T00:00:00"/>
        <d v="2018-09-09T00:00:00"/>
        <d v="2019-01-14T00:00:00"/>
        <d v="2019-01-29T00:00:00"/>
        <d v="2019-01-03T00:00:00"/>
        <d v="2018-09-14T00:00:00"/>
        <d v="2018-08-16T00:00:00"/>
        <d v="2018-07-03T00:00:00"/>
        <d v="2019-01-04T00:00:00"/>
        <d v="2019-01-21T00:00:00"/>
        <d v="2019-01-16T00:00:00"/>
        <d v="2018-12-08T00:00:00"/>
        <d v="2018-12-12T00:00:00"/>
        <d v="2018-11-07T00:00:00"/>
        <d v="2018-10-05T00:00:00"/>
        <d v="2018-10-28T00:00:00"/>
        <d v="2019-01-26T00:00:00"/>
        <d v="2018-10-17T00:00:00"/>
        <d v="2019-01-18T00:00:00"/>
        <d v="2018-11-19T00:00:00"/>
        <d v="2018-11-06T00:00:00"/>
        <d v="2018-12-07T00:00:00"/>
        <d v="2018-12-14T00:00:00"/>
        <d v="2019-01-19T00:00:00"/>
        <d v="2018-10-14T00:00:00"/>
        <d v="2018-10-09T00:00:00"/>
        <d v="2018-08-05T00:00:00"/>
        <d v="2018-06-06T00:00:00"/>
      </sharedItems>
      <fieldGroup par="7"/>
    </cacheField>
    <cacheField name="Country" numFmtId="0">
      <sharedItems/>
    </cacheField>
    <cacheField name="Price" numFmtId="164">
      <sharedItems containsSemiMixedTypes="0" containsString="0" containsNumber="1" minValue="3.6060726263026939" maxValue="1254.4805452381811"/>
    </cacheField>
    <cacheField name="Months (Date)" numFmtId="0" databaseField="0">
      <fieldGroup base="2">
        <rangePr groupBy="months" startDate="2018-05-12T00:00:00" endDate="2019-01-30T00:00:00"/>
        <groupItems count="14">
          <s v="&lt;5/12/18"/>
          <s v="Jan"/>
          <s v="Feb"/>
          <s v="Mar"/>
          <s v="Apr"/>
          <s v="May"/>
          <s v="Jun"/>
          <s v="Jul"/>
          <s v="Aug"/>
          <s v="Sep"/>
          <s v="Oct"/>
          <s v="Nov"/>
          <s v="Dec"/>
          <s v="&gt;1/30/19"/>
        </groupItems>
      </fieldGroup>
    </cacheField>
    <cacheField name="Quarters (Date)" numFmtId="0" databaseField="0">
      <fieldGroup base="2">
        <rangePr groupBy="quarters" startDate="2018-05-12T00:00:00" endDate="2019-01-30T00:00:00"/>
        <groupItems count="6">
          <s v="&lt;5/12/18"/>
          <s v="Qtr1"/>
          <s v="Qtr2"/>
          <s v="Qtr3"/>
          <s v="Qtr4"/>
          <s v="&gt;1/30/19"/>
        </groupItems>
      </fieldGroup>
    </cacheField>
    <cacheField name="Years (Date)" numFmtId="0" databaseField="0">
      <fieldGroup base="2">
        <rangePr groupBy="years" startDate="2018-05-12T00:00:00" endDate="2019-01-30T00:00:00"/>
        <groupItems count="4">
          <s v="&lt;5/12/18"/>
          <s v="2018"/>
          <s v="2019"/>
          <s v="&gt;1/3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s v="China"/>
    <n v="140.35435673674468"/>
  </r>
  <r>
    <x v="0"/>
    <x v="1"/>
    <x v="1"/>
    <s v="China"/>
    <n v="45.07590782878367"/>
  </r>
  <r>
    <x v="0"/>
    <x v="2"/>
    <x v="2"/>
    <s v="China"/>
    <n v="36.06"/>
  </r>
  <r>
    <x v="0"/>
    <x v="3"/>
    <x v="3"/>
    <s v="Japan"/>
    <n v="16.45571141802796"/>
  </r>
  <r>
    <x v="0"/>
    <x v="4"/>
    <x v="4"/>
    <s v="Spain"/>
    <n v="24.202757443534914"/>
  </r>
  <r>
    <x v="0"/>
    <x v="5"/>
    <x v="5"/>
    <s v="China"/>
    <n v="106.47530441263088"/>
  </r>
  <r>
    <x v="1"/>
    <x v="6"/>
    <x v="6"/>
    <s v="Italy"/>
    <n v="237.14735614775282"/>
  </r>
  <r>
    <x v="1"/>
    <x v="7"/>
    <x v="7"/>
    <s v="Morocco"/>
    <n v="145.19250417703412"/>
  </r>
  <r>
    <x v="1"/>
    <x v="8"/>
    <x v="8"/>
    <s v="Spain"/>
    <n v="55.94220667604246"/>
  </r>
  <r>
    <x v="1"/>
    <x v="9"/>
    <x v="9"/>
    <s v="China"/>
    <n v="84.213816066255575"/>
  </r>
  <r>
    <x v="1"/>
    <x v="10"/>
    <x v="10"/>
    <s v="Italy"/>
    <n v="435.5775125311024"/>
  </r>
  <r>
    <x v="1"/>
    <x v="11"/>
    <x v="11"/>
    <s v="Italy"/>
    <n v="203.268303823639"/>
  </r>
  <r>
    <x v="1"/>
    <x v="12"/>
    <x v="12"/>
    <s v="Morocco"/>
    <n v="300.06130323464714"/>
  </r>
  <r>
    <x v="1"/>
    <x v="13"/>
    <x v="13"/>
    <s v="Spain"/>
    <n v="3.6060726263026939"/>
  </r>
  <r>
    <x v="2"/>
    <x v="14"/>
    <x v="14"/>
    <s v="USA"/>
    <n v="77.891168728138183"/>
  </r>
  <r>
    <x v="2"/>
    <x v="15"/>
    <x v="15"/>
    <s v="USA"/>
    <n v="193.39367494861347"/>
  </r>
  <r>
    <x v="2"/>
    <x v="16"/>
    <x v="16"/>
    <s v="Japan"/>
    <n v="1254.4805452381811"/>
  </r>
  <r>
    <x v="2"/>
    <x v="17"/>
    <x v="17"/>
    <s v="Sweden"/>
    <n v="38.945584364069092"/>
  </r>
  <r>
    <x v="2"/>
    <x v="18"/>
    <x v="18"/>
    <s v="Morocco"/>
    <n v="93.036673758609496"/>
  </r>
  <r>
    <x v="2"/>
    <x v="19"/>
    <x v="19"/>
    <s v="Japan"/>
    <n v="62.727633334535362"/>
  </r>
  <r>
    <x v="2"/>
    <x v="20"/>
    <x v="20"/>
    <s v="Spain"/>
    <n v="36.595627035928501"/>
  </r>
  <r>
    <x v="2"/>
    <x v="21"/>
    <x v="21"/>
    <s v="USA"/>
    <n v="365.98031084346042"/>
  </r>
  <r>
    <x v="2"/>
    <x v="22"/>
    <x v="22"/>
    <s v="USA"/>
    <n v="470.41818422223025"/>
  </r>
  <r>
    <x v="3"/>
    <x v="23"/>
    <x v="23"/>
    <s v="Spain"/>
    <n v="5.5233012392869592"/>
  </r>
  <r>
    <x v="3"/>
    <x v="24"/>
    <x v="24"/>
    <s v="France"/>
    <n v="25.170386931592802"/>
  </r>
  <r>
    <x v="3"/>
    <x v="25"/>
    <x v="2"/>
    <s v="USA"/>
    <n v="20.332239491303355"/>
  </r>
  <r>
    <x v="3"/>
    <x v="26"/>
    <x v="25"/>
    <s v="Italy"/>
    <n v="5.613453054944527"/>
  </r>
  <r>
    <x v="3"/>
    <x v="27"/>
    <x v="26"/>
    <s v="Spain"/>
    <n v="9.4959912492637599"/>
  </r>
  <r>
    <x v="3"/>
    <x v="23"/>
    <x v="27"/>
    <s v="France"/>
    <n v="7.5487120310603055"/>
  </r>
  <r>
    <x v="3"/>
    <x v="28"/>
    <x v="28"/>
    <s v="Spain"/>
    <n v="18.390970394143739"/>
  </r>
  <r>
    <x v="3"/>
    <x v="29"/>
    <x v="29"/>
    <s v="Taiwan"/>
    <n v="12.579183344752563"/>
  </r>
  <r>
    <x v="4"/>
    <x v="30"/>
    <x v="30"/>
    <s v="Morocco"/>
    <n v="132.87175603716659"/>
  </r>
  <r>
    <x v="4"/>
    <x v="31"/>
    <x v="31"/>
    <s v="Japan"/>
    <n v="86.113014316108334"/>
  </r>
  <r>
    <x v="4"/>
    <x v="32"/>
    <x v="32"/>
    <s v="USA"/>
    <n v="368.78703737093264"/>
  </r>
  <r>
    <x v="4"/>
    <x v="33"/>
    <x v="33"/>
    <s v="Spain"/>
    <n v="87.549433245585561"/>
  </r>
  <r>
    <x v="4"/>
    <x v="34"/>
    <x v="34"/>
    <s v="Japan"/>
    <n v="119.75166179846862"/>
  </r>
  <r>
    <x v="4"/>
    <x v="35"/>
    <x v="35"/>
    <s v="Spain"/>
    <n v="47.708340845984637"/>
  </r>
  <r>
    <x v="4"/>
    <x v="36"/>
    <x v="36"/>
    <s v="Turkey"/>
    <n v="33.1337973146779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5AE92-8BB9-D74C-AA51-13B0C2B65FD4}" name="PivotTable1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 firstHeaderRow="1" firstDataRow="3" firstDataCol="1"/>
  <pivotFields count="8">
    <pivotField axis="axisRow" showAll="0">
      <items count="6">
        <item x="0"/>
        <item x="1"/>
        <item x="3"/>
        <item x="2"/>
        <item x="4"/>
        <item t="default"/>
      </items>
    </pivotField>
    <pivotField dataField="1" showAll="0">
      <items count="38">
        <item x="3"/>
        <item x="19"/>
        <item x="5"/>
        <item x="1"/>
        <item x="29"/>
        <item x="16"/>
        <item x="4"/>
        <item x="27"/>
        <item x="24"/>
        <item x="36"/>
        <item x="28"/>
        <item x="13"/>
        <item x="10"/>
        <item x="6"/>
        <item x="11"/>
        <item x="8"/>
        <item x="22"/>
        <item x="17"/>
        <item x="0"/>
        <item x="26"/>
        <item x="30"/>
        <item x="23"/>
        <item x="18"/>
        <item x="20"/>
        <item x="34"/>
        <item x="35"/>
        <item x="21"/>
        <item x="2"/>
        <item x="14"/>
        <item x="15"/>
        <item x="32"/>
        <item x="31"/>
        <item x="33"/>
        <item x="9"/>
        <item x="12"/>
        <item x="7"/>
        <item x="25"/>
        <item t="default"/>
      </items>
    </pivotField>
    <pivotField numFmtId="14" showAll="0">
      <items count="38">
        <item x="3"/>
        <item x="36"/>
        <item x="16"/>
        <item x="35"/>
        <item x="15"/>
        <item x="10"/>
        <item x="7"/>
        <item x="14"/>
        <item x="23"/>
        <item x="34"/>
        <item x="33"/>
        <item x="26"/>
        <item x="6"/>
        <item x="24"/>
        <item x="29"/>
        <item x="22"/>
        <item x="28"/>
        <item x="5"/>
        <item x="30"/>
        <item x="20"/>
        <item x="21"/>
        <item x="31"/>
        <item x="9"/>
        <item x="1"/>
        <item x="13"/>
        <item x="17"/>
        <item x="4"/>
        <item x="8"/>
        <item x="11"/>
        <item x="2"/>
        <item x="19"/>
        <item x="27"/>
        <item x="32"/>
        <item x="18"/>
        <item x="25"/>
        <item x="0"/>
        <item x="12"/>
        <item t="default"/>
      </items>
    </pivotField>
    <pivotField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0"/>
  </rowFields>
  <rowItems count="6">
    <i>
      <x/>
    </i>
    <i>
      <x v="1"/>
    </i>
    <i>
      <x v="2"/>
    </i>
    <i>
      <x v="3"/>
    </i>
    <i>
      <x v="4"/>
    </i>
    <i t="grand">
      <x/>
    </i>
  </rowItems>
  <colFields count="2">
    <field x="7"/>
    <field x="-2"/>
  </colFields>
  <colItems count="6">
    <i>
      <x v="1"/>
      <x/>
    </i>
    <i r="1" i="1">
      <x v="1"/>
    </i>
    <i>
      <x v="2"/>
      <x/>
    </i>
    <i r="1" i="1">
      <x v="1"/>
    </i>
    <i t="grand">
      <x/>
    </i>
    <i t="grand" i="1">
      <x/>
    </i>
  </colItems>
  <dataFields count="2">
    <dataField name="Sum of Price" fld="4" baseField="0" baseItem="0" numFmtId="164"/>
    <dataField name="Count of Ite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8F57-2609-4CF7-9328-02FE8121296B}">
  <dimension ref="A2:A8"/>
  <sheetViews>
    <sheetView showGridLines="0" zoomScale="138" workbookViewId="0">
      <selection activeCell="O24" sqref="O24"/>
    </sheetView>
  </sheetViews>
  <sheetFormatPr baseColWidth="10" defaultColWidth="9" defaultRowHeight="13"/>
  <sheetData>
    <row r="2" spans="1:1">
      <c r="A2" s="9" t="s">
        <v>1</v>
      </c>
    </row>
    <row r="3" spans="1:1">
      <c r="A3" s="10" t="s">
        <v>2</v>
      </c>
    </row>
    <row r="4" spans="1:1">
      <c r="A4" s="11" t="s">
        <v>3</v>
      </c>
    </row>
    <row r="5" spans="1:1">
      <c r="A5" s="11" t="s">
        <v>9</v>
      </c>
    </row>
    <row r="6" spans="1:1">
      <c r="A6" s="11" t="s">
        <v>10</v>
      </c>
    </row>
    <row r="8" spans="1:1">
      <c r="A8" s="12"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applyStyles="1"/>
  </sheetPr>
  <dimension ref="A1:E39"/>
  <sheetViews>
    <sheetView workbookViewId="0"/>
  </sheetViews>
  <sheetFormatPr baseColWidth="10" defaultColWidth="9.19921875" defaultRowHeight="13"/>
  <cols>
    <col min="1" max="1" width="16.3984375" customWidth="1"/>
    <col min="2" max="2" width="26.796875" customWidth="1"/>
    <col min="3" max="3" width="14.3984375" customWidth="1"/>
    <col min="4" max="4" width="17" customWidth="1"/>
    <col min="5" max="5" width="14.59765625" customWidth="1"/>
    <col min="6" max="6" width="8.3984375" customWidth="1"/>
    <col min="7" max="7" width="13.796875" bestFit="1" customWidth="1"/>
    <col min="8" max="8" width="16.59765625" bestFit="1" customWidth="1"/>
    <col min="9" max="11" width="13.59765625" bestFit="1" customWidth="1"/>
    <col min="12" max="12" width="17.796875" bestFit="1" customWidth="1"/>
    <col min="13" max="13" width="18.59765625" bestFit="1" customWidth="1"/>
    <col min="14" max="34" width="13.59765625" bestFit="1" customWidth="1"/>
    <col min="35" max="35" width="12.3984375" bestFit="1" customWidth="1"/>
    <col min="36" max="42" width="13.59765625" bestFit="1" customWidth="1"/>
    <col min="43" max="43" width="12.3984375" bestFit="1" customWidth="1"/>
    <col min="44" max="60" width="13.59765625" bestFit="1" customWidth="1"/>
  </cols>
  <sheetData>
    <row r="1" spans="1:5" ht="34.5" customHeight="1">
      <c r="A1" s="1" t="s">
        <v>4</v>
      </c>
      <c r="B1" s="1" t="s">
        <v>6</v>
      </c>
      <c r="C1" s="1" t="s">
        <v>5</v>
      </c>
      <c r="D1" s="2" t="s">
        <v>7</v>
      </c>
      <c r="E1" s="1" t="s">
        <v>8</v>
      </c>
    </row>
    <row r="2" spans="1:5" ht="16">
      <c r="A2" s="3" t="s">
        <v>12</v>
      </c>
      <c r="B2" s="3" t="s">
        <v>26</v>
      </c>
      <c r="C2" s="4">
        <v>43492</v>
      </c>
      <c r="D2" s="5" t="s">
        <v>0</v>
      </c>
      <c r="E2" s="6">
        <v>140.35435673674468</v>
      </c>
    </row>
    <row r="3" spans="1:5" ht="16">
      <c r="A3" s="3" t="s">
        <v>12</v>
      </c>
      <c r="B3" s="3" t="s">
        <v>27</v>
      </c>
      <c r="C3" s="4">
        <v>43458</v>
      </c>
      <c r="D3" s="5" t="s">
        <v>0</v>
      </c>
      <c r="E3" s="6">
        <v>45.07590782878367</v>
      </c>
    </row>
    <row r="4" spans="1:5" ht="16">
      <c r="A4" s="3" t="s">
        <v>12</v>
      </c>
      <c r="B4" s="3" t="s">
        <v>28</v>
      </c>
      <c r="C4" s="4">
        <v>43480</v>
      </c>
      <c r="D4" s="5" t="s">
        <v>0</v>
      </c>
      <c r="E4" s="6">
        <v>36.06</v>
      </c>
    </row>
    <row r="5" spans="1:5" ht="16">
      <c r="A5" s="3" t="s">
        <v>12</v>
      </c>
      <c r="B5" s="3" t="s">
        <v>29</v>
      </c>
      <c r="C5" s="4">
        <v>43232</v>
      </c>
      <c r="D5" s="5" t="s">
        <v>17</v>
      </c>
      <c r="E5" s="6">
        <v>16.45571141802796</v>
      </c>
    </row>
    <row r="6" spans="1:5" ht="16">
      <c r="A6" s="3" t="s">
        <v>12</v>
      </c>
      <c r="B6" s="3" t="s">
        <v>30</v>
      </c>
      <c r="C6" s="4">
        <v>43470</v>
      </c>
      <c r="D6" s="5" t="s">
        <v>18</v>
      </c>
      <c r="E6" s="6">
        <v>24.202757443534914</v>
      </c>
    </row>
    <row r="7" spans="1:5" ht="16">
      <c r="A7" s="3" t="s">
        <v>12</v>
      </c>
      <c r="B7" s="3" t="s">
        <v>31</v>
      </c>
      <c r="C7" s="4">
        <v>43427</v>
      </c>
      <c r="D7" s="5" t="s">
        <v>0</v>
      </c>
      <c r="E7" s="6">
        <v>106.47530441263088</v>
      </c>
    </row>
    <row r="8" spans="1:5" ht="16">
      <c r="A8" s="3" t="s">
        <v>13</v>
      </c>
      <c r="B8" s="3" t="s">
        <v>32</v>
      </c>
      <c r="C8" s="4">
        <v>43396</v>
      </c>
      <c r="D8" s="5" t="s">
        <v>19</v>
      </c>
      <c r="E8" s="6">
        <v>237.14735614775282</v>
      </c>
    </row>
    <row r="9" spans="1:5" ht="16">
      <c r="A9" s="3" t="s">
        <v>13</v>
      </c>
      <c r="B9" s="3" t="s">
        <v>33</v>
      </c>
      <c r="C9" s="4">
        <v>43353</v>
      </c>
      <c r="D9" s="5" t="s">
        <v>20</v>
      </c>
      <c r="E9" s="6">
        <v>145.19250417703412</v>
      </c>
    </row>
    <row r="10" spans="1:5" ht="16">
      <c r="A10" s="3" t="s">
        <v>13</v>
      </c>
      <c r="B10" s="3" t="s">
        <v>34</v>
      </c>
      <c r="C10" s="4">
        <v>43472</v>
      </c>
      <c r="D10" s="5" t="s">
        <v>18</v>
      </c>
      <c r="E10" s="6">
        <v>55.94220667604246</v>
      </c>
    </row>
    <row r="11" spans="1:5" ht="16">
      <c r="A11" s="3" t="s">
        <v>13</v>
      </c>
      <c r="B11" s="3" t="s">
        <v>35</v>
      </c>
      <c r="C11" s="4">
        <v>43454</v>
      </c>
      <c r="D11" s="5" t="s">
        <v>0</v>
      </c>
      <c r="E11" s="6">
        <v>84.213816066255575</v>
      </c>
    </row>
    <row r="12" spans="1:5" ht="16">
      <c r="A12" s="3" t="s">
        <v>13</v>
      </c>
      <c r="B12" s="3" t="s">
        <v>36</v>
      </c>
      <c r="C12" s="4">
        <v>43352</v>
      </c>
      <c r="D12" s="5" t="s">
        <v>19</v>
      </c>
      <c r="E12" s="6">
        <v>435.5775125311024</v>
      </c>
    </row>
    <row r="13" spans="1:5" ht="16">
      <c r="A13" s="3" t="s">
        <v>13</v>
      </c>
      <c r="B13" s="3" t="s">
        <v>37</v>
      </c>
      <c r="C13" s="4">
        <v>43479</v>
      </c>
      <c r="D13" s="5" t="s">
        <v>19</v>
      </c>
      <c r="E13" s="6">
        <v>203.268303823639</v>
      </c>
    </row>
    <row r="14" spans="1:5" ht="16">
      <c r="A14" s="3" t="s">
        <v>13</v>
      </c>
      <c r="B14" s="3" t="s">
        <v>38</v>
      </c>
      <c r="C14" s="4">
        <v>43494</v>
      </c>
      <c r="D14" s="5" t="s">
        <v>20</v>
      </c>
      <c r="E14" s="6">
        <v>300.06130323464714</v>
      </c>
    </row>
    <row r="15" spans="1:5" ht="16">
      <c r="A15" s="3" t="s">
        <v>13</v>
      </c>
      <c r="B15" s="3" t="s">
        <v>39</v>
      </c>
      <c r="C15" s="4">
        <v>43468</v>
      </c>
      <c r="D15" s="5" t="s">
        <v>18</v>
      </c>
      <c r="E15" s="6">
        <v>3.6060726263026939</v>
      </c>
    </row>
    <row r="16" spans="1:5" ht="16">
      <c r="A16" s="3" t="s">
        <v>14</v>
      </c>
      <c r="B16" s="3" t="s">
        <v>40</v>
      </c>
      <c r="C16" s="4">
        <v>43357</v>
      </c>
      <c r="D16" s="5" t="s">
        <v>21</v>
      </c>
      <c r="E16" s="6">
        <v>77.891168728138183</v>
      </c>
    </row>
    <row r="17" spans="1:5" ht="16">
      <c r="A17" s="3" t="s">
        <v>14</v>
      </c>
      <c r="B17" s="3" t="s">
        <v>41</v>
      </c>
      <c r="C17" s="4">
        <v>43328</v>
      </c>
      <c r="D17" s="5" t="s">
        <v>21</v>
      </c>
      <c r="E17" s="6">
        <v>193.39367494861347</v>
      </c>
    </row>
    <row r="18" spans="1:5" ht="16">
      <c r="A18" s="3" t="s">
        <v>14</v>
      </c>
      <c r="B18" s="3" t="s">
        <v>42</v>
      </c>
      <c r="C18" s="4">
        <v>43284</v>
      </c>
      <c r="D18" s="5" t="s">
        <v>17</v>
      </c>
      <c r="E18" s="6">
        <v>1254.4805452381811</v>
      </c>
    </row>
    <row r="19" spans="1:5" ht="16">
      <c r="A19" s="3" t="s">
        <v>14</v>
      </c>
      <c r="B19" s="3" t="s">
        <v>43</v>
      </c>
      <c r="C19" s="4">
        <v>43469</v>
      </c>
      <c r="D19" s="5" t="s">
        <v>22</v>
      </c>
      <c r="E19" s="6">
        <v>38.945584364069092</v>
      </c>
    </row>
    <row r="20" spans="1:5" ht="16">
      <c r="A20" s="3" t="s">
        <v>14</v>
      </c>
      <c r="B20" s="3" t="s">
        <v>44</v>
      </c>
      <c r="C20" s="4">
        <v>43486</v>
      </c>
      <c r="D20" s="5" t="s">
        <v>20</v>
      </c>
      <c r="E20" s="6">
        <v>93.036673758609496</v>
      </c>
    </row>
    <row r="21" spans="1:5" ht="16">
      <c r="A21" s="3" t="s">
        <v>14</v>
      </c>
      <c r="B21" s="3" t="s">
        <v>45</v>
      </c>
      <c r="C21" s="4">
        <v>43481</v>
      </c>
      <c r="D21" s="5" t="s">
        <v>17</v>
      </c>
      <c r="E21" s="6">
        <v>62.727633334535362</v>
      </c>
    </row>
    <row r="22" spans="1:5" ht="16">
      <c r="A22" s="3" t="s">
        <v>14</v>
      </c>
      <c r="B22" s="3" t="s">
        <v>46</v>
      </c>
      <c r="C22" s="4">
        <v>43442</v>
      </c>
      <c r="D22" s="5" t="s">
        <v>18</v>
      </c>
      <c r="E22" s="6">
        <v>36.595627035928501</v>
      </c>
    </row>
    <row r="23" spans="1:5" ht="16">
      <c r="A23" s="3" t="s">
        <v>14</v>
      </c>
      <c r="B23" s="3" t="s">
        <v>47</v>
      </c>
      <c r="C23" s="4">
        <v>43446</v>
      </c>
      <c r="D23" s="5" t="s">
        <v>21</v>
      </c>
      <c r="E23" s="6">
        <v>365.98031084346042</v>
      </c>
    </row>
    <row r="24" spans="1:5" ht="16">
      <c r="A24" s="3" t="s">
        <v>14</v>
      </c>
      <c r="B24" s="3" t="s">
        <v>48</v>
      </c>
      <c r="C24" s="4">
        <v>43411</v>
      </c>
      <c r="D24" s="5" t="s">
        <v>21</v>
      </c>
      <c r="E24" s="6">
        <v>470.41818422223025</v>
      </c>
    </row>
    <row r="25" spans="1:5" ht="16">
      <c r="A25" s="3" t="s">
        <v>15</v>
      </c>
      <c r="B25" s="3" t="s">
        <v>49</v>
      </c>
      <c r="C25" s="4">
        <v>43378</v>
      </c>
      <c r="D25" s="5" t="s">
        <v>18</v>
      </c>
      <c r="E25" s="6">
        <v>5.5233012392869592</v>
      </c>
    </row>
    <row r="26" spans="1:5" ht="16">
      <c r="A26" s="3" t="s">
        <v>15</v>
      </c>
      <c r="B26" s="3" t="s">
        <v>50</v>
      </c>
      <c r="C26" s="4">
        <v>43401</v>
      </c>
      <c r="D26" s="5" t="s">
        <v>23</v>
      </c>
      <c r="E26" s="6">
        <v>25.170386931592802</v>
      </c>
    </row>
    <row r="27" spans="1:5" ht="16">
      <c r="A27" s="3" t="s">
        <v>15</v>
      </c>
      <c r="B27" s="3" t="s">
        <v>51</v>
      </c>
      <c r="C27" s="4">
        <v>43480</v>
      </c>
      <c r="D27" s="5" t="s">
        <v>21</v>
      </c>
      <c r="E27" s="6">
        <v>20.332239491303355</v>
      </c>
    </row>
    <row r="28" spans="1:5" ht="16">
      <c r="A28" s="3" t="s">
        <v>15</v>
      </c>
      <c r="B28" s="3" t="s">
        <v>52</v>
      </c>
      <c r="C28" s="4">
        <v>43491</v>
      </c>
      <c r="D28" s="5" t="s">
        <v>19</v>
      </c>
      <c r="E28" s="6">
        <v>5.613453054944527</v>
      </c>
    </row>
    <row r="29" spans="1:5" ht="16">
      <c r="A29" s="3" t="s">
        <v>15</v>
      </c>
      <c r="B29" s="3" t="s">
        <v>53</v>
      </c>
      <c r="C29" s="4">
        <v>43390</v>
      </c>
      <c r="D29" s="5" t="s">
        <v>18</v>
      </c>
      <c r="E29" s="6">
        <v>9.4959912492637599</v>
      </c>
    </row>
    <row r="30" spans="1:5" ht="16">
      <c r="A30" s="3" t="s">
        <v>15</v>
      </c>
      <c r="B30" s="3" t="s">
        <v>49</v>
      </c>
      <c r="C30" s="4">
        <v>43483</v>
      </c>
      <c r="D30" s="5" t="s">
        <v>23</v>
      </c>
      <c r="E30" s="6">
        <v>7.5487120310603055</v>
      </c>
    </row>
    <row r="31" spans="1:5" ht="16">
      <c r="A31" s="3" t="s">
        <v>15</v>
      </c>
      <c r="B31" s="3" t="s">
        <v>54</v>
      </c>
      <c r="C31" s="4">
        <v>43423</v>
      </c>
      <c r="D31" s="5" t="s">
        <v>18</v>
      </c>
      <c r="E31" s="6">
        <v>18.390970394143739</v>
      </c>
    </row>
    <row r="32" spans="1:5" ht="16">
      <c r="A32" s="3" t="s">
        <v>15</v>
      </c>
      <c r="B32" s="3" t="s">
        <v>55</v>
      </c>
      <c r="C32" s="4">
        <v>43410</v>
      </c>
      <c r="D32" s="5" t="s">
        <v>24</v>
      </c>
      <c r="E32" s="6">
        <v>12.579183344752563</v>
      </c>
    </row>
    <row r="33" spans="1:5" ht="16">
      <c r="A33" s="3" t="s">
        <v>16</v>
      </c>
      <c r="B33" s="3" t="s">
        <v>56</v>
      </c>
      <c r="C33" s="4">
        <v>43441</v>
      </c>
      <c r="D33" s="5" t="s">
        <v>20</v>
      </c>
      <c r="E33" s="6">
        <v>132.87175603716659</v>
      </c>
    </row>
    <row r="34" spans="1:5" ht="16">
      <c r="A34" s="3" t="s">
        <v>16</v>
      </c>
      <c r="B34" s="3" t="s">
        <v>57</v>
      </c>
      <c r="C34" s="4">
        <v>43448</v>
      </c>
      <c r="D34" s="5" t="s">
        <v>17</v>
      </c>
      <c r="E34" s="6">
        <v>86.113014316108334</v>
      </c>
    </row>
    <row r="35" spans="1:5" ht="16">
      <c r="A35" s="3" t="s">
        <v>16</v>
      </c>
      <c r="B35" s="3" t="s">
        <v>58</v>
      </c>
      <c r="C35" s="4">
        <v>43484</v>
      </c>
      <c r="D35" s="5" t="s">
        <v>21</v>
      </c>
      <c r="E35" s="6">
        <v>368.78703737093264</v>
      </c>
    </row>
    <row r="36" spans="1:5" ht="16">
      <c r="A36" s="3" t="s">
        <v>16</v>
      </c>
      <c r="B36" s="3" t="s">
        <v>59</v>
      </c>
      <c r="C36" s="4">
        <v>43387</v>
      </c>
      <c r="D36" s="5" t="s">
        <v>18</v>
      </c>
      <c r="E36" s="6">
        <v>87.549433245585561</v>
      </c>
    </row>
    <row r="37" spans="1:5" ht="16">
      <c r="A37" s="3" t="s">
        <v>16</v>
      </c>
      <c r="B37" s="3" t="s">
        <v>60</v>
      </c>
      <c r="C37" s="4">
        <v>43382</v>
      </c>
      <c r="D37" s="5" t="s">
        <v>17</v>
      </c>
      <c r="E37" s="6">
        <v>119.75166179846862</v>
      </c>
    </row>
    <row r="38" spans="1:5" ht="16">
      <c r="A38" s="3" t="s">
        <v>16</v>
      </c>
      <c r="B38" s="3" t="s">
        <v>61</v>
      </c>
      <c r="C38" s="4">
        <v>43317</v>
      </c>
      <c r="D38" s="5" t="s">
        <v>18</v>
      </c>
      <c r="E38" s="6">
        <v>47.708340845984637</v>
      </c>
    </row>
    <row r="39" spans="1:5" ht="16">
      <c r="A39" s="7" t="s">
        <v>16</v>
      </c>
      <c r="B39" s="7" t="s">
        <v>62</v>
      </c>
      <c r="C39" s="5">
        <v>43257</v>
      </c>
      <c r="D39" s="7" t="s">
        <v>25</v>
      </c>
      <c r="E39" s="8">
        <v>33.133797314677921</v>
      </c>
    </row>
  </sheetData>
  <autoFilter ref="A1:E39" xr:uid="{00000000-0001-0000-0000-000000000000}"/>
  <phoneticPr fontId="0" type="noConversion"/>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CF3E-74AE-6E4B-968F-470C5CC4D5F0}">
  <sheetPr>
    <outlinePr applyStyles="1"/>
  </sheetPr>
  <dimension ref="A1:P39"/>
  <sheetViews>
    <sheetView tabSelected="1" topLeftCell="B1" zoomScale="113" workbookViewId="0">
      <selection activeCell="P3" sqref="P3"/>
    </sheetView>
  </sheetViews>
  <sheetFormatPr baseColWidth="10" defaultColWidth="9.19921875" defaultRowHeight="13"/>
  <cols>
    <col min="1" max="1" width="16.3984375" customWidth="1"/>
    <col min="2" max="3" width="26.796875" customWidth="1"/>
    <col min="4" max="4" width="14.3984375" customWidth="1"/>
    <col min="5" max="5" width="17" customWidth="1"/>
    <col min="6" max="6" width="14.59765625" customWidth="1"/>
    <col min="7" max="7" width="8.3984375" customWidth="1"/>
    <col min="8" max="8" width="13.796875" bestFit="1" customWidth="1"/>
    <col min="9" max="9" width="16.59765625" bestFit="1" customWidth="1"/>
    <col min="10" max="12" width="13.59765625" bestFit="1" customWidth="1"/>
    <col min="13" max="13" width="17.796875" bestFit="1" customWidth="1"/>
    <col min="14" max="14" width="18.59765625" bestFit="1" customWidth="1"/>
    <col min="15" max="35" width="13.59765625" bestFit="1" customWidth="1"/>
    <col min="36" max="36" width="12.3984375" bestFit="1" customWidth="1"/>
    <col min="37" max="43" width="13.59765625" bestFit="1" customWidth="1"/>
    <col min="44" max="44" width="12.3984375" bestFit="1" customWidth="1"/>
    <col min="45" max="61" width="13.59765625" bestFit="1" customWidth="1"/>
  </cols>
  <sheetData>
    <row r="1" spans="1:16" ht="34.5" customHeight="1">
      <c r="A1" s="1" t="s">
        <v>4</v>
      </c>
      <c r="B1" s="1" t="s">
        <v>6</v>
      </c>
      <c r="C1" s="1" t="s">
        <v>72</v>
      </c>
      <c r="D1" s="1" t="s">
        <v>5</v>
      </c>
      <c r="E1" s="2" t="s">
        <v>7</v>
      </c>
      <c r="F1" s="1" t="s">
        <v>8</v>
      </c>
      <c r="K1">
        <v>2018</v>
      </c>
      <c r="M1">
        <v>2019</v>
      </c>
      <c r="O1" t="s">
        <v>75</v>
      </c>
      <c r="P1" t="s">
        <v>76</v>
      </c>
    </row>
    <row r="2" spans="1:16" ht="16">
      <c r="A2" s="3" t="s">
        <v>12</v>
      </c>
      <c r="B2" s="3" t="s">
        <v>26</v>
      </c>
      <c r="C2" s="3">
        <f>YEAR(D2)</f>
        <v>2019</v>
      </c>
      <c r="D2" s="4">
        <v>43492</v>
      </c>
      <c r="E2" s="5" t="s">
        <v>0</v>
      </c>
      <c r="F2" s="6">
        <v>140.35435673674468</v>
      </c>
      <c r="K2" t="s">
        <v>74</v>
      </c>
      <c r="L2" t="s">
        <v>73</v>
      </c>
      <c r="M2" t="s">
        <v>74</v>
      </c>
      <c r="N2" t="s">
        <v>73</v>
      </c>
    </row>
    <row r="3" spans="1:16" ht="16">
      <c r="A3" s="3" t="s">
        <v>12</v>
      </c>
      <c r="B3" s="3" t="s">
        <v>27</v>
      </c>
      <c r="C3" s="3">
        <f t="shared" ref="C3:C39" si="0">YEAR(D3)</f>
        <v>2018</v>
      </c>
      <c r="D3" s="4">
        <v>43458</v>
      </c>
      <c r="E3" s="5" t="s">
        <v>0</v>
      </c>
      <c r="F3" s="6">
        <v>45.07590782878367</v>
      </c>
      <c r="J3" s="12" t="s">
        <v>12</v>
      </c>
      <c r="K3">
        <f>SUMIFS($F$2:$F$39, $A$2:$A$39,J3, $C$2:$C$39, 2018)</f>
        <v>168.00692365944252</v>
      </c>
      <c r="L3">
        <f>COUNTIFS($A$2:$A$39, J3, $C$2:$C$39, 2018)</f>
        <v>3</v>
      </c>
      <c r="M3">
        <f>SUMIFS($F$2:$F$39, $A$2:$A$39,J3, $C$2:$C$39, 2019)</f>
        <v>200.6171141802796</v>
      </c>
      <c r="N3">
        <f>COUNTIFS($A$2:$A$39, J3, $C$2:$C$39, 2019)</f>
        <v>3</v>
      </c>
      <c r="O3">
        <f>K3+M3</f>
        <v>368.62403783972212</v>
      </c>
      <c r="P3">
        <f>L3+N3</f>
        <v>6</v>
      </c>
    </row>
    <row r="4" spans="1:16" ht="16">
      <c r="A4" s="3" t="s">
        <v>12</v>
      </c>
      <c r="B4" s="3" t="s">
        <v>28</v>
      </c>
      <c r="C4" s="3">
        <f t="shared" si="0"/>
        <v>2019</v>
      </c>
      <c r="D4" s="4">
        <v>43480</v>
      </c>
      <c r="E4" s="5" t="s">
        <v>0</v>
      </c>
      <c r="F4" s="6">
        <v>36.06</v>
      </c>
      <c r="J4" s="12" t="s">
        <v>13</v>
      </c>
      <c r="K4">
        <f t="shared" ref="K4:M6" si="1">SUMIFS($F$2:$F$39, $A$2:$A$39,J4, $C$2:$C$39, 2018)</f>
        <v>902.13118892214493</v>
      </c>
      <c r="L4">
        <f t="shared" ref="L4:L7" si="2">COUNTIFS($A$2:$A$39, J4, $C$2:$C$39, 2018)</f>
        <v>4</v>
      </c>
      <c r="M4">
        <f t="shared" ref="M4:M7" si="3">SUMIFS($F$2:$F$39, $A$2:$A$39,J4, $C$2:$C$39, 2019)</f>
        <v>562.87788636063124</v>
      </c>
      <c r="N4">
        <f t="shared" ref="N4:N7" si="4">COUNTIFS($A$2:$A$39, J4, $C$2:$C$39, 2019)</f>
        <v>4</v>
      </c>
      <c r="O4">
        <f t="shared" ref="O4:O7" si="5">K4+M4</f>
        <v>1465.0090752827762</v>
      </c>
      <c r="P4">
        <f t="shared" ref="P4:P7" si="6">L4+N4</f>
        <v>8</v>
      </c>
    </row>
    <row r="5" spans="1:16" ht="16">
      <c r="A5" s="3" t="s">
        <v>12</v>
      </c>
      <c r="B5" s="3" t="s">
        <v>29</v>
      </c>
      <c r="C5" s="3">
        <f t="shared" si="0"/>
        <v>2018</v>
      </c>
      <c r="D5" s="4">
        <v>43232</v>
      </c>
      <c r="E5" s="5" t="s">
        <v>17</v>
      </c>
      <c r="F5" s="6">
        <v>16.45571141802796</v>
      </c>
      <c r="J5" s="12" t="s">
        <v>15</v>
      </c>
      <c r="K5">
        <f t="shared" si="1"/>
        <v>71.15983315903982</v>
      </c>
      <c r="L5">
        <f t="shared" si="2"/>
        <v>5</v>
      </c>
      <c r="M5">
        <f t="shared" si="3"/>
        <v>33.494404577308188</v>
      </c>
      <c r="N5">
        <f t="shared" si="4"/>
        <v>3</v>
      </c>
      <c r="O5">
        <f t="shared" si="5"/>
        <v>104.65423773634801</v>
      </c>
      <c r="P5">
        <f t="shared" si="6"/>
        <v>8</v>
      </c>
    </row>
    <row r="6" spans="1:16" ht="16">
      <c r="A6" s="3" t="s">
        <v>12</v>
      </c>
      <c r="B6" s="3" t="s">
        <v>30</v>
      </c>
      <c r="C6" s="3">
        <f t="shared" si="0"/>
        <v>2019</v>
      </c>
      <c r="D6" s="4">
        <v>43470</v>
      </c>
      <c r="E6" s="5" t="s">
        <v>18</v>
      </c>
      <c r="F6" s="6">
        <v>24.202757443534914</v>
      </c>
      <c r="J6" s="12" t="s">
        <v>14</v>
      </c>
      <c r="K6">
        <f t="shared" si="1"/>
        <v>2398.7595110165521</v>
      </c>
      <c r="L6">
        <f t="shared" si="2"/>
        <v>6</v>
      </c>
      <c r="M6">
        <f t="shared" si="3"/>
        <v>194.70989145721396</v>
      </c>
      <c r="N6">
        <f t="shared" si="4"/>
        <v>3</v>
      </c>
      <c r="O6">
        <f t="shared" si="5"/>
        <v>2593.469402473766</v>
      </c>
      <c r="P6">
        <f t="shared" si="6"/>
        <v>9</v>
      </c>
    </row>
    <row r="7" spans="1:16" ht="16">
      <c r="A7" s="3" t="s">
        <v>12</v>
      </c>
      <c r="B7" s="3" t="s">
        <v>31</v>
      </c>
      <c r="C7" s="3">
        <f t="shared" si="0"/>
        <v>2018</v>
      </c>
      <c r="D7" s="4">
        <v>43427</v>
      </c>
      <c r="E7" s="5" t="s">
        <v>0</v>
      </c>
      <c r="F7" s="6">
        <v>106.47530441263088</v>
      </c>
      <c r="J7" s="12" t="s">
        <v>16</v>
      </c>
      <c r="K7">
        <f>SUMIFS($F$2:$F$39, $A$2:$A$39,J7, $C$2:$C$39, 2018)</f>
        <v>507.12800355799163</v>
      </c>
      <c r="L7">
        <f t="shared" si="2"/>
        <v>6</v>
      </c>
      <c r="M7">
        <f t="shared" si="3"/>
        <v>368.78703737093264</v>
      </c>
      <c r="N7">
        <f t="shared" si="4"/>
        <v>1</v>
      </c>
      <c r="O7">
        <f t="shared" si="5"/>
        <v>875.91504092892433</v>
      </c>
      <c r="P7">
        <f t="shared" si="6"/>
        <v>7</v>
      </c>
    </row>
    <row r="8" spans="1:16" ht="16">
      <c r="A8" s="3" t="s">
        <v>13</v>
      </c>
      <c r="B8" s="3" t="s">
        <v>32</v>
      </c>
      <c r="C8" s="3">
        <f t="shared" si="0"/>
        <v>2018</v>
      </c>
      <c r="D8" s="4">
        <v>43396</v>
      </c>
      <c r="E8" s="5" t="s">
        <v>19</v>
      </c>
      <c r="F8" s="6">
        <v>237.14735614775282</v>
      </c>
    </row>
    <row r="9" spans="1:16" ht="16">
      <c r="A9" s="3" t="s">
        <v>13</v>
      </c>
      <c r="B9" s="3" t="s">
        <v>33</v>
      </c>
      <c r="C9" s="3">
        <f t="shared" si="0"/>
        <v>2018</v>
      </c>
      <c r="D9" s="4">
        <v>43353</v>
      </c>
      <c r="E9" s="5" t="s">
        <v>20</v>
      </c>
      <c r="F9" s="6">
        <v>145.19250417703412</v>
      </c>
    </row>
    <row r="10" spans="1:16" ht="16">
      <c r="A10" s="3" t="s">
        <v>13</v>
      </c>
      <c r="B10" s="3" t="s">
        <v>34</v>
      </c>
      <c r="C10" s="3">
        <f t="shared" si="0"/>
        <v>2019</v>
      </c>
      <c r="D10" s="4">
        <v>43472</v>
      </c>
      <c r="E10" s="5" t="s">
        <v>18</v>
      </c>
      <c r="F10" s="6">
        <v>55.94220667604246</v>
      </c>
    </row>
    <row r="11" spans="1:16" ht="16">
      <c r="A11" s="3" t="s">
        <v>13</v>
      </c>
      <c r="B11" s="3" t="s">
        <v>35</v>
      </c>
      <c r="C11" s="3">
        <f t="shared" si="0"/>
        <v>2018</v>
      </c>
      <c r="D11" s="4">
        <v>43454</v>
      </c>
      <c r="E11" s="5" t="s">
        <v>0</v>
      </c>
      <c r="F11" s="6">
        <v>84.213816066255575</v>
      </c>
    </row>
    <row r="12" spans="1:16" ht="16">
      <c r="A12" s="3" t="s">
        <v>13</v>
      </c>
      <c r="B12" s="3" t="s">
        <v>36</v>
      </c>
      <c r="C12" s="3">
        <f t="shared" si="0"/>
        <v>2018</v>
      </c>
      <c r="D12" s="4">
        <v>43352</v>
      </c>
      <c r="E12" s="5" t="s">
        <v>19</v>
      </c>
      <c r="F12" s="6">
        <v>435.5775125311024</v>
      </c>
    </row>
    <row r="13" spans="1:16" ht="16">
      <c r="A13" s="3" t="s">
        <v>13</v>
      </c>
      <c r="B13" s="3" t="s">
        <v>37</v>
      </c>
      <c r="C13" s="3">
        <f t="shared" si="0"/>
        <v>2019</v>
      </c>
      <c r="D13" s="4">
        <v>43479</v>
      </c>
      <c r="E13" s="5" t="s">
        <v>19</v>
      </c>
      <c r="F13" s="6">
        <v>203.268303823639</v>
      </c>
    </row>
    <row r="14" spans="1:16" ht="16">
      <c r="A14" s="3" t="s">
        <v>13</v>
      </c>
      <c r="B14" s="3" t="s">
        <v>38</v>
      </c>
      <c r="C14" s="3">
        <f t="shared" si="0"/>
        <v>2019</v>
      </c>
      <c r="D14" s="4">
        <v>43494</v>
      </c>
      <c r="E14" s="5" t="s">
        <v>20</v>
      </c>
      <c r="F14" s="6">
        <v>300.06130323464714</v>
      </c>
    </row>
    <row r="15" spans="1:16" ht="16">
      <c r="A15" s="3" t="s">
        <v>13</v>
      </c>
      <c r="B15" s="3" t="s">
        <v>39</v>
      </c>
      <c r="C15" s="3">
        <f t="shared" si="0"/>
        <v>2019</v>
      </c>
      <c r="D15" s="4">
        <v>43468</v>
      </c>
      <c r="E15" s="5" t="s">
        <v>18</v>
      </c>
      <c r="F15" s="6">
        <v>3.6060726263026939</v>
      </c>
    </row>
    <row r="16" spans="1:16" ht="16">
      <c r="A16" s="3" t="s">
        <v>14</v>
      </c>
      <c r="B16" s="3" t="s">
        <v>40</v>
      </c>
      <c r="C16" s="3">
        <f t="shared" si="0"/>
        <v>2018</v>
      </c>
      <c r="D16" s="4">
        <v>43357</v>
      </c>
      <c r="E16" s="5" t="s">
        <v>21</v>
      </c>
      <c r="F16" s="6">
        <v>77.891168728138183</v>
      </c>
    </row>
    <row r="17" spans="1:6" ht="16">
      <c r="A17" s="3" t="s">
        <v>14</v>
      </c>
      <c r="B17" s="3" t="s">
        <v>41</v>
      </c>
      <c r="C17" s="3">
        <f t="shared" si="0"/>
        <v>2018</v>
      </c>
      <c r="D17" s="4">
        <v>43328</v>
      </c>
      <c r="E17" s="5" t="s">
        <v>21</v>
      </c>
      <c r="F17" s="6">
        <v>193.39367494861347</v>
      </c>
    </row>
    <row r="18" spans="1:6" ht="16">
      <c r="A18" s="3" t="s">
        <v>14</v>
      </c>
      <c r="B18" s="3" t="s">
        <v>42</v>
      </c>
      <c r="C18" s="3">
        <f t="shared" si="0"/>
        <v>2018</v>
      </c>
      <c r="D18" s="4">
        <v>43284</v>
      </c>
      <c r="E18" s="5" t="s">
        <v>17</v>
      </c>
      <c r="F18" s="6">
        <v>1254.4805452381811</v>
      </c>
    </row>
    <row r="19" spans="1:6" ht="16">
      <c r="A19" s="3" t="s">
        <v>14</v>
      </c>
      <c r="B19" s="3" t="s">
        <v>43</v>
      </c>
      <c r="C19" s="3">
        <f t="shared" si="0"/>
        <v>2019</v>
      </c>
      <c r="D19" s="4">
        <v>43469</v>
      </c>
      <c r="E19" s="5" t="s">
        <v>22</v>
      </c>
      <c r="F19" s="6">
        <v>38.945584364069092</v>
      </c>
    </row>
    <row r="20" spans="1:6" ht="16">
      <c r="A20" s="3" t="s">
        <v>14</v>
      </c>
      <c r="B20" s="3" t="s">
        <v>44</v>
      </c>
      <c r="C20" s="3">
        <f t="shared" si="0"/>
        <v>2019</v>
      </c>
      <c r="D20" s="4">
        <v>43486</v>
      </c>
      <c r="E20" s="5" t="s">
        <v>20</v>
      </c>
      <c r="F20" s="6">
        <v>93.036673758609496</v>
      </c>
    </row>
    <row r="21" spans="1:6" ht="16">
      <c r="A21" s="3" t="s">
        <v>14</v>
      </c>
      <c r="B21" s="3" t="s">
        <v>45</v>
      </c>
      <c r="C21" s="3">
        <f t="shared" si="0"/>
        <v>2019</v>
      </c>
      <c r="D21" s="4">
        <v>43481</v>
      </c>
      <c r="E21" s="5" t="s">
        <v>17</v>
      </c>
      <c r="F21" s="6">
        <v>62.727633334535362</v>
      </c>
    </row>
    <row r="22" spans="1:6" ht="16">
      <c r="A22" s="3" t="s">
        <v>14</v>
      </c>
      <c r="B22" s="3" t="s">
        <v>46</v>
      </c>
      <c r="C22" s="3">
        <f t="shared" si="0"/>
        <v>2018</v>
      </c>
      <c r="D22" s="4">
        <v>43442</v>
      </c>
      <c r="E22" s="5" t="s">
        <v>18</v>
      </c>
      <c r="F22" s="6">
        <v>36.595627035928501</v>
      </c>
    </row>
    <row r="23" spans="1:6" ht="16">
      <c r="A23" s="3" t="s">
        <v>14</v>
      </c>
      <c r="B23" s="3" t="s">
        <v>47</v>
      </c>
      <c r="C23" s="3">
        <f t="shared" si="0"/>
        <v>2018</v>
      </c>
      <c r="D23" s="4">
        <v>43446</v>
      </c>
      <c r="E23" s="5" t="s">
        <v>21</v>
      </c>
      <c r="F23" s="6">
        <v>365.98031084346042</v>
      </c>
    </row>
    <row r="24" spans="1:6" ht="16">
      <c r="A24" s="3" t="s">
        <v>14</v>
      </c>
      <c r="B24" s="3" t="s">
        <v>48</v>
      </c>
      <c r="C24" s="3">
        <f t="shared" si="0"/>
        <v>2018</v>
      </c>
      <c r="D24" s="4">
        <v>43411</v>
      </c>
      <c r="E24" s="5" t="s">
        <v>21</v>
      </c>
      <c r="F24" s="6">
        <v>470.41818422223025</v>
      </c>
    </row>
    <row r="25" spans="1:6" ht="16">
      <c r="A25" s="3" t="s">
        <v>15</v>
      </c>
      <c r="B25" s="3" t="s">
        <v>49</v>
      </c>
      <c r="C25" s="3">
        <f t="shared" si="0"/>
        <v>2018</v>
      </c>
      <c r="D25" s="4">
        <v>43378</v>
      </c>
      <c r="E25" s="5" t="s">
        <v>18</v>
      </c>
      <c r="F25" s="6">
        <v>5.5233012392869592</v>
      </c>
    </row>
    <row r="26" spans="1:6" ht="16">
      <c r="A26" s="3" t="s">
        <v>15</v>
      </c>
      <c r="B26" s="3" t="s">
        <v>50</v>
      </c>
      <c r="C26" s="3">
        <f t="shared" si="0"/>
        <v>2018</v>
      </c>
      <c r="D26" s="4">
        <v>43401</v>
      </c>
      <c r="E26" s="5" t="s">
        <v>23</v>
      </c>
      <c r="F26" s="6">
        <v>25.170386931592802</v>
      </c>
    </row>
    <row r="27" spans="1:6" ht="16">
      <c r="A27" s="3" t="s">
        <v>15</v>
      </c>
      <c r="B27" s="3" t="s">
        <v>51</v>
      </c>
      <c r="C27" s="3">
        <f t="shared" si="0"/>
        <v>2019</v>
      </c>
      <c r="D27" s="4">
        <v>43480</v>
      </c>
      <c r="E27" s="5" t="s">
        <v>21</v>
      </c>
      <c r="F27" s="6">
        <v>20.332239491303355</v>
      </c>
    </row>
    <row r="28" spans="1:6" ht="16">
      <c r="A28" s="3" t="s">
        <v>15</v>
      </c>
      <c r="B28" s="3" t="s">
        <v>52</v>
      </c>
      <c r="C28" s="3">
        <f t="shared" si="0"/>
        <v>2019</v>
      </c>
      <c r="D28" s="4">
        <v>43491</v>
      </c>
      <c r="E28" s="5" t="s">
        <v>19</v>
      </c>
      <c r="F28" s="6">
        <v>5.613453054944527</v>
      </c>
    </row>
    <row r="29" spans="1:6" ht="16">
      <c r="A29" s="3" t="s">
        <v>15</v>
      </c>
      <c r="B29" s="3" t="s">
        <v>53</v>
      </c>
      <c r="C29" s="3">
        <f t="shared" si="0"/>
        <v>2018</v>
      </c>
      <c r="D29" s="4">
        <v>43390</v>
      </c>
      <c r="E29" s="5" t="s">
        <v>18</v>
      </c>
      <c r="F29" s="6">
        <v>9.4959912492637599</v>
      </c>
    </row>
    <row r="30" spans="1:6" ht="16">
      <c r="A30" s="3" t="s">
        <v>15</v>
      </c>
      <c r="B30" s="3" t="s">
        <v>49</v>
      </c>
      <c r="C30" s="3">
        <f t="shared" si="0"/>
        <v>2019</v>
      </c>
      <c r="D30" s="4">
        <v>43483</v>
      </c>
      <c r="E30" s="5" t="s">
        <v>23</v>
      </c>
      <c r="F30" s="6">
        <v>7.5487120310603055</v>
      </c>
    </row>
    <row r="31" spans="1:6" ht="16">
      <c r="A31" s="3" t="s">
        <v>15</v>
      </c>
      <c r="B31" s="3" t="s">
        <v>54</v>
      </c>
      <c r="C31" s="3">
        <f t="shared" si="0"/>
        <v>2018</v>
      </c>
      <c r="D31" s="4">
        <v>43423</v>
      </c>
      <c r="E31" s="5" t="s">
        <v>18</v>
      </c>
      <c r="F31" s="6">
        <v>18.390970394143739</v>
      </c>
    </row>
    <row r="32" spans="1:6" ht="16">
      <c r="A32" s="3" t="s">
        <v>15</v>
      </c>
      <c r="B32" s="3" t="s">
        <v>55</v>
      </c>
      <c r="C32" s="3">
        <f t="shared" si="0"/>
        <v>2018</v>
      </c>
      <c r="D32" s="4">
        <v>43410</v>
      </c>
      <c r="E32" s="5" t="s">
        <v>24</v>
      </c>
      <c r="F32" s="6">
        <v>12.579183344752563</v>
      </c>
    </row>
    <row r="33" spans="1:6" ht="16">
      <c r="A33" s="3" t="s">
        <v>16</v>
      </c>
      <c r="B33" s="3" t="s">
        <v>56</v>
      </c>
      <c r="C33" s="3">
        <f t="shared" si="0"/>
        <v>2018</v>
      </c>
      <c r="D33" s="4">
        <v>43441</v>
      </c>
      <c r="E33" s="5" t="s">
        <v>20</v>
      </c>
      <c r="F33" s="6">
        <v>132.87175603716659</v>
      </c>
    </row>
    <row r="34" spans="1:6" ht="16">
      <c r="A34" s="3" t="s">
        <v>16</v>
      </c>
      <c r="B34" s="3" t="s">
        <v>57</v>
      </c>
      <c r="C34" s="3">
        <f t="shared" si="0"/>
        <v>2018</v>
      </c>
      <c r="D34" s="4">
        <v>43448</v>
      </c>
      <c r="E34" s="5" t="s">
        <v>17</v>
      </c>
      <c r="F34" s="6">
        <v>86.113014316108334</v>
      </c>
    </row>
    <row r="35" spans="1:6" ht="16">
      <c r="A35" s="3" t="s">
        <v>16</v>
      </c>
      <c r="B35" s="3" t="s">
        <v>58</v>
      </c>
      <c r="C35" s="3">
        <f t="shared" si="0"/>
        <v>2019</v>
      </c>
      <c r="D35" s="4">
        <v>43484</v>
      </c>
      <c r="E35" s="5" t="s">
        <v>21</v>
      </c>
      <c r="F35" s="6">
        <v>368.78703737093264</v>
      </c>
    </row>
    <row r="36" spans="1:6" ht="16">
      <c r="A36" s="3" t="s">
        <v>16</v>
      </c>
      <c r="B36" s="3" t="s">
        <v>59</v>
      </c>
      <c r="C36" s="3">
        <f t="shared" si="0"/>
        <v>2018</v>
      </c>
      <c r="D36" s="4">
        <v>43387</v>
      </c>
      <c r="E36" s="5" t="s">
        <v>18</v>
      </c>
      <c r="F36" s="6">
        <v>87.549433245585561</v>
      </c>
    </row>
    <row r="37" spans="1:6" ht="16">
      <c r="A37" s="3" t="s">
        <v>16</v>
      </c>
      <c r="B37" s="3" t="s">
        <v>60</v>
      </c>
      <c r="C37" s="3">
        <f t="shared" si="0"/>
        <v>2018</v>
      </c>
      <c r="D37" s="4">
        <v>43382</v>
      </c>
      <c r="E37" s="5" t="s">
        <v>17</v>
      </c>
      <c r="F37" s="6">
        <v>119.75166179846862</v>
      </c>
    </row>
    <row r="38" spans="1:6" ht="16">
      <c r="A38" s="3" t="s">
        <v>16</v>
      </c>
      <c r="B38" s="3" t="s">
        <v>61</v>
      </c>
      <c r="C38" s="3">
        <f t="shared" si="0"/>
        <v>2018</v>
      </c>
      <c r="D38" s="4">
        <v>43317</v>
      </c>
      <c r="E38" s="5" t="s">
        <v>18</v>
      </c>
      <c r="F38" s="6">
        <v>47.708340845984637</v>
      </c>
    </row>
    <row r="39" spans="1:6" ht="16">
      <c r="A39" s="7" t="s">
        <v>16</v>
      </c>
      <c r="B39" s="7" t="s">
        <v>62</v>
      </c>
      <c r="C39" s="3">
        <f t="shared" si="0"/>
        <v>2018</v>
      </c>
      <c r="D39" s="5">
        <v>43257</v>
      </c>
      <c r="E39" s="7" t="s">
        <v>25</v>
      </c>
      <c r="F39" s="8">
        <v>33.133797314677921</v>
      </c>
    </row>
  </sheetData>
  <autoFilter ref="A1:F39" xr:uid="{00000000-0001-0000-0000-000000000000}"/>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36DC3-6C70-B845-A33A-AF24CE707403}">
  <dimension ref="A3:G83"/>
  <sheetViews>
    <sheetView topLeftCell="A2" zoomScale="115" workbookViewId="0">
      <selection activeCell="C15" sqref="C15"/>
    </sheetView>
  </sheetViews>
  <sheetFormatPr baseColWidth="10" defaultRowHeight="13"/>
  <cols>
    <col min="1" max="1" width="15.796875" bestFit="1" customWidth="1"/>
    <col min="2" max="2" width="19" bestFit="1" customWidth="1"/>
    <col min="3" max="3" width="14.3984375" bestFit="1" customWidth="1"/>
    <col min="4" max="4" width="14" bestFit="1" customWidth="1"/>
    <col min="5" max="5" width="14.3984375" bestFit="1" customWidth="1"/>
    <col min="6" max="6" width="19.59765625" bestFit="1" customWidth="1"/>
    <col min="7" max="7" width="20" bestFit="1" customWidth="1"/>
    <col min="8" max="8" width="11.796875" bestFit="1" customWidth="1"/>
    <col min="9" max="9" width="9.59765625" bestFit="1" customWidth="1"/>
    <col min="10" max="10" width="10.3984375" bestFit="1" customWidth="1"/>
    <col min="11" max="11" width="12.3984375" bestFit="1" customWidth="1"/>
    <col min="12" max="12" width="11.19921875" bestFit="1" customWidth="1"/>
    <col min="13" max="13" width="13.19921875" bestFit="1" customWidth="1"/>
    <col min="14" max="14" width="16" bestFit="1" customWidth="1"/>
    <col min="15" max="15" width="12.19921875" bestFit="1" customWidth="1"/>
    <col min="16" max="16" width="12" bestFit="1" customWidth="1"/>
    <col min="17" max="17" width="12.19921875" bestFit="1" customWidth="1"/>
    <col min="18" max="18" width="15.19921875" bestFit="1" customWidth="1"/>
    <col min="19" max="19" width="15.796875" bestFit="1" customWidth="1"/>
    <col min="20" max="20" width="10.3984375" bestFit="1" customWidth="1"/>
    <col min="21" max="21" width="8.19921875" bestFit="1" customWidth="1"/>
    <col min="22" max="22" width="20.59765625" bestFit="1" customWidth="1"/>
    <col min="23" max="23" width="13.3984375" bestFit="1" customWidth="1"/>
    <col min="24" max="24" width="12.59765625" bestFit="1" customWidth="1"/>
    <col min="25" max="26" width="12.796875" bestFit="1" customWidth="1"/>
    <col min="27" max="27" width="12.19921875" bestFit="1" customWidth="1"/>
    <col min="28" max="28" width="11.796875" bestFit="1" customWidth="1"/>
    <col min="29" max="29" width="9.19921875" bestFit="1" customWidth="1"/>
    <col min="30" max="30" width="15.3984375" bestFit="1" customWidth="1"/>
    <col min="31" max="31" width="10.59765625" bestFit="1" customWidth="1"/>
    <col min="32" max="32" width="22.3984375" bestFit="1" customWidth="1"/>
    <col min="33" max="33" width="9.19921875" bestFit="1" customWidth="1"/>
    <col min="34" max="34" width="13.59765625" bestFit="1" customWidth="1"/>
    <col min="35" max="35" width="17.796875" bestFit="1" customWidth="1"/>
    <col min="36" max="36" width="15.19921875" bestFit="1" customWidth="1"/>
    <col min="37" max="37" width="16.59765625" bestFit="1" customWidth="1"/>
    <col min="38" max="38" width="9.19921875" bestFit="1" customWidth="1"/>
    <col min="39" max="39" width="12.796875" bestFit="1" customWidth="1"/>
  </cols>
  <sheetData>
    <row r="3" spans="1:7">
      <c r="B3" s="14" t="s">
        <v>68</v>
      </c>
    </row>
    <row r="4" spans="1:7">
      <c r="B4" t="s">
        <v>66</v>
      </c>
      <c r="D4" t="s">
        <v>67</v>
      </c>
      <c r="F4" t="s">
        <v>69</v>
      </c>
      <c r="G4" t="s">
        <v>70</v>
      </c>
    </row>
    <row r="5" spans="1:7">
      <c r="A5" s="14" t="s">
        <v>64</v>
      </c>
      <c r="B5" t="s">
        <v>63</v>
      </c>
      <c r="C5" t="s">
        <v>71</v>
      </c>
      <c r="D5" t="s">
        <v>63</v>
      </c>
      <c r="E5" t="s">
        <v>71</v>
      </c>
    </row>
    <row r="6" spans="1:7">
      <c r="A6" s="12" t="s">
        <v>12</v>
      </c>
      <c r="B6" s="13">
        <v>168.00692365944252</v>
      </c>
      <c r="C6" s="15">
        <v>3</v>
      </c>
      <c r="D6" s="13">
        <v>200.6171141802796</v>
      </c>
      <c r="E6" s="15">
        <v>3</v>
      </c>
      <c r="F6" s="13">
        <v>368.62403783972212</v>
      </c>
      <c r="G6" s="15">
        <v>6</v>
      </c>
    </row>
    <row r="7" spans="1:7">
      <c r="A7" s="12" t="s">
        <v>13</v>
      </c>
      <c r="B7" s="13">
        <v>902.13118892214493</v>
      </c>
      <c r="C7" s="15">
        <v>4</v>
      </c>
      <c r="D7" s="13">
        <v>562.87788636063124</v>
      </c>
      <c r="E7" s="15">
        <v>4</v>
      </c>
      <c r="F7" s="13">
        <v>1465.0090752827762</v>
      </c>
      <c r="G7" s="15">
        <v>8</v>
      </c>
    </row>
    <row r="8" spans="1:7">
      <c r="A8" s="12" t="s">
        <v>15</v>
      </c>
      <c r="B8" s="13">
        <v>71.15983315903982</v>
      </c>
      <c r="C8" s="15">
        <v>5</v>
      </c>
      <c r="D8" s="13">
        <v>33.494404577308188</v>
      </c>
      <c r="E8" s="15">
        <v>3</v>
      </c>
      <c r="F8" s="13">
        <v>104.65423773634801</v>
      </c>
      <c r="G8" s="15">
        <v>8</v>
      </c>
    </row>
    <row r="9" spans="1:7">
      <c r="A9" s="12" t="s">
        <v>14</v>
      </c>
      <c r="B9" s="13">
        <v>2398.7595110165521</v>
      </c>
      <c r="C9" s="15">
        <v>6</v>
      </c>
      <c r="D9" s="13">
        <v>194.70989145721396</v>
      </c>
      <c r="E9" s="15">
        <v>3</v>
      </c>
      <c r="F9" s="13">
        <v>2593.469402473766</v>
      </c>
      <c r="G9" s="15">
        <v>9</v>
      </c>
    </row>
    <row r="10" spans="1:7">
      <c r="A10" s="12" t="s">
        <v>16</v>
      </c>
      <c r="B10" s="13">
        <v>507.12800355799163</v>
      </c>
      <c r="C10" s="15">
        <v>6</v>
      </c>
      <c r="D10" s="13">
        <v>368.78703737093264</v>
      </c>
      <c r="E10" s="15">
        <v>1</v>
      </c>
      <c r="F10" s="13">
        <v>875.91504092892433</v>
      </c>
      <c r="G10" s="15">
        <v>7</v>
      </c>
    </row>
    <row r="11" spans="1:7">
      <c r="A11" s="12" t="s">
        <v>65</v>
      </c>
      <c r="B11" s="13">
        <v>4047.185460315171</v>
      </c>
      <c r="C11" s="15">
        <v>24</v>
      </c>
      <c r="D11" s="13">
        <v>1360.4863339463657</v>
      </c>
      <c r="E11" s="15">
        <v>14</v>
      </c>
      <c r="F11" s="13">
        <v>5407.6717942615369</v>
      </c>
      <c r="G11" s="15">
        <v>38</v>
      </c>
    </row>
    <row r="15" spans="1:7">
      <c r="A15" s="12" t="s">
        <v>12</v>
      </c>
      <c r="C15">
        <f>COUNTIFS('data Edit'!$A$2:$A$39, 'data Edit'!J3, 'data Edit'!D2:D39, 2018)</f>
        <v>0</v>
      </c>
    </row>
    <row r="16" spans="1:7">
      <c r="A16" s="12" t="s">
        <v>13</v>
      </c>
    </row>
    <row r="17" spans="1:1">
      <c r="A17" s="12" t="s">
        <v>15</v>
      </c>
    </row>
    <row r="18" spans="1:1">
      <c r="A18" s="12" t="s">
        <v>14</v>
      </c>
    </row>
    <row r="19" spans="1:1">
      <c r="A19" s="12" t="s">
        <v>16</v>
      </c>
    </row>
    <row r="49" spans="1:1">
      <c r="A49" s="12" t="s">
        <v>31</v>
      </c>
    </row>
    <row r="50" spans="1:1">
      <c r="A50" s="12" t="s">
        <v>27</v>
      </c>
    </row>
    <row r="51" spans="1:1">
      <c r="A51" s="12" t="s">
        <v>55</v>
      </c>
    </row>
    <row r="52" spans="1:1">
      <c r="A52" s="12" t="s">
        <v>42</v>
      </c>
    </row>
    <row r="53" spans="1:1">
      <c r="A53" s="12" t="s">
        <v>30</v>
      </c>
    </row>
    <row r="54" spans="1:1">
      <c r="A54" s="12" t="s">
        <v>53</v>
      </c>
    </row>
    <row r="55" spans="1:1">
      <c r="A55" s="12" t="s">
        <v>50</v>
      </c>
    </row>
    <row r="56" spans="1:1">
      <c r="A56" s="12" t="s">
        <v>62</v>
      </c>
    </row>
    <row r="57" spans="1:1">
      <c r="A57" s="12" t="s">
        <v>54</v>
      </c>
    </row>
    <row r="58" spans="1:1">
      <c r="A58" s="12" t="s">
        <v>39</v>
      </c>
    </row>
    <row r="59" spans="1:1">
      <c r="A59" s="12" t="s">
        <v>36</v>
      </c>
    </row>
    <row r="60" spans="1:1">
      <c r="A60" s="12" t="s">
        <v>32</v>
      </c>
    </row>
    <row r="61" spans="1:1">
      <c r="A61" s="12" t="s">
        <v>37</v>
      </c>
    </row>
    <row r="62" spans="1:1">
      <c r="A62" s="12" t="s">
        <v>34</v>
      </c>
    </row>
    <row r="63" spans="1:1">
      <c r="A63" s="12" t="s">
        <v>48</v>
      </c>
    </row>
    <row r="64" spans="1:1">
      <c r="A64" s="12" t="s">
        <v>43</v>
      </c>
    </row>
    <row r="65" spans="1:1">
      <c r="A65" s="12" t="s">
        <v>26</v>
      </c>
    </row>
    <row r="66" spans="1:1">
      <c r="A66" s="12" t="s">
        <v>52</v>
      </c>
    </row>
    <row r="67" spans="1:1">
      <c r="A67" s="12" t="s">
        <v>56</v>
      </c>
    </row>
    <row r="68" spans="1:1">
      <c r="A68" s="12" t="s">
        <v>49</v>
      </c>
    </row>
    <row r="69" spans="1:1">
      <c r="A69" s="12" t="s">
        <v>44</v>
      </c>
    </row>
    <row r="70" spans="1:1">
      <c r="A70" s="12" t="s">
        <v>46</v>
      </c>
    </row>
    <row r="71" spans="1:1">
      <c r="A71" s="12" t="s">
        <v>60</v>
      </c>
    </row>
    <row r="72" spans="1:1">
      <c r="A72" s="12" t="s">
        <v>61</v>
      </c>
    </row>
    <row r="73" spans="1:1">
      <c r="A73" s="12" t="s">
        <v>47</v>
      </c>
    </row>
    <row r="74" spans="1:1">
      <c r="A74" s="12" t="s">
        <v>28</v>
      </c>
    </row>
    <row r="75" spans="1:1">
      <c r="A75" s="12" t="s">
        <v>40</v>
      </c>
    </row>
    <row r="76" spans="1:1">
      <c r="A76" s="12" t="s">
        <v>41</v>
      </c>
    </row>
    <row r="77" spans="1:1">
      <c r="A77" s="12" t="s">
        <v>58</v>
      </c>
    </row>
    <row r="78" spans="1:1">
      <c r="A78" s="12" t="s">
        <v>57</v>
      </c>
    </row>
    <row r="79" spans="1:1">
      <c r="A79" s="12" t="s">
        <v>59</v>
      </c>
    </row>
    <row r="80" spans="1:1">
      <c r="A80" s="12" t="s">
        <v>35</v>
      </c>
    </row>
    <row r="81" spans="1:1">
      <c r="A81" s="12" t="s">
        <v>38</v>
      </c>
    </row>
    <row r="82" spans="1:1">
      <c r="A82" s="12" t="s">
        <v>33</v>
      </c>
    </row>
    <row r="83" spans="1:1">
      <c r="A83" s="1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Questions</vt:lpstr>
      <vt:lpstr>RAW data</vt:lpstr>
      <vt:lpstr>data Edit</vt:lpstr>
      <vt:lpstr>Pivot</vt:lpstr>
      <vt:lpstr>'data Edit'!ARTÍCULOS</vt:lpstr>
      <vt:lpstr>'RAW data'!ARTÍCULOS</vt:lpstr>
      <vt:lpstr>'data Edit'!data</vt:lpstr>
      <vt:lpstr>data</vt:lpstr>
      <vt:lpstr>'data Edit'!miLista</vt:lpstr>
      <vt:lpstr>miLista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Guillermo Fiallo Montero</cp:lastModifiedBy>
  <cp:lastPrinted>2002-01-29T18:41:44Z</cp:lastPrinted>
  <dcterms:created xsi:type="dcterms:W3CDTF">2003-03-25T12:01:58Z</dcterms:created>
  <dcterms:modified xsi:type="dcterms:W3CDTF">2025-06-11T14:26:29Z</dcterms:modified>
</cp:coreProperties>
</file>