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C34" i="1"/>
  <c r="C18" i="1"/>
  <c r="J13" i="1"/>
  <c r="I13" i="1"/>
  <c r="H13" i="1"/>
  <c r="G13" i="1"/>
  <c r="F13" i="1"/>
  <c r="E13" i="1"/>
  <c r="D13" i="1"/>
  <c r="C13" i="1"/>
  <c r="B13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E11" i="1"/>
  <c r="D11" i="1"/>
  <c r="C11" i="1"/>
  <c r="B11" i="1"/>
  <c r="J10" i="1"/>
  <c r="I10" i="1"/>
  <c r="H10" i="1"/>
  <c r="G10" i="1"/>
  <c r="F10" i="1"/>
  <c r="E10" i="1"/>
  <c r="D10" i="1"/>
  <c r="C10" i="1"/>
  <c r="I8" i="1"/>
  <c r="H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J8" i="1" s="1"/>
  <c r="I5" i="1"/>
  <c r="H5" i="1"/>
  <c r="G5" i="1"/>
  <c r="G8" i="1" s="1"/>
  <c r="F5" i="1"/>
  <c r="F8" i="1" s="1"/>
  <c r="E5" i="1"/>
  <c r="E8" i="1" s="1"/>
  <c r="D5" i="1"/>
  <c r="D8" i="1" s="1"/>
  <c r="B5" i="1"/>
  <c r="C5" i="1"/>
  <c r="C8" i="1" s="1"/>
  <c r="J4" i="1"/>
  <c r="I4" i="1"/>
  <c r="H4" i="1"/>
  <c r="G4" i="1"/>
  <c r="F4" i="1"/>
  <c r="E4" i="1"/>
  <c r="D4" i="1"/>
  <c r="C4" i="1"/>
  <c r="B4" i="1"/>
  <c r="K2" i="1"/>
  <c r="C33" i="1" s="1"/>
  <c r="K3" i="1"/>
  <c r="A18" i="1" l="1"/>
  <c r="K6" i="1"/>
  <c r="K7" i="1"/>
  <c r="K13" i="1"/>
  <c r="D17" i="1" s="1"/>
  <c r="K12" i="1"/>
  <c r="B17" i="1" s="1"/>
  <c r="K5" i="1"/>
  <c r="C32" i="1" s="1"/>
  <c r="K4" i="1"/>
  <c r="K11" i="1"/>
  <c r="C17" i="1" s="1"/>
  <c r="D16" i="1"/>
  <c r="D33" i="1"/>
  <c r="A32" i="1"/>
  <c r="A34" i="1"/>
  <c r="A33" i="1"/>
  <c r="B32" i="1"/>
  <c r="D18" i="1"/>
  <c r="D34" i="1"/>
  <c r="B8" i="1"/>
  <c r="K8" i="1" s="1"/>
  <c r="C16" i="1"/>
  <c r="B34" i="1"/>
  <c r="K10" i="1"/>
  <c r="B33" i="1" l="1"/>
  <c r="B18" i="1"/>
  <c r="A36" i="1" a="1"/>
  <c r="A36" i="1" s="1"/>
  <c r="A16" i="1"/>
  <c r="D32" i="1"/>
  <c r="B16" i="1"/>
  <c r="A20" i="1" s="1" a="1"/>
  <c r="A17" i="1"/>
  <c r="B38" i="1" l="1"/>
  <c r="A37" i="1"/>
  <c r="D36" i="1" s="1" a="1"/>
  <c r="D36" i="1" s="1"/>
  <c r="B36" i="1"/>
  <c r="C36" i="1"/>
  <c r="C38" i="1"/>
  <c r="A38" i="1"/>
  <c r="C37" i="1"/>
  <c r="B37" i="1"/>
  <c r="A20" i="1"/>
  <c r="B22" i="1"/>
  <c r="A22" i="1"/>
  <c r="C21" i="1"/>
  <c r="B21" i="1"/>
  <c r="C22" i="1"/>
  <c r="A21" i="1"/>
  <c r="B20" i="1"/>
  <c r="C20" i="1"/>
  <c r="D37" i="1" l="1"/>
  <c r="B41" i="1" s="1"/>
  <c r="D38" i="1"/>
  <c r="B42" i="1" s="1"/>
  <c r="B43" i="1"/>
  <c r="D43" i="1"/>
  <c r="D44" i="1" s="1"/>
  <c r="D45" i="1" s="1"/>
  <c r="C43" i="1"/>
  <c r="C44" i="1" s="1"/>
  <c r="C45" i="1" s="1"/>
  <c r="B40" i="1"/>
  <c r="J43" i="1"/>
  <c r="J44" i="1" s="1"/>
  <c r="J45" i="1" s="1"/>
  <c r="I43" i="1"/>
  <c r="I44" i="1" s="1"/>
  <c r="I45" i="1" s="1"/>
  <c r="H43" i="1"/>
  <c r="H44" i="1" s="1"/>
  <c r="H45" i="1" s="1"/>
  <c r="G43" i="1"/>
  <c r="G44" i="1" s="1"/>
  <c r="G45" i="1" s="1"/>
  <c r="F43" i="1"/>
  <c r="F44" i="1" s="1"/>
  <c r="F45" i="1" s="1"/>
  <c r="D20" i="1" a="1"/>
  <c r="D20" i="1" s="1"/>
  <c r="B24" i="1" s="1"/>
  <c r="E43" i="1" l="1"/>
  <c r="E44" i="1" s="1"/>
  <c r="E45" i="1" s="1"/>
  <c r="B44" i="1"/>
  <c r="D22" i="1"/>
  <c r="B26" i="1" s="1"/>
  <c r="D21" i="1"/>
  <c r="B25" i="1" s="1"/>
  <c r="E14" i="1" s="1"/>
  <c r="E28" i="1" s="1"/>
  <c r="E29" i="1" s="1"/>
  <c r="G14" i="1"/>
  <c r="G28" i="1" s="1"/>
  <c r="G29" i="1" s="1"/>
  <c r="F14" i="1"/>
  <c r="F28" i="1" s="1"/>
  <c r="F29" i="1" s="1"/>
  <c r="D14" i="1"/>
  <c r="D28" i="1" s="1"/>
  <c r="D29" i="1" s="1"/>
  <c r="I14" i="1"/>
  <c r="I28" i="1" s="1"/>
  <c r="I29" i="1" s="1"/>
  <c r="K43" i="1" l="1"/>
  <c r="J14" i="1"/>
  <c r="J28" i="1" s="1"/>
  <c r="J29" i="1" s="1"/>
  <c r="H14" i="1"/>
  <c r="H28" i="1" s="1"/>
  <c r="H29" i="1" s="1"/>
  <c r="B14" i="1"/>
  <c r="C14" i="1"/>
  <c r="C28" i="1" s="1"/>
  <c r="C29" i="1" s="1"/>
  <c r="B45" i="1"/>
  <c r="K45" i="1" s="1"/>
  <c r="K44" i="1"/>
  <c r="B28" i="1"/>
  <c r="K14" i="1"/>
  <c r="B29" i="1" l="1"/>
  <c r="K29" i="1" s="1"/>
  <c r="K28" i="1"/>
</calcChain>
</file>

<file path=xl/sharedStrings.xml><?xml version="1.0" encoding="utf-8"?>
<sst xmlns="http://schemas.openxmlformats.org/spreadsheetml/2006/main" count="37" uniqueCount="31">
  <si>
    <t>Ронгинский Фёдор. Вариант 15.</t>
  </si>
  <si>
    <t>x</t>
  </si>
  <si>
    <t>y</t>
  </si>
  <si>
    <t>x*y</t>
  </si>
  <si>
    <t>x^2</t>
  </si>
  <si>
    <t>a</t>
  </si>
  <si>
    <t>b</t>
  </si>
  <si>
    <t>n</t>
  </si>
  <si>
    <t>x^4</t>
  </si>
  <si>
    <t>x^3</t>
  </si>
  <si>
    <t>x^2*y</t>
  </si>
  <si>
    <t>сумма</t>
  </si>
  <si>
    <t>e^(-x)</t>
  </si>
  <si>
    <t>x*(e^-x)</t>
  </si>
  <si>
    <t>e^(-2x)</t>
  </si>
  <si>
    <t>y*e^(-x)</t>
  </si>
  <si>
    <t>c</t>
  </si>
  <si>
    <t>y кв</t>
  </si>
  <si>
    <t>d</t>
  </si>
  <si>
    <t>d^2</t>
  </si>
  <si>
    <t>матрица для 6-го закона</t>
  </si>
  <si>
    <t>обратная матрица для 6-го закона</t>
  </si>
  <si>
    <t>значения 6-го закона</t>
  </si>
  <si>
    <t>отклонение и квадрат отклонения 6-го закона</t>
  </si>
  <si>
    <t>обратная матрица для 1-го закона</t>
  </si>
  <si>
    <t>значения 1-го закона</t>
  </si>
  <si>
    <t>отклонение и квадрат отклонения 1-го закона</t>
  </si>
  <si>
    <t>невязка</t>
  </si>
  <si>
    <t>y эксп</t>
  </si>
  <si>
    <t>матрица для 1-го закона</t>
  </si>
  <si>
    <t>Вывод: из 2-х законов наиболее оптимальным является y=-0,22*x^2+1,37*x-4 с невязкой 0,011000855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</si>
</sst>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1" fillId="0" borderId="5" xfId="0" applyFont="1" applyFill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Точки</a:t>
            </a:r>
            <a:r>
              <a:rPr lang="ru-RU" baseline="0"/>
              <a:t> графика функции</a:t>
            </a:r>
            <a:r>
              <a:rPr lang="en-US" baseline="0"/>
              <a:t> y=f(x)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Sheet1!$B$2:$J$2</c:f>
              <c:numCache>
                <c:formatCode>General</c:formatCode>
                <c:ptCount val="9"/>
                <c:pt idx="0">
                  <c:v>8.8999999999999996E-2</c:v>
                </c:pt>
                <c:pt idx="1">
                  <c:v>0.42899999999999999</c:v>
                </c:pt>
                <c:pt idx="2">
                  <c:v>0.76900000000000002</c:v>
                </c:pt>
                <c:pt idx="3">
                  <c:v>1.109</c:v>
                </c:pt>
                <c:pt idx="4">
                  <c:v>1.4490000000000001</c:v>
                </c:pt>
                <c:pt idx="5">
                  <c:v>1.7889999999999999</c:v>
                </c:pt>
                <c:pt idx="6">
                  <c:v>2.129</c:v>
                </c:pt>
                <c:pt idx="7">
                  <c:v>2.4689999999999999</c:v>
                </c:pt>
                <c:pt idx="8">
                  <c:v>2.8090000000000002</c:v>
                </c:pt>
              </c:numCache>
            </c:numRef>
          </c:xVal>
          <c:yVal>
            <c:numRef>
              <c:f>Sheet1!$B$3:$J$3</c:f>
              <c:numCache>
                <c:formatCode>General</c:formatCode>
                <c:ptCount val="9"/>
                <c:pt idx="0">
                  <c:v>-3.8559999999999999</c:v>
                </c:pt>
                <c:pt idx="1">
                  <c:v>-3.4740000000000002</c:v>
                </c:pt>
                <c:pt idx="2">
                  <c:v>-3.109</c:v>
                </c:pt>
                <c:pt idx="3">
                  <c:v>-2.673</c:v>
                </c:pt>
                <c:pt idx="4">
                  <c:v>-2.524</c:v>
                </c:pt>
                <c:pt idx="5">
                  <c:v>-2.2480000000000002</c:v>
                </c:pt>
                <c:pt idx="6">
                  <c:v>-2.0819999999999999</c:v>
                </c:pt>
                <c:pt idx="7">
                  <c:v>-1.998</c:v>
                </c:pt>
                <c:pt idx="8">
                  <c:v>-1.9079999999999999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204312"/>
        <c:axId val="538202744"/>
      </c:scatterChart>
      <c:valAx>
        <c:axId val="53820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202744"/>
        <c:crosses val="autoZero"/>
        <c:crossBetween val="midCat"/>
      </c:valAx>
      <c:valAx>
        <c:axId val="53820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8204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</a:t>
            </a:r>
            <a:r>
              <a:rPr lang="ru-RU"/>
              <a:t>й</a:t>
            </a:r>
            <a:r>
              <a:rPr lang="ru-RU" baseline="0"/>
              <a:t> закон</a:t>
            </a:r>
            <a:r>
              <a:rPr lang="en-US" baseline="0"/>
              <a:t>: a</a:t>
            </a:r>
            <a:r>
              <a:rPr lang="ru-RU" baseline="0"/>
              <a:t>*</a:t>
            </a:r>
            <a:r>
              <a:rPr lang="en-US" baseline="0"/>
              <a:t>x^2+b</a:t>
            </a:r>
            <a:r>
              <a:rPr lang="ru-RU" baseline="0"/>
              <a:t>*</a:t>
            </a:r>
            <a:r>
              <a:rPr lang="en-US" baseline="0"/>
              <a:t>x+c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Sheet1!$B$2:$J$2</c:f>
              <c:numCache>
                <c:formatCode>General</c:formatCode>
                <c:ptCount val="9"/>
                <c:pt idx="0">
                  <c:v>8.8999999999999996E-2</c:v>
                </c:pt>
                <c:pt idx="1">
                  <c:v>0.42899999999999999</c:v>
                </c:pt>
                <c:pt idx="2">
                  <c:v>0.76900000000000002</c:v>
                </c:pt>
                <c:pt idx="3">
                  <c:v>1.109</c:v>
                </c:pt>
                <c:pt idx="4">
                  <c:v>1.4490000000000001</c:v>
                </c:pt>
                <c:pt idx="5">
                  <c:v>1.7889999999999999</c:v>
                </c:pt>
                <c:pt idx="6">
                  <c:v>2.129</c:v>
                </c:pt>
                <c:pt idx="7">
                  <c:v>2.4689999999999999</c:v>
                </c:pt>
                <c:pt idx="8">
                  <c:v>2.8090000000000002</c:v>
                </c:pt>
              </c:numCache>
            </c:numRef>
          </c:xVal>
          <c:yVal>
            <c:numRef>
              <c:f>Sheet1!$B$3:$J$3</c:f>
              <c:numCache>
                <c:formatCode>General</c:formatCode>
                <c:ptCount val="9"/>
                <c:pt idx="0">
                  <c:v>-3.8559999999999999</c:v>
                </c:pt>
                <c:pt idx="1">
                  <c:v>-3.4740000000000002</c:v>
                </c:pt>
                <c:pt idx="2">
                  <c:v>-3.109</c:v>
                </c:pt>
                <c:pt idx="3">
                  <c:v>-2.673</c:v>
                </c:pt>
                <c:pt idx="4">
                  <c:v>-2.524</c:v>
                </c:pt>
                <c:pt idx="5">
                  <c:v>-2.2480000000000002</c:v>
                </c:pt>
                <c:pt idx="6">
                  <c:v>-2.0819999999999999</c:v>
                </c:pt>
                <c:pt idx="7">
                  <c:v>-1.998</c:v>
                </c:pt>
                <c:pt idx="8">
                  <c:v>-1.9079999999999999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Sheet1!$B$2:$J$2</c:f>
              <c:numCache>
                <c:formatCode>General</c:formatCode>
                <c:ptCount val="9"/>
                <c:pt idx="0">
                  <c:v>8.8999999999999996E-2</c:v>
                </c:pt>
                <c:pt idx="1">
                  <c:v>0.42899999999999999</c:v>
                </c:pt>
                <c:pt idx="2">
                  <c:v>0.76900000000000002</c:v>
                </c:pt>
                <c:pt idx="3">
                  <c:v>1.109</c:v>
                </c:pt>
                <c:pt idx="4">
                  <c:v>1.4490000000000001</c:v>
                </c:pt>
                <c:pt idx="5">
                  <c:v>1.7889999999999999</c:v>
                </c:pt>
                <c:pt idx="6">
                  <c:v>2.129</c:v>
                </c:pt>
                <c:pt idx="7">
                  <c:v>2.4689999999999999</c:v>
                </c:pt>
                <c:pt idx="8">
                  <c:v>2.8090000000000002</c:v>
                </c:pt>
              </c:numCache>
            </c:numRef>
          </c:xVal>
          <c:yVal>
            <c:numRef>
              <c:f>Sheet1!$B$43:$K$43</c:f>
              <c:numCache>
                <c:formatCode>General</c:formatCode>
                <c:ptCount val="10"/>
                <c:pt idx="0">
                  <c:v>-3.8751151515151578</c:v>
                </c:pt>
                <c:pt idx="1">
                  <c:v>-3.4480787878787873</c:v>
                </c:pt>
                <c:pt idx="2">
                  <c:v>-3.0730575757575691</c:v>
                </c:pt>
                <c:pt idx="3">
                  <c:v>-2.7500515151515019</c:v>
                </c:pt>
                <c:pt idx="4">
                  <c:v>-2.4790606060605875</c:v>
                </c:pt>
                <c:pt idx="5">
                  <c:v>-2.260084848484825</c:v>
                </c:pt>
                <c:pt idx="6">
                  <c:v>-2.0931242424242136</c:v>
                </c:pt>
                <c:pt idx="7">
                  <c:v>-1.9781787878787549</c:v>
                </c:pt>
                <c:pt idx="8">
                  <c:v>-1.9152484848484486</c:v>
                </c:pt>
                <c:pt idx="9">
                  <c:v>-23.871999999999844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960648"/>
        <c:axId val="604957512"/>
      </c:scatterChart>
      <c:valAx>
        <c:axId val="60496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957512"/>
        <c:crosses val="autoZero"/>
        <c:crossBetween val="midCat"/>
      </c:valAx>
      <c:valAx>
        <c:axId val="60495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960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6-</a:t>
            </a:r>
            <a:r>
              <a:rPr lang="ru-RU"/>
              <a:t>й</a:t>
            </a:r>
            <a:r>
              <a:rPr lang="ru-RU" baseline="0"/>
              <a:t> закон</a:t>
            </a:r>
            <a:r>
              <a:rPr lang="en-US" baseline="0"/>
              <a:t>:</a:t>
            </a:r>
            <a:r>
              <a:rPr lang="ru-RU" baseline="0"/>
              <a:t> </a:t>
            </a:r>
            <a:r>
              <a:rPr lang="en-US" baseline="0"/>
              <a:t>a*x+b*e^(-x)+c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Sheet1!$B$2:$J$2</c:f>
              <c:numCache>
                <c:formatCode>General</c:formatCode>
                <c:ptCount val="9"/>
                <c:pt idx="0">
                  <c:v>8.8999999999999996E-2</c:v>
                </c:pt>
                <c:pt idx="1">
                  <c:v>0.42899999999999999</c:v>
                </c:pt>
                <c:pt idx="2">
                  <c:v>0.76900000000000002</c:v>
                </c:pt>
                <c:pt idx="3">
                  <c:v>1.109</c:v>
                </c:pt>
                <c:pt idx="4">
                  <c:v>1.4490000000000001</c:v>
                </c:pt>
                <c:pt idx="5">
                  <c:v>1.7889999999999999</c:v>
                </c:pt>
                <c:pt idx="6">
                  <c:v>2.129</c:v>
                </c:pt>
                <c:pt idx="7">
                  <c:v>2.4689999999999999</c:v>
                </c:pt>
                <c:pt idx="8">
                  <c:v>2.8090000000000002</c:v>
                </c:pt>
              </c:numCache>
            </c:numRef>
          </c:xVal>
          <c:yVal>
            <c:numRef>
              <c:f>Sheet1!$B$3:$J$3</c:f>
              <c:numCache>
                <c:formatCode>General</c:formatCode>
                <c:ptCount val="9"/>
                <c:pt idx="0">
                  <c:v>-3.8559999999999999</c:v>
                </c:pt>
                <c:pt idx="1">
                  <c:v>-3.4740000000000002</c:v>
                </c:pt>
                <c:pt idx="2">
                  <c:v>-3.109</c:v>
                </c:pt>
                <c:pt idx="3">
                  <c:v>-2.673</c:v>
                </c:pt>
                <c:pt idx="4">
                  <c:v>-2.524</c:v>
                </c:pt>
                <c:pt idx="5">
                  <c:v>-2.2480000000000002</c:v>
                </c:pt>
                <c:pt idx="6">
                  <c:v>-2.0819999999999999</c:v>
                </c:pt>
                <c:pt idx="7">
                  <c:v>-1.998</c:v>
                </c:pt>
                <c:pt idx="8">
                  <c:v>-1.9079999999999999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Sheet1!$B$2:$J$2</c:f>
              <c:numCache>
                <c:formatCode>General</c:formatCode>
                <c:ptCount val="9"/>
                <c:pt idx="0">
                  <c:v>8.8999999999999996E-2</c:v>
                </c:pt>
                <c:pt idx="1">
                  <c:v>0.42899999999999999</c:v>
                </c:pt>
                <c:pt idx="2">
                  <c:v>0.76900000000000002</c:v>
                </c:pt>
                <c:pt idx="3">
                  <c:v>1.109</c:v>
                </c:pt>
                <c:pt idx="4">
                  <c:v>1.4490000000000001</c:v>
                </c:pt>
                <c:pt idx="5">
                  <c:v>1.7889999999999999</c:v>
                </c:pt>
                <c:pt idx="6">
                  <c:v>2.129</c:v>
                </c:pt>
                <c:pt idx="7">
                  <c:v>2.4689999999999999</c:v>
                </c:pt>
                <c:pt idx="8">
                  <c:v>2.8090000000000002</c:v>
                </c:pt>
              </c:numCache>
            </c:numRef>
          </c:xVal>
          <c:yVal>
            <c:numRef>
              <c:f>Sheet1!$B$14:$J$14</c:f>
              <c:numCache>
                <c:formatCode>General</c:formatCode>
                <c:ptCount val="9"/>
                <c:pt idx="0">
                  <c:v>-3.9109361610495412</c:v>
                </c:pt>
                <c:pt idx="1">
                  <c:v>-3.4128977591523455</c:v>
                </c:pt>
                <c:pt idx="2">
                  <c:v>-3.0319944864950541</c:v>
                </c:pt>
                <c:pt idx="3">
                  <c:v>-2.7344645225836892</c:v>
                </c:pt>
                <c:pt idx="4">
                  <c:v>-2.4962772055481994</c:v>
                </c:pt>
                <c:pt idx="5">
                  <c:v>-2.3003282234331386</c:v>
                </c:pt>
                <c:pt idx="6">
                  <c:v>-2.1344432345973465</c:v>
                </c:pt>
                <c:pt idx="7">
                  <c:v>-1.9899569039614731</c:v>
                </c:pt>
                <c:pt idx="8">
                  <c:v>-1.860701503179242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446064"/>
        <c:axId val="426444888"/>
      </c:scatterChart>
      <c:valAx>
        <c:axId val="42644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444888"/>
        <c:crosses val="autoZero"/>
        <c:crossBetween val="midCat"/>
      </c:valAx>
      <c:valAx>
        <c:axId val="42644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44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</xdr:row>
      <xdr:rowOff>4762</xdr:rowOff>
    </xdr:from>
    <xdr:to>
      <xdr:col>19</xdr:col>
      <xdr:colOff>314325</xdr:colOff>
      <xdr:row>15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33617</xdr:colOff>
      <xdr:row>1</xdr:row>
      <xdr:rowOff>12325</xdr:rowOff>
    </xdr:from>
    <xdr:to>
      <xdr:col>27</xdr:col>
      <xdr:colOff>369793</xdr:colOff>
      <xdr:row>15</xdr:row>
      <xdr:rowOff>88525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22412</xdr:colOff>
      <xdr:row>16</xdr:row>
      <xdr:rowOff>12326</xdr:rowOff>
    </xdr:from>
    <xdr:to>
      <xdr:col>27</xdr:col>
      <xdr:colOff>358588</xdr:colOff>
      <xdr:row>30</xdr:row>
      <xdr:rowOff>88526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4" zoomScale="85" zoomScaleNormal="85" workbookViewId="0">
      <selection activeCell="R31" sqref="R31"/>
    </sheetView>
  </sheetViews>
  <sheetFormatPr defaultRowHeight="15" x14ac:dyDescent="0.25"/>
  <cols>
    <col min="2" max="2" width="12" bestFit="1" customWidth="1"/>
    <col min="9" max="9" width="12" bestFit="1" customWidth="1"/>
    <col min="10" max="10" width="12.28515625" bestFit="1" customWidth="1"/>
    <col min="11" max="11" width="12.85546875" bestFit="1" customWidth="1"/>
  </cols>
  <sheetData>
    <row r="1" spans="1:11" x14ac:dyDescent="0.25">
      <c r="A1" s="1" t="s">
        <v>0</v>
      </c>
      <c r="B1" s="2"/>
      <c r="C1" s="2"/>
      <c r="D1" s="3"/>
      <c r="K1" s="4" t="s">
        <v>11</v>
      </c>
    </row>
    <row r="2" spans="1:11" x14ac:dyDescent="0.25">
      <c r="A2" s="7" t="s">
        <v>1</v>
      </c>
      <c r="B2" s="4">
        <v>8.8999999999999996E-2</v>
      </c>
      <c r="C2" s="4">
        <v>0.42899999999999999</v>
      </c>
      <c r="D2" s="4">
        <v>0.76900000000000002</v>
      </c>
      <c r="E2" s="4">
        <v>1.109</v>
      </c>
      <c r="F2" s="4">
        <v>1.4490000000000001</v>
      </c>
      <c r="G2" s="4">
        <v>1.7889999999999999</v>
      </c>
      <c r="H2" s="4">
        <v>2.129</v>
      </c>
      <c r="I2" s="4">
        <v>2.4689999999999999</v>
      </c>
      <c r="J2" s="4">
        <v>2.8090000000000002</v>
      </c>
      <c r="K2" s="7">
        <f>SUM(B2:J2)</f>
        <v>13.041</v>
      </c>
    </row>
    <row r="3" spans="1:11" x14ac:dyDescent="0.25">
      <c r="A3" s="7" t="s">
        <v>2</v>
      </c>
      <c r="B3" s="5">
        <v>-3.8559999999999999</v>
      </c>
      <c r="C3" s="5">
        <v>-3.4740000000000002</v>
      </c>
      <c r="D3" s="5">
        <v>-3.109</v>
      </c>
      <c r="E3" s="5">
        <v>-2.673</v>
      </c>
      <c r="F3" s="5">
        <v>-2.524</v>
      </c>
      <c r="G3" s="5">
        <v>-2.2480000000000002</v>
      </c>
      <c r="H3" s="5">
        <v>-2.0819999999999999</v>
      </c>
      <c r="I3" s="5">
        <v>-1.998</v>
      </c>
      <c r="J3" s="5">
        <v>-1.9079999999999999</v>
      </c>
      <c r="K3" s="7">
        <f>SUM(B3:J3)</f>
        <v>-23.872000000000003</v>
      </c>
    </row>
    <row r="4" spans="1:11" x14ac:dyDescent="0.25">
      <c r="A4" s="7" t="s">
        <v>3</v>
      </c>
      <c r="B4" s="4">
        <f>B2*B3</f>
        <v>-0.34318399999999999</v>
      </c>
      <c r="C4" s="4">
        <f>C2*C3</f>
        <v>-1.4903459999999999</v>
      </c>
      <c r="D4" s="4">
        <f>D2*D3</f>
        <v>-2.3908209999999999</v>
      </c>
      <c r="E4" s="4">
        <f>E2*E3</f>
        <v>-2.9643570000000001</v>
      </c>
      <c r="F4" s="4">
        <f>F2*F3</f>
        <v>-3.6572760000000004</v>
      </c>
      <c r="G4" s="4">
        <f>G2*G3</f>
        <v>-4.0216720000000006</v>
      </c>
      <c r="H4" s="4">
        <f>H2*H3</f>
        <v>-4.4325779999999995</v>
      </c>
      <c r="I4" s="4">
        <f>I2*I3</f>
        <v>-4.9330619999999996</v>
      </c>
      <c r="J4" s="4">
        <f>J2*J3</f>
        <v>-5.359572</v>
      </c>
      <c r="K4" s="7">
        <f>SUM(B4:J4)</f>
        <v>-29.592868000000003</v>
      </c>
    </row>
    <row r="5" spans="1:11" x14ac:dyDescent="0.25">
      <c r="A5" s="6" t="s">
        <v>4</v>
      </c>
      <c r="B5" s="4">
        <f>B2^2</f>
        <v>7.9209999999999992E-3</v>
      </c>
      <c r="C5" s="4">
        <f>C2^2</f>
        <v>0.18404099999999998</v>
      </c>
      <c r="D5" s="4">
        <f>D2^2</f>
        <v>0.59136100000000003</v>
      </c>
      <c r="E5" s="4">
        <f>E2^2</f>
        <v>1.229881</v>
      </c>
      <c r="F5" s="4">
        <f>F2^2</f>
        <v>2.0996010000000003</v>
      </c>
      <c r="G5" s="4">
        <f>G2^2</f>
        <v>3.2005209999999997</v>
      </c>
      <c r="H5" s="4">
        <f>H2^2</f>
        <v>4.5326409999999999</v>
      </c>
      <c r="I5" s="4">
        <f>I2^2</f>
        <v>6.0959609999999991</v>
      </c>
      <c r="J5" s="4">
        <f>J2^2</f>
        <v>7.8904810000000012</v>
      </c>
      <c r="K5" s="7">
        <f>SUM(B5:J5)</f>
        <v>25.832408999999998</v>
      </c>
    </row>
    <row r="6" spans="1:11" x14ac:dyDescent="0.25">
      <c r="A6" s="6" t="s">
        <v>9</v>
      </c>
      <c r="B6" s="8">
        <f>B2^3</f>
        <v>7.0496899999999995E-4</v>
      </c>
      <c r="C6" s="4">
        <f>C2^3</f>
        <v>7.8953588999999991E-2</v>
      </c>
      <c r="D6" s="4">
        <f>D2^3</f>
        <v>0.45475660900000003</v>
      </c>
      <c r="E6" s="4">
        <f>E2^3</f>
        <v>1.3639380290000001</v>
      </c>
      <c r="F6" s="4">
        <f>F2^3</f>
        <v>3.0423218490000004</v>
      </c>
      <c r="G6" s="4">
        <f>G2^3</f>
        <v>5.7257320689999993</v>
      </c>
      <c r="H6" s="4">
        <f>H2^3</f>
        <v>9.6499926889999994</v>
      </c>
      <c r="I6" s="4">
        <f>I2^3</f>
        <v>15.050927708999996</v>
      </c>
      <c r="J6" s="4">
        <f>J2^3</f>
        <v>22.164361129000003</v>
      </c>
      <c r="K6" s="7">
        <f>SUM(B6:J6)</f>
        <v>57.531688641000002</v>
      </c>
    </row>
    <row r="7" spans="1:11" x14ac:dyDescent="0.25">
      <c r="A7" s="7" t="s">
        <v>8</v>
      </c>
      <c r="B7" s="4">
        <f>B2^4</f>
        <v>6.2742240999999989E-5</v>
      </c>
      <c r="C7" s="4">
        <f>C2^4</f>
        <v>3.3871089680999993E-2</v>
      </c>
      <c r="D7" s="4">
        <f>D2^4</f>
        <v>0.34970783232100006</v>
      </c>
      <c r="E7" s="4">
        <f>E2^4</f>
        <v>1.5126072741609999</v>
      </c>
      <c r="F7" s="4">
        <f>F2^4</f>
        <v>4.4083243592010009</v>
      </c>
      <c r="G7" s="4">
        <f>G2^4</f>
        <v>10.243334671440998</v>
      </c>
      <c r="H7" s="4">
        <f>H2^4</f>
        <v>20.544834434881</v>
      </c>
      <c r="I7" s="4">
        <f>I2^4</f>
        <v>37.160740513520992</v>
      </c>
      <c r="J7" s="4">
        <f>J2^4</f>
        <v>62.259690411361021</v>
      </c>
      <c r="K7" s="7">
        <f>SUM(B7:J7)</f>
        <v>136.51317332880902</v>
      </c>
    </row>
    <row r="8" spans="1:11" x14ac:dyDescent="0.25">
      <c r="A8" s="7" t="s">
        <v>10</v>
      </c>
      <c r="B8" s="4">
        <f>B5*B3</f>
        <v>-3.0543375999999997E-2</v>
      </c>
      <c r="C8" s="4">
        <f>C5*C3</f>
        <v>-0.63935843399999992</v>
      </c>
      <c r="D8" s="4">
        <f>D5*D3</f>
        <v>-1.838541349</v>
      </c>
      <c r="E8" s="4">
        <f>E5*E3</f>
        <v>-3.2874719130000001</v>
      </c>
      <c r="F8" s="4">
        <f>F5*F3</f>
        <v>-5.2993929240000011</v>
      </c>
      <c r="G8" s="4">
        <f>G5*G3</f>
        <v>-7.1947712079999997</v>
      </c>
      <c r="H8" s="4">
        <f>H5*H3</f>
        <v>-9.4369585619999992</v>
      </c>
      <c r="I8" s="4">
        <f>I5*I3</f>
        <v>-12.179730077999999</v>
      </c>
      <c r="J8" s="4">
        <f>J5*J3</f>
        <v>-15.055037748000002</v>
      </c>
      <c r="K8" s="7">
        <f>SUM(B8:J8)</f>
        <v>-54.961805592000005</v>
      </c>
    </row>
    <row r="9" spans="1:11" x14ac:dyDescent="0.25">
      <c r="A9" s="9" t="s">
        <v>7</v>
      </c>
      <c r="B9" s="5">
        <v>9</v>
      </c>
    </row>
    <row r="10" spans="1:11" x14ac:dyDescent="0.25">
      <c r="A10" s="6" t="s">
        <v>13</v>
      </c>
      <c r="B10" s="4">
        <f>B2*EXP(-B2)</f>
        <v>8.1421256048126223E-2</v>
      </c>
      <c r="C10" s="4">
        <f>C2*EXP(-C2)</f>
        <v>0.27934760961866295</v>
      </c>
      <c r="D10" s="4">
        <f>D2*EXP(-D2)</f>
        <v>0.35641328466874816</v>
      </c>
      <c r="E10" s="4">
        <f>E2*EXP(-E2)</f>
        <v>0.36584655152158968</v>
      </c>
      <c r="F10" s="4">
        <f>F2*EXP(-F2)</f>
        <v>0.34023240979819735</v>
      </c>
      <c r="G10" s="4">
        <f>G2*EXP(-G2)</f>
        <v>0.29899058467353634</v>
      </c>
      <c r="H10" s="4">
        <f>H2*EXP(-H2)</f>
        <v>0.25325772975486921</v>
      </c>
      <c r="I10" s="4">
        <f>I2*EXP(-I2)</f>
        <v>0.20904896134656195</v>
      </c>
      <c r="J10" s="4">
        <f>J2*EXP(-J2)</f>
        <v>0.16928502403991227</v>
      </c>
      <c r="K10" s="7">
        <f>SUM(B10:J10)</f>
        <v>2.353843411470204</v>
      </c>
    </row>
    <row r="11" spans="1:11" x14ac:dyDescent="0.25">
      <c r="A11" s="6" t="s">
        <v>12</v>
      </c>
      <c r="B11" s="4">
        <f>EXP(-B2)</f>
        <v>0.91484557357445195</v>
      </c>
      <c r="C11" s="4">
        <f>EXP(-C2)</f>
        <v>0.65115992918103249</v>
      </c>
      <c r="D11" s="4">
        <f>EXP(-D2)</f>
        <v>0.46347631296326158</v>
      </c>
      <c r="E11" s="4">
        <f>EXP(-E2)</f>
        <v>0.32988868487068501</v>
      </c>
      <c r="F11" s="4">
        <f>EXP(-F2)</f>
        <v>0.23480497570614031</v>
      </c>
      <c r="G11" s="4">
        <f>EXP(-G2)</f>
        <v>0.16712721334462624</v>
      </c>
      <c r="H11" s="4">
        <f>EXP(-H2)</f>
        <v>0.11895619058472015</v>
      </c>
      <c r="I11" s="4">
        <f>EXP(-I2)</f>
        <v>8.4669486167096783E-2</v>
      </c>
      <c r="J11" s="4">
        <f>EXP(-J2)</f>
        <v>6.0265227497298776E-2</v>
      </c>
      <c r="K11" s="7">
        <f>SUM(B11:J11)</f>
        <v>3.0251935938893131</v>
      </c>
    </row>
    <row r="12" spans="1:11" x14ac:dyDescent="0.25">
      <c r="A12" s="6" t="s">
        <v>14</v>
      </c>
      <c r="B12" s="4">
        <f>EXP(2*-B2)</f>
        <v>0.83694242348876813</v>
      </c>
      <c r="C12" s="4">
        <f>EXP(2*-C2)</f>
        <v>0.42400925337104728</v>
      </c>
      <c r="D12" s="4">
        <f>EXP(2*-D2)</f>
        <v>0.21481029267801921</v>
      </c>
      <c r="E12" s="4">
        <f>EXP(2*-E2)</f>
        <v>0.10882654440571013</v>
      </c>
      <c r="F12" s="4">
        <f>EXP(2*-F2)</f>
        <v>5.5133376616361141E-2</v>
      </c>
      <c r="G12" s="4">
        <f>EXP(2*-G2)</f>
        <v>2.7931505440340215E-2</v>
      </c>
      <c r="H12" s="4">
        <f>EXP(2*-H2)</f>
        <v>1.4150575278428262E-2</v>
      </c>
      <c r="I12" s="4">
        <f>EXP(2*-I2)</f>
        <v>7.1689218878001936E-3</v>
      </c>
      <c r="J12" s="4">
        <f>EXP(2*-J2)</f>
        <v>3.6318976453011769E-3</v>
      </c>
      <c r="K12" s="7">
        <f>SUM(B12:J12)</f>
        <v>1.6926047908117758</v>
      </c>
    </row>
    <row r="13" spans="1:11" x14ac:dyDescent="0.25">
      <c r="A13" s="6" t="s">
        <v>15</v>
      </c>
      <c r="B13" s="4">
        <f>B3*EXP(-B2)</f>
        <v>-3.5276445317030865</v>
      </c>
      <c r="C13" s="4">
        <f>C3*EXP(-C2)</f>
        <v>-2.2621295939749069</v>
      </c>
      <c r="D13" s="4">
        <f>D3*EXP(-D2)</f>
        <v>-1.4409478570027803</v>
      </c>
      <c r="E13" s="4">
        <f>E3*EXP(-E2)</f>
        <v>-0.88179245465934109</v>
      </c>
      <c r="F13" s="4">
        <f>F3*EXP(-F2)</f>
        <v>-0.59264775868229813</v>
      </c>
      <c r="G13" s="4">
        <f>G3*EXP(-G2)</f>
        <v>-0.37570197559871982</v>
      </c>
      <c r="H13" s="4">
        <f>H3*EXP(-H2)</f>
        <v>-0.24766678879738735</v>
      </c>
      <c r="I13" s="4">
        <f>I3*EXP(-I2)</f>
        <v>-0.16916963336185936</v>
      </c>
      <c r="J13" s="4">
        <f>J3*EXP(-J2)</f>
        <v>-0.11498605406484606</v>
      </c>
      <c r="K13" s="7">
        <f>SUM(B13:J13)</f>
        <v>-9.6126866478452264</v>
      </c>
    </row>
    <row r="14" spans="1:11" x14ac:dyDescent="0.25">
      <c r="A14" s="6" t="s">
        <v>28</v>
      </c>
      <c r="B14" s="4">
        <f>B24*B2+B25*B11+B26</f>
        <v>-3.9109361610495412</v>
      </c>
      <c r="C14" s="4">
        <f>B24*C2+B25*C11+B26</f>
        <v>-3.4128977591523455</v>
      </c>
      <c r="D14" s="4">
        <f>B24*D2+B25*D11+B26</f>
        <v>-3.0319944864950541</v>
      </c>
      <c r="E14" s="4">
        <f>B24*E2+B25*E11+B26</f>
        <v>-2.7344645225836892</v>
      </c>
      <c r="F14" s="4">
        <f>B24*F2+B25*F11+B26</f>
        <v>-2.4962772055481994</v>
      </c>
      <c r="G14" s="4">
        <f>B24*G2+B25*G11+B26</f>
        <v>-2.3003282234331386</v>
      </c>
      <c r="H14" s="4">
        <f>B24*H2+B25*H11+B26</f>
        <v>-2.1344432345973465</v>
      </c>
      <c r="I14" s="4">
        <f>B24*I2+B25*I11+B26</f>
        <v>-1.9899569039614731</v>
      </c>
      <c r="J14" s="4">
        <f>B24*J2+B25*J11+B26</f>
        <v>-1.860701503179242</v>
      </c>
      <c r="K14" s="7">
        <f>SUM(B14:J14)</f>
        <v>-23.872000000000028</v>
      </c>
    </row>
    <row r="15" spans="1:11" x14ac:dyDescent="0.25">
      <c r="A15" s="6" t="s">
        <v>20</v>
      </c>
      <c r="B15" s="4"/>
      <c r="C15" s="4"/>
    </row>
    <row r="16" spans="1:11" x14ac:dyDescent="0.25">
      <c r="A16" s="4">
        <f>K5</f>
        <v>25.832408999999998</v>
      </c>
      <c r="B16" s="4">
        <f>K10</f>
        <v>2.353843411470204</v>
      </c>
      <c r="C16" s="4">
        <f>K2</f>
        <v>13.041</v>
      </c>
      <c r="D16" s="4">
        <f>K4</f>
        <v>-29.592868000000003</v>
      </c>
    </row>
    <row r="17" spans="1:12" x14ac:dyDescent="0.25">
      <c r="A17" s="4">
        <f>K10</f>
        <v>2.353843411470204</v>
      </c>
      <c r="B17" s="4">
        <f>K12</f>
        <v>1.6926047908117758</v>
      </c>
      <c r="C17" s="4">
        <f>K11</f>
        <v>3.0251935938893131</v>
      </c>
      <c r="D17" s="4">
        <f>K13</f>
        <v>-9.6126866478452264</v>
      </c>
    </row>
    <row r="18" spans="1:12" x14ac:dyDescent="0.25">
      <c r="A18" s="4">
        <f>K2</f>
        <v>13.041</v>
      </c>
      <c r="B18" s="4">
        <f>K11</f>
        <v>3.0251935938893131</v>
      </c>
      <c r="C18" s="4">
        <f>B9</f>
        <v>9</v>
      </c>
      <c r="D18" s="4">
        <f>K3</f>
        <v>-23.872000000000003</v>
      </c>
    </row>
    <row r="19" spans="1:12" x14ac:dyDescent="0.25">
      <c r="A19" s="7" t="s">
        <v>21</v>
      </c>
      <c r="B19" s="4"/>
      <c r="C19" s="4"/>
      <c r="D19" s="4"/>
    </row>
    <row r="20" spans="1:12" x14ac:dyDescent="0.25">
      <c r="A20" s="4">
        <f t="array" ref="A20:C22">MINVERSE(A16:C18)</f>
        <v>1.1909506668135648</v>
      </c>
      <c r="B20" s="4">
        <v>3.5771638063725697</v>
      </c>
      <c r="C20" s="4">
        <v>-2.9280889641385226</v>
      </c>
      <c r="D20" s="4">
        <f t="array" ref="D20:D22">MMULT(A20:C22,D16:D18)</f>
        <v>0.26953911571621347</v>
      </c>
    </row>
    <row r="21" spans="1:12" x14ac:dyDescent="0.25">
      <c r="A21" s="4">
        <v>3.5771638063725693</v>
      </c>
      <c r="B21" s="4">
        <v>12.224304768134786</v>
      </c>
      <c r="C21" s="4">
        <v>-9.2922979636907375</v>
      </c>
      <c r="D21" s="4">
        <v>-1.5412105709757213</v>
      </c>
    </row>
    <row r="22" spans="1:12" x14ac:dyDescent="0.25">
      <c r="A22" s="4">
        <v>-2.9280889641385226</v>
      </c>
      <c r="B22" s="4">
        <v>-9.2922979636907357</v>
      </c>
      <c r="C22" s="4">
        <v>7.4773564948442663</v>
      </c>
      <c r="D22" s="4">
        <v>-2.5249554735449919</v>
      </c>
    </row>
    <row r="23" spans="1:12" x14ac:dyDescent="0.25">
      <c r="A23" s="7" t="s">
        <v>22</v>
      </c>
      <c r="B23" s="7"/>
    </row>
    <row r="24" spans="1:12" x14ac:dyDescent="0.25">
      <c r="A24" s="7" t="s">
        <v>5</v>
      </c>
      <c r="B24" s="4">
        <f>D20</f>
        <v>0.26953911571621347</v>
      </c>
    </row>
    <row r="25" spans="1:12" x14ac:dyDescent="0.25">
      <c r="A25" s="7" t="s">
        <v>6</v>
      </c>
      <c r="B25" s="4">
        <f>D21</f>
        <v>-1.5412105709757213</v>
      </c>
    </row>
    <row r="26" spans="1:12" x14ac:dyDescent="0.25">
      <c r="A26" s="10" t="s">
        <v>16</v>
      </c>
      <c r="B26" s="5">
        <f>D22</f>
        <v>-2.5249554735449919</v>
      </c>
    </row>
    <row r="27" spans="1:12" x14ac:dyDescent="0.25">
      <c r="A27" s="6" t="s">
        <v>23</v>
      </c>
      <c r="B27" s="4"/>
      <c r="C27" s="4"/>
      <c r="D27" s="4"/>
      <c r="E27" s="4"/>
    </row>
    <row r="28" spans="1:12" x14ac:dyDescent="0.25">
      <c r="A28" s="6" t="s">
        <v>18</v>
      </c>
      <c r="B28" s="4">
        <f>B3-B14</f>
        <v>5.4936161049541354E-2</v>
      </c>
      <c r="C28" s="4">
        <f>C3-C14</f>
        <v>-6.1102240847654699E-2</v>
      </c>
      <c r="D28" s="4">
        <f>D3-D14</f>
        <v>-7.7005513504945888E-2</v>
      </c>
      <c r="E28" s="4">
        <f>E3-E14</f>
        <v>6.1464522583689174E-2</v>
      </c>
      <c r="F28" s="4">
        <f>F3-F14</f>
        <v>-2.7722794451800592E-2</v>
      </c>
      <c r="G28" s="4">
        <f>G3-G14</f>
        <v>5.2328223433138366E-2</v>
      </c>
      <c r="H28" s="4">
        <f>H3-H14</f>
        <v>5.2443234597346677E-2</v>
      </c>
      <c r="I28" s="4">
        <f>I3-I14</f>
        <v>-8.0430960385269312E-3</v>
      </c>
      <c r="J28" s="4">
        <f>J3-J14</f>
        <v>-4.7298496820757929E-2</v>
      </c>
      <c r="K28" s="7">
        <f>SUM(B28:J28)</f>
        <v>2.9531932455029164E-14</v>
      </c>
    </row>
    <row r="29" spans="1:12" x14ac:dyDescent="0.25">
      <c r="A29" s="6" t="s">
        <v>19</v>
      </c>
      <c r="B29" s="4">
        <f>B28^2</f>
        <v>3.0179817908611447E-3</v>
      </c>
      <c r="C29" s="4">
        <f>C28^2</f>
        <v>3.7334838366048025E-3</v>
      </c>
      <c r="D29" s="4">
        <f>D28^2</f>
        <v>5.9298491101604034E-3</v>
      </c>
      <c r="E29" s="4">
        <f>E28^2</f>
        <v>3.7778875364408364E-3</v>
      </c>
      <c r="F29" s="4">
        <f>F28^2</f>
        <v>7.6855333221678571E-4</v>
      </c>
      <c r="G29" s="4">
        <f>G28^2</f>
        <v>2.7382429676684511E-3</v>
      </c>
      <c r="H29" s="4">
        <f>H28^2</f>
        <v>2.7502928550323393E-3</v>
      </c>
      <c r="I29" s="4">
        <f>I28^2</f>
        <v>6.4691393884967619E-5</v>
      </c>
      <c r="J29" s="4">
        <f>J28^2</f>
        <v>2.237147801503248E-3</v>
      </c>
      <c r="K29" s="7">
        <f>SUM(B29:J29)</f>
        <v>2.501813062437298E-2</v>
      </c>
      <c r="L29" s="7" t="s">
        <v>27</v>
      </c>
    </row>
    <row r="31" spans="1:12" x14ac:dyDescent="0.25">
      <c r="A31" s="9" t="s">
        <v>29</v>
      </c>
      <c r="B31" s="5"/>
      <c r="C31" s="4"/>
    </row>
    <row r="32" spans="1:12" x14ac:dyDescent="0.25">
      <c r="A32" s="4">
        <f>K7</f>
        <v>136.51317332880902</v>
      </c>
      <c r="B32" s="4">
        <f>K6</f>
        <v>57.531688641000002</v>
      </c>
      <c r="C32" s="4">
        <f>K5</f>
        <v>25.832408999999998</v>
      </c>
      <c r="D32" s="4">
        <f>K8</f>
        <v>-54.961805592000005</v>
      </c>
    </row>
    <row r="33" spans="1:16" x14ac:dyDescent="0.25">
      <c r="A33" s="4">
        <f>K6</f>
        <v>57.531688641000002</v>
      </c>
      <c r="B33" s="4">
        <f>K5</f>
        <v>25.832408999999998</v>
      </c>
      <c r="C33" s="4">
        <f>K2</f>
        <v>13.041</v>
      </c>
      <c r="D33" s="4">
        <f>K4</f>
        <v>-29.592868000000003</v>
      </c>
    </row>
    <row r="34" spans="1:16" x14ac:dyDescent="0.25">
      <c r="A34" s="4">
        <f>K5</f>
        <v>25.832408999999998</v>
      </c>
      <c r="B34" s="4">
        <f>K2</f>
        <v>13.041</v>
      </c>
      <c r="C34" s="4">
        <f>B9</f>
        <v>9</v>
      </c>
      <c r="D34" s="4">
        <f>K3</f>
        <v>-23.872000000000003</v>
      </c>
    </row>
    <row r="35" spans="1:16" x14ac:dyDescent="0.25">
      <c r="A35" s="7" t="s">
        <v>24</v>
      </c>
      <c r="B35" s="4"/>
      <c r="C35" s="4"/>
      <c r="D35" s="4"/>
    </row>
    <row r="36" spans="1:16" x14ac:dyDescent="0.25">
      <c r="A36" s="4">
        <f t="array" ref="A36:C38">MINVERSE(A32:C34)</f>
        <v>0.24295934905242839</v>
      </c>
      <c r="B36" s="4">
        <v>-0.70409619355393793</v>
      </c>
      <c r="C36" s="4">
        <v>0.32287702056009016</v>
      </c>
      <c r="D36" s="4">
        <f t="array" ref="D36:D38">MMULT(A36:C38,D32:D34)</f>
        <v>-0.22497902904477485</v>
      </c>
    </row>
    <row r="37" spans="1:16" x14ac:dyDescent="0.25">
      <c r="A37" s="4">
        <v>-0.70409619355393793</v>
      </c>
      <c r="B37" s="4">
        <v>2.184646086105011</v>
      </c>
      <c r="C37" s="4">
        <v>-1.1446076401852181</v>
      </c>
      <c r="D37" s="4">
        <v>1.3725284418580479</v>
      </c>
    </row>
    <row r="38" spans="1:16" x14ac:dyDescent="0.25">
      <c r="A38" s="4">
        <v>0.32287702056009021</v>
      </c>
      <c r="B38" s="4">
        <v>-1.1446076401852181</v>
      </c>
      <c r="C38" s="4">
        <v>0.84290410931619686</v>
      </c>
      <c r="D38" s="4">
        <v>-3.9954881239514606</v>
      </c>
    </row>
    <row r="39" spans="1:16" x14ac:dyDescent="0.25">
      <c r="A39" s="7" t="s">
        <v>25</v>
      </c>
      <c r="B39" s="7"/>
    </row>
    <row r="40" spans="1:16" x14ac:dyDescent="0.25">
      <c r="A40" s="7" t="s">
        <v>5</v>
      </c>
      <c r="B40" s="4">
        <f>D36</f>
        <v>-0.22497902904477485</v>
      </c>
    </row>
    <row r="41" spans="1:16" x14ac:dyDescent="0.25">
      <c r="A41" s="7" t="s">
        <v>6</v>
      </c>
      <c r="B41" s="4">
        <f>D37</f>
        <v>1.3725284418580479</v>
      </c>
    </row>
    <row r="42" spans="1:16" x14ac:dyDescent="0.25">
      <c r="A42" s="10" t="s">
        <v>16</v>
      </c>
      <c r="B42" s="5">
        <f>D38</f>
        <v>-3.9954881239514606</v>
      </c>
    </row>
    <row r="43" spans="1:16" x14ac:dyDescent="0.25">
      <c r="A43" s="6" t="s">
        <v>17</v>
      </c>
      <c r="B43" s="4">
        <f>D36*B5+D37*B2+D38</f>
        <v>-3.8751151515151578</v>
      </c>
      <c r="C43" s="4">
        <f>D36*C5+D37*C2+D38</f>
        <v>-3.4480787878787873</v>
      </c>
      <c r="D43" s="4">
        <f>D36*D5+D37*D2+D38</f>
        <v>-3.0730575757575691</v>
      </c>
      <c r="E43" s="4">
        <f>D36*E5+D37*E2+D38</f>
        <v>-2.7500515151515019</v>
      </c>
      <c r="F43" s="4">
        <f>D36*F5+D37*F2+D38</f>
        <v>-2.4790606060605875</v>
      </c>
      <c r="G43" s="4">
        <f>D36*G5+D37*G2+D38</f>
        <v>-2.260084848484825</v>
      </c>
      <c r="H43" s="4">
        <f>D36*H5+D37*H2+D38</f>
        <v>-2.0931242424242136</v>
      </c>
      <c r="I43" s="4">
        <f>D36*I5+D37*I2+D38</f>
        <v>-1.9781787878787549</v>
      </c>
      <c r="J43" s="4">
        <f>D36*J5+D37*J2+D38</f>
        <v>-1.9152484848484486</v>
      </c>
      <c r="K43" s="7">
        <f>SUM(B43:J43)</f>
        <v>-23.871999999999844</v>
      </c>
    </row>
    <row r="44" spans="1:16" x14ac:dyDescent="0.25">
      <c r="A44" s="6" t="s">
        <v>18</v>
      </c>
      <c r="B44" s="4">
        <f>B3-B43</f>
        <v>1.9115151515157969E-2</v>
      </c>
      <c r="C44" s="4">
        <f>C3-C43</f>
        <v>-2.59212121212129E-2</v>
      </c>
      <c r="D44" s="4">
        <f>D3-D43</f>
        <v>-3.5942424242430882E-2</v>
      </c>
      <c r="E44" s="4">
        <f>E3-E43</f>
        <v>7.7051515151501881E-2</v>
      </c>
      <c r="F44" s="4">
        <f>F3-F43</f>
        <v>-4.4939393939412486E-2</v>
      </c>
      <c r="G44" s="4">
        <f>G3-G43</f>
        <v>1.2084848484824828E-2</v>
      </c>
      <c r="H44" s="4">
        <f>H3-H43</f>
        <v>1.1124242424213726E-2</v>
      </c>
      <c r="I44" s="4">
        <f>I3-I43</f>
        <v>-1.9821212121245102E-2</v>
      </c>
      <c r="J44" s="4">
        <f>J3-J43</f>
        <v>7.2484848484486442E-3</v>
      </c>
      <c r="K44" s="7">
        <f>SUM(B44:J44)</f>
        <v>-1.5432100042289676E-13</v>
      </c>
      <c r="L44" s="7" t="s">
        <v>26</v>
      </c>
      <c r="M44" s="4"/>
      <c r="N44" s="4"/>
      <c r="O44" s="4"/>
      <c r="P44" s="4"/>
    </row>
    <row r="45" spans="1:16" x14ac:dyDescent="0.25">
      <c r="A45" s="6" t="s">
        <v>19</v>
      </c>
      <c r="B45" s="4">
        <f>B44^2</f>
        <v>3.6538901744744598E-4</v>
      </c>
      <c r="C45" s="4">
        <f>C44^2</f>
        <v>6.7190923783291454E-4</v>
      </c>
      <c r="D45" s="4">
        <f>D44^2</f>
        <v>1.2918578604228831E-3</v>
      </c>
      <c r="E45" s="4">
        <f>E44^2</f>
        <v>5.9369359871421241E-3</v>
      </c>
      <c r="F45" s="4">
        <f>F44^2</f>
        <v>2.0195491276417039E-3</v>
      </c>
      <c r="G45" s="4">
        <f>G44^2</f>
        <v>1.4604356290117294E-4</v>
      </c>
      <c r="H45" s="4">
        <f>H44^2</f>
        <v>1.2374876951267647E-4</v>
      </c>
      <c r="I45" s="4">
        <f>I44^2</f>
        <v>3.9288044995539376E-4</v>
      </c>
      <c r="J45" s="4">
        <f>J44^2</f>
        <v>5.2540532598189565E-5</v>
      </c>
      <c r="K45" s="7">
        <f>SUM(B45:J45)</f>
        <v>1.1000854545454504E-2</v>
      </c>
      <c r="L45" s="11" t="s">
        <v>27</v>
      </c>
    </row>
    <row r="47" spans="1:16" x14ac:dyDescent="0.25">
      <c r="A47" s="6" t="s">
        <v>30</v>
      </c>
      <c r="B47" s="4"/>
      <c r="C47" s="4"/>
      <c r="D47" s="4"/>
      <c r="E47" s="4"/>
      <c r="F47" s="4"/>
      <c r="G47" s="4"/>
      <c r="H47" s="4"/>
      <c r="I47" s="4"/>
      <c r="J4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TheTDRA Rong</dc:creator>
  <cp:lastModifiedBy>TheTDRA Rong</cp:lastModifiedBy>
  <dcterms:created xsi:type="dcterms:W3CDTF">2020-11-04T12:28:43Z</dcterms:created>
  <dcterms:modified xsi:type="dcterms:W3CDTF">2020-11-06T09:54:47Z</dcterms:modified>
</cp:coreProperties>
</file>