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4" i="1" l="1"/>
  <c r="C73" i="1"/>
  <c r="C72" i="1"/>
  <c r="C71" i="1"/>
  <c r="C70" i="1"/>
  <c r="G56" i="1"/>
  <c r="G39" i="1"/>
  <c r="G15" i="1"/>
  <c r="S20" i="1"/>
  <c r="C69" i="1" l="1"/>
  <c r="B74" i="1"/>
  <c r="B73" i="1"/>
  <c r="B72" i="1"/>
  <c r="B71" i="1"/>
  <c r="B70" i="1"/>
  <c r="B69" i="1"/>
  <c r="F71" i="1"/>
  <c r="G71" i="1" s="1"/>
  <c r="F70" i="1"/>
  <c r="G70" i="1" s="1"/>
  <c r="F69" i="1"/>
  <c r="C75" i="1"/>
  <c r="I59" i="1" s="1"/>
  <c r="B75" i="1"/>
  <c r="T48" i="1"/>
  <c r="T47" i="1"/>
  <c r="S48" i="1"/>
  <c r="U48" i="1" s="1"/>
  <c r="Q48" i="1"/>
  <c r="R48" i="1"/>
  <c r="T19" i="1"/>
  <c r="T18" i="1"/>
  <c r="S19" i="1"/>
  <c r="Q19" i="1"/>
  <c r="R19" i="1" s="1"/>
  <c r="S47" i="1"/>
  <c r="Q47" i="1"/>
  <c r="R47" i="1" s="1"/>
  <c r="S46" i="1"/>
  <c r="Q46" i="1"/>
  <c r="R46" i="1" s="1"/>
  <c r="S45" i="1"/>
  <c r="R45" i="1"/>
  <c r="Q45" i="1"/>
  <c r="S44" i="1"/>
  <c r="Q44" i="1"/>
  <c r="R44" i="1" s="1"/>
  <c r="S43" i="1"/>
  <c r="Q43" i="1"/>
  <c r="R43" i="1" s="1"/>
  <c r="S42" i="1"/>
  <c r="Q42" i="1"/>
  <c r="R42" i="1" s="1"/>
  <c r="S41" i="1"/>
  <c r="R41" i="1"/>
  <c r="Q41" i="1"/>
  <c r="S40" i="1"/>
  <c r="Q40" i="1"/>
  <c r="R40" i="1" s="1"/>
  <c r="S39" i="1"/>
  <c r="Q39" i="1"/>
  <c r="R39" i="1" s="1"/>
  <c r="S38" i="1"/>
  <c r="Q38" i="1"/>
  <c r="R38" i="1" s="1"/>
  <c r="S37" i="1"/>
  <c r="R37" i="1"/>
  <c r="T37" i="1" s="1"/>
  <c r="Q37" i="1"/>
  <c r="S36" i="1"/>
  <c r="S66" i="1"/>
  <c r="Q66" i="1"/>
  <c r="R66" i="1" s="1"/>
  <c r="S65" i="1"/>
  <c r="Q65" i="1"/>
  <c r="R65" i="1" s="1"/>
  <c r="S64" i="1"/>
  <c r="Q64" i="1"/>
  <c r="R64" i="1" s="1"/>
  <c r="S63" i="1"/>
  <c r="Q63" i="1"/>
  <c r="R63" i="1" s="1"/>
  <c r="S62" i="1"/>
  <c r="R62" i="1"/>
  <c r="Q62" i="1"/>
  <c r="S61" i="1"/>
  <c r="Q61" i="1"/>
  <c r="R61" i="1" s="1"/>
  <c r="S60" i="1"/>
  <c r="Q60" i="1"/>
  <c r="R60" i="1" s="1"/>
  <c r="S59" i="1"/>
  <c r="R59" i="1"/>
  <c r="Q59" i="1"/>
  <c r="S58" i="1"/>
  <c r="R58" i="1"/>
  <c r="Q58" i="1"/>
  <c r="S57" i="1"/>
  <c r="R57" i="1"/>
  <c r="Q57" i="1"/>
  <c r="S56" i="1"/>
  <c r="R56" i="1"/>
  <c r="T56" i="1" s="1"/>
  <c r="Q56" i="1"/>
  <c r="S55" i="1"/>
  <c r="H38" i="1"/>
  <c r="H37" i="1"/>
  <c r="H36" i="1"/>
  <c r="H35" i="1"/>
  <c r="H34" i="1"/>
  <c r="H33" i="1"/>
  <c r="H32" i="1"/>
  <c r="H31" i="1"/>
  <c r="H30" i="1"/>
  <c r="G38" i="1"/>
  <c r="G37" i="1"/>
  <c r="I37" i="1" s="1"/>
  <c r="G36" i="1"/>
  <c r="I36" i="1" s="1"/>
  <c r="G35" i="1"/>
  <c r="G34" i="1"/>
  <c r="G33" i="1"/>
  <c r="I33" i="1" s="1"/>
  <c r="G32" i="1"/>
  <c r="I32" i="1" s="1"/>
  <c r="G31" i="1"/>
  <c r="E38" i="1"/>
  <c r="F38" i="1" s="1"/>
  <c r="E37" i="1"/>
  <c r="F37" i="1" s="1"/>
  <c r="E36" i="1"/>
  <c r="F36" i="1"/>
  <c r="E35" i="1"/>
  <c r="F35" i="1" s="1"/>
  <c r="E34" i="1"/>
  <c r="F34" i="1" s="1"/>
  <c r="E33" i="1"/>
  <c r="F33" i="1" s="1"/>
  <c r="E32" i="1"/>
  <c r="F32" i="1" s="1"/>
  <c r="E31" i="1"/>
  <c r="F31" i="1" s="1"/>
  <c r="G55" i="1"/>
  <c r="E55" i="1"/>
  <c r="F55" i="1" s="1"/>
  <c r="G54" i="1"/>
  <c r="E54" i="1"/>
  <c r="F54" i="1" s="1"/>
  <c r="G53" i="1"/>
  <c r="E53" i="1"/>
  <c r="F53" i="1" s="1"/>
  <c r="G52" i="1"/>
  <c r="E52" i="1"/>
  <c r="F52" i="1" s="1"/>
  <c r="G51" i="1"/>
  <c r="E51" i="1"/>
  <c r="F51" i="1" s="1"/>
  <c r="G50" i="1"/>
  <c r="E50" i="1"/>
  <c r="F50" i="1" s="1"/>
  <c r="G49" i="1"/>
  <c r="E49" i="1"/>
  <c r="F49" i="1" s="1"/>
  <c r="G48" i="1"/>
  <c r="E48" i="1"/>
  <c r="F48" i="1" s="1"/>
  <c r="G47" i="1"/>
  <c r="E47" i="1"/>
  <c r="F47" i="1" s="1"/>
  <c r="G46" i="1"/>
  <c r="E46" i="1"/>
  <c r="F46" i="1" s="1"/>
  <c r="G45" i="1"/>
  <c r="E45" i="1"/>
  <c r="F45" i="1" s="1"/>
  <c r="G44" i="1"/>
  <c r="E44" i="1"/>
  <c r="F44" i="1" s="1"/>
  <c r="G43" i="1"/>
  <c r="E43" i="1"/>
  <c r="F43" i="1" s="1"/>
  <c r="H43" i="1" s="1"/>
  <c r="G42" i="1"/>
  <c r="I42" i="1" s="1"/>
  <c r="S7" i="1"/>
  <c r="U7" i="1" s="1"/>
  <c r="Q8" i="1"/>
  <c r="R8" i="1" s="1"/>
  <c r="T8" i="1" s="1"/>
  <c r="S8" i="1"/>
  <c r="Q9" i="1"/>
  <c r="R9" i="1" s="1"/>
  <c r="S9" i="1"/>
  <c r="Q10" i="1"/>
  <c r="R10" i="1" s="1"/>
  <c r="S10" i="1"/>
  <c r="Q11" i="1"/>
  <c r="R11" i="1" s="1"/>
  <c r="S11" i="1"/>
  <c r="Q12" i="1"/>
  <c r="R12" i="1" s="1"/>
  <c r="S12" i="1"/>
  <c r="Q13" i="1"/>
  <c r="R13" i="1" s="1"/>
  <c r="S13" i="1"/>
  <c r="Q14" i="1"/>
  <c r="R14" i="1" s="1"/>
  <c r="S14" i="1"/>
  <c r="Q15" i="1"/>
  <c r="R15" i="1" s="1"/>
  <c r="S15" i="1"/>
  <c r="Q16" i="1"/>
  <c r="R16" i="1" s="1"/>
  <c r="S16" i="1"/>
  <c r="Q17" i="1"/>
  <c r="R17" i="1" s="1"/>
  <c r="S17" i="1"/>
  <c r="Q18" i="1"/>
  <c r="R18" i="1" s="1"/>
  <c r="S18" i="1"/>
  <c r="G13" i="1"/>
  <c r="G12" i="1"/>
  <c r="G9" i="1"/>
  <c r="G8" i="1"/>
  <c r="E30" i="1"/>
  <c r="F30" i="1" s="1"/>
  <c r="E29" i="1"/>
  <c r="F29" i="1" s="1"/>
  <c r="G30" i="1"/>
  <c r="G29" i="1"/>
  <c r="G27" i="1"/>
  <c r="U55" i="1" l="1"/>
  <c r="S67" i="1"/>
  <c r="D74" i="1" s="1"/>
  <c r="E74" i="1" s="1"/>
  <c r="U36" i="1"/>
  <c r="S49" i="1"/>
  <c r="D73" i="1" s="1"/>
  <c r="E73" i="1" s="1"/>
  <c r="U19" i="1"/>
  <c r="D72" i="1"/>
  <c r="E72" i="1" s="1"/>
  <c r="D71" i="1"/>
  <c r="E71" i="1" s="1"/>
  <c r="I38" i="1"/>
  <c r="I34" i="1"/>
  <c r="I31" i="1"/>
  <c r="F73" i="1"/>
  <c r="G73" i="1" s="1"/>
  <c r="F72" i="1"/>
  <c r="G72" i="1" s="1"/>
  <c r="F74" i="1"/>
  <c r="G74" i="1" s="1"/>
  <c r="G69" i="1"/>
  <c r="U37" i="1"/>
  <c r="T38" i="1"/>
  <c r="T57" i="1"/>
  <c r="U56" i="1"/>
  <c r="H44" i="1"/>
  <c r="I43" i="1"/>
  <c r="T9" i="1"/>
  <c r="T10" i="1" s="1"/>
  <c r="U8" i="1"/>
  <c r="G19" i="1"/>
  <c r="G20" i="1"/>
  <c r="G21" i="1"/>
  <c r="G22" i="1"/>
  <c r="G23" i="1"/>
  <c r="G24" i="1"/>
  <c r="G25" i="1"/>
  <c r="G26" i="1"/>
  <c r="G28" i="1"/>
  <c r="E19" i="1"/>
  <c r="F19" i="1" s="1"/>
  <c r="H1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G18" i="1"/>
  <c r="G10" i="1"/>
  <c r="G11" i="1"/>
  <c r="G14" i="1"/>
  <c r="G7" i="1"/>
  <c r="E13" i="1"/>
  <c r="F13" i="1" s="1"/>
  <c r="E9" i="1"/>
  <c r="F9" i="1" s="1"/>
  <c r="E10" i="1"/>
  <c r="F10" i="1" s="1"/>
  <c r="E11" i="1"/>
  <c r="F11" i="1" s="1"/>
  <c r="E12" i="1"/>
  <c r="F12" i="1" s="1"/>
  <c r="E14" i="1"/>
  <c r="F14" i="1" s="1"/>
  <c r="E8" i="1"/>
  <c r="F8" i="1" s="1"/>
  <c r="H8" i="1" s="1"/>
  <c r="I8" i="1" s="1"/>
  <c r="D70" i="1" l="1"/>
  <c r="E70" i="1" s="1"/>
  <c r="I7" i="1"/>
  <c r="D69" i="1"/>
  <c r="E69" i="1" s="1"/>
  <c r="F75" i="1"/>
  <c r="I61" i="1" s="1"/>
  <c r="U38" i="1"/>
  <c r="T39" i="1"/>
  <c r="T58" i="1"/>
  <c r="U57" i="1"/>
  <c r="H45" i="1"/>
  <c r="I44" i="1"/>
  <c r="U9" i="1"/>
  <c r="U10" i="1"/>
  <c r="T11" i="1"/>
  <c r="I19" i="1"/>
  <c r="H20" i="1"/>
  <c r="I18" i="1"/>
  <c r="H9" i="1"/>
  <c r="E75" i="1" l="1"/>
  <c r="I60" i="1" s="1"/>
  <c r="H64" i="1"/>
  <c r="I62" i="1"/>
  <c r="H65" i="1" s="1"/>
  <c r="T40" i="1"/>
  <c r="U39" i="1"/>
  <c r="T59" i="1"/>
  <c r="U58" i="1"/>
  <c r="I45" i="1"/>
  <c r="H46" i="1"/>
  <c r="T12" i="1"/>
  <c r="U11" i="1"/>
  <c r="H10" i="1"/>
  <c r="H11" i="1" s="1"/>
  <c r="I9" i="1"/>
  <c r="H21" i="1"/>
  <c r="I21" i="1" s="1"/>
  <c r="I20" i="1"/>
  <c r="U40" i="1" l="1"/>
  <c r="T41" i="1"/>
  <c r="T60" i="1"/>
  <c r="U59" i="1"/>
  <c r="I46" i="1"/>
  <c r="H47" i="1"/>
  <c r="I10" i="1"/>
  <c r="U12" i="1"/>
  <c r="T13" i="1"/>
  <c r="H22" i="1"/>
  <c r="I22" i="1" s="1"/>
  <c r="H12" i="1"/>
  <c r="I11" i="1"/>
  <c r="T42" i="1" l="1"/>
  <c r="U41" i="1"/>
  <c r="T61" i="1"/>
  <c r="U60" i="1"/>
  <c r="H48" i="1"/>
  <c r="I47" i="1"/>
  <c r="U13" i="1"/>
  <c r="T14" i="1"/>
  <c r="H13" i="1"/>
  <c r="I12" i="1"/>
  <c r="H23" i="1"/>
  <c r="H24" i="1" s="1"/>
  <c r="U42" i="1" l="1"/>
  <c r="T43" i="1"/>
  <c r="U61" i="1"/>
  <c r="T62" i="1"/>
  <c r="I23" i="1"/>
  <c r="I48" i="1"/>
  <c r="H49" i="1"/>
  <c r="U14" i="1"/>
  <c r="T15" i="1"/>
  <c r="H14" i="1"/>
  <c r="I14" i="1" s="1"/>
  <c r="I13" i="1"/>
  <c r="H25" i="1"/>
  <c r="I24" i="1"/>
  <c r="T44" i="1" l="1"/>
  <c r="U43" i="1"/>
  <c r="T63" i="1"/>
  <c r="U62" i="1"/>
  <c r="H50" i="1"/>
  <c r="I49" i="1"/>
  <c r="U15" i="1"/>
  <c r="T16" i="1"/>
  <c r="I25" i="1"/>
  <c r="H26" i="1"/>
  <c r="T45" i="1" l="1"/>
  <c r="U44" i="1"/>
  <c r="U63" i="1"/>
  <c r="T64" i="1"/>
  <c r="I50" i="1"/>
  <c r="H51" i="1"/>
  <c r="T17" i="1"/>
  <c r="U16" i="1"/>
  <c r="H27" i="1"/>
  <c r="I26" i="1"/>
  <c r="T46" i="1" l="1"/>
  <c r="U45" i="1"/>
  <c r="U64" i="1"/>
  <c r="T65" i="1"/>
  <c r="H52" i="1"/>
  <c r="I51" i="1"/>
  <c r="U17" i="1"/>
  <c r="U18" i="1"/>
  <c r="I27" i="1"/>
  <c r="H28" i="1"/>
  <c r="U47" i="1" l="1"/>
  <c r="U46" i="1"/>
  <c r="T66" i="1"/>
  <c r="U66" i="1" s="1"/>
  <c r="U65" i="1"/>
  <c r="H53" i="1"/>
  <c r="I52" i="1"/>
  <c r="I28" i="1"/>
  <c r="H29" i="1"/>
  <c r="I30" i="1" s="1"/>
  <c r="I29" i="1" l="1"/>
  <c r="H54" i="1"/>
  <c r="I53" i="1"/>
  <c r="H55" i="1" l="1"/>
  <c r="I55" i="1" s="1"/>
  <c r="I54" i="1"/>
  <c r="I35" i="1"/>
</calcChain>
</file>

<file path=xl/sharedStrings.xml><?xml version="1.0" encoding="utf-8"?>
<sst xmlns="http://schemas.openxmlformats.org/spreadsheetml/2006/main" count="104" uniqueCount="49">
  <si>
    <t>p1</t>
  </si>
  <si>
    <t>p2</t>
  </si>
  <si>
    <t>f(t)=0,5*e^(-0,5t)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</si>
  <si>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(t)=2*e^(-2t)</t>
    </r>
  </si>
  <si>
    <t>T</t>
  </si>
  <si>
    <t xml:space="preserve"> </t>
  </si>
  <si>
    <t>i</t>
  </si>
  <si>
    <t>i-Номер заявки</t>
  </si>
  <si>
    <t>r-Случайное число</t>
  </si>
  <si>
    <t xml:space="preserve"> ri</t>
  </si>
  <si>
    <t>-LN(ri)</t>
  </si>
  <si>
    <t>ti</t>
  </si>
  <si>
    <r>
      <t>ti=2(-ln(r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</si>
  <si>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τ</t>
  </si>
  <si>
    <t>R</t>
  </si>
  <si>
    <t>Окончание</t>
  </si>
  <si>
    <t>обслужено</t>
  </si>
  <si>
    <t>отказ</t>
  </si>
  <si>
    <t>Первое испытание</t>
  </si>
  <si>
    <t>Второе испытание</t>
  </si>
  <si>
    <t>Третье испытание</t>
  </si>
  <si>
    <t>Четвертое испытание</t>
  </si>
  <si>
    <t>Пятое испытание</t>
  </si>
  <si>
    <t>Шестое испытание</t>
  </si>
  <si>
    <t>Поступило заявок</t>
  </si>
  <si>
    <t xml:space="preserve">Номер испытания </t>
  </si>
  <si>
    <t>j</t>
  </si>
  <si>
    <t>Обслужено завок</t>
  </si>
  <si>
    <t>Длительность обслуживания</t>
  </si>
  <si>
    <t>Ср время обслуживания</t>
  </si>
  <si>
    <t>Вероятность обслуживания</t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</si>
  <si>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j обсл</t>
    </r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</si>
  <si>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j пост</t>
    </r>
  </si>
  <si>
    <r>
      <rPr>
        <sz val="16"/>
        <color rgb="FF202122"/>
        <rFont val="Palatino Linotype"/>
        <family val="1"/>
        <charset val="204"/>
      </rPr>
      <t>τ</t>
    </r>
    <r>
      <rPr>
        <vertAlign val="subscript"/>
        <sz val="15"/>
        <color rgb="FF202122"/>
        <rFont val="Palatino Linotype"/>
        <family val="1"/>
        <charset val="204"/>
      </rPr>
      <t>jобсл</t>
    </r>
  </si>
  <si>
    <r>
      <rPr>
        <sz val="11"/>
        <color theme="1"/>
        <rFont val="Calibri"/>
        <family val="2"/>
        <charset val="204"/>
        <scheme val="minor"/>
      </rPr>
      <t>τ</t>
    </r>
    <r>
      <rPr>
        <sz val="11"/>
        <color theme="1"/>
        <rFont val="Calibri"/>
        <family val="2"/>
        <scheme val="minor"/>
      </rPr>
      <t>=0,5(lnR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</si>
  <si>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rPr>
        <sz val="16"/>
        <color rgb="FF202122"/>
        <rFont val="Calibri"/>
        <family val="2"/>
        <charset val="204"/>
      </rPr>
      <t>¯</t>
    </r>
    <r>
      <rPr>
        <sz val="16"/>
        <color rgb="FF202122"/>
        <rFont val="Palatino Linotype"/>
        <family val="1"/>
        <charset val="204"/>
      </rPr>
      <t>τ</t>
    </r>
    <r>
      <rPr>
        <vertAlign val="subscript"/>
        <sz val="15"/>
        <color rgb="FF202122"/>
        <rFont val="Palatino Linotype"/>
        <family val="1"/>
        <charset val="204"/>
      </rPr>
      <t>jобсл</t>
    </r>
  </si>
  <si>
    <r>
      <rPr>
        <sz val="16"/>
        <color rgb="FF202122"/>
        <rFont val="Calibri"/>
        <family val="2"/>
        <charset val="204"/>
      </rPr>
      <t>¯</t>
    </r>
    <r>
      <rPr>
        <sz val="16"/>
        <color rgb="FF202122"/>
        <rFont val="Palatino Linotype"/>
        <family val="1"/>
        <charset val="204"/>
      </rPr>
      <t>τ</t>
    </r>
    <r>
      <rPr>
        <vertAlign val="subscript"/>
        <sz val="15"/>
        <color rgb="FF202122"/>
        <rFont val="Palatino Linotype"/>
        <family val="1"/>
        <charset val="204"/>
      </rPr>
      <t>jобсл=</t>
    </r>
    <r>
      <rPr>
        <sz val="15"/>
        <color rgb="FF202122"/>
        <rFont val="Palatino Linotype"/>
        <family val="1"/>
        <charset val="204"/>
      </rPr>
      <t>τ</t>
    </r>
    <r>
      <rPr>
        <vertAlign val="subscript"/>
        <sz val="15"/>
        <color rgb="FF202122"/>
        <rFont val="Palatino Linotype"/>
        <family val="1"/>
        <charset val="204"/>
      </rPr>
      <t>jобсл</t>
    </r>
    <r>
      <rPr>
        <sz val="15"/>
        <color rgb="FF202122"/>
        <rFont val="Palatino Linotype"/>
        <family val="1"/>
        <charset val="204"/>
      </rPr>
      <t>/N</t>
    </r>
    <r>
      <rPr>
        <vertAlign val="subscript"/>
        <sz val="15"/>
        <color rgb="FF202122"/>
        <rFont val="Palatino Linotype"/>
        <family val="1"/>
        <charset val="204"/>
      </rPr>
      <t>j обсл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</si>
  <si>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jобсл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</si>
  <si>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jобсл</t>
    </r>
    <r>
      <rPr>
        <sz val="11"/>
        <color theme="1"/>
        <rFont val="Calibri"/>
        <family val="2"/>
        <charset val="204"/>
        <scheme val="minor"/>
      </rPr>
      <t>=N</t>
    </r>
    <r>
      <rPr>
        <vertAlign val="subscript"/>
        <sz val="11"/>
        <color theme="1"/>
        <rFont val="Calibri"/>
        <family val="2"/>
        <charset val="204"/>
        <scheme val="minor"/>
      </rPr>
      <t>j обсл</t>
    </r>
    <r>
      <rPr>
        <sz val="11"/>
        <color theme="1"/>
        <rFont val="Calibri"/>
        <family val="2"/>
        <charset val="204"/>
        <scheme val="minor"/>
      </rPr>
      <t>/N</t>
    </r>
    <r>
      <rPr>
        <vertAlign val="subscript"/>
        <sz val="11"/>
        <color theme="1"/>
        <rFont val="Calibri"/>
        <family val="2"/>
        <charset val="204"/>
        <scheme val="minor"/>
      </rPr>
      <t>j пост</t>
    </r>
  </si>
  <si>
    <t>Вероятность отказа</t>
  </si>
  <si>
    <r>
      <t>1-P</t>
    </r>
    <r>
      <rPr>
        <vertAlign val="subscript"/>
        <sz val="11"/>
        <color theme="1"/>
        <rFont val="Calibri"/>
        <family val="2"/>
        <charset val="204"/>
        <scheme val="minor"/>
      </rPr>
      <t>jобсл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</si>
  <si>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jобсл</t>
    </r>
    <r>
      <rPr>
        <sz val="11"/>
        <color theme="1"/>
        <rFont val="Calibri"/>
        <family val="2"/>
        <charset val="204"/>
        <scheme val="minor"/>
      </rPr>
      <t/>
    </r>
  </si>
  <si>
    <t>Сумм</t>
  </si>
  <si>
    <r>
      <t>¯N</t>
    </r>
    <r>
      <rPr>
        <vertAlign val="subscript"/>
        <sz val="11"/>
        <color theme="1"/>
        <rFont val="Calibri"/>
        <family val="2"/>
        <charset val="204"/>
        <scheme val="minor"/>
      </rPr>
      <t>обсл</t>
    </r>
    <r>
      <rPr>
        <sz val="11"/>
        <color theme="1"/>
        <rFont val="Calibri"/>
        <family val="2"/>
        <charset val="204"/>
        <scheme val="minor"/>
      </rPr>
      <t>=</t>
    </r>
  </si>
  <si>
    <r>
      <t>¯τ</t>
    </r>
    <r>
      <rPr>
        <vertAlign val="subscript"/>
        <sz val="11"/>
        <color theme="1"/>
        <rFont val="Calibri"/>
        <family val="2"/>
        <charset val="204"/>
        <scheme val="minor"/>
      </rPr>
      <t>jобсл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</si>
  <si>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отк</t>
    </r>
  </si>
  <si>
    <t>заявок будет обслужено</t>
  </si>
  <si>
    <t>заявок будет отказано</t>
  </si>
  <si>
    <t>Момент поступления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</si>
</sst>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5"/>
      <color rgb="FF202122"/>
      <name val="Palatino Linotype"/>
      <family val="1"/>
      <charset val="204"/>
    </font>
    <font>
      <vertAlign val="subscript"/>
      <sz val="15"/>
      <color rgb="FF202122"/>
      <name val="Palatino Linotype"/>
      <family val="1"/>
      <charset val="204"/>
    </font>
    <font>
      <sz val="16"/>
      <color rgb="FF202122"/>
      <name val="Palatino Linotype"/>
      <family val="1"/>
      <charset val="204"/>
    </font>
    <font>
      <sz val="16"/>
      <color rgb="FF202122"/>
      <name val="Calibri"/>
      <family val="2"/>
      <charset val="204"/>
    </font>
    <font>
      <vertAlign val="subscript"/>
      <sz val="15"/>
      <color rgb="FF202122"/>
      <name val="Palatino Linotype"/>
      <family val="2"/>
      <charset val="204"/>
    </font>
    <font>
      <sz val="11"/>
      <color rgb="FF20212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1" xfId="0" applyFill="1" applyBorder="1"/>
    <xf numFmtId="0" fontId="6" fillId="0" borderId="0" xfId="0" applyFont="1" applyBorder="1"/>
    <xf numFmtId="9" fontId="0" fillId="0" borderId="0" xfId="1" applyFont="1"/>
    <xf numFmtId="0" fontId="0" fillId="2" borderId="1" xfId="0" applyFill="1" applyBorder="1"/>
    <xf numFmtId="49" fontId="0" fillId="0" borderId="0" xfId="0" applyNumberFormat="1" applyBorder="1"/>
    <xf numFmtId="0" fontId="0" fillId="2" borderId="1" xfId="0" applyFill="1" applyBorder="1" applyAlignment="1"/>
    <xf numFmtId="0" fontId="6" fillId="0" borderId="0" xfId="0" applyFont="1" applyFill="1" applyBorder="1"/>
    <xf numFmtId="9" fontId="0" fillId="0" borderId="0" xfId="1" applyFont="1" applyFill="1" applyBorder="1"/>
    <xf numFmtId="0" fontId="9" fillId="0" borderId="0" xfId="0" applyFont="1" applyFill="1" applyBorder="1" applyAlignment="1"/>
    <xf numFmtId="0" fontId="10" fillId="0" borderId="1" xfId="0" applyFont="1" applyBorder="1"/>
    <xf numFmtId="0" fontId="6" fillId="0" borderId="1" xfId="0" applyFont="1" applyFill="1" applyBorder="1"/>
    <xf numFmtId="0" fontId="9" fillId="0" borderId="1" xfId="0" applyFont="1" applyFill="1" applyBorder="1" applyAlignment="1"/>
    <xf numFmtId="0" fontId="0" fillId="0" borderId="3" xfId="0" applyBorder="1"/>
    <xf numFmtId="0" fontId="0" fillId="0" borderId="3" xfId="0" applyBorder="1" applyAlignment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abSelected="1" topLeftCell="A49" workbookViewId="0">
      <selection activeCell="K78" sqref="K78"/>
    </sheetView>
  </sheetViews>
  <sheetFormatPr defaultRowHeight="15" x14ac:dyDescent="0.25"/>
  <sheetData>
    <row r="1" spans="1:23" x14ac:dyDescent="0.25">
      <c r="A1" s="1" t="s">
        <v>0</v>
      </c>
      <c r="B1" s="1">
        <v>5</v>
      </c>
      <c r="C1" s="1" t="s">
        <v>1</v>
      </c>
      <c r="D1" s="1">
        <v>6</v>
      </c>
      <c r="E1" s="1"/>
      <c r="F1" s="1" t="s">
        <v>4</v>
      </c>
      <c r="G1" s="1">
        <v>20</v>
      </c>
    </row>
    <row r="2" spans="1:23" x14ac:dyDescent="0.25">
      <c r="A2" s="1"/>
      <c r="B2" s="1"/>
      <c r="C2" s="1"/>
      <c r="D2" s="1"/>
      <c r="E2" s="1"/>
      <c r="F2" s="1"/>
      <c r="G2" s="1"/>
    </row>
    <row r="3" spans="1:23" ht="18" x14ac:dyDescent="0.35">
      <c r="A3" s="28" t="s">
        <v>2</v>
      </c>
      <c r="B3" s="28"/>
      <c r="C3" s="1"/>
      <c r="D3" s="28" t="s">
        <v>12</v>
      </c>
      <c r="E3" s="28"/>
      <c r="F3" s="1"/>
      <c r="G3" s="1"/>
      <c r="H3" s="28" t="s">
        <v>7</v>
      </c>
      <c r="I3" s="28"/>
    </row>
    <row r="4" spans="1:23" ht="18" x14ac:dyDescent="0.35">
      <c r="A4" s="28" t="s">
        <v>3</v>
      </c>
      <c r="B4" s="28"/>
      <c r="C4" s="1"/>
      <c r="D4" s="34" t="s">
        <v>34</v>
      </c>
      <c r="E4" s="28"/>
      <c r="F4" s="1"/>
      <c r="G4" s="1"/>
      <c r="H4" s="28" t="s">
        <v>8</v>
      </c>
      <c r="I4" s="28"/>
    </row>
    <row r="5" spans="1:23" x14ac:dyDescent="0.25">
      <c r="A5" s="1"/>
      <c r="B5" s="27" t="s">
        <v>18</v>
      </c>
      <c r="C5" s="27"/>
      <c r="D5" s="1"/>
      <c r="E5" s="1"/>
      <c r="F5" s="1"/>
      <c r="G5" s="1"/>
      <c r="N5" s="27" t="s">
        <v>21</v>
      </c>
      <c r="O5" s="27"/>
      <c r="P5" s="27"/>
      <c r="Q5" s="1"/>
      <c r="R5" s="1"/>
      <c r="S5" s="1"/>
    </row>
    <row r="6" spans="1:23" ht="18" customHeight="1" x14ac:dyDescent="0.4">
      <c r="A6" s="2" t="s">
        <v>5</v>
      </c>
      <c r="B6" s="3" t="s">
        <v>6</v>
      </c>
      <c r="C6" s="4" t="s">
        <v>9</v>
      </c>
      <c r="D6" s="4" t="s">
        <v>14</v>
      </c>
      <c r="E6" s="5" t="s">
        <v>10</v>
      </c>
      <c r="F6" s="4" t="s">
        <v>11</v>
      </c>
      <c r="G6" s="6" t="s">
        <v>13</v>
      </c>
      <c r="H6" s="4" t="s">
        <v>48</v>
      </c>
      <c r="I6" s="4" t="s">
        <v>15</v>
      </c>
      <c r="J6" s="4" t="s">
        <v>16</v>
      </c>
      <c r="K6" s="3" t="s">
        <v>17</v>
      </c>
      <c r="N6" s="3" t="s">
        <v>6</v>
      </c>
      <c r="O6" s="4" t="s">
        <v>9</v>
      </c>
      <c r="P6" s="4" t="s">
        <v>14</v>
      </c>
      <c r="Q6" s="5" t="s">
        <v>10</v>
      </c>
      <c r="R6" s="4" t="s">
        <v>11</v>
      </c>
      <c r="S6" s="6" t="s">
        <v>13</v>
      </c>
      <c r="T6" s="4" t="s">
        <v>48</v>
      </c>
      <c r="U6" s="4" t="s">
        <v>15</v>
      </c>
      <c r="V6" s="4" t="s">
        <v>16</v>
      </c>
      <c r="W6" s="3" t="s">
        <v>17</v>
      </c>
    </row>
    <row r="7" spans="1:23" x14ac:dyDescent="0.25">
      <c r="A7" s="2"/>
      <c r="B7" s="3">
        <v>1</v>
      </c>
      <c r="C7" s="4"/>
      <c r="D7" s="4">
        <v>0.32</v>
      </c>
      <c r="E7" s="4"/>
      <c r="F7" s="15"/>
      <c r="G7" s="15">
        <f t="shared" ref="G7:G14" si="0">0.5*(-LN(D7))</f>
        <v>0.56971714159418241</v>
      </c>
      <c r="H7" s="15">
        <v>0</v>
      </c>
      <c r="I7" s="15">
        <f t="shared" ref="I7:I14" si="1">H7+G7</f>
        <v>0.56971714159418241</v>
      </c>
      <c r="J7" s="4">
        <v>1</v>
      </c>
      <c r="K7" s="3">
        <v>0</v>
      </c>
      <c r="N7" s="3">
        <v>1</v>
      </c>
      <c r="O7" s="4"/>
      <c r="P7" s="4">
        <v>0.86</v>
      </c>
      <c r="Q7" s="4"/>
      <c r="R7" s="15"/>
      <c r="S7" s="15">
        <f>0.5*(-LN(P7))</f>
        <v>7.541144486729183E-2</v>
      </c>
      <c r="T7" s="15">
        <v>0</v>
      </c>
      <c r="U7" s="15">
        <f>T7+S7</f>
        <v>7.541144486729183E-2</v>
      </c>
      <c r="V7" s="4">
        <v>1</v>
      </c>
      <c r="W7" s="3">
        <v>0</v>
      </c>
    </row>
    <row r="8" spans="1:23" x14ac:dyDescent="0.25">
      <c r="A8" s="2"/>
      <c r="B8" s="3">
        <v>2</v>
      </c>
      <c r="C8" s="3">
        <v>0.61</v>
      </c>
      <c r="D8" s="4">
        <v>0.17</v>
      </c>
      <c r="E8" s="4">
        <f t="shared" ref="E8:E13" si="2">-LN(C8)</f>
        <v>0.49429632181478012</v>
      </c>
      <c r="F8" s="15">
        <f t="shared" ref="F8:F14" si="3">2*E8</f>
        <v>0.98859264362956023</v>
      </c>
      <c r="G8" s="15">
        <f t="shared" si="0"/>
        <v>0.8859784209659376</v>
      </c>
      <c r="H8" s="15">
        <f t="shared" ref="H8:H14" si="4">H7+F8</f>
        <v>0.98859264362956023</v>
      </c>
      <c r="I8" s="15">
        <f t="shared" si="1"/>
        <v>1.8745710645954978</v>
      </c>
      <c r="J8" s="4">
        <v>1</v>
      </c>
      <c r="K8" s="3">
        <v>0</v>
      </c>
      <c r="N8" s="3">
        <v>2</v>
      </c>
      <c r="O8" s="3">
        <v>0.65</v>
      </c>
      <c r="P8" s="4">
        <v>0.74</v>
      </c>
      <c r="Q8" s="4">
        <f t="shared" ref="Q8:Q13" si="5">-LN(O8)</f>
        <v>0.43078291609245423</v>
      </c>
      <c r="R8" s="15">
        <f t="shared" ref="R8:R19" si="6">2*Q8</f>
        <v>0.86156583218490845</v>
      </c>
      <c r="S8" s="15">
        <f>0.5*(-LN(P8))</f>
        <v>0.15055254639196081</v>
      </c>
      <c r="T8" s="15">
        <f t="shared" ref="T8:T14" si="7">T7+R8</f>
        <v>0.86156583218490845</v>
      </c>
      <c r="U8" s="15">
        <f>T8+S8</f>
        <v>1.0121183785768693</v>
      </c>
      <c r="V8" s="4">
        <v>1</v>
      </c>
      <c r="W8" s="3">
        <v>0</v>
      </c>
    </row>
    <row r="9" spans="1:23" x14ac:dyDescent="0.25">
      <c r="A9" s="2"/>
      <c r="B9" s="3">
        <v>3</v>
      </c>
      <c r="C9" s="3">
        <v>0.19</v>
      </c>
      <c r="D9" s="4">
        <v>0.9</v>
      </c>
      <c r="E9" s="4">
        <f t="shared" si="2"/>
        <v>1.6607312068216509</v>
      </c>
      <c r="F9" s="15">
        <f t="shared" si="3"/>
        <v>3.3214624136433017</v>
      </c>
      <c r="G9" s="15">
        <f t="shared" si="0"/>
        <v>5.2680257828913141E-2</v>
      </c>
      <c r="H9" s="15">
        <f t="shared" si="4"/>
        <v>4.3100550572728622</v>
      </c>
      <c r="I9" s="15">
        <f t="shared" si="1"/>
        <v>4.3627353151017756</v>
      </c>
      <c r="J9" s="4">
        <v>1</v>
      </c>
      <c r="K9" s="3">
        <v>0</v>
      </c>
      <c r="N9" s="3">
        <v>3</v>
      </c>
      <c r="O9" s="3">
        <v>0.39</v>
      </c>
      <c r="P9" s="4">
        <v>0.31</v>
      </c>
      <c r="Q9" s="4">
        <f t="shared" si="5"/>
        <v>0.94160853985844495</v>
      </c>
      <c r="R9" s="15">
        <f t="shared" si="6"/>
        <v>1.8832170797168899</v>
      </c>
      <c r="S9" s="15">
        <f>0.5*(-LN(P9))</f>
        <v>0.58559149075147254</v>
      </c>
      <c r="T9" s="15">
        <f t="shared" si="7"/>
        <v>2.7447829119017984</v>
      </c>
      <c r="U9" s="15">
        <f>T9+S9</f>
        <v>3.3303744026532707</v>
      </c>
      <c r="V9" s="4">
        <v>1</v>
      </c>
      <c r="W9" s="3">
        <v>0</v>
      </c>
    </row>
    <row r="10" spans="1:23" x14ac:dyDescent="0.25">
      <c r="A10" s="2"/>
      <c r="B10" s="3">
        <v>4</v>
      </c>
      <c r="C10" s="3">
        <v>0.69</v>
      </c>
      <c r="D10" s="4">
        <v>0.05</v>
      </c>
      <c r="E10" s="4">
        <f t="shared" si="2"/>
        <v>0.37106368139083207</v>
      </c>
      <c r="F10" s="15">
        <f t="shared" si="3"/>
        <v>0.74212736278166413</v>
      </c>
      <c r="G10" s="15">
        <f t="shared" si="0"/>
        <v>1.4978661367769954</v>
      </c>
      <c r="H10" s="15">
        <f t="shared" si="4"/>
        <v>5.0521824200545264</v>
      </c>
      <c r="I10" s="15">
        <f t="shared" si="1"/>
        <v>6.5500485568315217</v>
      </c>
      <c r="J10" s="4">
        <v>1</v>
      </c>
      <c r="K10" s="3">
        <v>0</v>
      </c>
      <c r="N10" s="3">
        <v>4</v>
      </c>
      <c r="O10" s="3">
        <v>0.45</v>
      </c>
      <c r="P10" s="4">
        <v>0.71</v>
      </c>
      <c r="Q10" s="4">
        <f t="shared" si="5"/>
        <v>0.79850769621777162</v>
      </c>
      <c r="R10" s="15">
        <f t="shared" si="6"/>
        <v>1.5970153924355432</v>
      </c>
      <c r="S10" s="15">
        <f t="shared" ref="S10:S15" si="8">0.5*(-LN(P10))</f>
        <v>0.17124515447338801</v>
      </c>
      <c r="T10" s="15">
        <f t="shared" si="7"/>
        <v>4.3417983043373418</v>
      </c>
      <c r="U10" s="15">
        <f t="shared" ref="U10:U19" si="9">T10+S10</f>
        <v>4.5130434588107295</v>
      </c>
      <c r="V10" s="4">
        <v>1</v>
      </c>
      <c r="W10" s="3">
        <v>0</v>
      </c>
    </row>
    <row r="11" spans="1:23" x14ac:dyDescent="0.25">
      <c r="B11" s="3">
        <v>5</v>
      </c>
      <c r="C11" s="3">
        <v>0.04</v>
      </c>
      <c r="D11" s="4">
        <v>0.97</v>
      </c>
      <c r="E11" s="4">
        <f t="shared" si="2"/>
        <v>3.2188758248682006</v>
      </c>
      <c r="F11" s="15">
        <f t="shared" si="3"/>
        <v>6.4377516497364011</v>
      </c>
      <c r="G11" s="15">
        <f t="shared" si="0"/>
        <v>1.5229603742354287E-2</v>
      </c>
      <c r="H11" s="15">
        <f t="shared" si="4"/>
        <v>11.489934069790927</v>
      </c>
      <c r="I11" s="15">
        <f t="shared" si="1"/>
        <v>11.50516367353328</v>
      </c>
      <c r="J11" s="4">
        <v>1</v>
      </c>
      <c r="K11" s="3">
        <v>0</v>
      </c>
      <c r="N11" s="3">
        <v>5</v>
      </c>
      <c r="O11" s="3">
        <v>0.95</v>
      </c>
      <c r="P11" s="4">
        <v>0.56999999999999995</v>
      </c>
      <c r="Q11" s="4">
        <f t="shared" si="5"/>
        <v>5.1293294387550578E-2</v>
      </c>
      <c r="R11" s="15">
        <f t="shared" si="6"/>
        <v>0.10258658877510116</v>
      </c>
      <c r="S11" s="15">
        <f t="shared" si="8"/>
        <v>0.28105945907677066</v>
      </c>
      <c r="T11" s="15">
        <f t="shared" si="7"/>
        <v>4.444384893112443</v>
      </c>
      <c r="U11" s="15">
        <f t="shared" si="9"/>
        <v>4.7254443521892133</v>
      </c>
      <c r="V11" s="4">
        <v>0</v>
      </c>
      <c r="W11" s="3">
        <v>1</v>
      </c>
    </row>
    <row r="12" spans="1:23" x14ac:dyDescent="0.25">
      <c r="B12" s="3">
        <v>6</v>
      </c>
      <c r="C12" s="3">
        <v>0.46</v>
      </c>
      <c r="D12" s="4">
        <v>0.69</v>
      </c>
      <c r="E12" s="4">
        <f t="shared" si="2"/>
        <v>0.77652878949899629</v>
      </c>
      <c r="F12" s="15">
        <f t="shared" si="3"/>
        <v>1.5530575789979926</v>
      </c>
      <c r="G12" s="15">
        <f t="shared" si="0"/>
        <v>0.18553184069541603</v>
      </c>
      <c r="H12" s="15">
        <f t="shared" si="4"/>
        <v>13.04299164878892</v>
      </c>
      <c r="I12" s="15">
        <f t="shared" si="1"/>
        <v>13.228523489484337</v>
      </c>
      <c r="J12" s="4">
        <v>1</v>
      </c>
      <c r="K12" s="3">
        <v>0</v>
      </c>
      <c r="N12" s="3">
        <v>6</v>
      </c>
      <c r="O12" s="3">
        <v>0.93</v>
      </c>
      <c r="P12" s="4">
        <v>0.18</v>
      </c>
      <c r="Q12" s="4">
        <f t="shared" si="5"/>
        <v>7.2570692834835374E-2</v>
      </c>
      <c r="R12" s="15">
        <f t="shared" si="6"/>
        <v>0.14514138566967075</v>
      </c>
      <c r="S12" s="15">
        <f t="shared" si="8"/>
        <v>0.85739921404596331</v>
      </c>
      <c r="T12" s="15">
        <f t="shared" si="7"/>
        <v>4.5895262787821141</v>
      </c>
      <c r="U12" s="15">
        <f t="shared" si="9"/>
        <v>5.4469254928280773</v>
      </c>
      <c r="V12" s="4">
        <v>0</v>
      </c>
      <c r="W12" s="3">
        <v>1</v>
      </c>
    </row>
    <row r="13" spans="1:23" x14ac:dyDescent="0.25">
      <c r="B13" s="3">
        <v>7</v>
      </c>
      <c r="C13" s="3">
        <v>0.15</v>
      </c>
      <c r="D13" s="4">
        <v>0.23</v>
      </c>
      <c r="E13" s="4">
        <f t="shared" si="2"/>
        <v>1.8971199848858813</v>
      </c>
      <c r="F13" s="15">
        <f t="shared" si="3"/>
        <v>3.7942399697717626</v>
      </c>
      <c r="G13" s="15">
        <f t="shared" si="0"/>
        <v>0.73483798502947084</v>
      </c>
      <c r="H13" s="15">
        <f t="shared" si="4"/>
        <v>16.837231618560683</v>
      </c>
      <c r="I13" s="15">
        <f t="shared" si="1"/>
        <v>17.572069603590155</v>
      </c>
      <c r="J13" s="4">
        <v>1</v>
      </c>
      <c r="K13" s="3">
        <v>0</v>
      </c>
      <c r="N13" s="3">
        <v>7</v>
      </c>
      <c r="O13" s="3">
        <v>0.82</v>
      </c>
      <c r="P13" s="4">
        <v>0.74</v>
      </c>
      <c r="Q13" s="4">
        <f t="shared" si="5"/>
        <v>0.19845093872383832</v>
      </c>
      <c r="R13" s="15">
        <f t="shared" si="6"/>
        <v>0.39690187744767663</v>
      </c>
      <c r="S13" s="15">
        <f t="shared" si="8"/>
        <v>0.15055254639196081</v>
      </c>
      <c r="T13" s="15">
        <f t="shared" si="7"/>
        <v>4.986428156229791</v>
      </c>
      <c r="U13" s="15">
        <f t="shared" si="9"/>
        <v>5.1369807026217522</v>
      </c>
      <c r="V13" s="4">
        <v>0</v>
      </c>
      <c r="W13" s="3">
        <v>1</v>
      </c>
    </row>
    <row r="14" spans="1:23" x14ac:dyDescent="0.25">
      <c r="B14" s="3">
        <v>8</v>
      </c>
      <c r="C14" s="3">
        <v>0.47</v>
      </c>
      <c r="D14" s="4">
        <v>0.46</v>
      </c>
      <c r="E14" s="4">
        <f>-LN(C13)</f>
        <v>1.8971199848858813</v>
      </c>
      <c r="F14" s="15">
        <f t="shared" si="3"/>
        <v>3.7942399697717626</v>
      </c>
      <c r="G14" s="15">
        <f t="shared" si="0"/>
        <v>0.38826439474949814</v>
      </c>
      <c r="H14" s="15">
        <f t="shared" si="4"/>
        <v>20.631471588332445</v>
      </c>
      <c r="I14" s="15">
        <f t="shared" si="1"/>
        <v>21.019735983081944</v>
      </c>
      <c r="J14" s="4"/>
      <c r="K14" s="3"/>
      <c r="N14" s="3">
        <v>8</v>
      </c>
      <c r="O14" s="3">
        <v>0.39</v>
      </c>
      <c r="P14" s="4">
        <v>0.39</v>
      </c>
      <c r="Q14" s="4">
        <f>-LN(O13)</f>
        <v>0.19845093872383832</v>
      </c>
      <c r="R14" s="15">
        <f t="shared" si="6"/>
        <v>0.39690187744767663</v>
      </c>
      <c r="S14" s="15">
        <f t="shared" si="8"/>
        <v>0.47080426992922247</v>
      </c>
      <c r="T14" s="15">
        <f t="shared" si="7"/>
        <v>5.3833300336774679</v>
      </c>
      <c r="U14" s="15">
        <f t="shared" si="9"/>
        <v>5.8541343036066902</v>
      </c>
      <c r="V14" s="4">
        <v>1</v>
      </c>
      <c r="W14" s="3">
        <v>0</v>
      </c>
    </row>
    <row r="15" spans="1:23" x14ac:dyDescent="0.25">
      <c r="B15" s="2"/>
      <c r="C15" s="2"/>
      <c r="G15" s="15">
        <f>SUM(G7:G13)</f>
        <v>3.9418413866332696</v>
      </c>
      <c r="J15" s="4">
        <v>7</v>
      </c>
      <c r="K15" s="3">
        <v>0</v>
      </c>
      <c r="N15" s="3">
        <v>9</v>
      </c>
      <c r="O15" s="3">
        <v>0.61</v>
      </c>
      <c r="P15" s="4">
        <v>0.24</v>
      </c>
      <c r="Q15" s="4">
        <f t="shared" ref="Q15:Q19" si="10">-LN(O15)</f>
        <v>0.49429632181478012</v>
      </c>
      <c r="R15" s="15">
        <f t="shared" si="6"/>
        <v>0.98859264362956023</v>
      </c>
      <c r="S15" s="15">
        <f t="shared" si="8"/>
        <v>0.71355817782007291</v>
      </c>
      <c r="T15" s="15">
        <f>T14+R15</f>
        <v>6.3719226773070279</v>
      </c>
      <c r="U15" s="15">
        <f t="shared" si="9"/>
        <v>7.0854808551271011</v>
      </c>
      <c r="V15" s="4">
        <v>1</v>
      </c>
      <c r="W15" s="3">
        <v>0</v>
      </c>
    </row>
    <row r="16" spans="1:23" x14ac:dyDescent="0.25">
      <c r="B16" s="27" t="s">
        <v>19</v>
      </c>
      <c r="C16" s="27"/>
      <c r="N16" s="3">
        <v>10</v>
      </c>
      <c r="O16" s="3">
        <v>0.01</v>
      </c>
      <c r="P16" s="4">
        <v>0.23</v>
      </c>
      <c r="Q16" s="4">
        <f t="shared" si="10"/>
        <v>4.6051701859880909</v>
      </c>
      <c r="R16" s="15">
        <f t="shared" si="6"/>
        <v>9.2103403719761818</v>
      </c>
      <c r="S16" s="15">
        <f>0.5*(-LN(P16))</f>
        <v>0.73483798502947084</v>
      </c>
      <c r="T16" s="15">
        <f>T15+R16</f>
        <v>15.58226304928321</v>
      </c>
      <c r="U16" s="15">
        <f t="shared" si="9"/>
        <v>16.317101034312682</v>
      </c>
      <c r="V16" s="4">
        <v>1</v>
      </c>
      <c r="W16" s="3">
        <v>0</v>
      </c>
    </row>
    <row r="17" spans="2:23" ht="21.75" x14ac:dyDescent="0.4">
      <c r="B17" s="3" t="s">
        <v>6</v>
      </c>
      <c r="C17" s="4" t="s">
        <v>9</v>
      </c>
      <c r="D17" s="4" t="s">
        <v>14</v>
      </c>
      <c r="E17" s="5" t="s">
        <v>10</v>
      </c>
      <c r="F17" s="4" t="s">
        <v>11</v>
      </c>
      <c r="G17" s="6" t="s">
        <v>13</v>
      </c>
      <c r="H17" s="4" t="s">
        <v>48</v>
      </c>
      <c r="I17" s="4" t="s">
        <v>15</v>
      </c>
      <c r="J17" s="4" t="s">
        <v>16</v>
      </c>
      <c r="K17" s="3" t="s">
        <v>17</v>
      </c>
      <c r="N17" s="4">
        <v>11</v>
      </c>
      <c r="O17" s="3">
        <v>0.18</v>
      </c>
      <c r="P17" s="4">
        <v>0.66</v>
      </c>
      <c r="Q17" s="4">
        <f t="shared" si="10"/>
        <v>1.7147984280919266</v>
      </c>
      <c r="R17" s="4">
        <f t="shared" si="6"/>
        <v>3.4295968561838532</v>
      </c>
      <c r="S17" s="15">
        <f>0.5*(-LN(P17))</f>
        <v>0.20775772198083289</v>
      </c>
      <c r="T17" s="4">
        <f>T16+R17</f>
        <v>19.011859905467063</v>
      </c>
      <c r="U17" s="4">
        <f t="shared" si="9"/>
        <v>19.219617627447896</v>
      </c>
      <c r="V17" s="4">
        <v>1</v>
      </c>
      <c r="W17" s="4">
        <v>0</v>
      </c>
    </row>
    <row r="18" spans="2:23" x14ac:dyDescent="0.25">
      <c r="B18" s="3">
        <v>1</v>
      </c>
      <c r="C18" s="4"/>
      <c r="D18" s="4">
        <v>0.87</v>
      </c>
      <c r="E18" s="4"/>
      <c r="F18" s="15"/>
      <c r="G18" s="15">
        <f>0.5*(-LN(D18))</f>
        <v>6.9631033666753828E-2</v>
      </c>
      <c r="H18" s="15">
        <v>0</v>
      </c>
      <c r="I18" s="15">
        <f>H18+G18</f>
        <v>6.9631033666753828E-2</v>
      </c>
      <c r="J18" s="4">
        <v>1</v>
      </c>
      <c r="K18" s="3">
        <v>0</v>
      </c>
      <c r="N18" s="12">
        <v>12</v>
      </c>
      <c r="O18" s="4">
        <v>0.91</v>
      </c>
      <c r="P18" s="4">
        <v>0.67</v>
      </c>
      <c r="Q18" s="4">
        <f t="shared" si="10"/>
        <v>9.431067947124129E-2</v>
      </c>
      <c r="R18" s="4">
        <f t="shared" si="6"/>
        <v>0.18862135894248258</v>
      </c>
      <c r="S18" s="4">
        <f>0.5*(-LN(P18))</f>
        <v>0.20023878329856262</v>
      </c>
      <c r="T18" s="4">
        <f>T17+R18</f>
        <v>19.200481264409547</v>
      </c>
      <c r="U18" s="4">
        <f t="shared" si="9"/>
        <v>19.400720047708109</v>
      </c>
      <c r="V18" s="4">
        <v>0</v>
      </c>
      <c r="W18" s="4">
        <v>1</v>
      </c>
    </row>
    <row r="19" spans="2:23" x14ac:dyDescent="0.25">
      <c r="B19" s="3">
        <v>2</v>
      </c>
      <c r="C19" s="3">
        <v>0.26</v>
      </c>
      <c r="D19" s="4">
        <v>0.37</v>
      </c>
      <c r="E19" s="4">
        <f t="shared" ref="E19:E24" si="11">-LN(C19)</f>
        <v>1.3470736479666092</v>
      </c>
      <c r="F19" s="15">
        <f t="shared" ref="F19:F28" si="12">2*E19</f>
        <v>2.6941472959332184</v>
      </c>
      <c r="G19" s="15">
        <f t="shared" ref="G19:G28" si="13">0.5*(-LN(D19))</f>
        <v>0.49712613667193345</v>
      </c>
      <c r="H19" s="15">
        <f t="shared" ref="H19:H28" si="14">H18+F19</f>
        <v>2.6941472959332184</v>
      </c>
      <c r="I19" s="15">
        <f t="shared" ref="I19:I38" si="15">H19+G19</f>
        <v>3.1912734326051519</v>
      </c>
      <c r="J19" s="4">
        <v>1</v>
      </c>
      <c r="K19" s="3">
        <v>0</v>
      </c>
      <c r="N19" s="17">
        <v>13</v>
      </c>
      <c r="O19" s="17">
        <v>0.19</v>
      </c>
      <c r="P19" s="4">
        <v>0.43</v>
      </c>
      <c r="Q19" s="4">
        <f t="shared" si="10"/>
        <v>1.6607312068216509</v>
      </c>
      <c r="R19" s="4">
        <f t="shared" si="6"/>
        <v>3.3214624136433017</v>
      </c>
      <c r="S19" s="4">
        <f>0.5*(-LN(P19))</f>
        <v>0.42198503514726449</v>
      </c>
      <c r="T19" s="4">
        <f>T18+R19</f>
        <v>22.52194367805285</v>
      </c>
      <c r="U19" s="4">
        <f t="shared" si="9"/>
        <v>22.943928713200116</v>
      </c>
      <c r="V19" s="4"/>
      <c r="W19" s="4"/>
    </row>
    <row r="20" spans="2:23" x14ac:dyDescent="0.25">
      <c r="B20" s="3">
        <v>3</v>
      </c>
      <c r="C20" s="3">
        <v>0.45</v>
      </c>
      <c r="D20" s="4">
        <v>0.92</v>
      </c>
      <c r="E20" s="4">
        <f t="shared" si="11"/>
        <v>0.79850769621777162</v>
      </c>
      <c r="F20" s="15">
        <f t="shared" si="12"/>
        <v>1.5970153924355432</v>
      </c>
      <c r="G20" s="15">
        <f t="shared" si="13"/>
        <v>4.1690804469525507E-2</v>
      </c>
      <c r="H20" s="15">
        <f t="shared" si="14"/>
        <v>4.2911626883687619</v>
      </c>
      <c r="I20" s="15">
        <f t="shared" si="15"/>
        <v>4.3328534928382876</v>
      </c>
      <c r="J20" s="4">
        <v>1</v>
      </c>
      <c r="K20" s="3">
        <v>0</v>
      </c>
      <c r="N20" s="7"/>
      <c r="O20" s="8"/>
      <c r="P20" s="8"/>
      <c r="Q20" s="16"/>
      <c r="R20" s="8"/>
      <c r="S20" s="21">
        <f>SUM(S7:S18)</f>
        <v>4.5990087940569699</v>
      </c>
      <c r="T20" s="8"/>
      <c r="U20" s="8"/>
      <c r="V20" s="4">
        <v>8</v>
      </c>
      <c r="W20" s="3">
        <v>4</v>
      </c>
    </row>
    <row r="21" spans="2:23" x14ac:dyDescent="0.25">
      <c r="B21" s="3">
        <v>4</v>
      </c>
      <c r="C21" s="3">
        <v>0.74</v>
      </c>
      <c r="D21" s="4">
        <v>0.52</v>
      </c>
      <c r="E21" s="4">
        <f t="shared" si="11"/>
        <v>0.30110509278392161</v>
      </c>
      <c r="F21" s="15">
        <f t="shared" si="12"/>
        <v>0.60221018556784323</v>
      </c>
      <c r="G21" s="15">
        <f t="shared" si="13"/>
        <v>0.32696323370333197</v>
      </c>
      <c r="H21" s="15">
        <f t="shared" si="14"/>
        <v>4.8933728739366051</v>
      </c>
      <c r="I21" s="15">
        <f t="shared" si="15"/>
        <v>5.2203361076399375</v>
      </c>
      <c r="J21" s="4">
        <v>1</v>
      </c>
      <c r="K21" s="3">
        <v>0</v>
      </c>
      <c r="N21" s="7"/>
      <c r="O21" s="8"/>
      <c r="P21" s="8"/>
      <c r="Q21" s="8"/>
      <c r="R21" s="9"/>
      <c r="S21" s="9"/>
      <c r="T21" s="9"/>
      <c r="U21" s="9"/>
      <c r="V21" s="8"/>
      <c r="W21" s="7"/>
    </row>
    <row r="22" spans="2:23" x14ac:dyDescent="0.25">
      <c r="B22" s="3">
        <v>5</v>
      </c>
      <c r="C22" s="3">
        <v>0.77</v>
      </c>
      <c r="D22" s="4">
        <v>0.41</v>
      </c>
      <c r="E22" s="4">
        <f t="shared" si="11"/>
        <v>0.26136476413440751</v>
      </c>
      <c r="F22" s="15">
        <f t="shared" si="12"/>
        <v>0.52272952826881502</v>
      </c>
      <c r="G22" s="15">
        <f t="shared" si="13"/>
        <v>0.44579905964189181</v>
      </c>
      <c r="H22" s="15">
        <f t="shared" si="14"/>
        <v>5.4161024022054205</v>
      </c>
      <c r="I22" s="15">
        <f t="shared" si="15"/>
        <v>5.861901461847312</v>
      </c>
      <c r="J22" s="4">
        <v>1</v>
      </c>
      <c r="K22" s="3">
        <v>0</v>
      </c>
      <c r="N22" s="7"/>
      <c r="O22" s="10"/>
      <c r="P22" s="8"/>
      <c r="Q22" s="8"/>
      <c r="R22" s="9"/>
      <c r="S22" s="9"/>
      <c r="T22" s="9"/>
      <c r="U22" s="9"/>
      <c r="V22" s="8"/>
      <c r="W22" s="7"/>
    </row>
    <row r="23" spans="2:23" x14ac:dyDescent="0.25">
      <c r="B23" s="3">
        <v>6</v>
      </c>
      <c r="C23" s="3">
        <v>0.74</v>
      </c>
      <c r="D23" s="4">
        <v>0.2</v>
      </c>
      <c r="E23" s="4">
        <f t="shared" si="11"/>
        <v>0.30110509278392161</v>
      </c>
      <c r="F23" s="15">
        <f t="shared" si="12"/>
        <v>0.60221018556784323</v>
      </c>
      <c r="G23" s="15">
        <f t="shared" si="13"/>
        <v>0.80471895621705014</v>
      </c>
      <c r="H23" s="15">
        <f t="shared" si="14"/>
        <v>6.0183125877732637</v>
      </c>
      <c r="I23" s="15">
        <f t="shared" si="15"/>
        <v>6.8230315439903135</v>
      </c>
      <c r="J23" s="4">
        <v>1</v>
      </c>
      <c r="K23" s="3">
        <v>0</v>
      </c>
      <c r="N23" s="7"/>
      <c r="O23" s="10"/>
      <c r="P23" s="8"/>
      <c r="Q23" s="8"/>
      <c r="R23" s="9"/>
      <c r="S23" s="9"/>
      <c r="T23" s="9"/>
      <c r="U23" s="9"/>
      <c r="V23" s="8"/>
      <c r="W23" s="7"/>
    </row>
    <row r="24" spans="2:23" x14ac:dyDescent="0.25">
      <c r="B24" s="3">
        <v>7</v>
      </c>
      <c r="C24" s="3">
        <v>0.95</v>
      </c>
      <c r="D24" s="4">
        <v>0.11</v>
      </c>
      <c r="E24" s="4">
        <f t="shared" si="11"/>
        <v>5.1293294387550578E-2</v>
      </c>
      <c r="F24" s="15">
        <f t="shared" si="12"/>
        <v>0.10258658877510116</v>
      </c>
      <c r="G24" s="15">
        <f t="shared" si="13"/>
        <v>1.1036374565948603</v>
      </c>
      <c r="H24" s="15">
        <f t="shared" si="14"/>
        <v>6.1208991765483649</v>
      </c>
      <c r="I24" s="15">
        <f t="shared" si="15"/>
        <v>7.2245366331432255</v>
      </c>
      <c r="J24" s="4">
        <v>0</v>
      </c>
      <c r="K24" s="3">
        <v>1</v>
      </c>
      <c r="N24" s="7"/>
      <c r="O24" s="10"/>
      <c r="P24" s="9"/>
      <c r="Q24" s="8"/>
      <c r="R24" s="9"/>
      <c r="S24" s="9"/>
      <c r="T24" s="9"/>
      <c r="U24" s="9"/>
      <c r="V24" s="8"/>
      <c r="W24" s="7"/>
    </row>
    <row r="25" spans="2:23" x14ac:dyDescent="0.25">
      <c r="B25" s="3">
        <v>8</v>
      </c>
      <c r="C25" s="3">
        <v>0.27</v>
      </c>
      <c r="D25" s="4">
        <v>0.74</v>
      </c>
      <c r="E25" s="4">
        <f>-LN(C24)</f>
        <v>5.1293294387550578E-2</v>
      </c>
      <c r="F25" s="15">
        <f t="shared" si="12"/>
        <v>0.10258658877510116</v>
      </c>
      <c r="G25" s="15">
        <f t="shared" si="13"/>
        <v>0.15055254639196081</v>
      </c>
      <c r="H25" s="15">
        <f t="shared" si="14"/>
        <v>6.2234857653234661</v>
      </c>
      <c r="I25" s="15">
        <f t="shared" si="15"/>
        <v>6.3740383117154273</v>
      </c>
      <c r="J25" s="4">
        <v>0</v>
      </c>
      <c r="K25" s="3">
        <v>1</v>
      </c>
      <c r="N25" s="7"/>
      <c r="O25" s="10"/>
      <c r="P25" s="9"/>
      <c r="Q25" s="8"/>
      <c r="R25" s="9"/>
      <c r="S25" s="9"/>
      <c r="T25" s="9"/>
      <c r="U25" s="9"/>
      <c r="V25" s="8"/>
      <c r="W25" s="7"/>
    </row>
    <row r="26" spans="2:23" x14ac:dyDescent="0.25">
      <c r="B26" s="3">
        <v>9</v>
      </c>
      <c r="C26" s="3">
        <v>7.0000000000000007E-2</v>
      </c>
      <c r="D26" s="4">
        <v>0.52</v>
      </c>
      <c r="E26" s="4">
        <f>-LN(C25)</f>
        <v>1.3093333199837622</v>
      </c>
      <c r="F26" s="15">
        <f t="shared" si="12"/>
        <v>2.6186666399675245</v>
      </c>
      <c r="G26" s="15">
        <f t="shared" si="13"/>
        <v>0.32696323370333197</v>
      </c>
      <c r="H26" s="15">
        <f t="shared" si="14"/>
        <v>8.8421524052909906</v>
      </c>
      <c r="I26" s="15">
        <f t="shared" si="15"/>
        <v>9.169115638994322</v>
      </c>
      <c r="J26" s="4">
        <v>1</v>
      </c>
      <c r="K26" s="3">
        <v>0</v>
      </c>
      <c r="N26" s="7"/>
      <c r="O26" s="10"/>
      <c r="P26" s="9"/>
      <c r="Q26" s="8"/>
      <c r="R26" s="9"/>
      <c r="S26" s="9"/>
      <c r="T26" s="9"/>
      <c r="U26" s="9"/>
      <c r="V26" s="8"/>
      <c r="W26" s="7"/>
    </row>
    <row r="27" spans="2:23" x14ac:dyDescent="0.25">
      <c r="B27" s="3">
        <v>10</v>
      </c>
      <c r="C27" s="3">
        <v>0.99</v>
      </c>
      <c r="D27" s="4">
        <v>0.04</v>
      </c>
      <c r="E27" s="4">
        <f t="shared" ref="E27:E38" si="16">-LN(C27)</f>
        <v>1.0050335853501451E-2</v>
      </c>
      <c r="F27" s="15">
        <f t="shared" si="12"/>
        <v>2.0100671707002901E-2</v>
      </c>
      <c r="G27" s="15">
        <f>0.5*(-LN(D27))</f>
        <v>1.6094379124341003</v>
      </c>
      <c r="H27" s="15">
        <f t="shared" si="14"/>
        <v>8.8622530769979928</v>
      </c>
      <c r="I27" s="15">
        <f t="shared" si="15"/>
        <v>10.471690989432092</v>
      </c>
      <c r="J27" s="4">
        <v>0</v>
      </c>
      <c r="K27" s="3">
        <v>1</v>
      </c>
      <c r="N27" s="7"/>
      <c r="O27" s="10"/>
      <c r="P27" s="9"/>
      <c r="Q27" s="8"/>
      <c r="R27" s="9"/>
      <c r="S27" s="9"/>
      <c r="T27" s="9"/>
      <c r="U27" s="9"/>
      <c r="V27" s="8"/>
      <c r="W27" s="7"/>
    </row>
    <row r="28" spans="2:23" x14ac:dyDescent="0.25">
      <c r="B28" s="3">
        <v>11</v>
      </c>
      <c r="C28" s="3">
        <v>0.53</v>
      </c>
      <c r="D28" s="4">
        <v>0.01</v>
      </c>
      <c r="E28" s="4">
        <f t="shared" si="16"/>
        <v>0.6348782724359695</v>
      </c>
      <c r="F28" s="15">
        <f t="shared" si="12"/>
        <v>1.269756544871939</v>
      </c>
      <c r="G28" s="15">
        <f t="shared" si="13"/>
        <v>2.3025850929940455</v>
      </c>
      <c r="H28" s="15">
        <f t="shared" si="14"/>
        <v>10.132009621869932</v>
      </c>
      <c r="I28" s="15">
        <f t="shared" si="15"/>
        <v>12.434594714863977</v>
      </c>
      <c r="J28" s="4">
        <v>0</v>
      </c>
      <c r="K28" s="3">
        <v>1</v>
      </c>
      <c r="N28" s="7"/>
      <c r="O28" s="10"/>
      <c r="P28" s="9"/>
      <c r="Q28" s="8"/>
      <c r="R28" s="9"/>
      <c r="S28" s="9"/>
      <c r="T28" s="9"/>
      <c r="U28" s="9"/>
      <c r="V28" s="8"/>
      <c r="W28" s="7"/>
    </row>
    <row r="29" spans="2:23" x14ac:dyDescent="0.25">
      <c r="B29" s="3">
        <v>12</v>
      </c>
      <c r="C29" s="3">
        <v>0.67</v>
      </c>
      <c r="D29" s="4">
        <v>0.75</v>
      </c>
      <c r="E29" s="4">
        <f t="shared" si="16"/>
        <v>0.40047756659712525</v>
      </c>
      <c r="F29" s="4">
        <f t="shared" ref="F29:F38" si="17">2*E29</f>
        <v>0.80095513319425049</v>
      </c>
      <c r="G29" s="15">
        <f t="shared" ref="G29:G38" si="18">0.5*(-LN(D29))</f>
        <v>0.14384103622589045</v>
      </c>
      <c r="H29" s="4">
        <f t="shared" ref="H29:H38" si="19">H28+F29</f>
        <v>10.932964755064182</v>
      </c>
      <c r="I29" s="4">
        <f t="shared" si="15"/>
        <v>11.076805791290072</v>
      </c>
      <c r="J29" s="4">
        <v>1</v>
      </c>
      <c r="K29" s="4">
        <v>0</v>
      </c>
      <c r="N29" s="7"/>
      <c r="O29" s="10"/>
      <c r="P29" s="9"/>
      <c r="Q29" s="8"/>
      <c r="R29" s="9"/>
      <c r="S29" s="9"/>
      <c r="T29" s="9"/>
      <c r="U29" s="9"/>
      <c r="V29" s="8"/>
      <c r="W29" s="7"/>
    </row>
    <row r="30" spans="2:23" x14ac:dyDescent="0.25">
      <c r="B30" s="3">
        <v>13</v>
      </c>
      <c r="C30" s="3">
        <v>0.89</v>
      </c>
      <c r="D30" s="4">
        <v>0.87</v>
      </c>
      <c r="E30" s="4">
        <f t="shared" si="16"/>
        <v>0.11653381625595151</v>
      </c>
      <c r="F30" s="4">
        <f t="shared" si="17"/>
        <v>0.23306763251190302</v>
      </c>
      <c r="G30" s="4">
        <f t="shared" si="18"/>
        <v>6.9631033666753828E-2</v>
      </c>
      <c r="H30" s="4">
        <f t="shared" si="19"/>
        <v>11.166032387576085</v>
      </c>
      <c r="I30" s="4">
        <f t="shared" si="15"/>
        <v>11.235663421242839</v>
      </c>
      <c r="J30" s="4">
        <v>1</v>
      </c>
      <c r="K30" s="4">
        <v>0</v>
      </c>
      <c r="N30" s="7"/>
      <c r="O30" s="10"/>
      <c r="P30" s="9"/>
      <c r="Q30" s="8"/>
      <c r="R30" s="9"/>
      <c r="S30" s="9"/>
      <c r="T30" s="9"/>
      <c r="U30" s="9"/>
      <c r="V30" s="9"/>
      <c r="W30" s="9"/>
    </row>
    <row r="31" spans="2:23" x14ac:dyDescent="0.25">
      <c r="B31" s="4">
        <v>14</v>
      </c>
      <c r="C31" s="4">
        <v>0.75</v>
      </c>
      <c r="D31" s="4">
        <v>0.53</v>
      </c>
      <c r="E31" s="4">
        <f t="shared" si="16"/>
        <v>0.2876820724517809</v>
      </c>
      <c r="F31" s="4">
        <f t="shared" si="17"/>
        <v>0.5753641449035618</v>
      </c>
      <c r="G31" s="4">
        <f t="shared" si="18"/>
        <v>0.31743913621798475</v>
      </c>
      <c r="H31" s="4">
        <f t="shared" si="19"/>
        <v>11.741396532479646</v>
      </c>
      <c r="I31" s="4">
        <f t="shared" si="15"/>
        <v>12.058835668697631</v>
      </c>
      <c r="J31" s="4">
        <v>1</v>
      </c>
      <c r="K31" s="4">
        <v>0</v>
      </c>
      <c r="N31" s="7"/>
      <c r="O31" s="10"/>
      <c r="P31" s="9"/>
      <c r="Q31" s="8"/>
      <c r="R31" s="9"/>
      <c r="S31" s="9"/>
      <c r="T31" s="9"/>
      <c r="U31" s="9"/>
      <c r="V31" s="8"/>
      <c r="W31" s="7"/>
    </row>
    <row r="32" spans="2:23" x14ac:dyDescent="0.25">
      <c r="B32" s="4">
        <v>15</v>
      </c>
      <c r="C32" s="4">
        <v>0.43</v>
      </c>
      <c r="D32" s="4">
        <v>0.79</v>
      </c>
      <c r="E32" s="4">
        <f t="shared" si="16"/>
        <v>0.84397007029452897</v>
      </c>
      <c r="F32" s="4">
        <f t="shared" si="17"/>
        <v>1.6879401405890579</v>
      </c>
      <c r="G32" s="4">
        <f t="shared" si="18"/>
        <v>0.11786116676053492</v>
      </c>
      <c r="H32" s="4">
        <f t="shared" si="19"/>
        <v>13.429336673068704</v>
      </c>
      <c r="I32" s="4">
        <f t="shared" si="15"/>
        <v>13.54719783982924</v>
      </c>
      <c r="J32" s="4">
        <v>1</v>
      </c>
      <c r="K32" s="4">
        <v>0</v>
      </c>
      <c r="N32" s="8"/>
      <c r="O32" s="10"/>
      <c r="P32" s="9"/>
      <c r="Q32" s="8"/>
      <c r="R32" s="8"/>
      <c r="S32" s="8"/>
      <c r="T32" s="8"/>
      <c r="U32" s="8"/>
      <c r="V32" s="8"/>
      <c r="W32" s="8"/>
    </row>
    <row r="33" spans="2:23" x14ac:dyDescent="0.25">
      <c r="B33" s="4">
        <v>16</v>
      </c>
      <c r="C33" s="4">
        <v>0.87</v>
      </c>
      <c r="D33" s="4">
        <v>0.19</v>
      </c>
      <c r="E33" s="4">
        <f t="shared" si="16"/>
        <v>0.13926206733350766</v>
      </c>
      <c r="F33" s="4">
        <f t="shared" si="17"/>
        <v>0.27852413466701531</v>
      </c>
      <c r="G33" s="4">
        <f t="shared" si="18"/>
        <v>0.83036560341082544</v>
      </c>
      <c r="H33" s="4">
        <f t="shared" si="19"/>
        <v>13.70786080773572</v>
      </c>
      <c r="I33" s="4">
        <f t="shared" si="15"/>
        <v>14.538226411146546</v>
      </c>
      <c r="J33" s="4">
        <v>1</v>
      </c>
      <c r="K33" s="4">
        <v>0</v>
      </c>
      <c r="N33" s="33"/>
      <c r="O33" s="33"/>
      <c r="P33" s="9"/>
      <c r="Q33" s="8"/>
      <c r="R33" s="8"/>
      <c r="S33" s="8"/>
      <c r="T33" s="8"/>
      <c r="U33" s="8"/>
      <c r="V33" s="8"/>
      <c r="W33" s="7"/>
    </row>
    <row r="34" spans="2:23" x14ac:dyDescent="0.25">
      <c r="B34" s="4">
        <v>17</v>
      </c>
      <c r="C34" s="4">
        <v>0.97</v>
      </c>
      <c r="D34" s="4">
        <v>0.47</v>
      </c>
      <c r="E34" s="4">
        <f t="shared" si="16"/>
        <v>3.0459207484708574E-2</v>
      </c>
      <c r="F34" s="4">
        <f t="shared" si="17"/>
        <v>6.0918414969417148E-2</v>
      </c>
      <c r="G34" s="4">
        <f t="shared" si="18"/>
        <v>0.37751129213901641</v>
      </c>
      <c r="H34" s="4">
        <f t="shared" si="19"/>
        <v>13.768779222705138</v>
      </c>
      <c r="I34" s="4">
        <f t="shared" si="15"/>
        <v>14.146290514844155</v>
      </c>
      <c r="J34" s="4">
        <v>0</v>
      </c>
      <c r="K34" s="4">
        <v>1</v>
      </c>
      <c r="N34" s="27" t="s">
        <v>22</v>
      </c>
      <c r="O34" s="27"/>
      <c r="V34" s="26"/>
      <c r="W34" s="26"/>
    </row>
    <row r="35" spans="2:23" ht="21.75" x14ac:dyDescent="0.4">
      <c r="B35" s="4">
        <v>18</v>
      </c>
      <c r="C35" s="4">
        <v>0.34</v>
      </c>
      <c r="D35" s="4">
        <v>0.6</v>
      </c>
      <c r="E35" s="4">
        <f t="shared" si="16"/>
        <v>1.0788096613719298</v>
      </c>
      <c r="F35" s="4">
        <f t="shared" si="17"/>
        <v>2.1576193227438596</v>
      </c>
      <c r="G35" s="4">
        <f t="shared" si="18"/>
        <v>0.25541281188299536</v>
      </c>
      <c r="H35" s="4">
        <f t="shared" si="19"/>
        <v>15.926398545448997</v>
      </c>
      <c r="I35" s="4">
        <f t="shared" si="15"/>
        <v>16.181811357331991</v>
      </c>
      <c r="J35" s="4">
        <v>1</v>
      </c>
      <c r="K35" s="4">
        <v>0</v>
      </c>
      <c r="N35" s="3" t="s">
        <v>6</v>
      </c>
      <c r="O35" s="4" t="s">
        <v>9</v>
      </c>
      <c r="P35" s="4" t="s">
        <v>14</v>
      </c>
      <c r="Q35" s="5" t="s">
        <v>10</v>
      </c>
      <c r="R35" s="4" t="s">
        <v>11</v>
      </c>
      <c r="S35" s="6" t="s">
        <v>13</v>
      </c>
      <c r="T35" s="4" t="s">
        <v>48</v>
      </c>
      <c r="U35" s="4" t="s">
        <v>15</v>
      </c>
      <c r="V35" s="24" t="s">
        <v>16</v>
      </c>
      <c r="W35" s="25" t="s">
        <v>17</v>
      </c>
    </row>
    <row r="36" spans="2:23" x14ac:dyDescent="0.25">
      <c r="B36" s="4">
        <v>19</v>
      </c>
      <c r="C36" s="4">
        <v>0.4</v>
      </c>
      <c r="D36" s="4">
        <v>0.72</v>
      </c>
      <c r="E36" s="4">
        <f t="shared" si="16"/>
        <v>0.916290731874155</v>
      </c>
      <c r="F36" s="4">
        <f t="shared" si="17"/>
        <v>1.83258146374831</v>
      </c>
      <c r="G36" s="4">
        <f t="shared" si="18"/>
        <v>0.16425203348601805</v>
      </c>
      <c r="H36" s="4">
        <f t="shared" si="19"/>
        <v>17.758980009197305</v>
      </c>
      <c r="I36" s="4">
        <f t="shared" si="15"/>
        <v>17.923232042683324</v>
      </c>
      <c r="J36" s="4">
        <v>1</v>
      </c>
      <c r="K36" s="4">
        <v>0</v>
      </c>
      <c r="N36" s="3">
        <v>1</v>
      </c>
      <c r="O36" s="4"/>
      <c r="P36" s="4">
        <v>0.98</v>
      </c>
      <c r="Q36" s="4"/>
      <c r="R36" s="15"/>
      <c r="S36" s="15">
        <f>0.5*(-LN(P36))</f>
        <v>1.0101353658759733E-2</v>
      </c>
      <c r="T36" s="15">
        <v>0</v>
      </c>
      <c r="U36" s="15">
        <f>T36+S36</f>
        <v>1.0101353658759733E-2</v>
      </c>
      <c r="V36" s="4">
        <v>1</v>
      </c>
      <c r="W36" s="3">
        <v>0</v>
      </c>
    </row>
    <row r="37" spans="2:23" x14ac:dyDescent="0.25">
      <c r="B37" s="4">
        <v>20</v>
      </c>
      <c r="C37" s="4">
        <v>0.87</v>
      </c>
      <c r="D37" s="4">
        <v>0.46</v>
      </c>
      <c r="E37" s="4">
        <f t="shared" si="16"/>
        <v>0.13926206733350766</v>
      </c>
      <c r="F37" s="4">
        <f t="shared" si="17"/>
        <v>0.27852413466701531</v>
      </c>
      <c r="G37" s="4">
        <f t="shared" si="18"/>
        <v>0.38826439474949814</v>
      </c>
      <c r="H37" s="4">
        <f t="shared" si="19"/>
        <v>18.037504143864322</v>
      </c>
      <c r="I37" s="4">
        <f t="shared" si="15"/>
        <v>18.42576853861382</v>
      </c>
      <c r="J37" s="4">
        <v>1</v>
      </c>
      <c r="K37" s="4">
        <v>0</v>
      </c>
      <c r="N37" s="3">
        <v>2</v>
      </c>
      <c r="O37" s="11">
        <v>0.04</v>
      </c>
      <c r="P37" s="4">
        <v>0.08</v>
      </c>
      <c r="Q37" s="4">
        <f t="shared" ref="Q37:Q42" si="20">-LN(O37)</f>
        <v>3.2188758248682006</v>
      </c>
      <c r="R37" s="15">
        <f t="shared" ref="R37:R43" si="21">2*Q37</f>
        <v>6.4377516497364011</v>
      </c>
      <c r="S37" s="15">
        <f t="shared" ref="S37:S39" si="22">0.5*(-LN(P37))</f>
        <v>1.2628643221541278</v>
      </c>
      <c r="T37" s="15">
        <f t="shared" ref="T37:T43" si="23">T36+R37</f>
        <v>6.4377516497364011</v>
      </c>
      <c r="U37" s="15">
        <f t="shared" ref="U37:U48" si="24">T37+S37</f>
        <v>7.7006159718905289</v>
      </c>
      <c r="V37" s="4">
        <v>1</v>
      </c>
      <c r="W37" s="3">
        <v>0</v>
      </c>
    </row>
    <row r="38" spans="2:23" x14ac:dyDescent="0.25">
      <c r="B38" s="4">
        <v>21</v>
      </c>
      <c r="C38" s="4">
        <v>0.21</v>
      </c>
      <c r="D38" s="4">
        <v>0.36</v>
      </c>
      <c r="E38" s="4">
        <f t="shared" si="16"/>
        <v>1.5606477482646683</v>
      </c>
      <c r="F38" s="4">
        <f t="shared" si="17"/>
        <v>3.1212954965293367</v>
      </c>
      <c r="G38" s="4">
        <f t="shared" si="18"/>
        <v>0.51082562376599072</v>
      </c>
      <c r="H38" s="4">
        <f t="shared" si="19"/>
        <v>21.15879964039366</v>
      </c>
      <c r="I38" s="4">
        <f t="shared" si="15"/>
        <v>21.669625264159652</v>
      </c>
      <c r="J38" s="4"/>
      <c r="K38" s="4"/>
      <c r="N38" s="3">
        <v>3</v>
      </c>
      <c r="O38" s="11">
        <v>0.49</v>
      </c>
      <c r="P38" s="4">
        <v>0.62</v>
      </c>
      <c r="Q38" s="4">
        <f t="shared" si="20"/>
        <v>0.71334988787746478</v>
      </c>
      <c r="R38" s="15">
        <f t="shared" si="21"/>
        <v>1.4266997757549296</v>
      </c>
      <c r="S38" s="15">
        <f t="shared" si="22"/>
        <v>0.2390179004714999</v>
      </c>
      <c r="T38" s="15">
        <f t="shared" si="23"/>
        <v>7.8644514254913309</v>
      </c>
      <c r="U38" s="15">
        <f t="shared" si="24"/>
        <v>8.1034693259628305</v>
      </c>
      <c r="V38" s="4">
        <v>1</v>
      </c>
      <c r="W38" s="3">
        <v>0</v>
      </c>
    </row>
    <row r="39" spans="2:23" x14ac:dyDescent="0.25">
      <c r="G39" s="12">
        <f>SUM(G18:G37)</f>
        <v>10.343683975028307</v>
      </c>
      <c r="J39" s="4">
        <v>15</v>
      </c>
      <c r="K39" s="4">
        <v>5</v>
      </c>
      <c r="N39" s="3">
        <v>4</v>
      </c>
      <c r="O39" s="11">
        <v>0.35</v>
      </c>
      <c r="P39" s="12">
        <v>0.48</v>
      </c>
      <c r="Q39" s="4">
        <f t="shared" si="20"/>
        <v>1.0498221244986778</v>
      </c>
      <c r="R39" s="15">
        <f t="shared" si="21"/>
        <v>2.0996442489973557</v>
      </c>
      <c r="S39" s="15">
        <f t="shared" si="22"/>
        <v>0.36698458754010022</v>
      </c>
      <c r="T39" s="15">
        <f t="shared" si="23"/>
        <v>9.9640956744886857</v>
      </c>
      <c r="U39" s="15">
        <f t="shared" si="24"/>
        <v>10.331080262028786</v>
      </c>
      <c r="V39" s="4">
        <v>1</v>
      </c>
      <c r="W39" s="3">
        <v>0</v>
      </c>
    </row>
    <row r="40" spans="2:23" x14ac:dyDescent="0.25">
      <c r="B40" s="27" t="s">
        <v>20</v>
      </c>
      <c r="C40" s="27"/>
      <c r="N40" s="3">
        <v>5</v>
      </c>
      <c r="O40" s="11">
        <v>0.24</v>
      </c>
      <c r="P40" s="12">
        <v>0.26</v>
      </c>
      <c r="Q40" s="4">
        <f t="shared" si="20"/>
        <v>1.4271163556401458</v>
      </c>
      <c r="R40" s="15">
        <f t="shared" si="21"/>
        <v>2.8542327112802917</v>
      </c>
      <c r="S40" s="15">
        <f>0.5*(-LN(P40))</f>
        <v>0.67353682398330461</v>
      </c>
      <c r="T40" s="15">
        <f t="shared" si="23"/>
        <v>12.818328385768977</v>
      </c>
      <c r="U40" s="15">
        <f t="shared" si="24"/>
        <v>13.491865209752282</v>
      </c>
      <c r="V40" s="4">
        <v>1</v>
      </c>
      <c r="W40" s="3">
        <v>0</v>
      </c>
    </row>
    <row r="41" spans="2:23" ht="21.75" x14ac:dyDescent="0.4">
      <c r="B41" s="3" t="s">
        <v>6</v>
      </c>
      <c r="C41" s="4" t="s">
        <v>9</v>
      </c>
      <c r="D41" s="4" t="s">
        <v>14</v>
      </c>
      <c r="E41" s="5" t="s">
        <v>10</v>
      </c>
      <c r="F41" s="4" t="s">
        <v>11</v>
      </c>
      <c r="G41" s="6" t="s">
        <v>13</v>
      </c>
      <c r="H41" s="4" t="s">
        <v>48</v>
      </c>
      <c r="I41" s="4" t="s">
        <v>15</v>
      </c>
      <c r="J41" s="4" t="s">
        <v>16</v>
      </c>
      <c r="K41" s="3" t="s">
        <v>17</v>
      </c>
      <c r="N41" s="3">
        <v>6</v>
      </c>
      <c r="O41" s="11">
        <v>0.94</v>
      </c>
      <c r="P41" s="12">
        <v>0.33</v>
      </c>
      <c r="Q41" s="4">
        <f t="shared" si="20"/>
        <v>6.1875403718087529E-2</v>
      </c>
      <c r="R41" s="15">
        <f t="shared" si="21"/>
        <v>0.12375080743617506</v>
      </c>
      <c r="S41" s="15">
        <f>0.5*(-LN(P41))</f>
        <v>0.55433131226080556</v>
      </c>
      <c r="T41" s="15">
        <f t="shared" si="23"/>
        <v>12.942079193205153</v>
      </c>
      <c r="U41" s="15">
        <f t="shared" si="24"/>
        <v>13.496410505465958</v>
      </c>
      <c r="V41" s="4">
        <v>0</v>
      </c>
      <c r="W41" s="3">
        <v>1</v>
      </c>
    </row>
    <row r="42" spans="2:23" x14ac:dyDescent="0.25">
      <c r="B42" s="3">
        <v>1</v>
      </c>
      <c r="C42" s="4"/>
      <c r="D42" s="4">
        <v>0.05</v>
      </c>
      <c r="E42" s="4"/>
      <c r="F42" s="15"/>
      <c r="G42" s="15">
        <f>0.5*(-LN(D42))</f>
        <v>1.4978661367769954</v>
      </c>
      <c r="H42" s="15">
        <v>0</v>
      </c>
      <c r="I42" s="15">
        <f>H42+G42</f>
        <v>1.4978661367769954</v>
      </c>
      <c r="J42" s="4">
        <v>1</v>
      </c>
      <c r="K42" s="3">
        <v>0</v>
      </c>
      <c r="N42" s="3">
        <v>7</v>
      </c>
      <c r="O42" s="11">
        <v>0.54</v>
      </c>
      <c r="P42" s="12">
        <v>0.18</v>
      </c>
      <c r="Q42" s="4">
        <f t="shared" si="20"/>
        <v>0.61618613942381695</v>
      </c>
      <c r="R42" s="15">
        <f t="shared" si="21"/>
        <v>1.2323722788476339</v>
      </c>
      <c r="S42" s="15">
        <f t="shared" ref="S42:S43" si="25">0.5*(-LN(P42))</f>
        <v>0.85739921404596331</v>
      </c>
      <c r="T42" s="15">
        <f t="shared" si="23"/>
        <v>14.174451472052787</v>
      </c>
      <c r="U42" s="15">
        <f t="shared" si="24"/>
        <v>15.031850686098752</v>
      </c>
      <c r="V42" s="4">
        <v>1</v>
      </c>
      <c r="W42" s="3">
        <v>0</v>
      </c>
    </row>
    <row r="43" spans="2:23" x14ac:dyDescent="0.25">
      <c r="B43" s="3">
        <v>2</v>
      </c>
      <c r="C43" s="3">
        <v>0.51</v>
      </c>
      <c r="D43" s="4">
        <v>0.56000000000000005</v>
      </c>
      <c r="E43" s="4">
        <f t="shared" ref="E43:E48" si="26">-LN(C43)</f>
        <v>0.67334455326376563</v>
      </c>
      <c r="F43" s="15">
        <f t="shared" ref="F43:F51" si="27">2*E43</f>
        <v>1.3466891065275313</v>
      </c>
      <c r="G43" s="15">
        <f t="shared" ref="G43:G46" si="28">0.5*(-LN(D43))</f>
        <v>0.28990924762647102</v>
      </c>
      <c r="H43" s="15">
        <f t="shared" ref="H43:H51" si="29">H42+F43</f>
        <v>1.3466891065275313</v>
      </c>
      <c r="I43" s="15">
        <f t="shared" ref="I43:I55" si="30">H43+G43</f>
        <v>1.6365983541540023</v>
      </c>
      <c r="J43" s="4">
        <v>0</v>
      </c>
      <c r="K43" s="3">
        <v>1</v>
      </c>
      <c r="N43" s="3">
        <v>8</v>
      </c>
      <c r="O43" s="11">
        <v>0.99</v>
      </c>
      <c r="P43" s="12">
        <v>0.51</v>
      </c>
      <c r="Q43" s="4">
        <f t="shared" ref="Q43:Q48" si="31">-LN(O43)</f>
        <v>1.0050335853501451E-2</v>
      </c>
      <c r="R43" s="15">
        <f t="shared" si="21"/>
        <v>2.0100671707002901E-2</v>
      </c>
      <c r="S43" s="15">
        <f t="shared" si="25"/>
        <v>0.33667227663188282</v>
      </c>
      <c r="T43" s="15">
        <f t="shared" si="23"/>
        <v>14.19455214375979</v>
      </c>
      <c r="U43" s="15">
        <f t="shared" si="24"/>
        <v>14.531224420391673</v>
      </c>
      <c r="V43" s="4">
        <v>0</v>
      </c>
      <c r="W43" s="3">
        <v>1</v>
      </c>
    </row>
    <row r="44" spans="2:23" x14ac:dyDescent="0.25">
      <c r="B44" s="3">
        <v>3</v>
      </c>
      <c r="C44" s="3">
        <v>0.92</v>
      </c>
      <c r="D44" s="4">
        <v>0.7</v>
      </c>
      <c r="E44" s="4">
        <f t="shared" si="26"/>
        <v>8.3381608939051013E-2</v>
      </c>
      <c r="F44" s="15">
        <f t="shared" si="27"/>
        <v>0.16676321787810203</v>
      </c>
      <c r="G44" s="15">
        <f t="shared" si="28"/>
        <v>0.17833747196936622</v>
      </c>
      <c r="H44" s="15">
        <f t="shared" si="29"/>
        <v>1.5134523244056333</v>
      </c>
      <c r="I44" s="15">
        <f t="shared" si="30"/>
        <v>1.6917897963749995</v>
      </c>
      <c r="J44" s="4">
        <v>0</v>
      </c>
      <c r="K44" s="3">
        <v>1</v>
      </c>
      <c r="N44" s="3">
        <v>9</v>
      </c>
      <c r="O44" s="11">
        <v>0.76</v>
      </c>
      <c r="P44" s="12">
        <v>0.62</v>
      </c>
      <c r="Q44" s="4">
        <f t="shared" si="31"/>
        <v>0.2744368457017603</v>
      </c>
      <c r="R44" s="15">
        <f>2*Q44</f>
        <v>0.5488736914035206</v>
      </c>
      <c r="S44" s="15">
        <f>0.5*(-LN(P44))</f>
        <v>0.2390179004714999</v>
      </c>
      <c r="T44" s="15">
        <f>T43+R44</f>
        <v>14.743425835163311</v>
      </c>
      <c r="U44" s="15">
        <f t="shared" si="24"/>
        <v>14.982443735634812</v>
      </c>
      <c r="V44" s="4">
        <v>1</v>
      </c>
      <c r="W44" s="3">
        <v>0</v>
      </c>
    </row>
    <row r="45" spans="2:23" x14ac:dyDescent="0.25">
      <c r="B45" s="3">
        <v>4</v>
      </c>
      <c r="C45" s="3">
        <v>0.43</v>
      </c>
      <c r="D45" s="4">
        <v>0.7</v>
      </c>
      <c r="E45" s="4">
        <f t="shared" si="26"/>
        <v>0.84397007029452897</v>
      </c>
      <c r="F45" s="15">
        <f t="shared" si="27"/>
        <v>1.6879401405890579</v>
      </c>
      <c r="G45" s="15">
        <f t="shared" si="28"/>
        <v>0.17833747196936622</v>
      </c>
      <c r="H45" s="15">
        <f t="shared" si="29"/>
        <v>3.201392464994691</v>
      </c>
      <c r="I45" s="15">
        <f t="shared" si="30"/>
        <v>3.3797299369640572</v>
      </c>
      <c r="J45" s="4">
        <v>1</v>
      </c>
      <c r="K45" s="3">
        <v>0</v>
      </c>
      <c r="N45" s="3">
        <v>10</v>
      </c>
      <c r="O45" s="11">
        <v>0.54</v>
      </c>
      <c r="P45" s="12">
        <v>0.32</v>
      </c>
      <c r="Q45" s="4">
        <f t="shared" si="31"/>
        <v>0.61618613942381695</v>
      </c>
      <c r="R45" s="4">
        <f>2*Q45</f>
        <v>1.2323722788476339</v>
      </c>
      <c r="S45" s="15">
        <f>0.5*(-LN(P45))</f>
        <v>0.56971714159418241</v>
      </c>
      <c r="T45" s="12">
        <f>T44+R45</f>
        <v>15.975798114010946</v>
      </c>
      <c r="U45" s="12">
        <f t="shared" si="24"/>
        <v>16.545515255605128</v>
      </c>
      <c r="V45" s="12">
        <v>1</v>
      </c>
      <c r="W45" s="12">
        <v>0</v>
      </c>
    </row>
    <row r="46" spans="2:23" x14ac:dyDescent="0.25">
      <c r="B46" s="3">
        <v>5</v>
      </c>
      <c r="C46" s="3">
        <v>0.37</v>
      </c>
      <c r="D46" s="4">
        <v>7.0000000000000007E-2</v>
      </c>
      <c r="E46" s="4">
        <f t="shared" si="26"/>
        <v>0.9942522733438669</v>
      </c>
      <c r="F46" s="15">
        <f t="shared" si="27"/>
        <v>1.9885045466877338</v>
      </c>
      <c r="G46" s="15">
        <f t="shared" si="28"/>
        <v>1.329630018466389</v>
      </c>
      <c r="H46" s="15">
        <f t="shared" si="29"/>
        <v>5.189897011682425</v>
      </c>
      <c r="I46" s="15">
        <f t="shared" si="30"/>
        <v>6.5195270301488142</v>
      </c>
      <c r="J46" s="4">
        <v>1</v>
      </c>
      <c r="K46" s="3">
        <v>0</v>
      </c>
      <c r="N46" s="3">
        <v>11</v>
      </c>
      <c r="O46" s="11">
        <v>0.35</v>
      </c>
      <c r="P46" s="12">
        <v>0.8</v>
      </c>
      <c r="Q46" s="4">
        <f t="shared" si="31"/>
        <v>1.0498221244986778</v>
      </c>
      <c r="R46" s="4">
        <f>2*Q46</f>
        <v>2.0996442489973557</v>
      </c>
      <c r="S46" s="4">
        <f>0.5*(-LN(P46))</f>
        <v>0.11157177565710485</v>
      </c>
      <c r="T46" s="4">
        <f>T45+R46</f>
        <v>18.0754423630083</v>
      </c>
      <c r="U46" s="4">
        <f t="shared" si="24"/>
        <v>18.187014138665404</v>
      </c>
      <c r="V46" s="4">
        <v>1</v>
      </c>
      <c r="W46" s="3">
        <v>0</v>
      </c>
    </row>
    <row r="47" spans="2:23" x14ac:dyDescent="0.25">
      <c r="B47" s="3">
        <v>6</v>
      </c>
      <c r="C47" s="3">
        <v>0.28999999999999998</v>
      </c>
      <c r="D47" s="4">
        <v>0.15</v>
      </c>
      <c r="E47" s="4">
        <f t="shared" si="26"/>
        <v>1.2378743560016174</v>
      </c>
      <c r="F47" s="15">
        <f t="shared" si="27"/>
        <v>2.4757487120032349</v>
      </c>
      <c r="G47" s="15">
        <f>0.5*(-LN(D47))</f>
        <v>0.94855999244294065</v>
      </c>
      <c r="H47" s="15">
        <f t="shared" si="29"/>
        <v>7.6656457236856603</v>
      </c>
      <c r="I47" s="15">
        <f t="shared" si="30"/>
        <v>8.6142057161286019</v>
      </c>
      <c r="J47" s="4">
        <v>1</v>
      </c>
      <c r="K47" s="3">
        <v>0</v>
      </c>
      <c r="N47" s="4">
        <v>12</v>
      </c>
      <c r="O47" s="11">
        <v>0.96</v>
      </c>
      <c r="P47" s="12">
        <v>0.95</v>
      </c>
      <c r="Q47" s="4">
        <f t="shared" si="31"/>
        <v>4.0821994520255166E-2</v>
      </c>
      <c r="R47" s="4">
        <f>2*Q47</f>
        <v>8.1643989040510331E-2</v>
      </c>
      <c r="S47" s="4">
        <f>0.5*(-LN(P47))</f>
        <v>2.5646647193775289E-2</v>
      </c>
      <c r="T47" s="4">
        <f>T46+R47</f>
        <v>18.157086352048811</v>
      </c>
      <c r="U47" s="4">
        <f t="shared" si="24"/>
        <v>18.182732999242585</v>
      </c>
      <c r="V47" s="4">
        <v>0</v>
      </c>
      <c r="W47" s="4">
        <v>1</v>
      </c>
    </row>
    <row r="48" spans="2:23" x14ac:dyDescent="0.25">
      <c r="B48" s="3">
        <v>7</v>
      </c>
      <c r="C48" s="3">
        <v>0.59</v>
      </c>
      <c r="D48" s="4">
        <v>0.95</v>
      </c>
      <c r="E48" s="4">
        <f t="shared" si="26"/>
        <v>0.52763274208237199</v>
      </c>
      <c r="F48" s="15">
        <f t="shared" si="27"/>
        <v>1.055265484164744</v>
      </c>
      <c r="G48" s="15">
        <f>0.5*(-LN(D48))</f>
        <v>2.5646647193775289E-2</v>
      </c>
      <c r="H48" s="15">
        <f t="shared" si="29"/>
        <v>8.7209112078504045</v>
      </c>
      <c r="I48" s="15">
        <f t="shared" si="30"/>
        <v>8.7465578550441805</v>
      </c>
      <c r="J48" s="4">
        <v>1</v>
      </c>
      <c r="K48" s="3">
        <v>0</v>
      </c>
      <c r="N48" s="4">
        <v>13</v>
      </c>
      <c r="O48" s="4">
        <v>0.31</v>
      </c>
      <c r="P48" s="4">
        <v>0.1</v>
      </c>
      <c r="Q48" s="4">
        <f t="shared" si="31"/>
        <v>1.1711829815029451</v>
      </c>
      <c r="R48" s="4">
        <f>2*Q48</f>
        <v>2.3423659630058902</v>
      </c>
      <c r="S48" s="4">
        <f>0.5*(-LN(P48))</f>
        <v>1.1512925464970227</v>
      </c>
      <c r="T48" s="4">
        <f>T47+R48</f>
        <v>20.4994523150547</v>
      </c>
      <c r="U48" s="4">
        <f t="shared" si="24"/>
        <v>21.650744861551722</v>
      </c>
      <c r="V48" s="4"/>
      <c r="W48" s="4"/>
    </row>
    <row r="49" spans="1:23" x14ac:dyDescent="0.25">
      <c r="B49" s="3">
        <v>8</v>
      </c>
      <c r="C49" s="3">
        <v>0.36</v>
      </c>
      <c r="D49" s="4">
        <v>0.66</v>
      </c>
      <c r="E49" s="4">
        <f>-LN(C48)</f>
        <v>0.52763274208237199</v>
      </c>
      <c r="F49" s="15">
        <f t="shared" si="27"/>
        <v>1.055265484164744</v>
      </c>
      <c r="G49" s="15">
        <f t="shared" ref="G49:G51" si="32">0.5*(-LN(D49))</f>
        <v>0.20775772198083289</v>
      </c>
      <c r="H49" s="15">
        <f t="shared" si="29"/>
        <v>9.7761766920151487</v>
      </c>
      <c r="I49" s="15">
        <f t="shared" si="30"/>
        <v>9.983934413995982</v>
      </c>
      <c r="J49" s="4">
        <v>1</v>
      </c>
      <c r="K49" s="3">
        <v>0</v>
      </c>
      <c r="S49" s="4">
        <f>SUM(S36:S47)</f>
        <v>5.2468612556630054</v>
      </c>
      <c r="V49" s="4">
        <v>9</v>
      </c>
      <c r="W49" s="4">
        <v>3</v>
      </c>
    </row>
    <row r="50" spans="1:23" x14ac:dyDescent="0.25">
      <c r="B50" s="3">
        <v>9</v>
      </c>
      <c r="C50" s="3">
        <v>0.78</v>
      </c>
      <c r="D50" s="4">
        <v>0.4</v>
      </c>
      <c r="E50" s="4">
        <f>-LN(C49)</f>
        <v>1.0216512475319814</v>
      </c>
      <c r="F50" s="15">
        <f t="shared" si="27"/>
        <v>2.0433024950639629</v>
      </c>
      <c r="G50" s="15">
        <f t="shared" si="32"/>
        <v>0.4581453659370775</v>
      </c>
      <c r="H50" s="15">
        <f t="shared" si="29"/>
        <v>11.819479187079111</v>
      </c>
      <c r="I50" s="15">
        <f t="shared" si="30"/>
        <v>12.277624553016189</v>
      </c>
      <c r="J50" s="4">
        <v>1</v>
      </c>
      <c r="K50" s="3">
        <v>0</v>
      </c>
    </row>
    <row r="51" spans="1:23" x14ac:dyDescent="0.25">
      <c r="B51" s="3">
        <v>10</v>
      </c>
      <c r="C51" s="3">
        <v>0.38</v>
      </c>
      <c r="D51" s="4">
        <v>0.41</v>
      </c>
      <c r="E51" s="4">
        <f>-LN(C51)</f>
        <v>0.96758402626170559</v>
      </c>
      <c r="F51" s="15">
        <f t="shared" si="27"/>
        <v>1.9351680525234112</v>
      </c>
      <c r="G51" s="15">
        <f t="shared" si="32"/>
        <v>0.44579905964189181</v>
      </c>
      <c r="H51" s="15">
        <f t="shared" si="29"/>
        <v>13.754647239602521</v>
      </c>
      <c r="I51" s="15">
        <f t="shared" si="30"/>
        <v>14.200446299244414</v>
      </c>
      <c r="J51" s="4">
        <v>1</v>
      </c>
      <c r="K51" s="3">
        <v>0</v>
      </c>
    </row>
    <row r="52" spans="1:23" x14ac:dyDescent="0.25">
      <c r="B52" s="3">
        <v>11</v>
      </c>
      <c r="C52" s="3">
        <v>0.48</v>
      </c>
      <c r="D52" s="4">
        <v>0.92</v>
      </c>
      <c r="E52" s="4">
        <f>-LN(C52)</f>
        <v>0.73396917508020043</v>
      </c>
      <c r="F52" s="15">
        <f>2*E52</f>
        <v>1.4679383501604009</v>
      </c>
      <c r="G52" s="15">
        <f>0.5*(-LN(D52))</f>
        <v>4.1690804469525507E-2</v>
      </c>
      <c r="H52" s="15">
        <f>H51+F52</f>
        <v>15.222585589762922</v>
      </c>
      <c r="I52" s="15">
        <f t="shared" si="30"/>
        <v>15.264276394232446</v>
      </c>
      <c r="J52" s="4">
        <v>1</v>
      </c>
      <c r="K52" s="3">
        <v>0</v>
      </c>
    </row>
    <row r="53" spans="1:23" x14ac:dyDescent="0.25">
      <c r="B53" s="3">
        <v>12</v>
      </c>
      <c r="C53" s="3">
        <v>0.54</v>
      </c>
      <c r="D53" s="4">
        <v>0.15</v>
      </c>
      <c r="E53" s="4">
        <f>-LN(C53)</f>
        <v>0.61618613942381695</v>
      </c>
      <c r="F53" s="4">
        <f>2*E53</f>
        <v>1.2323722788476339</v>
      </c>
      <c r="G53" s="15">
        <f>0.5*(-LN(D53))</f>
        <v>0.94855999244294065</v>
      </c>
      <c r="H53" s="4">
        <f>H52+F53</f>
        <v>16.454957868610556</v>
      </c>
      <c r="I53" s="4">
        <f t="shared" si="30"/>
        <v>17.403517861053498</v>
      </c>
      <c r="J53" s="4">
        <v>1</v>
      </c>
      <c r="K53" s="4">
        <v>0</v>
      </c>
      <c r="N53" s="27" t="s">
        <v>23</v>
      </c>
      <c r="O53" s="27"/>
      <c r="P53" s="9"/>
      <c r="Q53" s="8"/>
      <c r="R53" s="8"/>
      <c r="S53" s="8"/>
      <c r="T53" s="8"/>
      <c r="U53" s="8"/>
      <c r="V53" s="8"/>
      <c r="W53" s="7"/>
    </row>
    <row r="54" spans="1:23" ht="21.75" x14ac:dyDescent="0.4">
      <c r="B54" s="4">
        <v>13</v>
      </c>
      <c r="C54" s="4">
        <v>0.62</v>
      </c>
      <c r="D54" s="4">
        <v>0.85</v>
      </c>
      <c r="E54" s="4">
        <f>-LN(C54)</f>
        <v>0.4780358009429998</v>
      </c>
      <c r="F54" s="4">
        <f>2*E54</f>
        <v>0.9560716018859996</v>
      </c>
      <c r="G54" s="4">
        <f>0.5*(-LN(D54))</f>
        <v>8.1259464748887469E-2</v>
      </c>
      <c r="H54" s="4">
        <f>H53+F54</f>
        <v>17.411029470496555</v>
      </c>
      <c r="I54" s="4">
        <f t="shared" si="30"/>
        <v>17.49228893524544</v>
      </c>
      <c r="J54" s="4">
        <v>1</v>
      </c>
      <c r="K54" s="4">
        <v>0</v>
      </c>
      <c r="N54" s="3" t="s">
        <v>6</v>
      </c>
      <c r="O54" s="4" t="s">
        <v>9</v>
      </c>
      <c r="P54" s="4" t="s">
        <v>14</v>
      </c>
      <c r="Q54" s="5" t="s">
        <v>10</v>
      </c>
      <c r="R54" s="4" t="s">
        <v>11</v>
      </c>
      <c r="S54" s="6" t="s">
        <v>13</v>
      </c>
      <c r="T54" s="4" t="s">
        <v>48</v>
      </c>
      <c r="U54" s="4" t="s">
        <v>15</v>
      </c>
      <c r="V54" s="4" t="s">
        <v>16</v>
      </c>
      <c r="W54" s="3" t="s">
        <v>17</v>
      </c>
    </row>
    <row r="55" spans="1:23" x14ac:dyDescent="0.25">
      <c r="B55" s="4">
        <v>14</v>
      </c>
      <c r="C55" s="4">
        <v>0.24</v>
      </c>
      <c r="D55" s="4">
        <v>0.43</v>
      </c>
      <c r="E55" s="4">
        <f>-LN(C55)</f>
        <v>1.4271163556401458</v>
      </c>
      <c r="F55" s="4">
        <f>2*E55</f>
        <v>2.8542327112802917</v>
      </c>
      <c r="G55" s="4">
        <f>0.5*(-LN(D55))</f>
        <v>0.42198503514726449</v>
      </c>
      <c r="H55" s="4">
        <f>H54+F55</f>
        <v>20.265262181776848</v>
      </c>
      <c r="I55" s="4">
        <f t="shared" si="30"/>
        <v>20.687247216924114</v>
      </c>
      <c r="J55" s="4"/>
      <c r="K55" s="4"/>
      <c r="N55" s="3">
        <v>1</v>
      </c>
      <c r="O55" s="4"/>
      <c r="P55" s="4">
        <v>0.45</v>
      </c>
      <c r="Q55" s="4"/>
      <c r="R55" s="4"/>
      <c r="S55" s="15">
        <f>0.5*(-LN(P55))</f>
        <v>0.39925384810888581</v>
      </c>
      <c r="T55" s="15">
        <v>0</v>
      </c>
      <c r="U55" s="15">
        <f>T55+S55</f>
        <v>0.39925384810888581</v>
      </c>
      <c r="V55" s="4">
        <v>1</v>
      </c>
      <c r="W55" s="3">
        <v>0</v>
      </c>
    </row>
    <row r="56" spans="1:23" x14ac:dyDescent="0.25">
      <c r="G56" s="15">
        <f>SUM(G42:G54)</f>
        <v>6.6314993956664594</v>
      </c>
      <c r="J56" s="4">
        <v>11</v>
      </c>
      <c r="K56" s="4">
        <v>2</v>
      </c>
      <c r="N56" s="3">
        <v>2</v>
      </c>
      <c r="O56" s="11">
        <v>0.75</v>
      </c>
      <c r="P56" s="4">
        <v>0.24</v>
      </c>
      <c r="Q56" s="4">
        <f t="shared" ref="Q56:Q61" si="33">-LN(O56)</f>
        <v>0.2876820724517809</v>
      </c>
      <c r="R56" s="15">
        <f t="shared" ref="R56:R63" si="34">2*Q56</f>
        <v>0.5753641449035618</v>
      </c>
      <c r="S56" s="15">
        <f>0.5*(-LN(P56))</f>
        <v>0.71355817782007291</v>
      </c>
      <c r="T56" s="15">
        <f t="shared" ref="T56:T63" si="35">T55+R56</f>
        <v>0.5753641449035618</v>
      </c>
      <c r="U56" s="15">
        <f>T56+S56</f>
        <v>1.2889223227236348</v>
      </c>
      <c r="V56" s="4">
        <v>1</v>
      </c>
      <c r="W56" s="3">
        <v>0</v>
      </c>
    </row>
    <row r="57" spans="1:23" x14ac:dyDescent="0.25">
      <c r="N57" s="3">
        <v>3</v>
      </c>
      <c r="O57" s="11">
        <v>0.24</v>
      </c>
      <c r="P57" s="4">
        <v>0.02</v>
      </c>
      <c r="Q57" s="4">
        <f t="shared" si="33"/>
        <v>1.4271163556401458</v>
      </c>
      <c r="R57" s="15">
        <f t="shared" si="34"/>
        <v>2.8542327112802917</v>
      </c>
      <c r="S57" s="15">
        <f>0.5*(-LN(P57))</f>
        <v>1.956011502714073</v>
      </c>
      <c r="T57" s="15">
        <f t="shared" si="35"/>
        <v>3.4295968561838537</v>
      </c>
      <c r="U57" s="15">
        <f>T57+S57</f>
        <v>5.3856083588979269</v>
      </c>
      <c r="V57" s="4">
        <v>1</v>
      </c>
      <c r="W57" s="3">
        <v>0</v>
      </c>
    </row>
    <row r="58" spans="1:23" x14ac:dyDescent="0.25">
      <c r="N58" s="3">
        <v>4</v>
      </c>
      <c r="O58" s="11">
        <v>0.63</v>
      </c>
      <c r="P58" s="12">
        <v>0.84</v>
      </c>
      <c r="Q58" s="4">
        <f t="shared" si="33"/>
        <v>0.46203545959655867</v>
      </c>
      <c r="R58" s="15">
        <f t="shared" si="34"/>
        <v>0.92407091919311735</v>
      </c>
      <c r="S58" s="15">
        <f t="shared" ref="S58:S63" si="36">0.5*(-LN(P58))</f>
        <v>8.71766935723889E-2</v>
      </c>
      <c r="T58" s="15">
        <f t="shared" si="35"/>
        <v>4.3536677753769712</v>
      </c>
      <c r="U58" s="15">
        <f t="shared" ref="U58:U66" si="37">T58+S58</f>
        <v>4.4408444689493605</v>
      </c>
      <c r="V58" s="4">
        <v>0</v>
      </c>
      <c r="W58" s="3">
        <v>1</v>
      </c>
    </row>
    <row r="59" spans="1:23" ht="18" x14ac:dyDescent="0.35">
      <c r="A59" s="28" t="s">
        <v>25</v>
      </c>
      <c r="B59" s="28"/>
      <c r="C59" t="s">
        <v>26</v>
      </c>
      <c r="H59" t="s">
        <v>43</v>
      </c>
      <c r="I59">
        <f>C75/6</f>
        <v>9.8333333333333339</v>
      </c>
      <c r="N59" s="3">
        <v>5</v>
      </c>
      <c r="O59" s="11">
        <v>0.38</v>
      </c>
      <c r="P59" s="12">
        <v>0.04</v>
      </c>
      <c r="Q59" s="4">
        <f t="shared" si="33"/>
        <v>0.96758402626170559</v>
      </c>
      <c r="R59" s="15">
        <f t="shared" si="34"/>
        <v>1.9351680525234112</v>
      </c>
      <c r="S59" s="15">
        <f t="shared" si="36"/>
        <v>1.6094379124341003</v>
      </c>
      <c r="T59" s="15">
        <f t="shared" si="35"/>
        <v>6.2888358279003826</v>
      </c>
      <c r="U59" s="15">
        <f t="shared" si="37"/>
        <v>7.8982737403344832</v>
      </c>
      <c r="V59" s="4">
        <v>1</v>
      </c>
      <c r="W59" s="3">
        <v>0</v>
      </c>
    </row>
    <row r="60" spans="1:23" ht="18" x14ac:dyDescent="0.35">
      <c r="A60" s="28" t="s">
        <v>24</v>
      </c>
      <c r="B60" s="28"/>
      <c r="C60" t="s">
        <v>32</v>
      </c>
      <c r="H60" t="s">
        <v>44</v>
      </c>
      <c r="I60">
        <f>E75/6</f>
        <v>0.64615933673600912</v>
      </c>
      <c r="N60" s="3">
        <v>6</v>
      </c>
      <c r="O60" s="11">
        <v>0.24</v>
      </c>
      <c r="P60" s="12">
        <v>0.41</v>
      </c>
      <c r="Q60" s="4">
        <f t="shared" si="33"/>
        <v>1.4271163556401458</v>
      </c>
      <c r="R60" s="15">
        <f t="shared" si="34"/>
        <v>2.8542327112802917</v>
      </c>
      <c r="S60" s="15">
        <f t="shared" si="36"/>
        <v>0.44579905964189181</v>
      </c>
      <c r="T60" s="15">
        <f t="shared" si="35"/>
        <v>9.1430685391806747</v>
      </c>
      <c r="U60" s="15">
        <f t="shared" si="37"/>
        <v>9.5888675988225671</v>
      </c>
      <c r="V60" s="4">
        <v>1</v>
      </c>
      <c r="W60" s="3">
        <v>0</v>
      </c>
    </row>
    <row r="61" spans="1:23" ht="18" x14ac:dyDescent="0.35">
      <c r="A61" s="28" t="s">
        <v>27</v>
      </c>
      <c r="B61" s="28"/>
      <c r="C61" t="s">
        <v>31</v>
      </c>
      <c r="H61" t="s">
        <v>37</v>
      </c>
      <c r="I61">
        <f>F75/6</f>
        <v>0.80516705516705522</v>
      </c>
      <c r="N61" s="3">
        <v>7</v>
      </c>
      <c r="O61" s="11">
        <v>0.64</v>
      </c>
      <c r="P61" s="12">
        <v>0.94</v>
      </c>
      <c r="Q61" s="4">
        <f t="shared" si="33"/>
        <v>0.44628710262841947</v>
      </c>
      <c r="R61" s="15">
        <f t="shared" si="34"/>
        <v>0.89257420525683895</v>
      </c>
      <c r="S61" s="15">
        <f t="shared" si="36"/>
        <v>3.0937701859043765E-2</v>
      </c>
      <c r="T61" s="15">
        <f t="shared" si="35"/>
        <v>10.035642744437514</v>
      </c>
      <c r="U61" s="15">
        <f t="shared" si="37"/>
        <v>10.066580446296557</v>
      </c>
      <c r="V61" s="4">
        <v>1</v>
      </c>
      <c r="W61" s="3">
        <v>0</v>
      </c>
    </row>
    <row r="62" spans="1:23" ht="23.25" x14ac:dyDescent="0.45">
      <c r="A62" s="28" t="s">
        <v>28</v>
      </c>
      <c r="B62" s="28"/>
      <c r="C62" s="28"/>
      <c r="D62" s="13" t="s">
        <v>33</v>
      </c>
      <c r="H62" t="s">
        <v>45</v>
      </c>
      <c r="I62">
        <f>1-I61</f>
        <v>0.19483294483294478</v>
      </c>
      <c r="N62" s="3">
        <v>8</v>
      </c>
      <c r="O62" s="11">
        <v>0.05</v>
      </c>
      <c r="P62" s="12">
        <v>0.15</v>
      </c>
      <c r="Q62" s="4">
        <f>-LN(O61)</f>
        <v>0.44628710262841947</v>
      </c>
      <c r="R62" s="15">
        <f t="shared" si="34"/>
        <v>0.89257420525683895</v>
      </c>
      <c r="S62" s="15">
        <f t="shared" si="36"/>
        <v>0.94855999244294065</v>
      </c>
      <c r="T62" s="15">
        <f t="shared" si="35"/>
        <v>10.928216949694352</v>
      </c>
      <c r="U62" s="15">
        <f t="shared" si="37"/>
        <v>11.876776942137294</v>
      </c>
      <c r="V62" s="4">
        <v>1</v>
      </c>
      <c r="W62" s="3">
        <v>0</v>
      </c>
    </row>
    <row r="63" spans="1:23" ht="23.25" x14ac:dyDescent="0.45">
      <c r="A63" s="28" t="s">
        <v>29</v>
      </c>
      <c r="B63" s="28"/>
      <c r="C63" s="28"/>
      <c r="D63" s="29" t="s">
        <v>36</v>
      </c>
      <c r="E63" s="29"/>
      <c r="F63" s="29"/>
      <c r="N63" s="3">
        <v>9</v>
      </c>
      <c r="O63" s="11">
        <v>0.18</v>
      </c>
      <c r="P63" s="12">
        <v>0.09</v>
      </c>
      <c r="Q63" s="4">
        <f>-LN(O62)</f>
        <v>2.9957322735539909</v>
      </c>
      <c r="R63" s="15">
        <f t="shared" si="34"/>
        <v>5.9914645471079817</v>
      </c>
      <c r="S63" s="15">
        <f t="shared" si="36"/>
        <v>1.2039728043259361</v>
      </c>
      <c r="T63" s="15">
        <f t="shared" si="35"/>
        <v>16.919681496802333</v>
      </c>
      <c r="U63" s="15">
        <f t="shared" si="37"/>
        <v>18.123654301128269</v>
      </c>
      <c r="V63" s="4">
        <v>1</v>
      </c>
      <c r="W63" s="3">
        <v>0</v>
      </c>
    </row>
    <row r="64" spans="1:23" ht="18" x14ac:dyDescent="0.35">
      <c r="A64" s="28" t="s">
        <v>30</v>
      </c>
      <c r="B64" s="28"/>
      <c r="C64" s="28"/>
      <c r="D64" s="28" t="s">
        <v>38</v>
      </c>
      <c r="E64" s="28"/>
      <c r="F64" s="28"/>
      <c r="H64" s="14">
        <f>I61</f>
        <v>0.80516705516705522</v>
      </c>
      <c r="I64" s="32" t="s">
        <v>46</v>
      </c>
      <c r="J64" s="32"/>
      <c r="K64" s="32"/>
      <c r="N64" s="11">
        <v>10</v>
      </c>
      <c r="O64" s="11">
        <v>0.81</v>
      </c>
      <c r="P64" s="4">
        <v>0.49</v>
      </c>
      <c r="Q64" s="4">
        <f>-LN(O64)</f>
        <v>0.21072103131565253</v>
      </c>
      <c r="R64" s="15">
        <f>2*Q64</f>
        <v>0.42144206263130507</v>
      </c>
      <c r="S64" s="15">
        <f>0.5*(-LN(P64))</f>
        <v>0.35667494393873239</v>
      </c>
      <c r="T64" s="15">
        <f>T63+R64</f>
        <v>17.341123559433637</v>
      </c>
      <c r="U64" s="15">
        <f t="shared" si="37"/>
        <v>17.697798503372368</v>
      </c>
      <c r="V64" s="12">
        <v>0</v>
      </c>
      <c r="W64" s="11">
        <v>1</v>
      </c>
    </row>
    <row r="65" spans="1:23" ht="18" x14ac:dyDescent="0.35">
      <c r="A65" s="28" t="s">
        <v>39</v>
      </c>
      <c r="B65" s="28"/>
      <c r="C65" s="28"/>
      <c r="D65" t="s">
        <v>40</v>
      </c>
      <c r="H65" s="14">
        <f>I62</f>
        <v>0.19483294483294478</v>
      </c>
      <c r="I65" s="28" t="s">
        <v>47</v>
      </c>
      <c r="J65" s="28"/>
      <c r="K65" s="28"/>
      <c r="N65" s="4">
        <v>11</v>
      </c>
      <c r="O65" s="11">
        <v>0.59</v>
      </c>
      <c r="P65" s="4">
        <v>0.96</v>
      </c>
      <c r="Q65" s="4">
        <f>-LN(O65)</f>
        <v>0.52763274208237199</v>
      </c>
      <c r="R65" s="4">
        <f>2*Q65</f>
        <v>1.055265484164744</v>
      </c>
      <c r="S65" s="15">
        <f>0.5*(-LN(P65))</f>
        <v>2.0410997260127583E-2</v>
      </c>
      <c r="T65" s="12">
        <f>T64+R65</f>
        <v>18.396389043598379</v>
      </c>
      <c r="U65" s="12">
        <f t="shared" si="37"/>
        <v>18.416800040858508</v>
      </c>
      <c r="V65" s="12">
        <v>1</v>
      </c>
      <c r="W65" s="12">
        <v>0</v>
      </c>
    </row>
    <row r="66" spans="1:23" x14ac:dyDescent="0.25">
      <c r="N66" s="4">
        <v>12</v>
      </c>
      <c r="O66" s="11">
        <v>0.26</v>
      </c>
      <c r="P66" s="12">
        <v>0.38</v>
      </c>
      <c r="Q66" s="4">
        <f>-LN(O66)</f>
        <v>1.3470736479666092</v>
      </c>
      <c r="R66" s="4">
        <f>2*Q66</f>
        <v>2.6941472959332184</v>
      </c>
      <c r="S66" s="4">
        <f>0.5*(-LN(P66))</f>
        <v>0.48379201313085279</v>
      </c>
      <c r="T66" s="15">
        <f>T65+R66</f>
        <v>21.090536339531596</v>
      </c>
      <c r="U66" s="4">
        <f t="shared" si="37"/>
        <v>21.574328352662448</v>
      </c>
      <c r="V66" s="4"/>
      <c r="W66" s="4"/>
    </row>
    <row r="67" spans="1:23" x14ac:dyDescent="0.25">
      <c r="S67" s="4">
        <f>SUM(S55:S65)</f>
        <v>7.7717936341181924</v>
      </c>
      <c r="V67" s="4">
        <v>9</v>
      </c>
      <c r="W67" s="4">
        <v>2</v>
      </c>
    </row>
    <row r="68" spans="1:23" ht="23.25" x14ac:dyDescent="0.45">
      <c r="A68" s="12" t="s">
        <v>26</v>
      </c>
      <c r="B68" s="12" t="s">
        <v>32</v>
      </c>
      <c r="C68" s="12" t="s">
        <v>31</v>
      </c>
      <c r="D68" s="22" t="s">
        <v>33</v>
      </c>
      <c r="E68" s="23" t="s">
        <v>35</v>
      </c>
      <c r="F68" s="11" t="s">
        <v>41</v>
      </c>
      <c r="G68" s="12" t="s">
        <v>40</v>
      </c>
      <c r="H68" s="2"/>
    </row>
    <row r="69" spans="1:23" x14ac:dyDescent="0.25">
      <c r="A69" s="12">
        <v>1</v>
      </c>
      <c r="B69" s="12">
        <f>7</f>
        <v>7</v>
      </c>
      <c r="C69" s="12">
        <f>7</f>
        <v>7</v>
      </c>
      <c r="D69" s="12">
        <f>G15</f>
        <v>3.9418413866332696</v>
      </c>
      <c r="E69" s="12">
        <f>D69/C69</f>
        <v>0.56312019809046709</v>
      </c>
      <c r="F69" s="12">
        <f>C69/B69</f>
        <v>1</v>
      </c>
      <c r="G69" s="12">
        <f>1-F69</f>
        <v>0</v>
      </c>
    </row>
    <row r="70" spans="1:23" x14ac:dyDescent="0.25">
      <c r="A70" s="12">
        <v>2</v>
      </c>
      <c r="B70" s="12">
        <f>20</f>
        <v>20</v>
      </c>
      <c r="C70" s="12">
        <f>15</f>
        <v>15</v>
      </c>
      <c r="D70" s="12">
        <f>G39</f>
        <v>10.343683975028307</v>
      </c>
      <c r="E70" s="12">
        <f t="shared" ref="E70:E74" si="38">D70/C70</f>
        <v>0.68957893166855377</v>
      </c>
      <c r="F70" s="12">
        <f t="shared" ref="F70:F74" si="39">C70/B70</f>
        <v>0.75</v>
      </c>
      <c r="G70" s="12">
        <f t="shared" ref="G70:G74" si="40">1-F70</f>
        <v>0.25</v>
      </c>
    </row>
    <row r="71" spans="1:23" x14ac:dyDescent="0.25">
      <c r="A71" s="12">
        <v>3</v>
      </c>
      <c r="B71" s="12">
        <f>13</f>
        <v>13</v>
      </c>
      <c r="C71" s="12">
        <f>11</f>
        <v>11</v>
      </c>
      <c r="D71" s="12">
        <f>G56</f>
        <v>6.6314993956664594</v>
      </c>
      <c r="E71" s="12">
        <f t="shared" si="38"/>
        <v>0.60286358142422358</v>
      </c>
      <c r="F71" s="12">
        <f t="shared" si="39"/>
        <v>0.84615384615384615</v>
      </c>
      <c r="G71" s="12">
        <f t="shared" si="40"/>
        <v>0.15384615384615385</v>
      </c>
    </row>
    <row r="72" spans="1:23" x14ac:dyDescent="0.25">
      <c r="A72" s="12">
        <v>4</v>
      </c>
      <c r="B72" s="12">
        <f>12</f>
        <v>12</v>
      </c>
      <c r="C72" s="12">
        <f>8</f>
        <v>8</v>
      </c>
      <c r="D72" s="12">
        <f>S20</f>
        <v>4.5990087940569699</v>
      </c>
      <c r="E72" s="12">
        <f t="shared" si="38"/>
        <v>0.57487609925712124</v>
      </c>
      <c r="F72" s="12">
        <f t="shared" si="39"/>
        <v>0.66666666666666663</v>
      </c>
      <c r="G72" s="12">
        <f t="shared" si="40"/>
        <v>0.33333333333333337</v>
      </c>
    </row>
    <row r="73" spans="1:23" x14ac:dyDescent="0.25">
      <c r="A73" s="12">
        <v>5</v>
      </c>
      <c r="B73" s="12">
        <f>12</f>
        <v>12</v>
      </c>
      <c r="C73" s="12">
        <f>9</f>
        <v>9</v>
      </c>
      <c r="D73" s="12">
        <f>S49</f>
        <v>5.2468612556630054</v>
      </c>
      <c r="E73" s="12">
        <f t="shared" si="38"/>
        <v>0.58298458396255615</v>
      </c>
      <c r="F73" s="12">
        <f t="shared" si="39"/>
        <v>0.75</v>
      </c>
      <c r="G73" s="12">
        <f t="shared" si="40"/>
        <v>0.25</v>
      </c>
    </row>
    <row r="74" spans="1:23" x14ac:dyDescent="0.25">
      <c r="A74" s="12">
        <v>6</v>
      </c>
      <c r="B74" s="12">
        <f>11</f>
        <v>11</v>
      </c>
      <c r="C74" s="12">
        <f>9</f>
        <v>9</v>
      </c>
      <c r="D74" s="12">
        <f>S67</f>
        <v>7.7717936341181924</v>
      </c>
      <c r="E74" s="12">
        <f t="shared" si="38"/>
        <v>0.86353262601313252</v>
      </c>
      <c r="F74" s="12">
        <f t="shared" si="39"/>
        <v>0.81818181818181823</v>
      </c>
      <c r="G74" s="12">
        <f t="shared" si="40"/>
        <v>0.18181818181818177</v>
      </c>
    </row>
    <row r="75" spans="1:23" x14ac:dyDescent="0.25">
      <c r="A75" s="12" t="s">
        <v>42</v>
      </c>
      <c r="B75" s="12">
        <f>SUM(B69:B74)</f>
        <v>75</v>
      </c>
      <c r="C75" s="12">
        <f t="shared" ref="C75" si="41">SUM(C69:C74)</f>
        <v>59</v>
      </c>
      <c r="D75" s="12"/>
      <c r="E75" s="12">
        <f t="shared" ref="E75:F75" si="42">SUM(E69:E74)</f>
        <v>3.8769560204160545</v>
      </c>
      <c r="F75" s="12">
        <f t="shared" si="42"/>
        <v>4.8310023310023311</v>
      </c>
      <c r="G75" s="12"/>
    </row>
    <row r="80" spans="1:23" x14ac:dyDescent="0.25">
      <c r="M80" s="31"/>
      <c r="N80" s="31"/>
      <c r="O80" s="9"/>
      <c r="P80" s="9"/>
      <c r="Q80" s="9"/>
      <c r="R80" s="9"/>
      <c r="S80" s="9"/>
      <c r="T80" s="9"/>
    </row>
    <row r="81" spans="13:23" x14ac:dyDescent="0.25">
      <c r="M81" s="31"/>
      <c r="N81" s="31"/>
      <c r="O81" s="9"/>
      <c r="P81" s="9"/>
      <c r="Q81" s="9"/>
      <c r="R81" s="9"/>
      <c r="S81" s="9"/>
      <c r="T81" s="9"/>
    </row>
    <row r="82" spans="13:23" x14ac:dyDescent="0.25">
      <c r="M82" s="31"/>
      <c r="N82" s="31"/>
      <c r="O82" s="9"/>
      <c r="P82" s="9"/>
      <c r="Q82" s="9"/>
      <c r="R82" s="9"/>
      <c r="S82" s="9"/>
      <c r="T82" s="9"/>
    </row>
    <row r="83" spans="13:23" ht="23.25" x14ac:dyDescent="0.45">
      <c r="M83" s="31"/>
      <c r="N83" s="31"/>
      <c r="O83" s="31"/>
      <c r="P83" s="18"/>
      <c r="Q83" s="9"/>
      <c r="R83" s="9"/>
      <c r="S83" s="9"/>
      <c r="T83" s="9"/>
    </row>
    <row r="84" spans="13:23" ht="23.25" x14ac:dyDescent="0.45">
      <c r="M84" s="31"/>
      <c r="N84" s="31"/>
      <c r="O84" s="31"/>
      <c r="P84" s="30"/>
      <c r="Q84" s="30"/>
      <c r="R84" s="30"/>
      <c r="S84" s="9"/>
      <c r="T84" s="9"/>
    </row>
    <row r="85" spans="13:23" x14ac:dyDescent="0.25">
      <c r="M85" s="31"/>
      <c r="N85" s="31"/>
      <c r="O85" s="31"/>
      <c r="P85" s="31"/>
      <c r="Q85" s="31"/>
      <c r="R85" s="31"/>
      <c r="S85" s="9"/>
      <c r="T85" s="19"/>
      <c r="U85" s="32"/>
      <c r="V85" s="32"/>
      <c r="W85" s="32"/>
    </row>
    <row r="86" spans="13:23" x14ac:dyDescent="0.25">
      <c r="M86" s="31"/>
      <c r="N86" s="31"/>
      <c r="O86" s="31"/>
      <c r="P86" s="9"/>
      <c r="Q86" s="9"/>
      <c r="R86" s="9"/>
      <c r="S86" s="9"/>
      <c r="T86" s="19"/>
      <c r="U86" s="28"/>
      <c r="V86" s="28"/>
      <c r="W86" s="28"/>
    </row>
    <row r="87" spans="13:23" x14ac:dyDescent="0.25">
      <c r="M87" s="9"/>
      <c r="N87" s="9"/>
      <c r="O87" s="9"/>
      <c r="P87" s="9"/>
      <c r="Q87" s="9"/>
      <c r="R87" s="9"/>
      <c r="S87" s="9"/>
      <c r="T87" s="9"/>
    </row>
    <row r="88" spans="13:23" x14ac:dyDescent="0.25">
      <c r="M88" s="9"/>
      <c r="N88" s="9"/>
      <c r="O88" s="9"/>
      <c r="P88" s="9"/>
      <c r="Q88" s="9"/>
      <c r="R88" s="9"/>
      <c r="S88" s="9"/>
      <c r="T88" s="9"/>
    </row>
    <row r="89" spans="13:23" ht="23.25" x14ac:dyDescent="0.45">
      <c r="M89" s="9"/>
      <c r="N89" s="9"/>
      <c r="O89" s="9"/>
      <c r="P89" s="18"/>
      <c r="Q89" s="20"/>
      <c r="R89" s="10"/>
      <c r="S89" s="9"/>
      <c r="T89" s="10"/>
    </row>
    <row r="90" spans="13:23" x14ac:dyDescent="0.25">
      <c r="M90" s="9"/>
      <c r="N90" s="9"/>
      <c r="O90" s="9"/>
      <c r="P90" s="9"/>
      <c r="Q90" s="9"/>
      <c r="R90" s="9"/>
      <c r="S90" s="9"/>
      <c r="T90" s="9"/>
    </row>
    <row r="91" spans="13:23" x14ac:dyDescent="0.25">
      <c r="M91" s="9"/>
      <c r="N91" s="9"/>
      <c r="O91" s="9"/>
      <c r="P91" s="9"/>
      <c r="Q91" s="9"/>
      <c r="R91" s="9"/>
      <c r="S91" s="9"/>
      <c r="T91" s="9"/>
    </row>
    <row r="92" spans="13:23" x14ac:dyDescent="0.25">
      <c r="M92" s="9"/>
      <c r="N92" s="9"/>
      <c r="O92" s="9"/>
      <c r="P92" s="9"/>
      <c r="Q92" s="9"/>
      <c r="R92" s="9"/>
      <c r="S92" s="9"/>
      <c r="T92" s="9"/>
    </row>
    <row r="93" spans="13:23" x14ac:dyDescent="0.25">
      <c r="M93" s="9"/>
      <c r="N93" s="9"/>
      <c r="O93" s="9"/>
      <c r="P93" s="9"/>
      <c r="Q93" s="9"/>
      <c r="R93" s="9"/>
      <c r="S93" s="9"/>
      <c r="T93" s="9"/>
    </row>
    <row r="94" spans="13:23" x14ac:dyDescent="0.25">
      <c r="M94" s="9"/>
      <c r="N94" s="9"/>
      <c r="O94" s="9"/>
      <c r="P94" s="9"/>
      <c r="Q94" s="9"/>
      <c r="R94" s="9"/>
      <c r="S94" s="9"/>
      <c r="T94" s="9"/>
    </row>
    <row r="95" spans="13:23" x14ac:dyDescent="0.25">
      <c r="M95" s="9"/>
      <c r="N95" s="9"/>
      <c r="O95" s="9"/>
      <c r="P95" s="9"/>
      <c r="Q95" s="9"/>
      <c r="R95" s="9"/>
      <c r="S95" s="9"/>
      <c r="T95" s="9"/>
    </row>
    <row r="96" spans="13:23" x14ac:dyDescent="0.25">
      <c r="M96" s="9"/>
      <c r="N96" s="9"/>
      <c r="O96" s="9"/>
      <c r="P96" s="9"/>
      <c r="Q96" s="9"/>
      <c r="R96" s="9"/>
      <c r="S96" s="9"/>
      <c r="T96" s="9"/>
    </row>
  </sheetData>
  <mergeCells count="35">
    <mergeCell ref="N33:O33"/>
    <mergeCell ref="B16:C16"/>
    <mergeCell ref="N5:P5"/>
    <mergeCell ref="A3:B3"/>
    <mergeCell ref="A4:B4"/>
    <mergeCell ref="D3:E3"/>
    <mergeCell ref="D4:E4"/>
    <mergeCell ref="H3:I3"/>
    <mergeCell ref="H4:I4"/>
    <mergeCell ref="B5:C5"/>
    <mergeCell ref="D64:F64"/>
    <mergeCell ref="I64:K64"/>
    <mergeCell ref="I65:K65"/>
    <mergeCell ref="A64:C64"/>
    <mergeCell ref="A65:C65"/>
    <mergeCell ref="M80:N80"/>
    <mergeCell ref="M81:N81"/>
    <mergeCell ref="M82:N82"/>
    <mergeCell ref="M83:O83"/>
    <mergeCell ref="M84:O84"/>
    <mergeCell ref="P84:R84"/>
    <mergeCell ref="M85:O85"/>
    <mergeCell ref="P85:R85"/>
    <mergeCell ref="U85:W85"/>
    <mergeCell ref="M86:O86"/>
    <mergeCell ref="U86:W86"/>
    <mergeCell ref="N34:O34"/>
    <mergeCell ref="A59:B59"/>
    <mergeCell ref="A60:B60"/>
    <mergeCell ref="A62:C62"/>
    <mergeCell ref="A63:C63"/>
    <mergeCell ref="D63:F63"/>
    <mergeCell ref="B40:C40"/>
    <mergeCell ref="N53:O53"/>
    <mergeCell ref="A61:B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Neko111</dc:creator>
  <cp:lastModifiedBy>TheTDRA Rong</cp:lastModifiedBy>
  <dcterms:created xsi:type="dcterms:W3CDTF">2015-06-05T18:19:34Z</dcterms:created>
  <dcterms:modified xsi:type="dcterms:W3CDTF">2020-05-20T20:23:46Z</dcterms:modified>
</cp:coreProperties>
</file>