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ниверситет (Магистратура)\1-й курс (2022 - 2023)\1-й курс (1-й семестр)\Математические и инструментальные методы поддержки принятия решений\Практика\Самостоятельная часть\Что Если\"/>
    </mc:Choice>
  </mc:AlternateContent>
  <xr:revisionPtr revIDLastSave="0" documentId="13_ncr:1_{39DFEA37-9AE6-4939-952A-018063F22F2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Задание № 1" sheetId="1" r:id="rId1"/>
    <sheet name="Задание № 2" sheetId="2" r:id="rId2"/>
    <sheet name="Задание № 4" sheetId="4" r:id="rId3"/>
    <sheet name="Задание № 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5" l="1"/>
  <c r="D16" i="5"/>
  <c r="D8" i="5"/>
  <c r="N34" i="5"/>
  <c r="N23" i="5"/>
  <c r="N25" i="5" s="1"/>
  <c r="N26" i="5" s="1"/>
  <c r="I34" i="5"/>
  <c r="I23" i="5"/>
  <c r="I25" i="5" s="1"/>
  <c r="I26" i="5" s="1"/>
  <c r="D23" i="5"/>
  <c r="D25" i="5" s="1"/>
  <c r="D26" i="5" s="1"/>
  <c r="D34" i="5"/>
  <c r="D5" i="5"/>
  <c r="D7" i="5" s="1"/>
  <c r="B8" i="4"/>
  <c r="B10" i="4" s="1"/>
  <c r="B6" i="4"/>
  <c r="B11" i="4" s="1"/>
  <c r="B66" i="2"/>
  <c r="B67" i="2"/>
  <c r="B65" i="2"/>
  <c r="B58" i="2"/>
  <c r="B59" i="2"/>
  <c r="B57" i="2"/>
  <c r="B50" i="2"/>
  <c r="B51" i="2"/>
  <c r="B49" i="2"/>
  <c r="B42" i="2"/>
  <c r="B43" i="2"/>
  <c r="B41" i="2"/>
  <c r="B34" i="2"/>
  <c r="B35" i="2"/>
  <c r="B33" i="2"/>
  <c r="B26" i="2"/>
  <c r="B27" i="2"/>
  <c r="B25" i="2"/>
  <c r="B16" i="2"/>
  <c r="B17" i="2"/>
  <c r="B15" i="2"/>
  <c r="B7" i="2"/>
  <c r="B8" i="2"/>
  <c r="B6" i="2"/>
  <c r="B16" i="1"/>
  <c r="B5" i="1"/>
  <c r="F16" i="1"/>
  <c r="D16" i="1"/>
  <c r="C16" i="1"/>
  <c r="E16" i="1"/>
  <c r="B11" i="1"/>
  <c r="N35" i="5" l="1"/>
  <c r="I35" i="5"/>
  <c r="D35" i="5"/>
  <c r="B12" i="4"/>
</calcChain>
</file>

<file path=xl/sharedStrings.xml><?xml version="1.0" encoding="utf-8"?>
<sst xmlns="http://schemas.openxmlformats.org/spreadsheetml/2006/main" count="166" uniqueCount="55">
  <si>
    <t>Размер займа</t>
  </si>
  <si>
    <t>Срок вклада, мес</t>
  </si>
  <si>
    <t>Процентная ставка</t>
  </si>
  <si>
    <t>Ежемесячный платёж</t>
  </si>
  <si>
    <t>Задание № 1</t>
  </si>
  <si>
    <t>Задание № 2</t>
  </si>
  <si>
    <t>Процентная ставка (годовых)</t>
  </si>
  <si>
    <t>Сумма ежегодного взноса</t>
  </si>
  <si>
    <t>Год</t>
  </si>
  <si>
    <t>Капитал</t>
  </si>
  <si>
    <t>Величина всех выплат при 5 % и 50.000 руб.</t>
  </si>
  <si>
    <t>Величина всех выплат при 6 % и 60.000 руб.</t>
  </si>
  <si>
    <t>Величина всех выплат при 7 % и 70.000 руб.</t>
  </si>
  <si>
    <t>Величина всех выплат при 8 % и 80.000 руб.</t>
  </si>
  <si>
    <t>Величина всех выплат при 9 % и 90.000 руб.</t>
  </si>
  <si>
    <t>Величина всех выплат при 10 % и 100.000 руб.</t>
  </si>
  <si>
    <t>Подпункт 1</t>
  </si>
  <si>
    <t>Подпункт 2</t>
  </si>
  <si>
    <t>Задание № 4</t>
  </si>
  <si>
    <t>Входные данные</t>
  </si>
  <si>
    <t>Процент ответивших</t>
  </si>
  <si>
    <t>Разослано материалов</t>
  </si>
  <si>
    <t>Стоимость печатных материалов</t>
  </si>
  <si>
    <t>Почтовые расходы</t>
  </si>
  <si>
    <t>Число респондентов</t>
  </si>
  <si>
    <t>Доход на одного респондента</t>
  </si>
  <si>
    <t>Суммарный доход</t>
  </si>
  <si>
    <t>Чистая прибыль</t>
  </si>
  <si>
    <t>Суммарные расходы</t>
  </si>
  <si>
    <t>Данные от прибыли</t>
  </si>
  <si>
    <t>Задание № 5</t>
  </si>
  <si>
    <t>Наименование</t>
  </si>
  <si>
    <t>Всего за</t>
  </si>
  <si>
    <t>Данные от одного покупателя</t>
  </si>
  <si>
    <t>Прямые затраты на покупателя</t>
  </si>
  <si>
    <t>Общая прибыль от покупателя</t>
  </si>
  <si>
    <t>Общее количество покупателей</t>
  </si>
  <si>
    <t>Доход</t>
  </si>
  <si>
    <t>Затраты</t>
  </si>
  <si>
    <t>Прибыль</t>
  </si>
  <si>
    <t>Количество</t>
  </si>
  <si>
    <t>Общая прибыль за неделю</t>
  </si>
  <si>
    <t>Общая прибыль за год</t>
  </si>
  <si>
    <t>Накладные расходы</t>
  </si>
  <si>
    <t>Всего за год</t>
  </si>
  <si>
    <t>Зарплата</t>
  </si>
  <si>
    <t>Оборудование</t>
  </si>
  <si>
    <t>Амортизация</t>
  </si>
  <si>
    <t>Реклама</t>
  </si>
  <si>
    <t>Снабжение</t>
  </si>
  <si>
    <t>Прочее</t>
  </si>
  <si>
    <t>Всего расходов</t>
  </si>
  <si>
    <t>Прогноз 1</t>
  </si>
  <si>
    <t>Прогноз 2</t>
  </si>
  <si>
    <t>Прогноз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</si>
</sst>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0.0%"/>
    <numFmt numFmtId="165" formatCode="_-* #,##0.00\ [$₽-419]_-;\-* #,##0.00\ [$₽-419]_-;_-* &quot;-&quot;??\ [$₽-419]_-;_-@_-"/>
    <numFmt numFmtId="166" formatCode="#,##0.00\ &quot;₽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44" fontId="3" fillId="0" borderId="1" xfId="1" applyFont="1" applyBorder="1"/>
    <xf numFmtId="164" fontId="3" fillId="0" borderId="1" xfId="0" applyNumberFormat="1" applyFont="1" applyBorder="1"/>
    <xf numFmtId="8" fontId="3" fillId="0" borderId="1" xfId="0" applyNumberFormat="1" applyFont="1" applyBorder="1"/>
    <xf numFmtId="0" fontId="2" fillId="0" borderId="0" xfId="0" applyFont="1" applyFill="1" applyBorder="1"/>
    <xf numFmtId="8" fontId="3" fillId="0" borderId="2" xfId="0" applyNumberFormat="1" applyFont="1" applyBorder="1"/>
    <xf numFmtId="10" fontId="3" fillId="0" borderId="1" xfId="0" applyNumberFormat="1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1" xfId="0" applyFont="1" applyBorder="1"/>
    <xf numFmtId="165" fontId="4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8" fontId="4" fillId="0" borderId="1" xfId="1" applyNumberFormat="1" applyFont="1" applyBorder="1"/>
    <xf numFmtId="0" fontId="2" fillId="0" borderId="0" xfId="0" applyFont="1" applyBorder="1" applyAlignment="1">
      <alignment horizontal="left"/>
    </xf>
    <xf numFmtId="166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10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0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0" fillId="0" borderId="0" xfId="0" applyFill="1"/>
    <xf numFmtId="0" fontId="3" fillId="0" borderId="0" xfId="0" applyFont="1" applyFill="1" applyBorder="1"/>
    <xf numFmtId="0" fontId="3" fillId="0" borderId="0" xfId="0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H29" sqref="H29"/>
    </sheetView>
  </sheetViews>
  <sheetFormatPr defaultRowHeight="15" x14ac:dyDescent="0.25"/>
  <cols>
    <col min="1" max="1" width="30.85546875" customWidth="1"/>
    <col min="2" max="2" width="14.85546875" customWidth="1"/>
    <col min="3" max="3" width="11.5703125" customWidth="1"/>
    <col min="4" max="4" width="11.7109375" customWidth="1"/>
    <col min="5" max="6" width="10.85546875" customWidth="1"/>
  </cols>
  <sheetData>
    <row r="1" spans="1:6" x14ac:dyDescent="0.25">
      <c r="A1" s="1" t="s">
        <v>4</v>
      </c>
      <c r="B1" s="2"/>
    </row>
    <row r="2" spans="1:6" x14ac:dyDescent="0.25">
      <c r="A2" s="3" t="s">
        <v>0</v>
      </c>
      <c r="B2" s="4">
        <v>80000</v>
      </c>
    </row>
    <row r="3" spans="1:6" x14ac:dyDescent="0.25">
      <c r="A3" s="3" t="s">
        <v>1</v>
      </c>
      <c r="B3" s="3">
        <v>72</v>
      </c>
    </row>
    <row r="4" spans="1:6" x14ac:dyDescent="0.25">
      <c r="A4" s="3" t="s">
        <v>2</v>
      </c>
      <c r="B4" s="5">
        <v>0.08</v>
      </c>
    </row>
    <row r="5" spans="1:6" x14ac:dyDescent="0.25">
      <c r="A5" s="3" t="s">
        <v>3</v>
      </c>
      <c r="B5" s="6">
        <f xml:space="preserve"> PMT(B4/12,B3,B2)</f>
        <v>-1402.6592489562233</v>
      </c>
    </row>
    <row r="7" spans="1:6" x14ac:dyDescent="0.25">
      <c r="A7" s="1" t="s">
        <v>16</v>
      </c>
    </row>
    <row r="8" spans="1:6" x14ac:dyDescent="0.25">
      <c r="A8" s="3" t="s">
        <v>0</v>
      </c>
      <c r="B8" s="4">
        <v>399241.65503255278</v>
      </c>
    </row>
    <row r="9" spans="1:6" x14ac:dyDescent="0.25">
      <c r="A9" s="3" t="s">
        <v>1</v>
      </c>
      <c r="B9" s="3">
        <v>72</v>
      </c>
    </row>
    <row r="10" spans="1:6" x14ac:dyDescent="0.25">
      <c r="A10" s="3" t="s">
        <v>2</v>
      </c>
      <c r="B10" s="5">
        <v>0.08</v>
      </c>
    </row>
    <row r="11" spans="1:6" x14ac:dyDescent="0.25">
      <c r="A11" s="3" t="s">
        <v>3</v>
      </c>
      <c r="B11" s="6">
        <f xml:space="preserve"> PMT(B10/12,B9,B8)</f>
        <v>-7000</v>
      </c>
    </row>
    <row r="13" spans="1:6" x14ac:dyDescent="0.25">
      <c r="A13" s="7" t="s">
        <v>17</v>
      </c>
    </row>
    <row r="14" spans="1:6" x14ac:dyDescent="0.25">
      <c r="A14" s="3" t="s">
        <v>1</v>
      </c>
      <c r="B14" s="3">
        <v>60</v>
      </c>
      <c r="C14" s="3">
        <v>84</v>
      </c>
      <c r="D14" s="3">
        <v>96</v>
      </c>
      <c r="E14" s="3">
        <v>108</v>
      </c>
      <c r="F14" s="3">
        <v>120</v>
      </c>
    </row>
    <row r="15" spans="1:6" x14ac:dyDescent="0.25">
      <c r="A15" s="3" t="s">
        <v>2</v>
      </c>
      <c r="B15" s="5">
        <v>0.05</v>
      </c>
      <c r="C15" s="9">
        <v>7.0000000000000007E-2</v>
      </c>
      <c r="D15" s="9">
        <v>0.08</v>
      </c>
      <c r="E15" s="9">
        <v>0.09</v>
      </c>
      <c r="F15" s="9">
        <v>0.1</v>
      </c>
    </row>
    <row r="16" spans="1:6" x14ac:dyDescent="0.25">
      <c r="A16" s="3" t="s">
        <v>3</v>
      </c>
      <c r="B16" s="8">
        <f xml:space="preserve"> PMT(B15/12,B14,$B$2)</f>
        <v>-1509.6986915208749</v>
      </c>
      <c r="C16" s="8">
        <f xml:space="preserve"> PMT(C15/12,C14,$B$2)</f>
        <v>-1207.4143985751516</v>
      </c>
      <c r="D16" s="8">
        <f xml:space="preserve"> PMT(D15/12,D14,$B$2)</f>
        <v>-1130.9343403635844</v>
      </c>
      <c r="E16" s="8">
        <f t="shared" ref="E16" si="0" xml:space="preserve"> PMT(E15/12,E14,$B$2)</f>
        <v>-1083.4326922509804</v>
      </c>
      <c r="F16" s="8">
        <f xml:space="preserve"> PMT(F15/12,F14,$B$2)</f>
        <v>-1057.2058950540932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0444-246B-455D-966B-CDA70C69B56B}">
  <dimension ref="A1:B67"/>
  <sheetViews>
    <sheetView workbookViewId="0">
      <selection activeCell="A41" sqref="A41"/>
    </sheetView>
  </sheetViews>
  <sheetFormatPr defaultRowHeight="15" x14ac:dyDescent="0.25"/>
  <cols>
    <col min="1" max="1" width="32.28515625" customWidth="1"/>
    <col min="2" max="2" width="14.5703125" customWidth="1"/>
  </cols>
  <sheetData>
    <row r="1" spans="1:2" x14ac:dyDescent="0.25">
      <c r="A1" s="1" t="s">
        <v>5</v>
      </c>
    </row>
    <row r="2" spans="1:2" x14ac:dyDescent="0.25">
      <c r="A2" s="12" t="s">
        <v>6</v>
      </c>
      <c r="B2" s="9">
        <v>6.5000000000000002E-2</v>
      </c>
    </row>
    <row r="3" spans="1:2" x14ac:dyDescent="0.25">
      <c r="A3" s="12" t="s">
        <v>7</v>
      </c>
      <c r="B3" s="13">
        <v>-20317.420625307699</v>
      </c>
    </row>
    <row r="4" spans="1:2" x14ac:dyDescent="0.25">
      <c r="A4" s="35"/>
      <c r="B4" s="35"/>
    </row>
    <row r="5" spans="1:2" x14ac:dyDescent="0.25">
      <c r="A5" s="15" t="s">
        <v>8</v>
      </c>
      <c r="B5" s="16" t="s">
        <v>9</v>
      </c>
    </row>
    <row r="6" spans="1:2" x14ac:dyDescent="0.25">
      <c r="A6" s="15">
        <v>1</v>
      </c>
      <c r="B6" s="17">
        <f xml:space="preserve"> FV($B$2,A6,$B$3)</f>
        <v>20317.420625307681</v>
      </c>
    </row>
    <row r="7" spans="1:2" x14ac:dyDescent="0.25">
      <c r="A7" s="15">
        <v>2</v>
      </c>
      <c r="B7" s="17">
        <f t="shared" ref="B7:B8" si="0" xml:space="preserve"> FV($B$2,A7,$B$3)</f>
        <v>41955.473591260343</v>
      </c>
    </row>
    <row r="8" spans="1:2" x14ac:dyDescent="0.25">
      <c r="A8" s="15">
        <v>3</v>
      </c>
      <c r="B8" s="17">
        <f t="shared" si="0"/>
        <v>64999.999999999927</v>
      </c>
    </row>
    <row r="9" spans="1:2" x14ac:dyDescent="0.25">
      <c r="A9" s="10"/>
      <c r="B9" s="11"/>
    </row>
    <row r="10" spans="1:2" x14ac:dyDescent="0.25">
      <c r="A10" s="18" t="s">
        <v>16</v>
      </c>
      <c r="B10" s="11"/>
    </row>
    <row r="11" spans="1:2" x14ac:dyDescent="0.25">
      <c r="A11" s="12" t="s">
        <v>6</v>
      </c>
      <c r="B11" s="9">
        <v>6.5000000000000002E-2</v>
      </c>
    </row>
    <row r="12" spans="1:2" x14ac:dyDescent="0.25">
      <c r="A12" s="12" t="s">
        <v>7</v>
      </c>
      <c r="B12" s="19">
        <v>-29694.691683142053</v>
      </c>
    </row>
    <row r="13" spans="1:2" x14ac:dyDescent="0.25">
      <c r="A13" s="34"/>
      <c r="B13" s="34"/>
    </row>
    <row r="14" spans="1:2" x14ac:dyDescent="0.25">
      <c r="A14" s="15" t="s">
        <v>8</v>
      </c>
      <c r="B14" s="16" t="s">
        <v>9</v>
      </c>
    </row>
    <row r="15" spans="1:2" x14ac:dyDescent="0.25">
      <c r="A15" s="15">
        <v>1</v>
      </c>
      <c r="B15" s="6">
        <f xml:space="preserve"> FV($B$11,A15,$B$12)</f>
        <v>29694.691683142028</v>
      </c>
    </row>
    <row r="16" spans="1:2" x14ac:dyDescent="0.25">
      <c r="A16" s="15">
        <v>2</v>
      </c>
      <c r="B16" s="6">
        <f t="shared" ref="B16:B17" si="1" xml:space="preserve"> FV($B$11,A16,$B$12)</f>
        <v>61319.538325688256</v>
      </c>
    </row>
    <row r="17" spans="1:2" x14ac:dyDescent="0.25">
      <c r="A17" s="15">
        <v>3</v>
      </c>
      <c r="B17" s="6">
        <f t="shared" si="1"/>
        <v>95000</v>
      </c>
    </row>
    <row r="19" spans="1:2" x14ac:dyDescent="0.25">
      <c r="A19" s="1" t="s">
        <v>17</v>
      </c>
    </row>
    <row r="20" spans="1:2" x14ac:dyDescent="0.25">
      <c r="A20" s="2" t="s">
        <v>10</v>
      </c>
    </row>
    <row r="21" spans="1:2" x14ac:dyDescent="0.25">
      <c r="A21" s="12" t="s">
        <v>6</v>
      </c>
      <c r="B21" s="9">
        <v>0.05</v>
      </c>
    </row>
    <row r="22" spans="1:2" x14ac:dyDescent="0.25">
      <c r="A22" s="12" t="s">
        <v>7</v>
      </c>
      <c r="B22" s="19">
        <v>-15860.42823156224</v>
      </c>
    </row>
    <row r="23" spans="1:2" x14ac:dyDescent="0.25">
      <c r="A23" s="34"/>
      <c r="B23" s="34"/>
    </row>
    <row r="24" spans="1:2" x14ac:dyDescent="0.25">
      <c r="A24" s="15" t="s">
        <v>8</v>
      </c>
      <c r="B24" s="16" t="s">
        <v>9</v>
      </c>
    </row>
    <row r="25" spans="1:2" x14ac:dyDescent="0.25">
      <c r="A25" s="15">
        <v>1</v>
      </c>
      <c r="B25" s="6">
        <f xml:space="preserve"> FV($B$21,A25,$B$22)</f>
        <v>15860.428231562255</v>
      </c>
    </row>
    <row r="26" spans="1:2" x14ac:dyDescent="0.25">
      <c r="A26" s="15">
        <v>2</v>
      </c>
      <c r="B26" s="6">
        <f t="shared" ref="B26:B27" si="2" xml:space="preserve"> FV($B$21,A26,$B$22)</f>
        <v>32513.877874702604</v>
      </c>
    </row>
    <row r="27" spans="1:2" x14ac:dyDescent="0.25">
      <c r="A27" s="15">
        <v>3</v>
      </c>
      <c r="B27" s="6">
        <f t="shared" si="2"/>
        <v>50000</v>
      </c>
    </row>
    <row r="28" spans="1:2" x14ac:dyDescent="0.25">
      <c r="A28" s="2" t="s">
        <v>11</v>
      </c>
    </row>
    <row r="29" spans="1:2" x14ac:dyDescent="0.25">
      <c r="A29" s="12" t="s">
        <v>6</v>
      </c>
      <c r="B29" s="9">
        <v>0.06</v>
      </c>
    </row>
    <row r="30" spans="1:2" x14ac:dyDescent="0.25">
      <c r="A30" s="12" t="s">
        <v>7</v>
      </c>
      <c r="B30" s="19">
        <v>-18846.588767433062</v>
      </c>
    </row>
    <row r="31" spans="1:2" x14ac:dyDescent="0.25">
      <c r="A31" s="34"/>
      <c r="B31" s="34"/>
    </row>
    <row r="32" spans="1:2" x14ac:dyDescent="0.25">
      <c r="A32" s="15" t="s">
        <v>8</v>
      </c>
      <c r="B32" s="16" t="s">
        <v>9</v>
      </c>
    </row>
    <row r="33" spans="1:2" x14ac:dyDescent="0.25">
      <c r="A33" s="15">
        <v>1</v>
      </c>
      <c r="B33" s="6">
        <f xml:space="preserve"> FV($B$29,A33,$B$30)</f>
        <v>18846.588767433081</v>
      </c>
    </row>
    <row r="34" spans="1:2" x14ac:dyDescent="0.25">
      <c r="A34" s="15">
        <v>2</v>
      </c>
      <c r="B34" s="6">
        <f t="shared" ref="B34:B35" si="3" xml:space="preserve"> FV($B$29,A34,$B$30)</f>
        <v>38823.972860912159</v>
      </c>
    </row>
    <row r="35" spans="1:2" x14ac:dyDescent="0.25">
      <c r="A35" s="15">
        <v>3</v>
      </c>
      <c r="B35" s="6">
        <f t="shared" si="3"/>
        <v>59999.999999999993</v>
      </c>
    </row>
    <row r="36" spans="1:2" x14ac:dyDescent="0.25">
      <c r="A36" s="2" t="s">
        <v>12</v>
      </c>
    </row>
    <row r="37" spans="1:2" x14ac:dyDescent="0.25">
      <c r="A37" s="12" t="s">
        <v>6</v>
      </c>
      <c r="B37" s="9">
        <v>7.0000000000000007E-2</v>
      </c>
    </row>
    <row r="38" spans="1:2" x14ac:dyDescent="0.25">
      <c r="A38" s="12" t="s">
        <v>7</v>
      </c>
      <c r="B38" s="19">
        <v>-21773.616597716875</v>
      </c>
    </row>
    <row r="39" spans="1:2" x14ac:dyDescent="0.25">
      <c r="A39" s="34"/>
      <c r="B39" s="34"/>
    </row>
    <row r="40" spans="1:2" x14ac:dyDescent="0.25">
      <c r="A40" s="15" t="s">
        <v>8</v>
      </c>
      <c r="B40" s="16" t="s">
        <v>9</v>
      </c>
    </row>
    <row r="41" spans="1:2" x14ac:dyDescent="0.25">
      <c r="A41" s="15">
        <v>1</v>
      </c>
      <c r="B41" s="6">
        <f xml:space="preserve"> FV($B$37,A41,$B$38)</f>
        <v>21773.616597716893</v>
      </c>
    </row>
    <row r="42" spans="1:2" x14ac:dyDescent="0.25">
      <c r="A42" s="15">
        <v>2</v>
      </c>
      <c r="B42" s="6">
        <f t="shared" ref="B42:B43" si="4" xml:space="preserve"> FV($B$37,A42,$B$38)</f>
        <v>45071.386357273936</v>
      </c>
    </row>
    <row r="43" spans="1:2" x14ac:dyDescent="0.25">
      <c r="A43" s="15">
        <v>3</v>
      </c>
      <c r="B43" s="6">
        <f t="shared" si="4"/>
        <v>70000</v>
      </c>
    </row>
    <row r="44" spans="1:2" x14ac:dyDescent="0.25">
      <c r="A44" s="2" t="s">
        <v>13</v>
      </c>
    </row>
    <row r="45" spans="1:2" x14ac:dyDescent="0.25">
      <c r="A45" s="12" t="s">
        <v>6</v>
      </c>
      <c r="B45" s="9">
        <v>0.08</v>
      </c>
    </row>
    <row r="46" spans="1:2" x14ac:dyDescent="0.25">
      <c r="A46" s="12" t="s">
        <v>7</v>
      </c>
      <c r="B46" s="19">
        <v>-24642.681123706243</v>
      </c>
    </row>
    <row r="47" spans="1:2" x14ac:dyDescent="0.25">
      <c r="A47" s="34"/>
      <c r="B47" s="34"/>
    </row>
    <row r="48" spans="1:2" x14ac:dyDescent="0.25">
      <c r="A48" s="15" t="s">
        <v>8</v>
      </c>
      <c r="B48" s="16" t="s">
        <v>9</v>
      </c>
    </row>
    <row r="49" spans="1:2" x14ac:dyDescent="0.25">
      <c r="A49" s="15">
        <v>1</v>
      </c>
      <c r="B49" s="6">
        <f xml:space="preserve"> FV($B$45,A49,$B$46)</f>
        <v>24642.681123706265</v>
      </c>
    </row>
    <row r="50" spans="1:2" x14ac:dyDescent="0.25">
      <c r="A50" s="15">
        <v>2</v>
      </c>
      <c r="B50" s="6">
        <f t="shared" ref="B50:B51" si="5" xml:space="preserve"> FV($B$45,A50,$B$46)</f>
        <v>51256.776737309017</v>
      </c>
    </row>
    <row r="51" spans="1:2" x14ac:dyDescent="0.25">
      <c r="A51" s="15">
        <v>3</v>
      </c>
      <c r="B51" s="6">
        <f t="shared" si="5"/>
        <v>80000</v>
      </c>
    </row>
    <row r="52" spans="1:2" x14ac:dyDescent="0.25">
      <c r="A52" s="2" t="s">
        <v>14</v>
      </c>
    </row>
    <row r="53" spans="1:2" x14ac:dyDescent="0.25">
      <c r="A53" s="12" t="s">
        <v>6</v>
      </c>
      <c r="B53" s="9">
        <v>0.09</v>
      </c>
    </row>
    <row r="54" spans="1:2" x14ac:dyDescent="0.25">
      <c r="A54" s="12" t="s">
        <v>7</v>
      </c>
      <c r="B54" s="19">
        <v>-27454.928159604628</v>
      </c>
    </row>
    <row r="55" spans="1:2" x14ac:dyDescent="0.25">
      <c r="A55" s="34"/>
      <c r="B55" s="34"/>
    </row>
    <row r="56" spans="1:2" x14ac:dyDescent="0.25">
      <c r="A56" s="15" t="s">
        <v>8</v>
      </c>
      <c r="B56" s="16" t="s">
        <v>9</v>
      </c>
    </row>
    <row r="57" spans="1:2" x14ac:dyDescent="0.25">
      <c r="A57" s="15">
        <v>1</v>
      </c>
      <c r="B57" s="6">
        <f xml:space="preserve"> FV($B$53,A57,$B$54)</f>
        <v>27454.928159604653</v>
      </c>
    </row>
    <row r="58" spans="1:2" x14ac:dyDescent="0.25">
      <c r="A58" s="15">
        <v>2</v>
      </c>
      <c r="B58" s="6">
        <f t="shared" ref="B58:B59" si="6" xml:space="preserve"> FV($B$53,A58,$B$54)</f>
        <v>57380.799853573713</v>
      </c>
    </row>
    <row r="59" spans="1:2" x14ac:dyDescent="0.25">
      <c r="A59" s="15">
        <v>3</v>
      </c>
      <c r="B59" s="6">
        <f t="shared" si="6"/>
        <v>90000</v>
      </c>
    </row>
    <row r="60" spans="1:2" x14ac:dyDescent="0.25">
      <c r="A60" s="2" t="s">
        <v>15</v>
      </c>
    </row>
    <row r="61" spans="1:2" x14ac:dyDescent="0.25">
      <c r="A61" s="12" t="s">
        <v>6</v>
      </c>
      <c r="B61" s="9">
        <v>0.1</v>
      </c>
    </row>
    <row r="62" spans="1:2" x14ac:dyDescent="0.25">
      <c r="A62" s="12" t="s">
        <v>7</v>
      </c>
      <c r="B62" s="19">
        <v>-30211.480362537724</v>
      </c>
    </row>
    <row r="63" spans="1:2" x14ac:dyDescent="0.25">
      <c r="A63" s="34"/>
      <c r="B63" s="34"/>
    </row>
    <row r="64" spans="1:2" x14ac:dyDescent="0.25">
      <c r="A64" s="15" t="s">
        <v>8</v>
      </c>
      <c r="B64" s="16" t="s">
        <v>9</v>
      </c>
    </row>
    <row r="65" spans="1:2" x14ac:dyDescent="0.25">
      <c r="A65" s="15">
        <v>1</v>
      </c>
      <c r="B65" s="6">
        <f xml:space="preserve"> FV($B$61,A65,$B$62)</f>
        <v>30211.48036253775</v>
      </c>
    </row>
    <row r="66" spans="1:2" x14ac:dyDescent="0.25">
      <c r="A66" s="15">
        <v>2</v>
      </c>
      <c r="B66" s="6">
        <f t="shared" ref="B66:B67" si="7" xml:space="preserve"> FV($B$61,A66,$B$62)</f>
        <v>63444.108761329277</v>
      </c>
    </row>
    <row r="67" spans="1:2" x14ac:dyDescent="0.25">
      <c r="A67" s="15">
        <v>3</v>
      </c>
      <c r="B67" s="6">
        <f t="shared" si="7"/>
        <v>99999.999999999985</v>
      </c>
    </row>
  </sheetData>
  <mergeCells count="8">
    <mergeCell ref="A55:B55"/>
    <mergeCell ref="A63:B63"/>
    <mergeCell ref="A4:B4"/>
    <mergeCell ref="A13:B13"/>
    <mergeCell ref="A23:B23"/>
    <mergeCell ref="A31:B31"/>
    <mergeCell ref="A39:B39"/>
    <mergeCell ref="A47:B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B737-4A3F-40EA-95BB-6451827DF4F6}">
  <dimension ref="A1:L13"/>
  <sheetViews>
    <sheetView tabSelected="1" workbookViewId="0">
      <selection activeCell="D15" sqref="D15"/>
    </sheetView>
  </sheetViews>
  <sheetFormatPr defaultRowHeight="15" x14ac:dyDescent="0.25"/>
  <cols>
    <col min="1" max="1" width="30.85546875" customWidth="1"/>
    <col min="2" max="2" width="11.5703125" bestFit="1" customWidth="1"/>
    <col min="3" max="3" width="11.85546875" customWidth="1"/>
  </cols>
  <sheetData>
    <row r="1" spans="1:12" x14ac:dyDescent="0.25">
      <c r="A1" s="1" t="s">
        <v>18</v>
      </c>
      <c r="D1" s="12">
        <v>0</v>
      </c>
      <c r="E1" s="26">
        <v>1.4999999999999999E-2</v>
      </c>
      <c r="F1" s="26">
        <v>1.7500000000000002E-2</v>
      </c>
      <c r="G1" s="27">
        <v>0.02</v>
      </c>
      <c r="H1" s="26">
        <v>2.2499999999999999E-2</v>
      </c>
      <c r="I1" s="26">
        <v>2.5000000000000001E-2</v>
      </c>
      <c r="J1" s="26">
        <v>2.75E-2</v>
      </c>
      <c r="K1" s="27">
        <v>0.03</v>
      </c>
      <c r="L1" s="26">
        <v>3.2500000000000001E-2</v>
      </c>
    </row>
    <row r="2" spans="1:12" x14ac:dyDescent="0.25">
      <c r="A2" s="36" t="s">
        <v>19</v>
      </c>
      <c r="B2" s="36"/>
      <c r="D2" s="3">
        <v>100000</v>
      </c>
      <c r="E2" s="14">
        <v>-19000</v>
      </c>
      <c r="F2" s="14">
        <v>-13500</v>
      </c>
      <c r="G2" s="14">
        <v>-8000</v>
      </c>
      <c r="H2" s="14">
        <v>-2500</v>
      </c>
      <c r="I2" s="14">
        <v>3000</v>
      </c>
      <c r="J2" s="14">
        <v>8500</v>
      </c>
      <c r="K2" s="14">
        <v>14000</v>
      </c>
      <c r="L2" s="14">
        <v>19500</v>
      </c>
    </row>
    <row r="3" spans="1:12" x14ac:dyDescent="0.25">
      <c r="A3" s="3" t="s">
        <v>21</v>
      </c>
      <c r="B3" s="20">
        <v>325000</v>
      </c>
      <c r="D3" s="3">
        <v>125000</v>
      </c>
      <c r="E3" s="14">
        <v>-23750</v>
      </c>
      <c r="F3" s="14">
        <v>-16875</v>
      </c>
      <c r="G3" s="14">
        <v>-10000</v>
      </c>
      <c r="H3" s="14">
        <v>-3125</v>
      </c>
      <c r="I3" s="14">
        <v>3750</v>
      </c>
      <c r="J3" s="14">
        <v>10625</v>
      </c>
      <c r="K3" s="14">
        <v>17500</v>
      </c>
      <c r="L3" s="14">
        <v>24375</v>
      </c>
    </row>
    <row r="4" spans="1:12" x14ac:dyDescent="0.25">
      <c r="A4" s="3" t="s">
        <v>20</v>
      </c>
      <c r="B4" s="21">
        <v>3.2500000000000001E-2</v>
      </c>
      <c r="D4" s="3">
        <v>150000</v>
      </c>
      <c r="E4" s="14">
        <v>-28500</v>
      </c>
      <c r="F4" s="14">
        <v>-20250</v>
      </c>
      <c r="G4" s="14">
        <v>-12000</v>
      </c>
      <c r="H4" s="14">
        <v>-3750</v>
      </c>
      <c r="I4" s="14">
        <v>4500</v>
      </c>
      <c r="J4" s="14">
        <v>12750</v>
      </c>
      <c r="K4" s="14">
        <v>21000</v>
      </c>
      <c r="L4" s="14">
        <v>29250</v>
      </c>
    </row>
    <row r="5" spans="1:12" x14ac:dyDescent="0.25">
      <c r="A5" s="34"/>
      <c r="B5" s="34"/>
      <c r="D5" s="3">
        <v>175000</v>
      </c>
      <c r="E5" s="14">
        <v>-33250</v>
      </c>
      <c r="F5" s="14">
        <v>-23625</v>
      </c>
      <c r="G5" s="14">
        <v>-14000</v>
      </c>
      <c r="H5" s="14">
        <v>-4375</v>
      </c>
      <c r="I5" s="14">
        <v>5250</v>
      </c>
      <c r="J5" s="14">
        <v>14875</v>
      </c>
      <c r="K5" s="14">
        <v>24500</v>
      </c>
      <c r="L5" s="14">
        <v>34125</v>
      </c>
    </row>
    <row r="6" spans="1:12" x14ac:dyDescent="0.25">
      <c r="A6" s="3" t="s">
        <v>22</v>
      </c>
      <c r="B6" s="22">
        <f xml:space="preserve"> IF($B$3&lt;200000,0.2,IF($B$3&lt;300000,0.15,0.1))</f>
        <v>0.1</v>
      </c>
      <c r="D6" s="3">
        <v>200000</v>
      </c>
      <c r="E6" s="14">
        <v>-28000</v>
      </c>
      <c r="F6" s="14">
        <v>-17000</v>
      </c>
      <c r="G6" s="14">
        <v>-6000</v>
      </c>
      <c r="H6" s="14">
        <v>5000</v>
      </c>
      <c r="I6" s="14">
        <v>16000</v>
      </c>
      <c r="J6" s="14">
        <v>27000</v>
      </c>
      <c r="K6" s="14">
        <v>38000</v>
      </c>
      <c r="L6" s="14">
        <v>49000</v>
      </c>
    </row>
    <row r="7" spans="1:12" x14ac:dyDescent="0.25">
      <c r="A7" s="3" t="s">
        <v>23</v>
      </c>
      <c r="B7" s="20">
        <v>0.32</v>
      </c>
      <c r="D7" s="3">
        <v>225000</v>
      </c>
      <c r="E7" s="14">
        <v>-31500</v>
      </c>
      <c r="F7" s="14">
        <v>-19125</v>
      </c>
      <c r="G7" s="14">
        <v>-6750</v>
      </c>
      <c r="H7" s="14">
        <v>5625</v>
      </c>
      <c r="I7" s="14">
        <v>18000</v>
      </c>
      <c r="J7" s="14">
        <v>30375</v>
      </c>
      <c r="K7" s="14">
        <v>42750</v>
      </c>
      <c r="L7" s="14">
        <v>55125</v>
      </c>
    </row>
    <row r="8" spans="1:12" x14ac:dyDescent="0.25">
      <c r="A8" s="3" t="s">
        <v>24</v>
      </c>
      <c r="B8" s="22">
        <f xml:space="preserve"> $B$4*$B$3</f>
        <v>10562.5</v>
      </c>
      <c r="D8" s="3">
        <v>250000</v>
      </c>
      <c r="E8" s="14">
        <v>-35000</v>
      </c>
      <c r="F8" s="14">
        <v>-21250</v>
      </c>
      <c r="G8" s="14">
        <v>-7500</v>
      </c>
      <c r="H8" s="14">
        <v>6250</v>
      </c>
      <c r="I8" s="14">
        <v>20000</v>
      </c>
      <c r="J8" s="14">
        <v>33750</v>
      </c>
      <c r="K8" s="14">
        <v>47500</v>
      </c>
      <c r="L8" s="14">
        <v>61250</v>
      </c>
    </row>
    <row r="9" spans="1:12" x14ac:dyDescent="0.25">
      <c r="A9" s="3" t="s">
        <v>25</v>
      </c>
      <c r="B9" s="20">
        <v>22</v>
      </c>
      <c r="D9" s="3">
        <v>275000</v>
      </c>
      <c r="E9" s="14">
        <v>-38500</v>
      </c>
      <c r="F9" s="14">
        <v>-23375</v>
      </c>
      <c r="G9" s="14">
        <v>-8250</v>
      </c>
      <c r="H9" s="14">
        <v>6875</v>
      </c>
      <c r="I9" s="14">
        <v>22000</v>
      </c>
      <c r="J9" s="14">
        <v>37125</v>
      </c>
      <c r="K9" s="14">
        <v>52250</v>
      </c>
      <c r="L9" s="14">
        <v>67375</v>
      </c>
    </row>
    <row r="10" spans="1:12" x14ac:dyDescent="0.25">
      <c r="A10" s="3" t="s">
        <v>26</v>
      </c>
      <c r="B10" s="20">
        <f xml:space="preserve"> $B$9*$B$8</f>
        <v>232375</v>
      </c>
      <c r="D10" s="3">
        <v>300000</v>
      </c>
      <c r="E10" s="14">
        <v>-27000</v>
      </c>
      <c r="F10" s="14">
        <v>-10500</v>
      </c>
      <c r="G10" s="14">
        <v>6000</v>
      </c>
      <c r="H10" s="14">
        <v>22500</v>
      </c>
      <c r="I10" s="14">
        <v>39000</v>
      </c>
      <c r="J10" s="14">
        <v>55500</v>
      </c>
      <c r="K10" s="14">
        <v>72000</v>
      </c>
      <c r="L10" s="14">
        <v>88500</v>
      </c>
    </row>
    <row r="11" spans="1:12" x14ac:dyDescent="0.25">
      <c r="A11" s="3" t="s">
        <v>28</v>
      </c>
      <c r="B11" s="20">
        <f xml:space="preserve"> $B$3*($B$6+$B$7)</f>
        <v>136500</v>
      </c>
      <c r="D11" s="3">
        <v>325000</v>
      </c>
      <c r="E11" s="14">
        <v>-29250</v>
      </c>
      <c r="F11" s="14">
        <v>-11375</v>
      </c>
      <c r="G11" s="14">
        <v>6500</v>
      </c>
      <c r="H11" s="14">
        <v>24375</v>
      </c>
      <c r="I11" s="14">
        <v>42250</v>
      </c>
      <c r="J11" s="14">
        <v>60125</v>
      </c>
      <c r="K11" s="14">
        <v>78000</v>
      </c>
      <c r="L11" s="14">
        <v>95875</v>
      </c>
    </row>
    <row r="12" spans="1:12" x14ac:dyDescent="0.25">
      <c r="A12" s="12" t="s">
        <v>27</v>
      </c>
      <c r="B12" s="23">
        <f xml:space="preserve"> B10-B11</f>
        <v>95875</v>
      </c>
    </row>
    <row r="13" spans="1:12" x14ac:dyDescent="0.25">
      <c r="A13" s="24"/>
      <c r="B13" s="25"/>
    </row>
  </sheetData>
  <mergeCells count="2">
    <mergeCell ref="A2:B2"/>
    <mergeCell ref="A5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D63B-0F35-4721-B3FB-FC03E90BFAB3}">
  <dimension ref="A1:N35"/>
  <sheetViews>
    <sheetView workbookViewId="0">
      <selection activeCell="O15" sqref="O15"/>
    </sheetView>
  </sheetViews>
  <sheetFormatPr defaultRowHeight="15" x14ac:dyDescent="0.25"/>
  <cols>
    <col min="1" max="1" width="11.85546875" customWidth="1"/>
    <col min="2" max="2" width="12.5703125" customWidth="1"/>
    <col min="3" max="3" width="16.42578125" customWidth="1"/>
    <col min="4" max="4" width="15" customWidth="1"/>
    <col min="7" max="7" width="11.85546875" customWidth="1"/>
    <col min="8" max="8" width="19.42578125" customWidth="1"/>
    <col min="9" max="9" width="15.5703125" customWidth="1"/>
    <col min="12" max="12" width="15.85546875" customWidth="1"/>
    <col min="13" max="13" width="15.7109375" customWidth="1"/>
    <col min="14" max="14" width="15.140625" customWidth="1"/>
  </cols>
  <sheetData>
    <row r="1" spans="1:7" x14ac:dyDescent="0.25">
      <c r="A1" s="1" t="s">
        <v>30</v>
      </c>
    </row>
    <row r="2" spans="1:7" x14ac:dyDescent="0.25">
      <c r="A2" s="37" t="s">
        <v>29</v>
      </c>
      <c r="B2" s="37"/>
      <c r="C2" s="29" t="s">
        <v>31</v>
      </c>
      <c r="D2" s="29" t="s">
        <v>32</v>
      </c>
    </row>
    <row r="3" spans="1:7" ht="27.75" customHeight="1" x14ac:dyDescent="0.25">
      <c r="A3" s="38" t="s">
        <v>33</v>
      </c>
      <c r="B3" s="38"/>
      <c r="C3" s="20" t="s">
        <v>37</v>
      </c>
      <c r="D3" s="3">
        <v>3.3</v>
      </c>
      <c r="G3" s="31"/>
    </row>
    <row r="4" spans="1:7" ht="27" customHeight="1" x14ac:dyDescent="0.25">
      <c r="A4" s="38" t="s">
        <v>34</v>
      </c>
      <c r="B4" s="38"/>
      <c r="C4" s="20" t="s">
        <v>38</v>
      </c>
      <c r="D4" s="3">
        <v>2.7</v>
      </c>
      <c r="G4" s="32"/>
    </row>
    <row r="5" spans="1:7" ht="33.75" customHeight="1" x14ac:dyDescent="0.25">
      <c r="A5" s="38" t="s">
        <v>35</v>
      </c>
      <c r="B5" s="38"/>
      <c r="C5" s="20" t="s">
        <v>39</v>
      </c>
      <c r="D5" s="3">
        <f xml:space="preserve"> D3-D4</f>
        <v>0.59999999999999964</v>
      </c>
      <c r="G5" s="31"/>
    </row>
    <row r="6" spans="1:7" ht="29.25" customHeight="1" x14ac:dyDescent="0.25">
      <c r="A6" s="38" t="s">
        <v>36</v>
      </c>
      <c r="B6" s="38"/>
      <c r="C6" s="20" t="s">
        <v>40</v>
      </c>
      <c r="D6" s="3">
        <v>15000</v>
      </c>
    </row>
    <row r="7" spans="1:7" x14ac:dyDescent="0.25">
      <c r="A7" s="36" t="s">
        <v>41</v>
      </c>
      <c r="B7" s="36"/>
      <c r="C7" s="36"/>
      <c r="D7" s="3">
        <f xml:space="preserve"> D5*D6</f>
        <v>8999.9999999999945</v>
      </c>
    </row>
    <row r="8" spans="1:7" x14ac:dyDescent="0.25">
      <c r="A8" s="36" t="s">
        <v>42</v>
      </c>
      <c r="B8" s="36"/>
      <c r="C8" s="36"/>
      <c r="D8" s="3">
        <f xml:space="preserve"> 52*D7</f>
        <v>467999.99999999971</v>
      </c>
    </row>
    <row r="9" spans="1:7" ht="27" customHeight="1" x14ac:dyDescent="0.25">
      <c r="A9" s="37" t="s">
        <v>43</v>
      </c>
      <c r="B9" s="39"/>
      <c r="C9" s="29" t="s">
        <v>31</v>
      </c>
      <c r="D9" s="30" t="s">
        <v>44</v>
      </c>
    </row>
    <row r="10" spans="1:7" x14ac:dyDescent="0.25">
      <c r="A10" s="34"/>
      <c r="B10" s="34"/>
      <c r="C10" s="20" t="s">
        <v>45</v>
      </c>
      <c r="D10" s="3">
        <v>44000</v>
      </c>
    </row>
    <row r="11" spans="1:7" x14ac:dyDescent="0.25">
      <c r="A11" s="34"/>
      <c r="B11" s="34"/>
      <c r="C11" s="20" t="s">
        <v>46</v>
      </c>
      <c r="D11" s="3">
        <v>35500</v>
      </c>
    </row>
    <row r="12" spans="1:7" x14ac:dyDescent="0.25">
      <c r="A12" s="34"/>
      <c r="B12" s="34"/>
      <c r="C12" s="20" t="s">
        <v>47</v>
      </c>
      <c r="D12" s="3">
        <v>9800</v>
      </c>
    </row>
    <row r="13" spans="1:7" x14ac:dyDescent="0.25">
      <c r="A13" s="34"/>
      <c r="B13" s="34"/>
      <c r="C13" s="20" t="s">
        <v>48</v>
      </c>
      <c r="D13" s="3">
        <v>4540</v>
      </c>
    </row>
    <row r="14" spans="1:7" x14ac:dyDescent="0.25">
      <c r="A14" s="34"/>
      <c r="B14" s="34"/>
      <c r="C14" s="20" t="s">
        <v>49</v>
      </c>
      <c r="D14" s="3">
        <v>9550</v>
      </c>
    </row>
    <row r="15" spans="1:7" x14ac:dyDescent="0.25">
      <c r="A15" s="34"/>
      <c r="B15" s="34"/>
      <c r="C15" s="20" t="s">
        <v>50</v>
      </c>
      <c r="D15" s="3">
        <v>28730</v>
      </c>
    </row>
    <row r="16" spans="1:7" x14ac:dyDescent="0.25">
      <c r="A16" s="36" t="s">
        <v>51</v>
      </c>
      <c r="B16" s="36"/>
      <c r="C16" s="28"/>
      <c r="D16" s="3">
        <f xml:space="preserve"> SUM(D10:D15)</f>
        <v>132120</v>
      </c>
    </row>
    <row r="17" spans="1:14" x14ac:dyDescent="0.25">
      <c r="A17" s="36" t="s">
        <v>27</v>
      </c>
      <c r="B17" s="36"/>
      <c r="C17" s="28"/>
      <c r="D17" s="3">
        <f>D8-D16</f>
        <v>335879.99999999971</v>
      </c>
    </row>
    <row r="18" spans="1:14" x14ac:dyDescent="0.25">
      <c r="A18" s="10"/>
      <c r="B18" s="10"/>
      <c r="C18" s="11"/>
      <c r="D18" s="33"/>
    </row>
    <row r="19" spans="1:14" x14ac:dyDescent="0.25">
      <c r="A19" s="1" t="s">
        <v>52</v>
      </c>
      <c r="F19" s="1" t="s">
        <v>53</v>
      </c>
      <c r="K19" s="1" t="s">
        <v>54</v>
      </c>
    </row>
    <row r="20" spans="1:14" ht="15" customHeight="1" x14ac:dyDescent="0.25">
      <c r="A20" s="37" t="s">
        <v>29</v>
      </c>
      <c r="B20" s="37"/>
      <c r="C20" s="29" t="s">
        <v>31</v>
      </c>
      <c r="D20" s="29" t="s">
        <v>32</v>
      </c>
      <c r="F20" s="37" t="s">
        <v>29</v>
      </c>
      <c r="G20" s="37"/>
      <c r="H20" s="29" t="s">
        <v>31</v>
      </c>
      <c r="I20" s="29" t="s">
        <v>32</v>
      </c>
      <c r="K20" s="37" t="s">
        <v>29</v>
      </c>
      <c r="L20" s="37"/>
      <c r="M20" s="29" t="s">
        <v>31</v>
      </c>
      <c r="N20" s="29" t="s">
        <v>32</v>
      </c>
    </row>
    <row r="21" spans="1:14" ht="15" customHeight="1" x14ac:dyDescent="0.25">
      <c r="A21" s="38" t="s">
        <v>33</v>
      </c>
      <c r="B21" s="38"/>
      <c r="C21" s="20" t="s">
        <v>37</v>
      </c>
      <c r="D21" s="19">
        <v>306.89999999999998</v>
      </c>
      <c r="F21" s="38" t="s">
        <v>33</v>
      </c>
      <c r="G21" s="38"/>
      <c r="H21" s="20" t="s">
        <v>37</v>
      </c>
      <c r="I21" s="19">
        <v>368.28</v>
      </c>
      <c r="K21" s="38" t="s">
        <v>33</v>
      </c>
      <c r="L21" s="38"/>
      <c r="M21" s="20" t="s">
        <v>37</v>
      </c>
      <c r="N21" s="19">
        <v>470.58</v>
      </c>
    </row>
    <row r="22" spans="1:14" ht="15" customHeight="1" x14ac:dyDescent="0.25">
      <c r="A22" s="38" t="s">
        <v>34</v>
      </c>
      <c r="B22" s="38"/>
      <c r="C22" s="20" t="s">
        <v>38</v>
      </c>
      <c r="D22" s="19">
        <v>251.1</v>
      </c>
      <c r="F22" s="38" t="s">
        <v>34</v>
      </c>
      <c r="G22" s="38"/>
      <c r="H22" s="20" t="s">
        <v>38</v>
      </c>
      <c r="I22" s="19">
        <v>301.32</v>
      </c>
      <c r="K22" s="38" t="s">
        <v>34</v>
      </c>
      <c r="L22" s="38"/>
      <c r="M22" s="20" t="s">
        <v>38</v>
      </c>
      <c r="N22" s="19">
        <v>385.02</v>
      </c>
    </row>
    <row r="23" spans="1:14" ht="15" customHeight="1" x14ac:dyDescent="0.25">
      <c r="A23" s="38" t="s">
        <v>35</v>
      </c>
      <c r="B23" s="38"/>
      <c r="C23" s="20" t="s">
        <v>39</v>
      </c>
      <c r="D23" s="3">
        <f xml:space="preserve"> D21-D22</f>
        <v>55.799999999999983</v>
      </c>
      <c r="F23" s="38" t="s">
        <v>35</v>
      </c>
      <c r="G23" s="38"/>
      <c r="H23" s="20" t="s">
        <v>39</v>
      </c>
      <c r="I23" s="3">
        <f xml:space="preserve"> I21-I22</f>
        <v>66.95999999999998</v>
      </c>
      <c r="K23" s="38" t="s">
        <v>35</v>
      </c>
      <c r="L23" s="38"/>
      <c r="M23" s="20" t="s">
        <v>39</v>
      </c>
      <c r="N23" s="3">
        <f xml:space="preserve"> N21-N22</f>
        <v>85.56</v>
      </c>
    </row>
    <row r="24" spans="1:14" x14ac:dyDescent="0.25">
      <c r="A24" s="38" t="s">
        <v>36</v>
      </c>
      <c r="B24" s="38"/>
      <c r="C24" s="20" t="s">
        <v>40</v>
      </c>
      <c r="D24" s="3">
        <v>25500</v>
      </c>
      <c r="F24" s="38" t="s">
        <v>36</v>
      </c>
      <c r="G24" s="38"/>
      <c r="H24" s="20" t="s">
        <v>40</v>
      </c>
      <c r="I24" s="3">
        <v>27000</v>
      </c>
      <c r="K24" s="38" t="s">
        <v>36</v>
      </c>
      <c r="L24" s="38"/>
      <c r="M24" s="20" t="s">
        <v>40</v>
      </c>
      <c r="N24" s="3">
        <v>34500</v>
      </c>
    </row>
    <row r="25" spans="1:14" x14ac:dyDescent="0.25">
      <c r="A25" s="36" t="s">
        <v>41</v>
      </c>
      <c r="B25" s="36"/>
      <c r="C25" s="36"/>
      <c r="D25" s="19">
        <f xml:space="preserve"> D23*D24</f>
        <v>1422899.9999999995</v>
      </c>
      <c r="F25" s="36" t="s">
        <v>41</v>
      </c>
      <c r="G25" s="36"/>
      <c r="H25" s="36"/>
      <c r="I25" s="19">
        <f xml:space="preserve"> I23*I24</f>
        <v>1807919.9999999995</v>
      </c>
      <c r="K25" s="36" t="s">
        <v>41</v>
      </c>
      <c r="L25" s="36"/>
      <c r="M25" s="36"/>
      <c r="N25" s="19">
        <f xml:space="preserve"> N23*N24</f>
        <v>2951820</v>
      </c>
    </row>
    <row r="26" spans="1:14" x14ac:dyDescent="0.25">
      <c r="A26" s="36" t="s">
        <v>42</v>
      </c>
      <c r="B26" s="36"/>
      <c r="C26" s="36"/>
      <c r="D26" s="19">
        <f xml:space="preserve"> 52*D25</f>
        <v>73990799.99999997</v>
      </c>
      <c r="F26" s="36" t="s">
        <v>42</v>
      </c>
      <c r="G26" s="36"/>
      <c r="H26" s="36"/>
      <c r="I26" s="19">
        <f xml:space="preserve"> 52*I25</f>
        <v>94011839.99999997</v>
      </c>
      <c r="K26" s="36" t="s">
        <v>42</v>
      </c>
      <c r="L26" s="36"/>
      <c r="M26" s="36"/>
      <c r="N26" s="19">
        <f xml:space="preserve"> 52*N25</f>
        <v>153494640</v>
      </c>
    </row>
    <row r="27" spans="1:14" x14ac:dyDescent="0.25">
      <c r="A27" s="37" t="s">
        <v>43</v>
      </c>
      <c r="B27" s="39"/>
      <c r="C27" s="29" t="s">
        <v>31</v>
      </c>
      <c r="D27" s="30" t="s">
        <v>44</v>
      </c>
      <c r="F27" s="37" t="s">
        <v>43</v>
      </c>
      <c r="G27" s="39"/>
      <c r="H27" s="29" t="s">
        <v>31</v>
      </c>
      <c r="I27" s="30" t="s">
        <v>44</v>
      </c>
      <c r="K27" s="37" t="s">
        <v>43</v>
      </c>
      <c r="L27" s="39"/>
      <c r="M27" s="29" t="s">
        <v>31</v>
      </c>
      <c r="N27" s="30" t="s">
        <v>44</v>
      </c>
    </row>
    <row r="28" spans="1:14" x14ac:dyDescent="0.25">
      <c r="A28" s="34"/>
      <c r="B28" s="34"/>
      <c r="C28" s="20" t="s">
        <v>45</v>
      </c>
      <c r="D28" s="19">
        <v>4092000</v>
      </c>
      <c r="F28" s="34"/>
      <c r="G28" s="34"/>
      <c r="H28" s="20" t="s">
        <v>45</v>
      </c>
      <c r="I28" s="19">
        <v>4910400</v>
      </c>
      <c r="K28" s="34"/>
      <c r="L28" s="34"/>
      <c r="M28" s="20" t="s">
        <v>45</v>
      </c>
      <c r="N28" s="19">
        <v>6274400</v>
      </c>
    </row>
    <row r="29" spans="1:14" x14ac:dyDescent="0.25">
      <c r="A29" s="34"/>
      <c r="B29" s="34"/>
      <c r="C29" s="20" t="s">
        <v>46</v>
      </c>
      <c r="D29" s="19">
        <v>3301500</v>
      </c>
      <c r="F29" s="34"/>
      <c r="G29" s="34"/>
      <c r="H29" s="20" t="s">
        <v>46</v>
      </c>
      <c r="I29" s="19">
        <v>3961800</v>
      </c>
      <c r="K29" s="34"/>
      <c r="L29" s="34"/>
      <c r="M29" s="20" t="s">
        <v>46</v>
      </c>
      <c r="N29" s="19">
        <v>5062300</v>
      </c>
    </row>
    <row r="30" spans="1:14" x14ac:dyDescent="0.25">
      <c r="A30" s="34"/>
      <c r="B30" s="34"/>
      <c r="C30" s="20" t="s">
        <v>47</v>
      </c>
      <c r="D30" s="19">
        <v>911400</v>
      </c>
      <c r="F30" s="34"/>
      <c r="G30" s="34"/>
      <c r="H30" s="20" t="s">
        <v>47</v>
      </c>
      <c r="I30" s="19">
        <v>1093680</v>
      </c>
      <c r="K30" s="34"/>
      <c r="L30" s="34"/>
      <c r="M30" s="20" t="s">
        <v>47</v>
      </c>
      <c r="N30" s="19">
        <v>1397480</v>
      </c>
    </row>
    <row r="31" spans="1:14" x14ac:dyDescent="0.25">
      <c r="A31" s="34"/>
      <c r="B31" s="34"/>
      <c r="C31" s="20" t="s">
        <v>48</v>
      </c>
      <c r="D31" s="19">
        <v>422220</v>
      </c>
      <c r="F31" s="34"/>
      <c r="G31" s="34"/>
      <c r="H31" s="20" t="s">
        <v>48</v>
      </c>
      <c r="I31" s="19">
        <v>506664</v>
      </c>
      <c r="K31" s="34"/>
      <c r="L31" s="34"/>
      <c r="M31" s="20" t="s">
        <v>48</v>
      </c>
      <c r="N31" s="19">
        <v>647404</v>
      </c>
    </row>
    <row r="32" spans="1:14" x14ac:dyDescent="0.25">
      <c r="A32" s="34"/>
      <c r="B32" s="34"/>
      <c r="C32" s="20" t="s">
        <v>49</v>
      </c>
      <c r="D32" s="19">
        <v>888150</v>
      </c>
      <c r="F32" s="34"/>
      <c r="G32" s="34"/>
      <c r="H32" s="20" t="s">
        <v>49</v>
      </c>
      <c r="I32" s="19">
        <v>1065780</v>
      </c>
      <c r="K32" s="34"/>
      <c r="L32" s="34"/>
      <c r="M32" s="20" t="s">
        <v>49</v>
      </c>
      <c r="N32" s="19">
        <v>1361830</v>
      </c>
    </row>
    <row r="33" spans="1:14" x14ac:dyDescent="0.25">
      <c r="A33" s="34"/>
      <c r="B33" s="34"/>
      <c r="C33" s="20" t="s">
        <v>50</v>
      </c>
      <c r="D33" s="19">
        <v>2671890</v>
      </c>
      <c r="F33" s="34"/>
      <c r="G33" s="34"/>
      <c r="H33" s="20" t="s">
        <v>50</v>
      </c>
      <c r="I33" s="19">
        <v>3206268</v>
      </c>
      <c r="K33" s="34"/>
      <c r="L33" s="34"/>
      <c r="M33" s="20" t="s">
        <v>50</v>
      </c>
      <c r="N33" s="19">
        <v>4096898</v>
      </c>
    </row>
    <row r="34" spans="1:14" x14ac:dyDescent="0.25">
      <c r="A34" s="36" t="s">
        <v>51</v>
      </c>
      <c r="B34" s="36"/>
      <c r="C34" s="28"/>
      <c r="D34" s="19">
        <f xml:space="preserve"> SUM(D28:D33)</f>
        <v>12287160</v>
      </c>
      <c r="F34" s="36" t="s">
        <v>51</v>
      </c>
      <c r="G34" s="36"/>
      <c r="H34" s="28"/>
      <c r="I34" s="19">
        <f xml:space="preserve"> SUM(I28:I33)</f>
        <v>14744592</v>
      </c>
      <c r="K34" s="36" t="s">
        <v>51</v>
      </c>
      <c r="L34" s="36"/>
      <c r="M34" s="28"/>
      <c r="N34" s="19">
        <f xml:space="preserve"> SUM(N28:N33)</f>
        <v>18840312</v>
      </c>
    </row>
    <row r="35" spans="1:14" x14ac:dyDescent="0.25">
      <c r="A35" s="36" t="s">
        <v>27</v>
      </c>
      <c r="B35" s="36"/>
      <c r="C35" s="28"/>
      <c r="D35" s="19">
        <f>D26-D34</f>
        <v>61703639.99999997</v>
      </c>
      <c r="F35" s="36" t="s">
        <v>27</v>
      </c>
      <c r="G35" s="36"/>
      <c r="H35" s="28"/>
      <c r="I35" s="19">
        <f>I26-I34</f>
        <v>79267247.99999997</v>
      </c>
      <c r="K35" s="36" t="s">
        <v>27</v>
      </c>
      <c r="L35" s="36"/>
      <c r="M35" s="28"/>
      <c r="N35" s="19">
        <f>N26-N34</f>
        <v>134654328</v>
      </c>
    </row>
  </sheetData>
  <mergeCells count="64">
    <mergeCell ref="K26:M26"/>
    <mergeCell ref="K35:L35"/>
    <mergeCell ref="K27:L27"/>
    <mergeCell ref="K28:L28"/>
    <mergeCell ref="K29:L29"/>
    <mergeCell ref="K30:L30"/>
    <mergeCell ref="K31:L31"/>
    <mergeCell ref="K32:L32"/>
    <mergeCell ref="F34:G34"/>
    <mergeCell ref="F35:G35"/>
    <mergeCell ref="K20:L20"/>
    <mergeCell ref="K21:L21"/>
    <mergeCell ref="K22:L22"/>
    <mergeCell ref="K23:L23"/>
    <mergeCell ref="K25:M25"/>
    <mergeCell ref="F28:G28"/>
    <mergeCell ref="F29:G29"/>
    <mergeCell ref="F30:G30"/>
    <mergeCell ref="F31:G31"/>
    <mergeCell ref="F32:G32"/>
    <mergeCell ref="F33:G33"/>
    <mergeCell ref="K33:L33"/>
    <mergeCell ref="K34:L34"/>
    <mergeCell ref="K24:L24"/>
    <mergeCell ref="A34:B34"/>
    <mergeCell ref="A35:B35"/>
    <mergeCell ref="F20:G20"/>
    <mergeCell ref="F21:G21"/>
    <mergeCell ref="F22:G22"/>
    <mergeCell ref="F23:G23"/>
    <mergeCell ref="F24:G24"/>
    <mergeCell ref="F25:H25"/>
    <mergeCell ref="F26:H26"/>
    <mergeCell ref="F27:G27"/>
    <mergeCell ref="A28:B28"/>
    <mergeCell ref="A29:B29"/>
    <mergeCell ref="A30:B30"/>
    <mergeCell ref="A31:B31"/>
    <mergeCell ref="A32:B32"/>
    <mergeCell ref="A33:B33"/>
    <mergeCell ref="A27:B27"/>
    <mergeCell ref="A14:B14"/>
    <mergeCell ref="A15:B15"/>
    <mergeCell ref="A16:B16"/>
    <mergeCell ref="A17:B17"/>
    <mergeCell ref="A20:B20"/>
    <mergeCell ref="A21:B21"/>
    <mergeCell ref="A22:B22"/>
    <mergeCell ref="A23:B23"/>
    <mergeCell ref="A24:B24"/>
    <mergeCell ref="A25:C25"/>
    <mergeCell ref="A26:C26"/>
    <mergeCell ref="A13:B13"/>
    <mergeCell ref="A2:B2"/>
    <mergeCell ref="A3:B3"/>
    <mergeCell ref="A4:B4"/>
    <mergeCell ref="A5:B5"/>
    <mergeCell ref="A6:B6"/>
    <mergeCell ref="A7:C7"/>
    <mergeCell ref="A8:C8"/>
    <mergeCell ref="A9:B9"/>
    <mergeCell ref="A10:B10"/>
    <mergeCell ref="A11:B1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№ 1</vt:lpstr>
      <vt:lpstr>Задание № 2</vt:lpstr>
      <vt:lpstr>Задание № 4</vt:lpstr>
      <vt:lpstr>Задание №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TheTDRA</dc:creator>
  <cp:lastModifiedBy>Пользователь</cp:lastModifiedBy>
  <dcterms:created xsi:type="dcterms:W3CDTF">2015-06-05T18:17:20Z</dcterms:created>
  <dcterms:modified xsi:type="dcterms:W3CDTF">2022-12-04T19:05:25Z</dcterms:modified>
</cp:coreProperties>
</file>