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ниверситет (Магистратура) (2022-2025)\1-й курс (2022 - 2023)\1-й курс (2-й семестр)\Математические и инструментальные методы поддержки принятия решений\Практика\Поиск решения - Задачи о финансовом планировании\"/>
    </mc:Choice>
  </mc:AlternateContent>
  <xr:revisionPtr revIDLastSave="0" documentId="13_ncr:1_{5AF533C8-C8A5-4C1D-A18E-3070BA44AFCF}" xr6:coauthVersionLast="47" xr6:coauthVersionMax="47" xr10:uidLastSave="{00000000-0000-0000-0000-000000000000}"/>
  <bookViews>
    <workbookView xWindow="4620" yWindow="1440" windowWidth="28590" windowHeight="13995" activeTab="1" xr2:uid="{00000000-000D-0000-FFFF-FFFF00000000}"/>
  </bookViews>
  <sheets>
    <sheet name="Условие задачи" sheetId="1" r:id="rId1"/>
    <sheet name="Решение задачи" sheetId="5" r:id="rId2"/>
    <sheet name="Отчет о результатах" sheetId="8" r:id="rId3"/>
  </sheets>
  <definedNames>
    <definedName name="solver_adj" localSheetId="1" hidden="1">'Решение задачи'!$B$11:$D$11</definedName>
    <definedName name="solver_adj" localSheetId="0" hidden="1">'Условие задачи'!#REF!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'Решение задачи'!$B$11:$D$11</definedName>
    <definedName name="solver_lhs1" localSheetId="0" hidden="1">'Условие задачи'!#REF!</definedName>
    <definedName name="solver_lhs2" localSheetId="1" hidden="1">'Решение задачи'!$B$11:$D$11</definedName>
    <definedName name="solver_lhs2" localSheetId="0" hidden="1">'Условие задачи'!#REF!</definedName>
    <definedName name="solver_lhs3" localSheetId="1" hidden="1">'Решение задачи'!$E$13</definedName>
    <definedName name="solver_lhs3" localSheetId="0" hidden="1">'Условие задачи'!#REF!</definedName>
    <definedName name="solver_lhs4" localSheetId="1" hidden="1">'Решение задачи'!$E$14</definedName>
    <definedName name="solver_lhs4" localSheetId="0" hidden="1">'Условие задачи'!#REF!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'Решение задачи'!$E$12</definedName>
    <definedName name="solver_opt" localSheetId="0" hidden="1">'Условие задачи'!#REF!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el1" localSheetId="1" hidden="1">3</definedName>
    <definedName name="solver_rel1" localSheetId="0" hidden="1">3</definedName>
    <definedName name="solver_rel2" localSheetId="1" hidden="1">4</definedName>
    <definedName name="solver_rel2" localSheetId="0" hidden="1">4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el4" localSheetId="0" hidden="1">1</definedName>
    <definedName name="solver_rhs1" localSheetId="1" hidden="1">0</definedName>
    <definedName name="solver_rhs1" localSheetId="0" hidden="1">0</definedName>
    <definedName name="solver_rhs2" localSheetId="1" hidden="1">"целое"</definedName>
    <definedName name="solver_rhs2" localSheetId="0" hidden="1">целое</definedName>
    <definedName name="solver_rhs3" localSheetId="1" hidden="1">'Решение задачи'!$F$13</definedName>
    <definedName name="solver_rhs3" localSheetId="0" hidden="1">'Условие задачи'!#REF!</definedName>
    <definedName name="solver_rhs4" localSheetId="1" hidden="1">'Решение задачи'!$F$14</definedName>
    <definedName name="solver_rhs4" localSheetId="0" hidden="1">'Условие задачи'!#REF!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  <c r="B10" i="5"/>
  <c r="B9" i="5"/>
  <c r="B13" i="5"/>
  <c r="B8" i="5"/>
  <c r="D8" i="5" l="1"/>
  <c r="B14" i="5" l="1"/>
  <c r="D14" i="5"/>
  <c r="C14" i="5"/>
  <c r="D9" i="5"/>
  <c r="C9" i="5"/>
  <c r="C10" i="5" s="1"/>
  <c r="C12" i="5" s="1"/>
  <c r="D13" i="5"/>
  <c r="C8" i="5"/>
  <c r="C13" i="5" s="1"/>
  <c r="D6" i="5"/>
  <c r="D5" i="5"/>
  <c r="D6" i="1"/>
  <c r="D5" i="1"/>
  <c r="E13" i="5" l="1"/>
  <c r="G13" i="5" s="1"/>
  <c r="E14" i="5"/>
  <c r="G14" i="5" s="1"/>
  <c r="D10" i="5"/>
  <c r="D12" i="5" s="1"/>
  <c r="E12" i="5" s="1"/>
</calcChain>
</file>

<file path=xl/sharedStrings.xml><?xml version="1.0" encoding="utf-8"?>
<sst xmlns="http://schemas.openxmlformats.org/spreadsheetml/2006/main" count="94" uniqueCount="66">
  <si>
    <t>Коттедж</t>
  </si>
  <si>
    <t>Дуплекс</t>
  </si>
  <si>
    <t>Маржинальная прибыль от продажи объекта, руб</t>
  </si>
  <si>
    <t>Занимаемая площадь на 1 объект, соток</t>
  </si>
  <si>
    <t>Маржинальная прибыль от дальнейшей эксплуатации в месяц, руб</t>
  </si>
  <si>
    <t>Инвестиции на объект, руб</t>
  </si>
  <si>
    <t>Срок строительства, мес</t>
  </si>
  <si>
    <t>Общая прибыль с объекта за 5 лет</t>
  </si>
  <si>
    <t>Использованная площадь</t>
  </si>
  <si>
    <t>Использованные инвестиции</t>
  </si>
  <si>
    <t>Итого</t>
  </si>
  <si>
    <t>Ограничение</t>
  </si>
  <si>
    <t>Излишек</t>
  </si>
  <si>
    <t xml:space="preserve">Необходимая доп. площадь под инфраструктуру </t>
  </si>
  <si>
    <t>Ячейка</t>
  </si>
  <si>
    <t>Имя</t>
  </si>
  <si>
    <t>Исходное значение</t>
  </si>
  <si>
    <t>Ограничения</t>
  </si>
  <si>
    <t>Формула</t>
  </si>
  <si>
    <t>Использованная площадь Итого</t>
  </si>
  <si>
    <t>Использованные инвестиции Итого</t>
  </si>
  <si>
    <t>Пятиэтажный дом</t>
  </si>
  <si>
    <t>Время эксплуатации объекта, мес</t>
  </si>
  <si>
    <t>Занимаемая площадь на объект с инфраструктурой</t>
  </si>
  <si>
    <t>Прибыль от объектов, руб</t>
  </si>
  <si>
    <t>Количество объектов</t>
  </si>
  <si>
    <t xml:space="preserve"> -</t>
  </si>
  <si>
    <t>Лист: [Что построить на участке.xlsx]Решение задачи</t>
  </si>
  <si>
    <t>Ячейки переменных</t>
  </si>
  <si>
    <t>$B$11</t>
  </si>
  <si>
    <t>Количество объектов Коттедж</t>
  </si>
  <si>
    <t>$C$11</t>
  </si>
  <si>
    <t>Количество объектов Дуплекс</t>
  </si>
  <si>
    <t>$D$11</t>
  </si>
  <si>
    <t>Количество объектов Пятиэтажный дом</t>
  </si>
  <si>
    <t>$E$13</t>
  </si>
  <si>
    <t>$E$14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</si>
  <si>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</si>
  <si>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</si>
  <si>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</si>
  <si>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</si>
  <si>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Параметры поиска решения</t>
  </si>
  <si>
    <t>Максимальное время 100 с,  Число итераций 100, Precision 0,000001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</si>
  <si>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</si>
  <si>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5%, Решение без целочисленных ограничений</t>
  </si>
  <si>
    <t>Ячейка целевой функции (Максимум)</t>
  </si>
  <si>
    <t>Окончательное значение</t>
  </si>
  <si>
    <t>Целочисленное</t>
  </si>
  <si>
    <t>Значение ячейки</t>
  </si>
  <si>
    <t>Состояние</t>
  </si>
  <si>
    <t>Допуск</t>
  </si>
  <si>
    <t>$E$12</t>
  </si>
  <si>
    <t>Прибыль от объектов, руб Итого</t>
  </si>
  <si>
    <t>$E$13&lt;=$F$13</t>
  </si>
  <si>
    <t>Привязка</t>
  </si>
  <si>
    <t>$E$14&lt;=$F$14</t>
  </si>
  <si>
    <t>$B$11&gt;=0</t>
  </si>
  <si>
    <t>Без привязки</t>
  </si>
  <si>
    <t>$C$11&gt;=0</t>
  </si>
  <si>
    <t>$D$11&gt;=0</t>
  </si>
  <si>
    <t>$B$11:$D$11=Целочисленное</t>
  </si>
  <si>
    <t>Отчет создан: 23.03.2023 13:44:51</t>
  </si>
  <si>
    <t>Время решения: 0,015 секунд.</t>
  </si>
  <si>
    <t>Число итераций: 4 Число подзадач: 0</t>
  </si>
  <si>
    <r>
      <t xml:space="preserve">Вывод: </t>
    </r>
    <r>
      <rPr>
        <sz val="12"/>
        <color theme="1"/>
        <rFont val="Times New Roman"/>
        <family val="1"/>
        <charset val="204"/>
      </rPr>
      <t>для получения максимальной прибыли в течение 5 лет нужно построить 3 коттеджа и 8 пятиэтажных домов.</t>
    </r>
  </si>
  <si>
    <t>На следующем листе представлен отчёт о результатах.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</si>
</sst>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6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Open Sans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indexed="1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3" fontId="0" fillId="0" borderId="3" xfId="0" applyNumberFormat="1" applyFill="1" applyBorder="1" applyAlignment="1"/>
    <xf numFmtId="3" fontId="0" fillId="0" borderId="4" xfId="0" applyNumberFormat="1" applyFill="1" applyBorder="1" applyAlignment="1"/>
    <xf numFmtId="164" fontId="0" fillId="0" borderId="4" xfId="0" applyNumberFormat="1" applyFill="1" applyBorder="1" applyAlignment="1"/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3" fontId="5" fillId="0" borderId="1" xfId="0" applyNumberFormat="1" applyFont="1" applyBorder="1" applyAlignment="1">
      <alignment horizontal="center" wrapText="1"/>
    </xf>
    <xf numFmtId="9" fontId="5" fillId="0" borderId="1" xfId="1" applyFont="1" applyBorder="1" applyAlignment="1">
      <alignment horizontal="center"/>
    </xf>
    <xf numFmtId="166" fontId="5" fillId="0" borderId="1" xfId="0" applyNumberFormat="1" applyFont="1" applyBorder="1" applyAlignment="1">
      <alignment horizontal="center" wrapText="1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0" xfId="0" applyFont="1"/>
    <xf numFmtId="166" fontId="5" fillId="0" borderId="1" xfId="0" applyNumberFormat="1" applyFont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6" fontId="0" fillId="0" borderId="3" xfId="0" applyNumberFormat="1" applyFill="1" applyBorder="1" applyAlignment="1"/>
    <xf numFmtId="166" fontId="0" fillId="0" borderId="4" xfId="0" applyNumberFormat="1" applyFill="1" applyBorder="1" applyAlignment="1"/>
    <xf numFmtId="0" fontId="4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BD3C4E"/>
      <color rgb="FF72CCCA"/>
      <color rgb="FFE2D6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27" sqref="A27"/>
    </sheetView>
  </sheetViews>
  <sheetFormatPr defaultColWidth="33.85546875" defaultRowHeight="16.5" x14ac:dyDescent="0.3"/>
  <cols>
    <col min="1" max="1" width="59.42578125" style="1" customWidth="1"/>
    <col min="2" max="3" width="16.28515625" style="2" customWidth="1"/>
    <col min="4" max="4" width="22" style="2" customWidth="1"/>
    <col min="5" max="5" width="19.7109375" style="2" customWidth="1"/>
    <col min="6" max="6" width="17.140625" style="2" customWidth="1"/>
    <col min="7" max="7" width="15.28515625" style="2" customWidth="1"/>
    <col min="8" max="16384" width="33.85546875" style="1"/>
  </cols>
  <sheetData>
    <row r="1" spans="1:7" s="3" customFormat="1" x14ac:dyDescent="0.25">
      <c r="A1" s="11"/>
      <c r="B1" s="12" t="s">
        <v>0</v>
      </c>
      <c r="C1" s="12" t="s">
        <v>1</v>
      </c>
      <c r="D1" s="12" t="s">
        <v>21</v>
      </c>
      <c r="E1" s="4"/>
      <c r="F1" s="4"/>
      <c r="G1" s="4"/>
    </row>
    <row r="2" spans="1:7" x14ac:dyDescent="0.3">
      <c r="A2" s="13" t="s">
        <v>3</v>
      </c>
      <c r="B2" s="14">
        <v>18</v>
      </c>
      <c r="C2" s="14">
        <v>6</v>
      </c>
      <c r="D2" s="14">
        <v>40</v>
      </c>
    </row>
    <row r="3" spans="1:7" x14ac:dyDescent="0.3">
      <c r="A3" s="13" t="s">
        <v>13</v>
      </c>
      <c r="B3" s="15">
        <v>0.2</v>
      </c>
      <c r="C3" s="15">
        <v>0.35</v>
      </c>
      <c r="D3" s="15">
        <v>0.1</v>
      </c>
    </row>
    <row r="4" spans="1:7" x14ac:dyDescent="0.3">
      <c r="A4" s="13" t="s">
        <v>6</v>
      </c>
      <c r="B4" s="14">
        <v>12</v>
      </c>
      <c r="C4" s="14">
        <v>5</v>
      </c>
      <c r="D4" s="14">
        <v>18</v>
      </c>
    </row>
    <row r="5" spans="1:7" x14ac:dyDescent="0.3">
      <c r="A5" s="13" t="s">
        <v>2</v>
      </c>
      <c r="B5" s="16">
        <v>2000000</v>
      </c>
      <c r="C5" s="16">
        <v>726000</v>
      </c>
      <c r="D5" s="16">
        <f>250000 *30</f>
        <v>7500000</v>
      </c>
    </row>
    <row r="6" spans="1:7" ht="32.25" x14ac:dyDescent="0.3">
      <c r="A6" s="13" t="s">
        <v>4</v>
      </c>
      <c r="B6" s="16">
        <v>10000</v>
      </c>
      <c r="C6" s="16">
        <v>6000</v>
      </c>
      <c r="D6" s="16">
        <f>1000*30</f>
        <v>30000</v>
      </c>
    </row>
    <row r="7" spans="1:7" x14ac:dyDescent="0.3">
      <c r="A7" s="13" t="s">
        <v>5</v>
      </c>
      <c r="B7" s="16">
        <v>7000000</v>
      </c>
      <c r="C7" s="16">
        <v>5900000</v>
      </c>
      <c r="D7" s="16">
        <v>40000000</v>
      </c>
    </row>
    <row r="9" spans="1:7" x14ac:dyDescent="0.3">
      <c r="A9" s="2"/>
      <c r="D9" s="1"/>
      <c r="E9" s="1"/>
      <c r="F9" s="1"/>
      <c r="G9" s="1"/>
    </row>
    <row r="10" spans="1:7" x14ac:dyDescent="0.3">
      <c r="A10" s="2"/>
      <c r="D10" s="1"/>
      <c r="E10" s="1"/>
      <c r="F10" s="1"/>
      <c r="G10" s="1"/>
    </row>
    <row r="11" spans="1:7" x14ac:dyDescent="0.3">
      <c r="A11" s="2"/>
      <c r="D11" s="1"/>
      <c r="E11" s="1"/>
      <c r="F11" s="1"/>
      <c r="G11" s="1"/>
    </row>
    <row r="13" spans="1:7" x14ac:dyDescent="0.3">
      <c r="B13" s="1"/>
      <c r="C13" s="1"/>
      <c r="D13" s="1"/>
      <c r="E13" s="1"/>
      <c r="F13" s="1"/>
      <c r="G13" s="1"/>
    </row>
    <row r="14" spans="1:7" x14ac:dyDescent="0.3">
      <c r="B14" s="1"/>
      <c r="C14" s="1"/>
      <c r="D14" s="1"/>
      <c r="E14" s="1"/>
      <c r="F14" s="1"/>
      <c r="G14" s="1"/>
    </row>
    <row r="15" spans="1:7" x14ac:dyDescent="0.3">
      <c r="B15" s="1"/>
      <c r="C15" s="1"/>
      <c r="D15" s="1"/>
      <c r="E15" s="1"/>
      <c r="F15" s="1"/>
      <c r="G15" s="1"/>
    </row>
    <row r="16" spans="1:7" x14ac:dyDescent="0.3">
      <c r="B16" s="1"/>
      <c r="C16" s="1"/>
      <c r="D16" s="1"/>
      <c r="E16" s="1"/>
      <c r="F16" s="1"/>
      <c r="G1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abSelected="1" workbookViewId="0">
      <selection activeCell="A22" sqref="A22"/>
    </sheetView>
  </sheetViews>
  <sheetFormatPr defaultColWidth="33.85546875" defaultRowHeight="16.5" x14ac:dyDescent="0.3"/>
  <cols>
    <col min="1" max="1" width="59.42578125" style="1" customWidth="1"/>
    <col min="2" max="3" width="16.28515625" style="2" customWidth="1"/>
    <col min="4" max="4" width="21.5703125" style="2" customWidth="1"/>
    <col min="5" max="5" width="19.7109375" style="2" customWidth="1"/>
    <col min="6" max="6" width="17.140625" style="2" customWidth="1"/>
    <col min="7" max="7" width="15.28515625" style="2" customWidth="1"/>
    <col min="8" max="16384" width="33.85546875" style="1"/>
  </cols>
  <sheetData>
    <row r="1" spans="1:7" s="3" customFormat="1" ht="31.5" x14ac:dyDescent="0.25">
      <c r="A1" s="11"/>
      <c r="B1" s="12" t="s">
        <v>0</v>
      </c>
      <c r="C1" s="12" t="s">
        <v>1</v>
      </c>
      <c r="D1" s="12" t="s">
        <v>21</v>
      </c>
      <c r="E1" s="4"/>
      <c r="F1" s="4"/>
      <c r="G1" s="4"/>
    </row>
    <row r="2" spans="1:7" x14ac:dyDescent="0.3">
      <c r="A2" s="13" t="s">
        <v>3</v>
      </c>
      <c r="B2" s="14">
        <v>18</v>
      </c>
      <c r="C2" s="14">
        <v>6</v>
      </c>
      <c r="D2" s="14">
        <v>40</v>
      </c>
    </row>
    <row r="3" spans="1:7" x14ac:dyDescent="0.3">
      <c r="A3" s="13" t="s">
        <v>13</v>
      </c>
      <c r="B3" s="15">
        <v>0.2</v>
      </c>
      <c r="C3" s="15">
        <v>0.35</v>
      </c>
      <c r="D3" s="15">
        <v>0.1</v>
      </c>
    </row>
    <row r="4" spans="1:7" x14ac:dyDescent="0.3">
      <c r="A4" s="13" t="s">
        <v>6</v>
      </c>
      <c r="B4" s="14">
        <v>12</v>
      </c>
      <c r="C4" s="14">
        <v>5</v>
      </c>
      <c r="D4" s="14">
        <v>18</v>
      </c>
    </row>
    <row r="5" spans="1:7" x14ac:dyDescent="0.3">
      <c r="A5" s="13" t="s">
        <v>2</v>
      </c>
      <c r="B5" s="16">
        <v>2000000</v>
      </c>
      <c r="C5" s="16">
        <v>726000</v>
      </c>
      <c r="D5" s="16">
        <f>250000 *30</f>
        <v>7500000</v>
      </c>
    </row>
    <row r="6" spans="1:7" ht="32.25" x14ac:dyDescent="0.3">
      <c r="A6" s="13" t="s">
        <v>4</v>
      </c>
      <c r="B6" s="16">
        <v>10000</v>
      </c>
      <c r="C6" s="16">
        <v>6000</v>
      </c>
      <c r="D6" s="16">
        <f>1000*30</f>
        <v>30000</v>
      </c>
    </row>
    <row r="7" spans="1:7" x14ac:dyDescent="0.3">
      <c r="A7" s="13" t="s">
        <v>5</v>
      </c>
      <c r="B7" s="16">
        <v>7000000</v>
      </c>
      <c r="C7" s="16">
        <v>5900000</v>
      </c>
      <c r="D7" s="16">
        <v>40000000</v>
      </c>
    </row>
    <row r="8" spans="1:7" x14ac:dyDescent="0.3">
      <c r="A8" s="17" t="s">
        <v>23</v>
      </c>
      <c r="B8" s="18">
        <f>B2+B2*B3</f>
        <v>21.6</v>
      </c>
      <c r="C8" s="18">
        <f>C2+C2*C3</f>
        <v>8.1</v>
      </c>
      <c r="D8" s="18">
        <f>D2+D2*D3</f>
        <v>44</v>
      </c>
      <c r="E8" s="19"/>
      <c r="F8" s="19"/>
      <c r="G8" s="19"/>
    </row>
    <row r="9" spans="1:7" x14ac:dyDescent="0.3">
      <c r="A9" s="17" t="s">
        <v>22</v>
      </c>
      <c r="B9" s="20">
        <f>60-B4</f>
        <v>48</v>
      </c>
      <c r="C9" s="20">
        <f>60-C4</f>
        <v>55</v>
      </c>
      <c r="D9" s="20">
        <f>60-D4</f>
        <v>42</v>
      </c>
      <c r="E9" s="19"/>
      <c r="F9" s="19"/>
      <c r="G9" s="19"/>
    </row>
    <row r="10" spans="1:7" x14ac:dyDescent="0.3">
      <c r="A10" s="17" t="s">
        <v>7</v>
      </c>
      <c r="B10" s="22">
        <f>B5+B6*B9</f>
        <v>2480000</v>
      </c>
      <c r="C10" s="22">
        <f>C5+C6*C9</f>
        <v>1056000</v>
      </c>
      <c r="D10" s="22">
        <f>D5+D6*D9</f>
        <v>8760000</v>
      </c>
      <c r="E10" s="19"/>
      <c r="F10" s="19"/>
      <c r="G10" s="19"/>
    </row>
    <row r="11" spans="1:7" x14ac:dyDescent="0.3">
      <c r="A11" s="17" t="s">
        <v>25</v>
      </c>
      <c r="B11" s="24">
        <v>2.66187052392924</v>
      </c>
      <c r="C11" s="24">
        <v>0</v>
      </c>
      <c r="D11" s="24">
        <v>7.7841726583123823</v>
      </c>
      <c r="E11" s="23" t="s">
        <v>10</v>
      </c>
      <c r="F11" s="23" t="s">
        <v>11</v>
      </c>
      <c r="G11" s="23" t="s">
        <v>12</v>
      </c>
    </row>
    <row r="12" spans="1:7" x14ac:dyDescent="0.3">
      <c r="A12" s="17" t="s">
        <v>24</v>
      </c>
      <c r="B12" s="26">
        <f>B11*B10</f>
        <v>6601438.8993445151</v>
      </c>
      <c r="C12" s="26">
        <f>C11*C10</f>
        <v>0</v>
      </c>
      <c r="D12" s="26">
        <f>D11*D10</f>
        <v>68189352.486816466</v>
      </c>
      <c r="E12" s="26">
        <f xml:space="preserve"> SUM(B12:D12)</f>
        <v>74790791.386160985</v>
      </c>
      <c r="F12" s="23" t="s">
        <v>26</v>
      </c>
      <c r="G12" s="23" t="s">
        <v>26</v>
      </c>
    </row>
    <row r="13" spans="1:7" x14ac:dyDescent="0.3">
      <c r="A13" s="17" t="s">
        <v>8</v>
      </c>
      <c r="B13" s="25">
        <f>B11*B8</f>
        <v>57.496403316871586</v>
      </c>
      <c r="C13" s="25">
        <f>C11*C8</f>
        <v>0</v>
      </c>
      <c r="D13" s="25">
        <f>D11*D8</f>
        <v>342.5035969657448</v>
      </c>
      <c r="E13" s="25">
        <f>SUM(B13:D13)</f>
        <v>400.00000028261638</v>
      </c>
      <c r="F13" s="24">
        <v>400</v>
      </c>
      <c r="G13" s="25">
        <f>F13-E13</f>
        <v>-2.8261638362891972E-7</v>
      </c>
    </row>
    <row r="14" spans="1:7" x14ac:dyDescent="0.3">
      <c r="A14" s="17" t="s">
        <v>9</v>
      </c>
      <c r="B14" s="26">
        <f>B7*B11</f>
        <v>18633093.667504679</v>
      </c>
      <c r="C14" s="26">
        <f>C7*C11</f>
        <v>0</v>
      </c>
      <c r="D14" s="26">
        <f>D7*D11</f>
        <v>311366906.33249527</v>
      </c>
      <c r="E14" s="26">
        <f>SUM(B14:D14)</f>
        <v>329999999.99999994</v>
      </c>
      <c r="F14" s="26">
        <v>330000000</v>
      </c>
      <c r="G14" s="24">
        <f>F14-E14</f>
        <v>0</v>
      </c>
    </row>
    <row r="16" spans="1:7" x14ac:dyDescent="0.3">
      <c r="A16" s="30" t="s">
        <v>64</v>
      </c>
    </row>
    <row r="18" spans="1:1" x14ac:dyDescent="0.3">
      <c r="A18" s="21" t="s">
        <v>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EA78-D3CD-437F-87A2-0494F57E60B3}">
  <dimension ref="A1:G33"/>
  <sheetViews>
    <sheetView showGridLines="0" workbookViewId="0">
      <selection activeCell="J28" sqref="J28"/>
    </sheetView>
  </sheetViews>
  <sheetFormatPr defaultRowHeight="15" x14ac:dyDescent="0.25"/>
  <cols>
    <col min="1" max="1" width="2.28515625" customWidth="1"/>
    <col min="2" max="2" width="28.28515625" bestFit="1" customWidth="1"/>
    <col min="3" max="3" width="38.42578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5" t="s">
        <v>37</v>
      </c>
    </row>
    <row r="2" spans="1:5" x14ac:dyDescent="0.25">
      <c r="A2" s="5" t="s">
        <v>27</v>
      </c>
    </row>
    <row r="3" spans="1:5" x14ac:dyDescent="0.25">
      <c r="A3" s="5" t="s">
        <v>61</v>
      </c>
    </row>
    <row r="4" spans="1:5" x14ac:dyDescent="0.25">
      <c r="A4" s="5" t="s">
        <v>38</v>
      </c>
    </row>
    <row r="5" spans="1:5" x14ac:dyDescent="0.25">
      <c r="A5" s="5" t="s">
        <v>39</v>
      </c>
    </row>
    <row r="6" spans="1:5" x14ac:dyDescent="0.25">
      <c r="A6" s="5"/>
      <c r="B6" t="s">
        <v>40</v>
      </c>
    </row>
    <row r="7" spans="1:5" x14ac:dyDescent="0.25">
      <c r="A7" s="5"/>
      <c r="B7" t="s">
        <v>62</v>
      </c>
    </row>
    <row r="8" spans="1:5" x14ac:dyDescent="0.25">
      <c r="A8" s="5"/>
      <c r="B8" t="s">
        <v>63</v>
      </c>
    </row>
    <row r="9" spans="1:5" x14ac:dyDescent="0.25">
      <c r="A9" s="5" t="s">
        <v>41</v>
      </c>
    </row>
    <row r="10" spans="1:5" x14ac:dyDescent="0.25">
      <c r="B10" t="s">
        <v>42</v>
      </c>
    </row>
    <row r="11" spans="1:5" x14ac:dyDescent="0.25">
      <c r="B11" t="s">
        <v>43</v>
      </c>
    </row>
    <row r="12" spans="1:5" x14ac:dyDescent="0.25">
      <c r="B12" t="s">
        <v>44</v>
      </c>
    </row>
    <row r="14" spans="1:5" ht="15.75" thickBot="1" x14ac:dyDescent="0.3">
      <c r="A14" t="s">
        <v>45</v>
      </c>
    </row>
    <row r="15" spans="1:5" ht="15.75" thickBot="1" x14ac:dyDescent="0.3">
      <c r="B15" s="27" t="s">
        <v>14</v>
      </c>
      <c r="C15" s="27" t="s">
        <v>15</v>
      </c>
      <c r="D15" s="27" t="s">
        <v>16</v>
      </c>
      <c r="E15" s="27" t="s">
        <v>46</v>
      </c>
    </row>
    <row r="16" spans="1:5" ht="15.75" thickBot="1" x14ac:dyDescent="0.3">
      <c r="B16" s="6" t="s">
        <v>51</v>
      </c>
      <c r="C16" s="6" t="s">
        <v>52</v>
      </c>
      <c r="D16" s="28">
        <v>0</v>
      </c>
      <c r="E16" s="28">
        <v>74790791.386199996</v>
      </c>
    </row>
    <row r="19" spans="1:7" ht="15.75" thickBot="1" x14ac:dyDescent="0.3">
      <c r="A19" t="s">
        <v>28</v>
      </c>
    </row>
    <row r="20" spans="1:7" ht="15.75" thickBot="1" x14ac:dyDescent="0.3">
      <c r="B20" s="27" t="s">
        <v>14</v>
      </c>
      <c r="C20" s="27" t="s">
        <v>15</v>
      </c>
      <c r="D20" s="27" t="s">
        <v>16</v>
      </c>
      <c r="E20" s="27" t="s">
        <v>46</v>
      </c>
      <c r="F20" s="27" t="s">
        <v>47</v>
      </c>
    </row>
    <row r="21" spans="1:7" x14ac:dyDescent="0.25">
      <c r="B21" s="7" t="s">
        <v>29</v>
      </c>
      <c r="C21" s="7" t="s">
        <v>30</v>
      </c>
      <c r="D21" s="9">
        <v>0</v>
      </c>
      <c r="E21" s="9">
        <v>2.6618705239292426</v>
      </c>
      <c r="F21" s="7" t="s">
        <v>47</v>
      </c>
    </row>
    <row r="22" spans="1:7" x14ac:dyDescent="0.25">
      <c r="B22" s="7" t="s">
        <v>31</v>
      </c>
      <c r="C22" s="7" t="s">
        <v>32</v>
      </c>
      <c r="D22" s="9">
        <v>0</v>
      </c>
      <c r="E22" s="9">
        <v>0</v>
      </c>
      <c r="F22" s="7" t="s">
        <v>47</v>
      </c>
    </row>
    <row r="23" spans="1:7" ht="15.75" thickBot="1" x14ac:dyDescent="0.3">
      <c r="B23" s="6" t="s">
        <v>33</v>
      </c>
      <c r="C23" s="6" t="s">
        <v>34</v>
      </c>
      <c r="D23" s="8">
        <v>0</v>
      </c>
      <c r="E23" s="8">
        <v>7.7841726583123823</v>
      </c>
      <c r="F23" s="6" t="s">
        <v>47</v>
      </c>
    </row>
    <row r="26" spans="1:7" ht="15.75" thickBot="1" x14ac:dyDescent="0.3">
      <c r="A26" t="s">
        <v>17</v>
      </c>
    </row>
    <row r="27" spans="1:7" ht="15.75" thickBot="1" x14ac:dyDescent="0.3">
      <c r="B27" s="27" t="s">
        <v>14</v>
      </c>
      <c r="C27" s="27" t="s">
        <v>15</v>
      </c>
      <c r="D27" s="27" t="s">
        <v>48</v>
      </c>
      <c r="E27" s="27" t="s">
        <v>18</v>
      </c>
      <c r="F27" s="27" t="s">
        <v>49</v>
      </c>
      <c r="G27" s="27" t="s">
        <v>50</v>
      </c>
    </row>
    <row r="28" spans="1:7" x14ac:dyDescent="0.25">
      <c r="B28" s="7" t="s">
        <v>35</v>
      </c>
      <c r="C28" s="7" t="s">
        <v>19</v>
      </c>
      <c r="D28" s="10">
        <v>400.00000028261644</v>
      </c>
      <c r="E28" s="7" t="s">
        <v>53</v>
      </c>
      <c r="F28" s="7" t="s">
        <v>54</v>
      </c>
      <c r="G28" s="7">
        <v>0</v>
      </c>
    </row>
    <row r="29" spans="1:7" x14ac:dyDescent="0.25">
      <c r="B29" s="7" t="s">
        <v>36</v>
      </c>
      <c r="C29" s="7" t="s">
        <v>20</v>
      </c>
      <c r="D29" s="29">
        <v>330000000</v>
      </c>
      <c r="E29" s="7" t="s">
        <v>55</v>
      </c>
      <c r="F29" s="7" t="s">
        <v>54</v>
      </c>
      <c r="G29" s="7">
        <v>0</v>
      </c>
    </row>
    <row r="30" spans="1:7" x14ac:dyDescent="0.25">
      <c r="B30" s="7" t="s">
        <v>29</v>
      </c>
      <c r="C30" s="7" t="s">
        <v>30</v>
      </c>
      <c r="D30" s="9">
        <v>2.6618705239292426</v>
      </c>
      <c r="E30" s="7" t="s">
        <v>56</v>
      </c>
      <c r="F30" s="7" t="s">
        <v>57</v>
      </c>
      <c r="G30" s="9">
        <v>2.6618705239292426</v>
      </c>
    </row>
    <row r="31" spans="1:7" x14ac:dyDescent="0.25">
      <c r="B31" s="7" t="s">
        <v>31</v>
      </c>
      <c r="C31" s="7" t="s">
        <v>32</v>
      </c>
      <c r="D31" s="9">
        <v>0</v>
      </c>
      <c r="E31" s="7" t="s">
        <v>58</v>
      </c>
      <c r="F31" s="7" t="s">
        <v>54</v>
      </c>
      <c r="G31" s="9">
        <v>0</v>
      </c>
    </row>
    <row r="32" spans="1:7" x14ac:dyDescent="0.25">
      <c r="B32" s="7" t="s">
        <v>33</v>
      </c>
      <c r="C32" s="7" t="s">
        <v>34</v>
      </c>
      <c r="D32" s="9">
        <v>7.7841726583123823</v>
      </c>
      <c r="E32" s="7" t="s">
        <v>59</v>
      </c>
      <c r="F32" s="7" t="s">
        <v>57</v>
      </c>
      <c r="G32" s="9">
        <v>7.7841726583123823</v>
      </c>
    </row>
    <row r="33" spans="2:7" ht="15.75" thickBot="1" x14ac:dyDescent="0.3">
      <c r="B33" s="6" t="s">
        <v>60</v>
      </c>
      <c r="C33" s="6"/>
      <c r="D33" s="6"/>
      <c r="E33" s="6"/>
      <c r="F33" s="6"/>
      <c r="G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Условие задачи</vt:lpstr>
      <vt:lpstr>Решение задачи</vt:lpstr>
      <vt:lpstr>Отчет о результатах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SLIM</dc:creator>
  <cp:lastModifiedBy>Пользователь</cp:lastModifiedBy>
  <dcterms:created xsi:type="dcterms:W3CDTF">2017-07-23T20:52:08Z</dcterms:created>
  <dcterms:modified xsi:type="dcterms:W3CDTF">2023-03-23T10:48:48Z</dcterms:modified>
</cp:coreProperties>
</file>