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 (2022-2025)\1-й курс (2022 - 2023)\1-й курс (2-й семестр)\Математические и инструментальные методы поддержки принятия решений\Практика\Поиск решения - Задачи о распределении\"/>
    </mc:Choice>
  </mc:AlternateContent>
  <xr:revisionPtr revIDLastSave="0" documentId="13_ncr:1_{2D077A86-5F93-485D-A061-0EED7BB702A3}" xr6:coauthVersionLast="47" xr6:coauthVersionMax="47" xr10:uidLastSave="{00000000-0000-0000-0000-000000000000}"/>
  <bookViews>
    <workbookView xWindow="240" yWindow="825" windowWidth="28590" windowHeight="13980" activeTab="2" xr2:uid="{00000000-000D-0000-FFFF-FFFF00000000}"/>
  </bookViews>
  <sheets>
    <sheet name="Условия задачи" sheetId="28" r:id="rId1"/>
    <sheet name="Расчёт маржинальной прибыли" sheetId="27" r:id="rId2"/>
    <sheet name="Подготовка таблицы" sheetId="2" r:id="rId3"/>
    <sheet name="Отчёт об устойчивости" sheetId="30" r:id="rId4"/>
  </sheets>
  <definedNames>
    <definedName name="solver_adj" localSheetId="2" hidden="1">'Подготовка таблицы'!$C$2:$C$3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1" localSheetId="2" hidden="1">'Подготовка таблицы'!$C$9</definedName>
    <definedName name="solver_lhs2" localSheetId="2" hidden="1">'Подготовка таблицы'!$C$11</definedName>
    <definedName name="solver_lhs3" localSheetId="2" hidden="1">'Подготовка таблицы'!$C$10</definedName>
    <definedName name="solver_lhs4" localSheetId="2" hidden="1">'Подготовка таблицы'!$C$12</definedName>
    <definedName name="solver_lhs5" localSheetId="2" hidden="1">'Подготовка таблицы'!$C$6</definedName>
    <definedName name="solver_lhs6" localSheetId="2" hidden="1">'Подготовка таблицы'!$C$7</definedName>
    <definedName name="solver_lhs7" localSheetId="2" hidden="1">'Подготовка таблицы'!$C$8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'Подготовка таблицы'!$C$4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hs1" localSheetId="2" hidden="1">'Подготовка таблицы'!$D$9</definedName>
    <definedName name="solver_rhs2" localSheetId="2" hidden="1">'Подготовка таблицы'!$D$11</definedName>
    <definedName name="solver_rhs3" localSheetId="2" hidden="1">'Подготовка таблицы'!$D$10</definedName>
    <definedName name="solver_rhs4" localSheetId="2" hidden="1">'Подготовка таблицы'!$D$12</definedName>
    <definedName name="solver_rhs5" localSheetId="2" hidden="1">'Подготовка таблицы'!$D$6</definedName>
    <definedName name="solver_rhs6" localSheetId="2" hidden="1">'Подготовка таблицы'!$D$7</definedName>
    <definedName name="solver_rhs7" localSheetId="2" hidden="1">'Подготовка таблицы'!$D$8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6" i="27"/>
  <c r="C6" i="2"/>
  <c r="C12" i="2"/>
  <c r="C11" i="2"/>
  <c r="C10" i="2"/>
  <c r="C9" i="2"/>
  <c r="C8" i="2"/>
  <c r="C7" i="2"/>
  <c r="B22" i="27"/>
  <c r="E7" i="2" l="1"/>
  <c r="E6" i="2"/>
  <c r="B20" i="27"/>
  <c r="B19" i="27"/>
  <c r="B18" i="27"/>
  <c r="B17" i="27"/>
  <c r="B9" i="27"/>
  <c r="B8" i="27"/>
  <c r="B10" i="27" s="1"/>
  <c r="B11" i="27" s="1"/>
  <c r="B7" i="27"/>
  <c r="E10" i="2"/>
  <c r="E9" i="2"/>
  <c r="E8" i="2"/>
  <c r="B21" i="27" l="1"/>
</calcChain>
</file>

<file path=xl/sharedStrings.xml><?xml version="1.0" encoding="utf-8"?>
<sst xmlns="http://schemas.openxmlformats.org/spreadsheetml/2006/main" count="133" uniqueCount="116">
  <si>
    <t>Ячейка</t>
  </si>
  <si>
    <t>Имя</t>
  </si>
  <si>
    <t>Ограничения</t>
  </si>
  <si>
    <t>Лагранжа</t>
  </si>
  <si>
    <t>Множитель</t>
  </si>
  <si>
    <t>Значение</t>
  </si>
  <si>
    <t>Избыток</t>
  </si>
  <si>
    <t>$C$2</t>
  </si>
  <si>
    <t>$C$3</t>
  </si>
  <si>
    <t>$C$6</t>
  </si>
  <si>
    <t>$C$7</t>
  </si>
  <si>
    <t>$C$8</t>
  </si>
  <si>
    <t>$C$12</t>
  </si>
  <si>
    <t>$C$10</t>
  </si>
  <si>
    <t>$C$11</t>
  </si>
  <si>
    <t>$C$9</t>
  </si>
  <si>
    <t>Продажная цена</t>
  </si>
  <si>
    <t>Материал А</t>
  </si>
  <si>
    <t>Матариал В</t>
  </si>
  <si>
    <t>Работа оборудования</t>
  </si>
  <si>
    <t>Квалифицированный труд</t>
  </si>
  <si>
    <t>Цена реализации</t>
  </si>
  <si>
    <t>99$</t>
  </si>
  <si>
    <t>159$</t>
  </si>
  <si>
    <t>Материал А (по 2$ за кг)</t>
  </si>
  <si>
    <t>3 кг</t>
  </si>
  <si>
    <t>2 кг</t>
  </si>
  <si>
    <t>Материал В (по 6$ за кг)</t>
  </si>
  <si>
    <t>4 кг</t>
  </si>
  <si>
    <t>Работа оборудования (по 7$ в час)</t>
  </si>
  <si>
    <t>2 часа</t>
  </si>
  <si>
    <t>3 часа</t>
  </si>
  <si>
    <t>Квалифицированный труд (по 10$ в час)</t>
  </si>
  <si>
    <t>5 часов</t>
  </si>
  <si>
    <t>не ограничен</t>
  </si>
  <si>
    <t>Максимальный ежемесячный
объем спроса</t>
  </si>
  <si>
    <t>Себестоимость:</t>
  </si>
  <si>
    <t>Маржинальная прибыль</t>
  </si>
  <si>
    <t>99 - 64</t>
  </si>
  <si>
    <t>Итоговая себестоимость</t>
  </si>
  <si>
    <t>Материал В</t>
  </si>
  <si>
    <t>Произведём расчёт маржинальной прибыли по каждому продукту:</t>
  </si>
  <si>
    <t xml:space="preserve">      -</t>
  </si>
  <si>
    <t>Введём следующие переменные:</t>
  </si>
  <si>
    <t>Продукт A,
 на единицу</t>
  </si>
  <si>
    <t>Продукт B, 
на единицу</t>
  </si>
  <si>
    <t>Продукт A</t>
  </si>
  <si>
    <t>Продукт B</t>
  </si>
  <si>
    <t>x - это количество продукта A</t>
  </si>
  <si>
    <t>y - это количество продукта B</t>
  </si>
  <si>
    <t>Введём следующие ограничения:</t>
  </si>
  <si>
    <t>35*x+66*y</t>
  </si>
  <si>
    <t>Материал A: 3*x+2*y&lt;=5000</t>
  </si>
  <si>
    <t>Материал B: 4*x+3*y&lt;=5400</t>
  </si>
  <si>
    <t>Работа оборудования: 2*x+3*y&lt;=3000</t>
  </si>
  <si>
    <t>Квалификационный труд: 2*x+5*y&lt;=4500</t>
  </si>
  <si>
    <t>Объём спроса: y&lt;=1500</t>
  </si>
  <si>
    <t>Неотрицательность: x&gt;=0, y&gt;=0</t>
  </si>
  <si>
    <t>3 кг * 2$</t>
  </si>
  <si>
    <t>4 кг * 6$</t>
  </si>
  <si>
    <t>2 ч * 7$</t>
  </si>
  <si>
    <t>2 ч * 10$</t>
  </si>
  <si>
    <t>2 кг * 2$</t>
  </si>
  <si>
    <t>3 кг * 6$</t>
  </si>
  <si>
    <t>3 ч * 7$</t>
  </si>
  <si>
    <t>5 ч * 10$</t>
  </si>
  <si>
    <t>На следующем листе представлена таблица для ввода данных</t>
  </si>
  <si>
    <t>Маржинальная прибыль от объёма выпуска рассчитываем при помощи следующей функции:</t>
  </si>
  <si>
    <t>Функция (35*х+66*у)</t>
  </si>
  <si>
    <t>у (количество продукта B)</t>
  </si>
  <si>
    <t>х (количество продукта A)</t>
  </si>
  <si>
    <t>Комментарий к ячейке</t>
  </si>
  <si>
    <t>Объём спроса (у&lt;=1500)</t>
  </si>
  <si>
    <t>159 - 66</t>
  </si>
  <si>
    <t>Материал А (3*х+2*у&lt;=5000)</t>
  </si>
  <si>
    <t>Материал В (4*х+3*у&lt;=5400)</t>
  </si>
  <si>
    <t>Оборудование (2*х+3*у&lt;=3000)</t>
  </si>
  <si>
    <t>Квалификационный руд (2*х+5*у&lt;=4500)</t>
  </si>
  <si>
    <t>Переменные</t>
  </si>
  <si>
    <t>Значения</t>
  </si>
  <si>
    <t>Неотрицательность 1 (х&gt;=0)</t>
  </si>
  <si>
    <t>Неотрицательность 2 (y&gt;=0)</t>
  </si>
  <si>
    <t>Далее переходим во вкладку "Данные" и нажимаем кнопку "Поиск решения".</t>
  </si>
  <si>
    <t>Ограничения будут выглядеть следующим образом:</t>
  </si>
  <si>
    <t>$C$10 &lt;= $D$10</t>
  </si>
  <si>
    <t>$C$11: $C$12 &gt;= 0</t>
  </si>
  <si>
    <t>$C$6 &lt;= $D$6</t>
  </si>
  <si>
    <t>$C$7 &lt;= $D$7</t>
  </si>
  <si>
    <t>$C$8 &lt;= $D$8</t>
  </si>
  <si>
    <t>$C$9 &lt;= $D$9</t>
  </si>
  <si>
    <t>Microsoft Excel 16.0 Отчет об устойчивости</t>
  </si>
  <si>
    <t>Лист: [Подзадача № 3.xlsx]Подготовка таблицы</t>
  </si>
  <si>
    <t>Отчет создан: 23.03.2023 11:35:38</t>
  </si>
  <si>
    <t>Ячейки переменных</t>
  </si>
  <si>
    <t>Окончательное</t>
  </si>
  <si>
    <t>Приведенн.</t>
  </si>
  <si>
    <t>Градиент</t>
  </si>
  <si>
    <t>х (количество продукта A) Значения</t>
  </si>
  <si>
    <t>у (количество продукта B) Значения</t>
  </si>
  <si>
    <t>Квалификационный руд (2*х+5*у&lt;=4500) Значения</t>
  </si>
  <si>
    <t>Неотрицательность 1 (х&gt;=0) Значения</t>
  </si>
  <si>
    <t>Объём спроса (у&lt;=1500) Значения</t>
  </si>
  <si>
    <t>Неотрицательность 2 (y&gt;=0) Значения</t>
  </si>
  <si>
    <t>Материал А (3*х+2*у&lt;=5000) Значения</t>
  </si>
  <si>
    <t>Материал В (4*х+3*у&lt;=5400) Значения</t>
  </si>
  <si>
    <t>Оборудование (2*х+3*у&lt;=3000) Значения</t>
  </si>
  <si>
    <t>Будут изменяться следующие ячейки:</t>
  </si>
  <si>
    <t>$C$2:$C$3</t>
  </si>
  <si>
    <t>В качестве целевой ячейки установим следующую:</t>
  </si>
  <si>
    <t>$C$4</t>
  </si>
  <si>
    <t>Также, присутствует избыток материала A и материала B в размере 2375 и 1650 единиц.</t>
  </si>
  <si>
    <t>Максимальное значение прибыли составляет 62 625 долларов.</t>
  </si>
  <si>
    <t xml:space="preserve">Макисмально значение прибыли достигается при выпуске следующего оптимального ассортимента: продукт A - 375 единиц, продукт B - 750 единиц. </t>
  </si>
  <si>
    <t>Выводы:</t>
  </si>
  <si>
    <t xml:space="preserve"> </t>
  </si>
  <si>
    <t>Для формирования отчёта выберем такой тип отчёта как "Устойчивость". На следующем листе представлен отчёт.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</si>
</sst>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Open Sans"/>
      <family val="2"/>
      <charset val="204"/>
    </font>
    <font>
      <sz val="12"/>
      <name val="Open Sans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vertical="center" wrapText="1" shrinkToFit="1"/>
    </xf>
    <xf numFmtId="3" fontId="8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D3C4E"/>
      <color rgb="FFE2D6BE"/>
      <color rgb="FF72C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A14" sqref="A14"/>
    </sheetView>
  </sheetViews>
  <sheetFormatPr defaultColWidth="52.5703125" defaultRowHeight="18" x14ac:dyDescent="0.35"/>
  <cols>
    <col min="1" max="1" width="41.7109375" style="9" customWidth="1"/>
    <col min="2" max="2" width="15" style="10" customWidth="1"/>
    <col min="3" max="3" width="24.5703125" style="10" customWidth="1"/>
    <col min="4" max="16384" width="52.5703125" style="9"/>
  </cols>
  <sheetData>
    <row r="1" spans="1:3" ht="31.5" x14ac:dyDescent="0.35">
      <c r="A1" s="15"/>
      <c r="B1" s="16" t="s">
        <v>44</v>
      </c>
      <c r="C1" s="16" t="s">
        <v>45</v>
      </c>
    </row>
    <row r="2" spans="1:3" x14ac:dyDescent="0.35">
      <c r="A2" s="11" t="s">
        <v>21</v>
      </c>
      <c r="B2" s="12" t="s">
        <v>22</v>
      </c>
      <c r="C2" s="12" t="s">
        <v>23</v>
      </c>
    </row>
    <row r="3" spans="1:3" x14ac:dyDescent="0.35">
      <c r="A3" s="13" t="s">
        <v>24</v>
      </c>
      <c r="B3" s="14" t="s">
        <v>25</v>
      </c>
      <c r="C3" s="14" t="s">
        <v>26</v>
      </c>
    </row>
    <row r="4" spans="1:3" x14ac:dyDescent="0.35">
      <c r="A4" s="11" t="s">
        <v>27</v>
      </c>
      <c r="B4" s="12" t="s">
        <v>28</v>
      </c>
      <c r="C4" s="12" t="s">
        <v>25</v>
      </c>
    </row>
    <row r="5" spans="1:3" x14ac:dyDescent="0.35">
      <c r="A5" s="13" t="s">
        <v>29</v>
      </c>
      <c r="B5" s="14" t="s">
        <v>30</v>
      </c>
      <c r="C5" s="14" t="s">
        <v>31</v>
      </c>
    </row>
    <row r="6" spans="1:3" x14ac:dyDescent="0.35">
      <c r="A6" s="11" t="s">
        <v>32</v>
      </c>
      <c r="B6" s="12" t="s">
        <v>30</v>
      </c>
      <c r="C6" s="12" t="s">
        <v>33</v>
      </c>
    </row>
    <row r="7" spans="1:3" ht="33" x14ac:dyDescent="0.35">
      <c r="A7" s="13" t="s">
        <v>35</v>
      </c>
      <c r="B7" s="14" t="s">
        <v>34</v>
      </c>
      <c r="C7" s="14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opLeftCell="A16" workbookViewId="0">
      <selection activeCell="B7" sqref="B7"/>
    </sheetView>
  </sheetViews>
  <sheetFormatPr defaultRowHeight="16.5" x14ac:dyDescent="0.3"/>
  <cols>
    <col min="1" max="1" width="32" style="7" customWidth="1"/>
    <col min="2" max="2" width="12.7109375" style="8" customWidth="1"/>
    <col min="3" max="3" width="23" style="7" customWidth="1"/>
    <col min="4" max="16384" width="9.140625" style="7"/>
  </cols>
  <sheetData>
    <row r="1" spans="1:4" x14ac:dyDescent="0.3">
      <c r="A1" s="28" t="s">
        <v>41</v>
      </c>
      <c r="B1" s="27"/>
      <c r="C1" s="26"/>
      <c r="D1" s="26"/>
    </row>
    <row r="2" spans="1:4" x14ac:dyDescent="0.3">
      <c r="A2" s="26"/>
      <c r="B2" s="27"/>
      <c r="C2" s="26"/>
      <c r="D2" s="26"/>
    </row>
    <row r="3" spans="1:4" x14ac:dyDescent="0.3">
      <c r="A3" s="20"/>
      <c r="B3" s="30" t="s">
        <v>46</v>
      </c>
      <c r="C3" s="26"/>
      <c r="D3" s="26"/>
    </row>
    <row r="4" spans="1:4" x14ac:dyDescent="0.3">
      <c r="A4" s="31" t="s">
        <v>16</v>
      </c>
      <c r="B4" s="29">
        <v>99</v>
      </c>
      <c r="C4" s="26"/>
      <c r="D4" s="26"/>
    </row>
    <row r="5" spans="1:4" ht="32.25" x14ac:dyDescent="0.3">
      <c r="A5" s="31" t="s">
        <v>36</v>
      </c>
      <c r="B5" s="29"/>
      <c r="C5" s="34" t="s">
        <v>71</v>
      </c>
      <c r="D5" s="26"/>
    </row>
    <row r="6" spans="1:4" x14ac:dyDescent="0.3">
      <c r="A6" s="20" t="s">
        <v>17</v>
      </c>
      <c r="B6" s="29">
        <f>3*2</f>
        <v>6</v>
      </c>
      <c r="C6" s="20" t="s">
        <v>58</v>
      </c>
      <c r="D6" s="26"/>
    </row>
    <row r="7" spans="1:4" x14ac:dyDescent="0.3">
      <c r="A7" s="20" t="s">
        <v>40</v>
      </c>
      <c r="B7" s="29">
        <f>4*6</f>
        <v>24</v>
      </c>
      <c r="C7" s="20" t="s">
        <v>59</v>
      </c>
      <c r="D7" s="26"/>
    </row>
    <row r="8" spans="1:4" x14ac:dyDescent="0.3">
      <c r="A8" s="20" t="s">
        <v>19</v>
      </c>
      <c r="B8" s="29">
        <f>2*7</f>
        <v>14</v>
      </c>
      <c r="C8" s="20" t="s">
        <v>60</v>
      </c>
      <c r="D8" s="26"/>
    </row>
    <row r="9" spans="1:4" x14ac:dyDescent="0.3">
      <c r="A9" s="20" t="s">
        <v>20</v>
      </c>
      <c r="B9" s="29">
        <f>2*10</f>
        <v>20</v>
      </c>
      <c r="C9" s="20" t="s">
        <v>61</v>
      </c>
      <c r="D9" s="26"/>
    </row>
    <row r="10" spans="1:4" x14ac:dyDescent="0.3">
      <c r="A10" s="20" t="s">
        <v>39</v>
      </c>
      <c r="B10" s="29">
        <f>SUM(B6:B9)</f>
        <v>64</v>
      </c>
      <c r="C10" s="20" t="s">
        <v>42</v>
      </c>
      <c r="D10" s="26"/>
    </row>
    <row r="11" spans="1:4" x14ac:dyDescent="0.3">
      <c r="A11" s="20" t="s">
        <v>37</v>
      </c>
      <c r="B11" s="29">
        <f>B4-B10</f>
        <v>35</v>
      </c>
      <c r="C11" s="20" t="s">
        <v>38</v>
      </c>
      <c r="D11" s="26"/>
    </row>
    <row r="12" spans="1:4" x14ac:dyDescent="0.3">
      <c r="A12" s="26"/>
      <c r="B12" s="27"/>
      <c r="C12" s="26"/>
      <c r="D12" s="26"/>
    </row>
    <row r="13" spans="1:4" x14ac:dyDescent="0.3">
      <c r="A13" s="26"/>
      <c r="B13" s="27"/>
      <c r="C13" s="26"/>
      <c r="D13" s="26"/>
    </row>
    <row r="14" spans="1:4" x14ac:dyDescent="0.3">
      <c r="A14" s="20"/>
      <c r="B14" s="30" t="s">
        <v>47</v>
      </c>
      <c r="C14" s="26"/>
      <c r="D14" s="26"/>
    </row>
    <row r="15" spans="1:4" x14ac:dyDescent="0.3">
      <c r="A15" s="31" t="s">
        <v>16</v>
      </c>
      <c r="B15" s="29">
        <v>159</v>
      </c>
      <c r="C15" s="26"/>
      <c r="D15" s="26"/>
    </row>
    <row r="16" spans="1:4" ht="32.25" x14ac:dyDescent="0.3">
      <c r="A16" s="33" t="s">
        <v>36</v>
      </c>
      <c r="B16" s="32"/>
      <c r="C16" s="34" t="s">
        <v>71</v>
      </c>
      <c r="D16" s="26"/>
    </row>
    <row r="17" spans="1:4" x14ac:dyDescent="0.3">
      <c r="A17" s="20" t="s">
        <v>17</v>
      </c>
      <c r="B17" s="29">
        <f>2*2</f>
        <v>4</v>
      </c>
      <c r="C17" s="20" t="s">
        <v>62</v>
      </c>
      <c r="D17" s="26"/>
    </row>
    <row r="18" spans="1:4" x14ac:dyDescent="0.3">
      <c r="A18" s="20" t="s">
        <v>18</v>
      </c>
      <c r="B18" s="29">
        <f>3*6</f>
        <v>18</v>
      </c>
      <c r="C18" s="20" t="s">
        <v>63</v>
      </c>
      <c r="D18" s="26"/>
    </row>
    <row r="19" spans="1:4" x14ac:dyDescent="0.3">
      <c r="A19" s="20" t="s">
        <v>19</v>
      </c>
      <c r="B19" s="29">
        <f>3*7</f>
        <v>21</v>
      </c>
      <c r="C19" s="20" t="s">
        <v>64</v>
      </c>
      <c r="D19" s="26"/>
    </row>
    <row r="20" spans="1:4" x14ac:dyDescent="0.3">
      <c r="A20" s="20" t="s">
        <v>20</v>
      </c>
      <c r="B20" s="29">
        <f>5*10</f>
        <v>50</v>
      </c>
      <c r="C20" s="20" t="s">
        <v>65</v>
      </c>
      <c r="D20" s="26"/>
    </row>
    <row r="21" spans="1:4" x14ac:dyDescent="0.3">
      <c r="A21" s="20" t="s">
        <v>39</v>
      </c>
      <c r="B21" s="29">
        <f>SUM(B17:B20)</f>
        <v>93</v>
      </c>
      <c r="C21" s="20" t="s">
        <v>42</v>
      </c>
      <c r="D21" s="26"/>
    </row>
    <row r="22" spans="1:4" x14ac:dyDescent="0.3">
      <c r="A22" s="20" t="s">
        <v>37</v>
      </c>
      <c r="B22" s="29">
        <f>B15-B21</f>
        <v>66</v>
      </c>
      <c r="C22" s="20" t="s">
        <v>73</v>
      </c>
      <c r="D22" s="26"/>
    </row>
    <row r="24" spans="1:4" x14ac:dyDescent="0.3">
      <c r="A24" s="26" t="s">
        <v>43</v>
      </c>
      <c r="B24" s="27"/>
    </row>
    <row r="25" spans="1:4" x14ac:dyDescent="0.3">
      <c r="A25" s="26" t="s">
        <v>48</v>
      </c>
      <c r="B25" s="27"/>
    </row>
    <row r="26" spans="1:4" x14ac:dyDescent="0.3">
      <c r="A26" s="26" t="s">
        <v>49</v>
      </c>
      <c r="B26" s="27"/>
    </row>
    <row r="27" spans="1:4" x14ac:dyDescent="0.3">
      <c r="A27" s="26" t="s">
        <v>67</v>
      </c>
    </row>
    <row r="28" spans="1:4" x14ac:dyDescent="0.3">
      <c r="A28" s="26" t="s">
        <v>51</v>
      </c>
    </row>
    <row r="29" spans="1:4" x14ac:dyDescent="0.3">
      <c r="A29" s="26" t="s">
        <v>50</v>
      </c>
    </row>
    <row r="30" spans="1:4" x14ac:dyDescent="0.3">
      <c r="A30" s="26" t="s">
        <v>52</v>
      </c>
    </row>
    <row r="31" spans="1:4" x14ac:dyDescent="0.3">
      <c r="A31" s="26" t="s">
        <v>53</v>
      </c>
    </row>
    <row r="32" spans="1:4" x14ac:dyDescent="0.3">
      <c r="A32" s="26" t="s">
        <v>54</v>
      </c>
    </row>
    <row r="33" spans="1:1" x14ac:dyDescent="0.3">
      <c r="A33" s="26" t="s">
        <v>55</v>
      </c>
    </row>
    <row r="34" spans="1:1" x14ac:dyDescent="0.3">
      <c r="A34" s="26" t="s">
        <v>56</v>
      </c>
    </row>
    <row r="35" spans="1:1" x14ac:dyDescent="0.3">
      <c r="A35" s="26" t="s">
        <v>57</v>
      </c>
    </row>
    <row r="36" spans="1:1" x14ac:dyDescent="0.3">
      <c r="A36" s="26" t="s">
        <v>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tabSelected="1" topLeftCell="A7" workbookViewId="0">
      <selection activeCell="J19" sqref="J19"/>
    </sheetView>
  </sheetViews>
  <sheetFormatPr defaultRowHeight="16.5" x14ac:dyDescent="0.3"/>
  <cols>
    <col min="1" max="1" width="3.5703125" style="5" customWidth="1"/>
    <col min="2" max="2" width="31.7109375" style="6" customWidth="1"/>
    <col min="3" max="3" width="11.85546875" style="5" customWidth="1"/>
    <col min="4" max="4" width="18.42578125" style="4" customWidth="1"/>
    <col min="5" max="5" width="16.42578125" style="4" customWidth="1"/>
    <col min="6" max="6" width="12.140625" style="4" customWidth="1"/>
    <col min="7" max="16384" width="9.140625" style="4"/>
  </cols>
  <sheetData>
    <row r="1" spans="1:5" x14ac:dyDescent="0.3">
      <c r="A1" s="29"/>
      <c r="B1" s="17" t="s">
        <v>78</v>
      </c>
      <c r="C1" s="36" t="s">
        <v>79</v>
      </c>
      <c r="D1" s="35"/>
      <c r="E1" s="35"/>
    </row>
    <row r="2" spans="1:5" x14ac:dyDescent="0.3">
      <c r="A2" s="29">
        <v>1</v>
      </c>
      <c r="B2" s="18" t="s">
        <v>70</v>
      </c>
      <c r="C2" s="19">
        <v>374.99999999999966</v>
      </c>
      <c r="D2" s="35"/>
      <c r="E2" s="35"/>
    </row>
    <row r="3" spans="1:5" x14ac:dyDescent="0.3">
      <c r="A3" s="29">
        <v>2</v>
      </c>
      <c r="B3" s="18" t="s">
        <v>69</v>
      </c>
      <c r="C3" s="19">
        <v>750.00000000000011</v>
      </c>
      <c r="D3" s="35"/>
      <c r="E3" s="35"/>
    </row>
    <row r="4" spans="1:5" x14ac:dyDescent="0.3">
      <c r="A4" s="29">
        <v>3</v>
      </c>
      <c r="B4" s="21" t="s">
        <v>68</v>
      </c>
      <c r="C4" s="19">
        <f>35*C2+66*C3</f>
        <v>62624.999999999993</v>
      </c>
      <c r="D4" s="35"/>
      <c r="E4" s="35"/>
    </row>
    <row r="5" spans="1:5" x14ac:dyDescent="0.3">
      <c r="A5" s="29"/>
      <c r="B5" s="17" t="s">
        <v>2</v>
      </c>
      <c r="C5" s="19"/>
      <c r="D5" s="17" t="s">
        <v>2</v>
      </c>
      <c r="E5" s="17" t="s">
        <v>6</v>
      </c>
    </row>
    <row r="6" spans="1:5" x14ac:dyDescent="0.3">
      <c r="A6" s="29">
        <v>4</v>
      </c>
      <c r="B6" s="22" t="s">
        <v>74</v>
      </c>
      <c r="C6" s="23">
        <f>3*C2+2*C3</f>
        <v>2624.9999999999991</v>
      </c>
      <c r="D6" s="24">
        <v>5000</v>
      </c>
      <c r="E6" s="24">
        <f>D6-C6</f>
        <v>2375.0000000000009</v>
      </c>
    </row>
    <row r="7" spans="1:5" x14ac:dyDescent="0.3">
      <c r="A7" s="29">
        <v>5</v>
      </c>
      <c r="B7" s="22" t="s">
        <v>75</v>
      </c>
      <c r="C7" s="23">
        <f>4*C2+3*C3</f>
        <v>3749.9999999999991</v>
      </c>
      <c r="D7" s="24">
        <v>5400</v>
      </c>
      <c r="E7" s="24">
        <f>D7-C7</f>
        <v>1650.0000000000009</v>
      </c>
    </row>
    <row r="8" spans="1:5" ht="31.5" x14ac:dyDescent="0.3">
      <c r="A8" s="29">
        <v>6</v>
      </c>
      <c r="B8" s="22" t="s">
        <v>76</v>
      </c>
      <c r="C8" s="23">
        <f>2*C2+3*C3</f>
        <v>3000</v>
      </c>
      <c r="D8" s="24">
        <v>3000</v>
      </c>
      <c r="E8" s="24">
        <f>D8-C8</f>
        <v>0</v>
      </c>
    </row>
    <row r="9" spans="1:5" ht="31.5" x14ac:dyDescent="0.3">
      <c r="A9" s="29">
        <v>7</v>
      </c>
      <c r="B9" s="22" t="s">
        <v>77</v>
      </c>
      <c r="C9" s="23">
        <f>2*C2+5*C3</f>
        <v>4500</v>
      </c>
      <c r="D9" s="24">
        <v>4500</v>
      </c>
      <c r="E9" s="24">
        <f>D9-C9</f>
        <v>0</v>
      </c>
    </row>
    <row r="10" spans="1:5" x14ac:dyDescent="0.3">
      <c r="A10" s="29">
        <v>8</v>
      </c>
      <c r="B10" s="21" t="s">
        <v>72</v>
      </c>
      <c r="C10" s="23">
        <f>C3</f>
        <v>750.00000000000011</v>
      </c>
      <c r="D10" s="24">
        <v>1500</v>
      </c>
      <c r="E10" s="24">
        <f>D10-C10</f>
        <v>749.99999999999989</v>
      </c>
    </row>
    <row r="11" spans="1:5" x14ac:dyDescent="0.3">
      <c r="A11" s="29">
        <v>9</v>
      </c>
      <c r="B11" s="21" t="s">
        <v>80</v>
      </c>
      <c r="C11" s="23">
        <f>C2</f>
        <v>374.99999999999966</v>
      </c>
      <c r="D11" s="25">
        <v>0</v>
      </c>
      <c r="E11" s="25">
        <v>0</v>
      </c>
    </row>
    <row r="12" spans="1:5" x14ac:dyDescent="0.3">
      <c r="A12" s="29">
        <v>10</v>
      </c>
      <c r="B12" s="21" t="s">
        <v>81</v>
      </c>
      <c r="C12" s="23">
        <f>C3</f>
        <v>750.00000000000011</v>
      </c>
      <c r="D12" s="25">
        <v>0</v>
      </c>
      <c r="E12" s="25">
        <v>0</v>
      </c>
    </row>
    <row r="14" spans="1:5" x14ac:dyDescent="0.3">
      <c r="A14" s="38" t="s">
        <v>82</v>
      </c>
      <c r="B14" s="35"/>
      <c r="C14" s="39"/>
      <c r="D14" s="39"/>
      <c r="E14" s="39"/>
    </row>
    <row r="15" spans="1:5" x14ac:dyDescent="0.3">
      <c r="A15" s="38"/>
      <c r="B15" s="38"/>
      <c r="C15" s="35"/>
      <c r="D15" s="39"/>
    </row>
    <row r="16" spans="1:5" x14ac:dyDescent="0.3">
      <c r="B16" s="38" t="s">
        <v>83</v>
      </c>
    </row>
    <row r="17" spans="2:2" x14ac:dyDescent="0.3">
      <c r="B17" s="38" t="s">
        <v>86</v>
      </c>
    </row>
    <row r="18" spans="2:2" x14ac:dyDescent="0.3">
      <c r="B18" s="37" t="s">
        <v>87</v>
      </c>
    </row>
    <row r="19" spans="2:2" x14ac:dyDescent="0.3">
      <c r="B19" s="37" t="s">
        <v>88</v>
      </c>
    </row>
    <row r="20" spans="2:2" x14ac:dyDescent="0.3">
      <c r="B20" s="37" t="s">
        <v>89</v>
      </c>
    </row>
    <row r="21" spans="2:2" x14ac:dyDescent="0.3">
      <c r="B21" s="38" t="s">
        <v>84</v>
      </c>
    </row>
    <row r="22" spans="2:2" x14ac:dyDescent="0.3">
      <c r="B22" s="38" t="s">
        <v>85</v>
      </c>
    </row>
    <row r="24" spans="2:2" x14ac:dyDescent="0.3">
      <c r="B24" s="38" t="s">
        <v>106</v>
      </c>
    </row>
    <row r="25" spans="2:2" x14ac:dyDescent="0.3">
      <c r="B25" s="38" t="s">
        <v>107</v>
      </c>
    </row>
    <row r="27" spans="2:2" x14ac:dyDescent="0.3">
      <c r="B27" s="38" t="s">
        <v>108</v>
      </c>
    </row>
    <row r="28" spans="2:2" x14ac:dyDescent="0.3">
      <c r="B28" s="38" t="s">
        <v>109</v>
      </c>
    </row>
    <row r="30" spans="2:2" x14ac:dyDescent="0.3">
      <c r="B30" s="38" t="s">
        <v>115</v>
      </c>
    </row>
    <row r="31" spans="2:2" x14ac:dyDescent="0.3">
      <c r="B31" s="42" t="s">
        <v>113</v>
      </c>
    </row>
    <row r="32" spans="2:2" x14ac:dyDescent="0.3">
      <c r="B32" s="38" t="s">
        <v>111</v>
      </c>
    </row>
    <row r="33" spans="2:7" x14ac:dyDescent="0.3">
      <c r="B33" s="38" t="s">
        <v>112</v>
      </c>
      <c r="C33" s="35"/>
      <c r="D33" s="39"/>
      <c r="E33" s="39"/>
      <c r="F33" s="39"/>
      <c r="G33" s="39"/>
    </row>
    <row r="34" spans="2:7" x14ac:dyDescent="0.3">
      <c r="B34" s="38" t="s">
        <v>110</v>
      </c>
      <c r="C34" s="35"/>
      <c r="D34" s="39"/>
      <c r="E34" s="39"/>
      <c r="F34" s="39"/>
      <c r="G34" s="39"/>
    </row>
    <row r="35" spans="2:7" x14ac:dyDescent="0.3">
      <c r="B35" s="6" t="s">
        <v>114</v>
      </c>
    </row>
  </sheetData>
  <pageMargins left="0.78740157480314965" right="0.39370078740157483" top="0.78740157480314965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EE96-E586-4726-B19E-2DCE5DBE62CE}">
  <dimension ref="A1:E21"/>
  <sheetViews>
    <sheetView showGridLines="0" workbookViewId="0">
      <selection activeCell="I27" sqref="I27"/>
    </sheetView>
  </sheetViews>
  <sheetFormatPr defaultRowHeight="15" x14ac:dyDescent="0.25"/>
  <cols>
    <col min="1" max="1" width="2.28515625" customWidth="1"/>
    <col min="2" max="2" width="7.5703125" bestFit="1" customWidth="1"/>
    <col min="3" max="3" width="48" bestFit="1" customWidth="1"/>
    <col min="4" max="4" width="15.42578125" bestFit="1" customWidth="1"/>
    <col min="5" max="5" width="12" bestFit="1" customWidth="1"/>
  </cols>
  <sheetData>
    <row r="1" spans="1:5" x14ac:dyDescent="0.25">
      <c r="A1" s="1" t="s">
        <v>90</v>
      </c>
    </row>
    <row r="2" spans="1:5" x14ac:dyDescent="0.25">
      <c r="A2" s="1" t="s">
        <v>91</v>
      </c>
    </row>
    <row r="3" spans="1:5" x14ac:dyDescent="0.25">
      <c r="A3" s="1" t="s">
        <v>92</v>
      </c>
    </row>
    <row r="6" spans="1:5" ht="15.75" thickBot="1" x14ac:dyDescent="0.3">
      <c r="A6" t="s">
        <v>93</v>
      </c>
    </row>
    <row r="7" spans="1:5" x14ac:dyDescent="0.25">
      <c r="B7" s="40"/>
      <c r="C7" s="40"/>
      <c r="D7" s="40" t="s">
        <v>94</v>
      </c>
      <c r="E7" s="40" t="s">
        <v>95</v>
      </c>
    </row>
    <row r="8" spans="1:5" ht="15.75" thickBot="1" x14ac:dyDescent="0.3">
      <c r="B8" s="41" t="s">
        <v>0</v>
      </c>
      <c r="C8" s="41" t="s">
        <v>1</v>
      </c>
      <c r="D8" s="41" t="s">
        <v>5</v>
      </c>
      <c r="E8" s="41" t="s">
        <v>96</v>
      </c>
    </row>
    <row r="9" spans="1:5" x14ac:dyDescent="0.25">
      <c r="B9" s="3" t="s">
        <v>7</v>
      </c>
      <c r="C9" s="3" t="s">
        <v>97</v>
      </c>
      <c r="D9" s="3">
        <v>374.99999999999966</v>
      </c>
      <c r="E9" s="3">
        <v>0</v>
      </c>
    </row>
    <row r="10" spans="1:5" ht="15.75" thickBot="1" x14ac:dyDescent="0.3">
      <c r="B10" s="2" t="s">
        <v>8</v>
      </c>
      <c r="C10" s="2" t="s">
        <v>98</v>
      </c>
      <c r="D10" s="2">
        <v>750.00000000000011</v>
      </c>
      <c r="E10" s="2">
        <v>0</v>
      </c>
    </row>
    <row r="12" spans="1:5" ht="15.75" thickBot="1" x14ac:dyDescent="0.3">
      <c r="A12" t="s">
        <v>2</v>
      </c>
    </row>
    <row r="13" spans="1:5" x14ac:dyDescent="0.25">
      <c r="B13" s="40"/>
      <c r="C13" s="40"/>
      <c r="D13" s="40" t="s">
        <v>94</v>
      </c>
      <c r="E13" s="40" t="s">
        <v>3</v>
      </c>
    </row>
    <row r="14" spans="1:5" ht="15.75" thickBot="1" x14ac:dyDescent="0.3">
      <c r="B14" s="41" t="s">
        <v>0</v>
      </c>
      <c r="C14" s="41" t="s">
        <v>1</v>
      </c>
      <c r="D14" s="41" t="s">
        <v>5</v>
      </c>
      <c r="E14" s="41" t="s">
        <v>4</v>
      </c>
    </row>
    <row r="15" spans="1:5" x14ac:dyDescent="0.25">
      <c r="B15" s="3" t="s">
        <v>15</v>
      </c>
      <c r="C15" s="3" t="s">
        <v>99</v>
      </c>
      <c r="D15" s="3">
        <v>4500</v>
      </c>
      <c r="E15" s="3">
        <v>6.7500000000000036</v>
      </c>
    </row>
    <row r="16" spans="1:5" x14ac:dyDescent="0.25">
      <c r="B16" s="3" t="s">
        <v>14</v>
      </c>
      <c r="C16" s="3" t="s">
        <v>100</v>
      </c>
      <c r="D16" s="3">
        <v>374.99999999999966</v>
      </c>
      <c r="E16" s="3">
        <v>0</v>
      </c>
    </row>
    <row r="17" spans="2:5" x14ac:dyDescent="0.25">
      <c r="B17" s="3" t="s">
        <v>13</v>
      </c>
      <c r="C17" s="3" t="s">
        <v>101</v>
      </c>
      <c r="D17" s="3">
        <v>750.00000000000011</v>
      </c>
      <c r="E17" s="3">
        <v>0</v>
      </c>
    </row>
    <row r="18" spans="2:5" x14ac:dyDescent="0.25">
      <c r="B18" s="3" t="s">
        <v>12</v>
      </c>
      <c r="C18" s="3" t="s">
        <v>102</v>
      </c>
      <c r="D18" s="3">
        <v>750.00000000000011</v>
      </c>
      <c r="E18" s="3">
        <v>0</v>
      </c>
    </row>
    <row r="19" spans="2:5" x14ac:dyDescent="0.25">
      <c r="B19" s="3" t="s">
        <v>9</v>
      </c>
      <c r="C19" s="3" t="s">
        <v>103</v>
      </c>
      <c r="D19" s="3">
        <v>2624.9999999999991</v>
      </c>
      <c r="E19" s="3">
        <v>0</v>
      </c>
    </row>
    <row r="20" spans="2:5" x14ac:dyDescent="0.25">
      <c r="B20" s="3" t="s">
        <v>10</v>
      </c>
      <c r="C20" s="3" t="s">
        <v>104</v>
      </c>
      <c r="D20" s="3">
        <v>3749.9999999999991</v>
      </c>
      <c r="E20" s="3">
        <v>0</v>
      </c>
    </row>
    <row r="21" spans="2:5" ht="15.75" thickBot="1" x14ac:dyDescent="0.3">
      <c r="B21" s="2" t="s">
        <v>11</v>
      </c>
      <c r="C21" s="2" t="s">
        <v>105</v>
      </c>
      <c r="D21" s="2">
        <v>3000</v>
      </c>
      <c r="E21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Условия задачи</vt:lpstr>
      <vt:lpstr>Расчёт маржинальной прибыли</vt:lpstr>
      <vt:lpstr>Подготовка таблицы</vt:lpstr>
      <vt:lpstr>Отчёт об устойчивости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Позднякова</dc:creator>
  <cp:lastModifiedBy>Пользователь</cp:lastModifiedBy>
  <cp:lastPrinted>2017-07-25T04:20:51Z</cp:lastPrinted>
  <dcterms:created xsi:type="dcterms:W3CDTF">2016-09-22T14:24:04Z</dcterms:created>
  <dcterms:modified xsi:type="dcterms:W3CDTF">2023-03-23T09:38:04Z</dcterms:modified>
</cp:coreProperties>
</file>