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>
    <mc:Choice Requires="x15">
      <x15ac:absPath xmlns:x15ac="http://schemas.microsoft.com/office/spreadsheetml/2010/11/ac" url="https://d.docs.live.net/24eaf3c5edf59ebb/Desktop/Excel Sheet Creator/InvoiceTracker/InvoiceTracker/src/main/java/com/example/invoicetracker/"/>
    </mc:Choice>
  </mc:AlternateContent>
  <xr:revisionPtr revIDLastSave="4" documentId="13_ncr:1_{7D3D9C6B-1E8B-461E-95AC-2A02447221A3}" xr6:coauthVersionLast="47" xr6:coauthVersionMax="47" xr10:uidLastSave="{EFE2D833-FDFB-4055-AC6C-3A60D68AA19E}"/>
  <bookViews>
    <workbookView xWindow="53475" yWindow="9600" windowWidth="14820" windowHeight="10710" xr2:uid="{5721DB7F-C36F-4E51-A90E-0469C95F6CFB}"/>
  </bookViews>
  <sheets>
    <sheet name="Selling Sheet" sheetId="1" r:id="rId1"/>
    <sheet name="Set Bought" sheetId="3" r:id="rId2"/>
    <sheet name="Set Selling" sheetId="4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8" i="1" l="1"/>
  <c r="L168" i="1"/>
  <c r="B2" i="4"/>
  <c r="D14" i="3"/>
  <c r="D13" i="3"/>
  <c r="N1" i="4"/>
  <c r="O1" i="4"/>
  <c r="N3" i="4"/>
  <c r="O3" i="4"/>
  <c r="O2" i="4"/>
  <c r="N2" i="4"/>
  <c r="K1" i="4"/>
  <c r="M1" i="4"/>
  <c r="K3" i="4"/>
  <c r="L3" i="4"/>
  <c r="L1" i="4" s="1"/>
  <c r="D11" i="3" s="1"/>
  <c r="M3" i="4"/>
  <c r="J3" i="4"/>
  <c r="J1" i="4" s="1"/>
  <c r="D9" i="3" s="1"/>
  <c r="M2" i="4"/>
  <c r="L2" i="4"/>
  <c r="K2" i="4"/>
  <c r="D12" i="3"/>
  <c r="D10" i="3"/>
  <c r="F167" i="1"/>
  <c r="L158" i="1"/>
  <c r="J157" i="1"/>
  <c r="J158" i="1"/>
  <c r="J159" i="1"/>
  <c r="J160" i="1"/>
  <c r="J161" i="1"/>
  <c r="J162" i="1"/>
  <c r="J163" i="1"/>
  <c r="J164" i="1"/>
  <c r="J165" i="1"/>
  <c r="J166" i="1"/>
  <c r="J167" i="1"/>
  <c r="J169" i="1"/>
  <c r="J170" i="1"/>
  <c r="J171" i="1"/>
  <c r="J172" i="1"/>
  <c r="J173" i="1"/>
  <c r="K173" i="1" s="1"/>
  <c r="L159" i="1"/>
  <c r="L160" i="1"/>
  <c r="L161" i="1"/>
  <c r="L162" i="1"/>
  <c r="L163" i="1"/>
  <c r="L164" i="1"/>
  <c r="L165" i="1"/>
  <c r="L166" i="1"/>
  <c r="L167" i="1"/>
  <c r="L169" i="1"/>
  <c r="L170" i="1"/>
  <c r="L171" i="1"/>
  <c r="L172" i="1"/>
  <c r="L173" i="1"/>
  <c r="J152" i="1"/>
  <c r="J153" i="1"/>
  <c r="J154" i="1"/>
  <c r="J155" i="1"/>
  <c r="J156" i="1"/>
  <c r="I3" i="4"/>
  <c r="I1" i="4" s="1"/>
  <c r="D8" i="3" s="1"/>
  <c r="J2" i="4"/>
  <c r="I2" i="4"/>
  <c r="G2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21" i="4"/>
  <c r="B20" i="4"/>
  <c r="J149" i="1"/>
  <c r="J148" i="1"/>
  <c r="K148" i="1" s="1"/>
  <c r="J150" i="1"/>
  <c r="J151" i="1"/>
  <c r="J147" i="1"/>
  <c r="B19" i="4"/>
  <c r="H2" i="4"/>
  <c r="H3" i="4"/>
  <c r="B18" i="4"/>
  <c r="L149" i="1"/>
  <c r="L147" i="1"/>
  <c r="B16" i="4"/>
  <c r="B17" i="4"/>
  <c r="J143" i="1"/>
  <c r="J144" i="1"/>
  <c r="J145" i="1"/>
  <c r="J146" i="1"/>
  <c r="L145" i="1"/>
  <c r="L146" i="1"/>
  <c r="L148" i="1"/>
  <c r="L150" i="1"/>
  <c r="L151" i="1"/>
  <c r="L152" i="1"/>
  <c r="L153" i="1"/>
  <c r="L154" i="1"/>
  <c r="L155" i="1"/>
  <c r="L156" i="1"/>
  <c r="L157" i="1"/>
  <c r="J140" i="1"/>
  <c r="J141" i="1"/>
  <c r="J142" i="1"/>
  <c r="L141" i="1"/>
  <c r="J136" i="1"/>
  <c r="J137" i="1"/>
  <c r="J138" i="1"/>
  <c r="J139" i="1"/>
  <c r="B15" i="4"/>
  <c r="B14" i="4"/>
  <c r="B13" i="4"/>
  <c r="G3" i="4"/>
  <c r="G1" i="4" s="1"/>
  <c r="D6" i="3" s="1"/>
  <c r="F3" i="4"/>
  <c r="F1" i="4" s="1"/>
  <c r="D5" i="3" s="1"/>
  <c r="J133" i="1"/>
  <c r="J134" i="1"/>
  <c r="J135" i="1"/>
  <c r="B7" i="4"/>
  <c r="B8" i="4"/>
  <c r="B9" i="4"/>
  <c r="B10" i="4"/>
  <c r="B11" i="4"/>
  <c r="B12" i="4"/>
  <c r="B6" i="4"/>
  <c r="B5" i="4"/>
  <c r="E3" i="4"/>
  <c r="E1" i="4" s="1"/>
  <c r="D4" i="3" s="1"/>
  <c r="D3" i="4"/>
  <c r="D1" i="4" s="1"/>
  <c r="D3" i="3" s="1"/>
  <c r="C3" i="4"/>
  <c r="C1" i="4" s="1"/>
  <c r="D2" i="3" s="1"/>
  <c r="J129" i="1"/>
  <c r="J130" i="1"/>
  <c r="J131" i="1"/>
  <c r="J132" i="1"/>
  <c r="J128" i="1"/>
  <c r="J127" i="1"/>
  <c r="K127" i="1" s="1"/>
  <c r="L135" i="1"/>
  <c r="L130" i="1"/>
  <c r="L128" i="1"/>
  <c r="L129" i="1"/>
  <c r="L131" i="1"/>
  <c r="L132" i="1"/>
  <c r="L133" i="1"/>
  <c r="L134" i="1"/>
  <c r="L140" i="1"/>
  <c r="L136" i="1"/>
  <c r="L137" i="1"/>
  <c r="L138" i="1"/>
  <c r="L139" i="1"/>
  <c r="L142" i="1"/>
  <c r="L143" i="1"/>
  <c r="L144" i="1"/>
  <c r="L127" i="1"/>
  <c r="L123" i="1"/>
  <c r="J2" i="1"/>
  <c r="K2" i="1" s="1"/>
  <c r="L2" i="1"/>
  <c r="J3" i="1"/>
  <c r="L3" i="1"/>
  <c r="J4" i="1"/>
  <c r="L4" i="1"/>
  <c r="J5" i="1"/>
  <c r="L5" i="1"/>
  <c r="J6" i="1"/>
  <c r="L6" i="1"/>
  <c r="J7" i="1"/>
  <c r="L7" i="1"/>
  <c r="J8" i="1"/>
  <c r="L8" i="1"/>
  <c r="J9" i="1"/>
  <c r="L9" i="1"/>
  <c r="J10" i="1"/>
  <c r="L10" i="1"/>
  <c r="J11" i="1"/>
  <c r="L11" i="1"/>
  <c r="J12" i="1"/>
  <c r="L12" i="1"/>
  <c r="J13" i="1"/>
  <c r="L13" i="1"/>
  <c r="J14" i="1"/>
  <c r="L14" i="1"/>
  <c r="J15" i="1"/>
  <c r="L15" i="1"/>
  <c r="J16" i="1"/>
  <c r="L16" i="1"/>
  <c r="J17" i="1"/>
  <c r="L17" i="1"/>
  <c r="J18" i="1"/>
  <c r="L18" i="1"/>
  <c r="J19" i="1"/>
  <c r="L19" i="1"/>
  <c r="J20" i="1"/>
  <c r="L20" i="1"/>
  <c r="J21" i="1"/>
  <c r="L21" i="1"/>
  <c r="J22" i="1"/>
  <c r="L22" i="1"/>
  <c r="J23" i="1"/>
  <c r="L23" i="1"/>
  <c r="J24" i="1"/>
  <c r="L24" i="1"/>
  <c r="J25" i="1"/>
  <c r="L25" i="1"/>
  <c r="J26" i="1"/>
  <c r="L26" i="1"/>
  <c r="J27" i="1"/>
  <c r="L27" i="1"/>
  <c r="J28" i="1"/>
  <c r="L28" i="1"/>
  <c r="J29" i="1"/>
  <c r="L29" i="1"/>
  <c r="J30" i="1"/>
  <c r="L30" i="1"/>
  <c r="J31" i="1"/>
  <c r="L31" i="1"/>
  <c r="J124" i="1"/>
  <c r="J125" i="1"/>
  <c r="J126" i="1"/>
  <c r="L122" i="1"/>
  <c r="J123" i="1"/>
  <c r="L125" i="1"/>
  <c r="L126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4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32" i="1"/>
  <c r="J121" i="1"/>
  <c r="J120" i="1"/>
  <c r="J119" i="1"/>
  <c r="J118" i="1"/>
  <c r="J117" i="1"/>
  <c r="J116" i="1"/>
  <c r="J122" i="1"/>
  <c r="J114" i="1"/>
  <c r="J115" i="1"/>
  <c r="J113" i="1"/>
  <c r="J112" i="1"/>
  <c r="J111" i="1"/>
  <c r="K111" i="1" s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86" i="1"/>
  <c r="J85" i="1"/>
  <c r="J84" i="1"/>
  <c r="J83" i="1"/>
  <c r="J82" i="1"/>
  <c r="K82" i="1" s="1"/>
  <c r="J81" i="1"/>
  <c r="J80" i="1"/>
  <c r="J79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63" i="1"/>
  <c r="J62" i="1"/>
  <c r="J61" i="1"/>
  <c r="J60" i="1"/>
  <c r="J59" i="1"/>
  <c r="K59" i="1" s="1"/>
  <c r="J35" i="1"/>
  <c r="J36" i="1"/>
  <c r="J37" i="1"/>
  <c r="J38" i="1"/>
  <c r="J39" i="1"/>
  <c r="J34" i="1"/>
  <c r="J33" i="1"/>
  <c r="J32" i="1"/>
  <c r="K32" i="1" s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42" i="1"/>
  <c r="J41" i="1"/>
  <c r="J40" i="1"/>
  <c r="K149" i="1" l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B3" i="4"/>
  <c r="B1" i="4" s="1"/>
  <c r="H1" i="4"/>
  <c r="D7" i="3" s="1"/>
  <c r="K128" i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112" i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60" i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33" i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83" i="1"/>
  <c r="K84" i="1" s="1"/>
  <c r="K85" i="1" s="1"/>
  <c r="K168" i="1" l="1"/>
  <c r="K169" i="1" s="1"/>
  <c r="K170" i="1" s="1"/>
  <c r="K171" i="1" s="1"/>
  <c r="K172" i="1" s="1"/>
  <c r="K86" i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M2" i="1" s="1"/>
</calcChain>
</file>

<file path=xl/sharedStrings.xml><?xml version="1.0" encoding="utf-8"?>
<sst xmlns="http://schemas.openxmlformats.org/spreadsheetml/2006/main" count="105" uniqueCount="85">
  <si>
    <t xml:space="preserve"> </t>
  </si>
  <si>
    <t>Pieces</t>
  </si>
  <si>
    <t>Lots</t>
  </si>
  <si>
    <t>Invoice</t>
  </si>
  <si>
    <t>Order</t>
  </si>
  <si>
    <t>Order TTL</t>
  </si>
  <si>
    <t>Final TTL</t>
  </si>
  <si>
    <t>Shipping</t>
  </si>
  <si>
    <t>Total Made</t>
  </si>
  <si>
    <t>Overall Made</t>
  </si>
  <si>
    <t>Total</t>
  </si>
  <si>
    <t>P1</t>
  </si>
  <si>
    <t>Rondou</t>
  </si>
  <si>
    <t>#19138687</t>
  </si>
  <si>
    <t>#19172446</t>
  </si>
  <si>
    <t>#19178972</t>
  </si>
  <si>
    <t>P2</t>
  </si>
  <si>
    <t>76900 Speed Champions</t>
  </si>
  <si>
    <t xml:space="preserve">Roundou </t>
  </si>
  <si>
    <t>File Number</t>
  </si>
  <si>
    <t>-#</t>
  </si>
  <si>
    <t xml:space="preserve">Rondou Batch </t>
  </si>
  <si>
    <t>Rondou Batch</t>
  </si>
  <si>
    <t>Column1</t>
  </si>
  <si>
    <t>Column2</t>
  </si>
  <si>
    <t>#19220715</t>
  </si>
  <si>
    <t>#19195477</t>
  </si>
  <si>
    <t>P3</t>
  </si>
  <si>
    <t>76168 Captin America Mech Armour</t>
  </si>
  <si>
    <t>71754 Water Dragon</t>
  </si>
  <si>
    <t>Set Name</t>
  </si>
  <si>
    <t>Price Bought</t>
  </si>
  <si>
    <t>Made</t>
  </si>
  <si>
    <t>Purchase Code</t>
  </si>
  <si>
    <t xml:space="preserve">P1 </t>
  </si>
  <si>
    <t>P0</t>
  </si>
  <si>
    <t>Total for Set</t>
  </si>
  <si>
    <t>Profit</t>
  </si>
  <si>
    <t>71390 &amp; 76193</t>
  </si>
  <si>
    <t>#19298419</t>
  </si>
  <si>
    <t>P4</t>
  </si>
  <si>
    <t>Charlie New Stuff</t>
  </si>
  <si>
    <t>Rondou #5</t>
  </si>
  <si>
    <t>#19352934</t>
  </si>
  <si>
    <t>#19368187</t>
  </si>
  <si>
    <t>P5</t>
  </si>
  <si>
    <t>76207 Thor Love and Thunder</t>
  </si>
  <si>
    <t>#1984225</t>
  </si>
  <si>
    <t>#19446273</t>
  </si>
  <si>
    <t>P6</t>
  </si>
  <si>
    <t>11021 Classical Set</t>
  </si>
  <si>
    <t>#19511427</t>
  </si>
  <si>
    <t>#19541824</t>
  </si>
  <si>
    <t>P7</t>
  </si>
  <si>
    <t>42140 Transformation vehicle</t>
  </si>
  <si>
    <t>#19592553</t>
  </si>
  <si>
    <t>#19585424</t>
  </si>
  <si>
    <t>#19560749</t>
  </si>
  <si>
    <t>Parents</t>
  </si>
  <si>
    <t>P8-1</t>
  </si>
  <si>
    <t xml:space="preserve">rondou </t>
  </si>
  <si>
    <t>#19607427</t>
  </si>
  <si>
    <t>#19614688</t>
  </si>
  <si>
    <t>#19658511</t>
  </si>
  <si>
    <t>#19657428</t>
  </si>
  <si>
    <t>#19673371</t>
  </si>
  <si>
    <t>P8-2</t>
  </si>
  <si>
    <t>Bionicles</t>
  </si>
  <si>
    <t>P9</t>
  </si>
  <si>
    <t>75311 Imperial Armoured Marauder</t>
  </si>
  <si>
    <t>P8-3</t>
  </si>
  <si>
    <t>75314 The Bad Batch Attack Shuttle</t>
  </si>
  <si>
    <t>P8-4</t>
  </si>
  <si>
    <t>71736 Boulder Blaster</t>
  </si>
  <si>
    <t>new upload 1</t>
  </si>
  <si>
    <t xml:space="preserve">new upload 2 </t>
  </si>
  <si>
    <t>new upload 3</t>
  </si>
  <si>
    <t>#19711847</t>
  </si>
  <si>
    <t>#19717692</t>
  </si>
  <si>
    <t>#19717918</t>
  </si>
  <si>
    <t>#19723775</t>
  </si>
  <si>
    <t>#19730116</t>
  </si>
  <si>
    <t>#19748668</t>
  </si>
  <si>
    <t>#19744626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</si>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</sst>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mm\-dd\-yyyy"/>
    <numFmt numFmtId="166" formatCode="m/d/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i/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44" fontId="0" fillId="0" borderId="0" xfId="1" applyFont="1"/>
    <xf numFmtId="44" fontId="0" fillId="0" borderId="0" xfId="0" applyNumberFormat="1"/>
    <xf numFmtId="44" fontId="0" fillId="2" borderId="0" xfId="0" applyNumberFormat="1" applyFill="1"/>
    <xf numFmtId="0" fontId="2" fillId="0" borderId="0" xfId="0" applyFont="1" applyAlignment="1">
      <alignment horizontal="center"/>
    </xf>
    <xf numFmtId="0" fontId="2" fillId="0" borderId="0" xfId="0" applyFont="1"/>
    <xf numFmtId="44" fontId="2" fillId="0" borderId="0" xfId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6" fillId="3" borderId="0" xfId="0" applyFont="1" applyFill="1"/>
    <xf numFmtId="0" fontId="5" fillId="3" borderId="0" xfId="0" applyFont="1" applyFill="1" applyAlignment="1"/>
    <xf numFmtId="44" fontId="5" fillId="3" borderId="0" xfId="0" applyNumberFormat="1" applyFont="1" applyFill="1" applyAlignment="1"/>
    <xf numFmtId="0" fontId="5" fillId="3" borderId="0" xfId="0" quotePrefix="1" applyFont="1" applyFill="1" applyAlignment="1"/>
    <xf numFmtId="8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8" fontId="10" fillId="0" borderId="0" xfId="0" applyNumberFormat="1" applyFont="1"/>
    <xf numFmtId="8" fontId="11" fillId="0" borderId="0" xfId="0" applyNumberFormat="1" applyFont="1"/>
    <xf numFmtId="44" fontId="11" fillId="0" borderId="0" xfId="0" applyNumberFormat="1" applyFont="1"/>
    <xf numFmtId="0" fontId="11" fillId="0" borderId="0" xfId="0" applyFont="1"/>
    <xf numFmtId="44" fontId="11" fillId="0" borderId="0" xfId="1" applyFont="1"/>
    <xf numFmtId="44" fontId="2" fillId="0" borderId="0" xfId="1" applyFont="1" applyAlignment="1">
      <alignment horizontal="left"/>
    </xf>
    <xf numFmtId="44" fontId="12" fillId="0" borderId="0" xfId="1" applyFont="1"/>
    <xf numFmtId="8" fontId="12" fillId="0" borderId="0" xfId="0" applyNumberFormat="1" applyFont="1"/>
    <xf numFmtId="0" fontId="12" fillId="0" borderId="0" xfId="0" applyFont="1"/>
    <xf numFmtId="44" fontId="13" fillId="0" borderId="0" xfId="1" applyFont="1"/>
    <xf numFmtId="44" fontId="10" fillId="0" borderId="0" xfId="1" applyFont="1" applyAlignment="1"/>
    <xf numFmtId="44" fontId="12" fillId="0" borderId="0" xfId="1" applyFont="1" applyAlignment="1"/>
    <xf numFmtId="44" fontId="11" fillId="0" borderId="0" xfId="1" applyFont="1" applyAlignment="1"/>
    <xf numFmtId="44" fontId="13" fillId="0" borderId="0" xfId="1" applyFont="1" applyAlignment="1">
      <alignment horizontal="left"/>
    </xf>
    <xf numFmtId="44" fontId="12" fillId="0" borderId="0" xfId="0" applyNumberFormat="1" applyFont="1"/>
    <xf numFmtId="164" fontId="11" fillId="0" borderId="0" xfId="1" applyNumberFormat="1" applyFont="1"/>
    <xf numFmtId="164" fontId="11" fillId="0" borderId="0" xfId="0" applyNumberFormat="1" applyFont="1"/>
    <xf numFmtId="8" fontId="11" fillId="0" borderId="0" xfId="1" applyNumberFormat="1" applyFont="1"/>
    <xf numFmtId="44" fontId="10" fillId="0" borderId="0" xfId="0" applyNumberFormat="1" applyFont="1"/>
    <xf numFmtId="165" fontId="2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left"/>
    </xf>
    <xf numFmtId="1" fontId="0" fillId="0" borderId="0" xfId="0" applyNumberFormat="1"/>
    <xf numFmtId="44" fontId="0" fillId="0" borderId="0" xfId="1" applyNumberFormat="1" applyFont="1"/>
    <xf numFmtId="44" fontId="0" fillId="0" borderId="0" xfId="1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m/d/yy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0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</dxfs>
  <tableStyles count="1" defaultTableStyle="TableStyleMedium2" defaultPivotStyle="PivotStyleLight16">
    <tableStyle name="Table Style 1" pivot="0" count="4" xr9:uid="{BE7C9335-A58A-4789-A9F6-6A409CF4F0CB}">
      <tableStyleElement type="headerRow" dxfId="11"/>
      <tableStyleElement type="firstColumn" dxfId="10"/>
      <tableStyleElement type="firstRowStripe" dxfId="9"/>
      <tableStyleElement type="secondColumn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1DD1CE-BA5E-4E87-BE89-1AF9DFCB5BC7}" name="Table4" displayName="Table4" ref="A1:L174" totalsRowShown="0" headerRowDxfId="7" headerRowCellStyle="Currency">
  <autoFilter ref="A1:L174" xr:uid="{9A1DD1CE-BA5E-4E87-BE89-1AF9DFCB5BC7}"/>
  <tableColumns count="12">
    <tableColumn id="1" xr3:uid="{ADBE4EBC-93A3-43D0-9A64-7205AD098FEF}" name="Column1" dataDxfId="6"/>
    <tableColumn id="2" xr3:uid="{D3B1EC1B-DA47-4154-A899-E3D42E9E1A5D}" name="Pieces" dataDxfId="5"/>
    <tableColumn id="3" xr3:uid="{0EC7C46D-1B90-4458-A24C-69ACA080143A}" name="Lots" dataDxfId="4"/>
    <tableColumn id="4" xr3:uid="{9315B319-2085-4E33-9755-586CC97109CF}" name="Invoice" dataDxfId="3"/>
    <tableColumn id="5" xr3:uid="{BC3D5AE9-AB83-477A-9E57-B8769AC94ACD}" name="Order"/>
    <tableColumn id="6" xr3:uid="{52B23548-5C10-4A5C-B744-56D2E52DA285}" name="Order TTL" dataDxfId="0" dataCellStyle="Currency"/>
    <tableColumn id="7" xr3:uid="{DD4E3639-F1B5-4B16-B96D-93700DB57469}" name="Final TTL" dataDxfId="1" dataCellStyle="Currency"/>
    <tableColumn id="8" xr3:uid="{76948350-640B-4B12-B45B-16613F0D56D9}" name="Shipping" dataDxfId="2" dataCellStyle="Currency"/>
    <tableColumn id="9" xr3:uid="{23759160-A712-4638-8BD4-B8B4AC725D4D}" name="Column2" dataCellStyle="Currency"/>
    <tableColumn id="10" xr3:uid="{2D829229-8402-4F98-AA4A-6FBFA307A399}" name="Total Made"/>
    <tableColumn id="11" xr3:uid="{A3F5F976-9C7D-4882-BBD1-1816E99138C5}" name="Overall Made"/>
    <tableColumn id="12" xr3:uid="{8BB7E842-623D-45C3-964D-727D86F0BB62}" name="File Numb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807D-1264-43B8-81A9-D69D4653921A}">
  <sheetPr codeName="Sheet1"/>
  <dimension ref="A1:S174"/>
  <sheetViews>
    <sheetView tabSelected="1" topLeftCell="D161" workbookViewId="0">
      <selection activeCell="F174" sqref="F174"/>
    </sheetView>
  </sheetViews>
  <sheetFormatPr defaultRowHeight="14.4" x14ac:dyDescent="0.3"/>
  <cols>
    <col min="1" max="1" customWidth="true" style="37" width="10.44140625"/>
    <col min="2" max="2" customWidth="true" style="8" width="8.109375"/>
    <col min="3" max="3" customWidth="true" style="8" width="6.33203125"/>
    <col min="4" max="4" customWidth="true" style="42" width="23.33203125"/>
    <col min="6" max="6" customWidth="true" style="1" width="12.33203125"/>
    <col min="7" max="7" customWidth="true" style="1" width="11.44140625"/>
    <col min="8" max="8" customWidth="true" style="1" width="11.5546875"/>
    <col min="9" max="9" customWidth="true" width="10.44140625"/>
    <col min="10" max="10" customWidth="true" width="13.6640625"/>
    <col min="11" max="11" customWidth="true" width="15.44140625"/>
    <col min="12" max="12" customWidth="true" width="45.88671875"/>
    <col min="13" max="13" bestFit="true" customWidth="true" width="10.44140625"/>
  </cols>
  <sheetData>
    <row r="1" spans="1:19" x14ac:dyDescent="0.3">
      <c r="A1" s="37" t="s">
        <v>23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5" t="s">
        <v>24</v>
      </c>
      <c r="J1" s="6" t="s">
        <v>8</v>
      </c>
      <c r="K1" s="6" t="s">
        <v>9</v>
      </c>
      <c r="L1" s="5" t="s">
        <v>19</v>
      </c>
      <c r="M1" s="6" t="s">
        <v>10</v>
      </c>
    </row>
    <row r="2" spans="1:19" s="9" customFormat="1" x14ac:dyDescent="0.3">
      <c r="A2" s="38">
        <v>44562</v>
      </c>
      <c r="B2" s="8">
        <v>8</v>
      </c>
      <c r="C2" s="8">
        <v>5</v>
      </c>
      <c r="D2" s="41">
        <v>18035648</v>
      </c>
      <c r="E2">
        <v>432</v>
      </c>
      <c r="F2" s="43">
        <v>0.94</v>
      </c>
      <c r="G2" s="1">
        <v>7.16</v>
      </c>
      <c r="H2" s="1">
        <v>3.12</v>
      </c>
      <c r="I2" s="1"/>
      <c r="J2" s="2">
        <f t="shared" ref="J2:J7" si="0">G2-H2</f>
        <v>4.04</v>
      </c>
      <c r="K2" s="2">
        <f>J2</f>
        <v>4.04</v>
      </c>
      <c r="L2" t="str">
        <f t="shared" ref="L2:L33" si="1">_xlfn.CONCAT(E2,$N$2,D2)</f>
        <v>432-#18035648</v>
      </c>
      <c r="M2" s="11">
        <f>K31+K58+K81+K110+K126</f>
        <v>1551.8340000000003</v>
      </c>
      <c r="N2" s="12" t="s">
        <v>20</v>
      </c>
      <c r="O2" s="10"/>
      <c r="P2" s="10"/>
      <c r="Q2" s="10"/>
      <c r="R2" s="10"/>
      <c r="S2" s="10"/>
    </row>
    <row r="3" spans="1:19" x14ac:dyDescent="0.3">
      <c r="A3" s="38">
        <v>44563</v>
      </c>
      <c r="B3" s="8">
        <v>1</v>
      </c>
      <c r="C3" s="8">
        <v>1</v>
      </c>
      <c r="D3" s="41">
        <v>18048673</v>
      </c>
      <c r="E3">
        <v>433</v>
      </c>
      <c r="F3" s="43">
        <v>7.17</v>
      </c>
      <c r="G3" s="1">
        <v>13.7</v>
      </c>
      <c r="H3" s="1">
        <v>3.06</v>
      </c>
      <c r="I3" s="1"/>
      <c r="J3" s="2">
        <f t="shared" si="0"/>
        <v>10.639999999999999</v>
      </c>
      <c r="K3" s="2">
        <f>K2+J3</f>
        <v>14.68</v>
      </c>
      <c r="L3" t="str">
        <f t="shared" si="1"/>
        <v>433-#18048673</v>
      </c>
    </row>
    <row r="4" spans="1:19" x14ac:dyDescent="0.3">
      <c r="A4" s="38">
        <v>44564</v>
      </c>
      <c r="B4" s="8">
        <v>4</v>
      </c>
      <c r="C4" s="8">
        <v>2</v>
      </c>
      <c r="D4" s="41">
        <v>18053332</v>
      </c>
      <c r="E4">
        <v>434</v>
      </c>
      <c r="F4" s="43">
        <v>4</v>
      </c>
      <c r="G4" s="1">
        <v>10.37</v>
      </c>
      <c r="H4" s="1">
        <v>3.86</v>
      </c>
      <c r="I4" s="1"/>
      <c r="J4" s="2">
        <f t="shared" si="0"/>
        <v>6.51</v>
      </c>
      <c r="K4" s="2">
        <f>K3+J4</f>
        <v>21.189999999999998</v>
      </c>
      <c r="L4" t="str">
        <f t="shared" si="1"/>
        <v>434-#18053332</v>
      </c>
    </row>
    <row r="5" spans="1:19" x14ac:dyDescent="0.3">
      <c r="A5" s="38">
        <v>44565</v>
      </c>
      <c r="B5" s="8">
        <v>22</v>
      </c>
      <c r="C5" s="8">
        <v>3</v>
      </c>
      <c r="D5" s="41">
        <v>18074627</v>
      </c>
      <c r="E5">
        <v>435</v>
      </c>
      <c r="F5" s="43">
        <v>7.62</v>
      </c>
      <c r="G5" s="1">
        <v>14.17</v>
      </c>
      <c r="H5" s="1">
        <v>3.37</v>
      </c>
      <c r="I5" s="1"/>
      <c r="J5" s="2">
        <f t="shared" si="0"/>
        <v>10.8</v>
      </c>
      <c r="K5" s="2">
        <f>K4+J5</f>
        <v>31.99</v>
      </c>
      <c r="L5" t="str">
        <f t="shared" si="1"/>
        <v>435-#18074627</v>
      </c>
    </row>
    <row r="6" spans="1:19" x14ac:dyDescent="0.3">
      <c r="A6" s="38">
        <v>44566</v>
      </c>
      <c r="B6" s="8">
        <v>9</v>
      </c>
      <c r="C6" s="8">
        <v>3</v>
      </c>
      <c r="D6" s="41">
        <v>18077599</v>
      </c>
      <c r="E6">
        <v>436</v>
      </c>
      <c r="F6" s="43">
        <v>2.2400000000000002</v>
      </c>
      <c r="G6" s="1">
        <v>8.52</v>
      </c>
      <c r="H6" s="1">
        <v>3.42</v>
      </c>
      <c r="I6" s="1"/>
      <c r="J6" s="2">
        <f t="shared" si="0"/>
        <v>5.0999999999999996</v>
      </c>
      <c r="K6" s="2">
        <f t="shared" ref="K6:K31" si="2">K5+J6</f>
        <v>37.089999999999996</v>
      </c>
      <c r="L6" t="str">
        <f t="shared" si="1"/>
        <v>436-#18077599</v>
      </c>
    </row>
    <row r="7" spans="1:19" x14ac:dyDescent="0.3">
      <c r="A7" s="38">
        <v>44567</v>
      </c>
      <c r="B7" s="8">
        <v>9</v>
      </c>
      <c r="C7" s="8">
        <v>6</v>
      </c>
      <c r="D7" s="41">
        <v>18084848</v>
      </c>
      <c r="E7">
        <v>437</v>
      </c>
      <c r="F7" s="43">
        <v>7.09</v>
      </c>
      <c r="G7" s="1">
        <v>13.62</v>
      </c>
      <c r="H7" s="1">
        <v>3.42</v>
      </c>
      <c r="I7" s="1"/>
      <c r="J7" s="2">
        <f t="shared" si="0"/>
        <v>10.199999999999999</v>
      </c>
      <c r="K7" s="2">
        <f t="shared" si="2"/>
        <v>47.289999999999992</v>
      </c>
      <c r="L7" t="str">
        <f t="shared" si="1"/>
        <v>437-#18084848</v>
      </c>
    </row>
    <row r="8" spans="1:19" x14ac:dyDescent="0.3">
      <c r="A8" s="38">
        <v>44568</v>
      </c>
      <c r="B8" s="8">
        <v>146</v>
      </c>
      <c r="C8" s="8">
        <v>53</v>
      </c>
      <c r="D8" s="41">
        <v>18085251</v>
      </c>
      <c r="E8">
        <v>438</v>
      </c>
      <c r="F8" s="43">
        <v>12.56</v>
      </c>
      <c r="G8" s="1">
        <v>19.36</v>
      </c>
      <c r="H8" s="1">
        <v>4.1500000000000004</v>
      </c>
      <c r="I8" s="1"/>
      <c r="J8" s="2">
        <f t="shared" ref="J8:J31" si="3">G8-H8</f>
        <v>15.209999999999999</v>
      </c>
      <c r="K8" s="2">
        <f t="shared" si="2"/>
        <v>62.499999999999993</v>
      </c>
      <c r="L8" t="str">
        <f t="shared" si="1"/>
        <v>438-#18085251</v>
      </c>
    </row>
    <row r="9" spans="1:19" x14ac:dyDescent="0.3">
      <c r="A9" s="38">
        <v>44569</v>
      </c>
      <c r="B9" s="8">
        <v>79</v>
      </c>
      <c r="C9" s="8">
        <v>47</v>
      </c>
      <c r="D9" s="41">
        <v>18087884</v>
      </c>
      <c r="E9">
        <v>439</v>
      </c>
      <c r="F9" s="43">
        <v>20.48</v>
      </c>
      <c r="G9" s="1">
        <v>27.68</v>
      </c>
      <c r="H9" s="1">
        <v>3.42</v>
      </c>
      <c r="I9" s="1"/>
      <c r="J9" s="2">
        <f t="shared" si="3"/>
        <v>24.259999999999998</v>
      </c>
      <c r="K9" s="2">
        <f t="shared" si="2"/>
        <v>86.759999999999991</v>
      </c>
      <c r="L9" t="str">
        <f t="shared" si="1"/>
        <v>439-#18087884</v>
      </c>
    </row>
    <row r="10" spans="1:19" x14ac:dyDescent="0.3">
      <c r="A10" s="38">
        <v>44570</v>
      </c>
      <c r="B10" s="8">
        <v>12</v>
      </c>
      <c r="C10" s="8">
        <v>8</v>
      </c>
      <c r="D10" s="41">
        <v>18114189</v>
      </c>
      <c r="E10">
        <v>440</v>
      </c>
      <c r="F10" s="43">
        <v>0.74</v>
      </c>
      <c r="G10" s="1">
        <v>6.95</v>
      </c>
      <c r="H10" s="1">
        <v>3.72</v>
      </c>
      <c r="I10" s="1"/>
      <c r="J10" s="2">
        <f t="shared" si="3"/>
        <v>3.23</v>
      </c>
      <c r="K10" s="2">
        <f t="shared" si="2"/>
        <v>89.99</v>
      </c>
      <c r="L10" t="str">
        <f t="shared" si="1"/>
        <v>440-#18114189</v>
      </c>
    </row>
    <row r="11" spans="1:19" x14ac:dyDescent="0.3">
      <c r="A11" s="38">
        <v>44571</v>
      </c>
      <c r="B11" s="8">
        <v>134</v>
      </c>
      <c r="C11" s="8">
        <v>13</v>
      </c>
      <c r="D11" s="41">
        <v>18120378</v>
      </c>
      <c r="E11">
        <v>441</v>
      </c>
      <c r="F11" s="43">
        <v>11.55</v>
      </c>
      <c r="G11" s="1">
        <v>19.09</v>
      </c>
      <c r="H11" s="1">
        <v>3.79</v>
      </c>
      <c r="I11" s="1"/>
      <c r="J11" s="2">
        <f t="shared" si="3"/>
        <v>15.3</v>
      </c>
      <c r="K11" s="2">
        <f t="shared" si="2"/>
        <v>105.28999999999999</v>
      </c>
      <c r="L11" t="str">
        <f t="shared" si="1"/>
        <v>441-#18120378</v>
      </c>
    </row>
    <row r="12" spans="1:19" x14ac:dyDescent="0.3">
      <c r="A12" s="38">
        <v>44572</v>
      </c>
      <c r="B12" s="8">
        <v>207</v>
      </c>
      <c r="C12" s="8">
        <v>67</v>
      </c>
      <c r="D12" s="41">
        <v>18127715</v>
      </c>
      <c r="E12">
        <v>442</v>
      </c>
      <c r="F12" s="43">
        <v>15.47</v>
      </c>
      <c r="G12" s="1">
        <v>23.2</v>
      </c>
      <c r="H12" s="1">
        <v>3.76</v>
      </c>
      <c r="I12" s="1"/>
      <c r="J12" s="2">
        <f t="shared" si="3"/>
        <v>19.439999999999998</v>
      </c>
      <c r="K12" s="2">
        <f t="shared" si="2"/>
        <v>124.72999999999999</v>
      </c>
      <c r="L12" t="str">
        <f t="shared" si="1"/>
        <v>442-#18127715</v>
      </c>
    </row>
    <row r="13" spans="1:19" x14ac:dyDescent="0.3">
      <c r="A13" s="38">
        <v>44573</v>
      </c>
      <c r="B13" s="8">
        <v>1</v>
      </c>
      <c r="C13" s="8">
        <v>1</v>
      </c>
      <c r="D13" s="41">
        <v>18141822</v>
      </c>
      <c r="E13">
        <v>443</v>
      </c>
      <c r="F13" s="43">
        <v>0.88</v>
      </c>
      <c r="G13" s="1">
        <v>7.1</v>
      </c>
      <c r="H13" s="1">
        <v>3.48</v>
      </c>
      <c r="I13" s="1"/>
      <c r="J13" s="2">
        <f t="shared" si="3"/>
        <v>3.6199999999999997</v>
      </c>
      <c r="K13" s="2">
        <f t="shared" si="2"/>
        <v>128.35</v>
      </c>
      <c r="L13" t="str">
        <f t="shared" si="1"/>
        <v>443-#18141822</v>
      </c>
    </row>
    <row r="14" spans="1:19" x14ac:dyDescent="0.3">
      <c r="A14" s="38">
        <v>44574</v>
      </c>
      <c r="B14" s="8">
        <v>111</v>
      </c>
      <c r="C14" s="8">
        <v>34</v>
      </c>
      <c r="D14" s="41">
        <v>18143576</v>
      </c>
      <c r="E14">
        <v>444</v>
      </c>
      <c r="F14" s="43">
        <v>13.78</v>
      </c>
      <c r="G14" s="1">
        <v>22.22</v>
      </c>
      <c r="H14" s="1">
        <v>4.42</v>
      </c>
      <c r="I14" s="1"/>
      <c r="J14" s="2">
        <f t="shared" si="3"/>
        <v>17.799999999999997</v>
      </c>
      <c r="K14" s="2">
        <f t="shared" si="2"/>
        <v>146.14999999999998</v>
      </c>
      <c r="L14" t="str">
        <f t="shared" si="1"/>
        <v>444-#18143576</v>
      </c>
    </row>
    <row r="15" spans="1:19" x14ac:dyDescent="0.3">
      <c r="A15" s="38">
        <v>44575</v>
      </c>
      <c r="B15" s="8">
        <v>4</v>
      </c>
      <c r="C15" s="8">
        <v>4</v>
      </c>
      <c r="D15" s="41">
        <v>18146029</v>
      </c>
      <c r="E15">
        <v>445</v>
      </c>
      <c r="F15" s="43">
        <v>1.79</v>
      </c>
      <c r="G15" s="1">
        <v>8.0500000000000007</v>
      </c>
      <c r="H15" s="1">
        <v>3.48</v>
      </c>
      <c r="I15" s="1"/>
      <c r="J15" s="2">
        <f t="shared" si="3"/>
        <v>4.57</v>
      </c>
      <c r="K15" s="2">
        <f t="shared" si="2"/>
        <v>150.71999999999997</v>
      </c>
      <c r="L15" t="str">
        <f t="shared" si="1"/>
        <v>445-#18146029</v>
      </c>
    </row>
    <row r="16" spans="1:19" x14ac:dyDescent="0.3">
      <c r="A16" s="38">
        <v>44576</v>
      </c>
      <c r="B16" s="8">
        <v>43</v>
      </c>
      <c r="C16" s="8">
        <v>22</v>
      </c>
      <c r="D16" s="41">
        <v>18151206</v>
      </c>
      <c r="E16">
        <v>446</v>
      </c>
      <c r="F16" s="43">
        <v>5.53</v>
      </c>
      <c r="G16" s="1">
        <v>11.98</v>
      </c>
      <c r="H16" s="1">
        <v>3.48</v>
      </c>
      <c r="I16" s="1"/>
      <c r="J16" s="2">
        <f t="shared" si="3"/>
        <v>8.5</v>
      </c>
      <c r="K16" s="2">
        <f t="shared" si="2"/>
        <v>159.21999999999997</v>
      </c>
      <c r="L16" t="str">
        <f t="shared" si="1"/>
        <v>446-#18151206</v>
      </c>
    </row>
    <row r="17" spans="1:12" x14ac:dyDescent="0.3">
      <c r="A17" s="38">
        <v>44577</v>
      </c>
      <c r="B17" s="8">
        <v>20</v>
      </c>
      <c r="C17" s="8">
        <v>10</v>
      </c>
      <c r="D17" s="41">
        <v>18152067</v>
      </c>
      <c r="E17">
        <v>447</v>
      </c>
      <c r="F17" s="43">
        <v>7.02</v>
      </c>
      <c r="G17" s="1">
        <v>13.54</v>
      </c>
      <c r="H17" s="1">
        <v>3.42</v>
      </c>
      <c r="I17" s="1"/>
      <c r="J17" s="2">
        <f t="shared" si="3"/>
        <v>10.119999999999999</v>
      </c>
      <c r="K17" s="2">
        <f t="shared" si="2"/>
        <v>169.33999999999997</v>
      </c>
      <c r="L17" t="str">
        <f t="shared" si="1"/>
        <v>447-#18152067</v>
      </c>
    </row>
    <row r="18" spans="1:12" x14ac:dyDescent="0.3">
      <c r="A18" s="38">
        <v>44578</v>
      </c>
      <c r="B18" s="8">
        <v>15</v>
      </c>
      <c r="C18" s="8">
        <v>11</v>
      </c>
      <c r="D18" s="41">
        <v>18158903</v>
      </c>
      <c r="E18">
        <v>448</v>
      </c>
      <c r="F18" s="43">
        <v>4.91</v>
      </c>
      <c r="G18" s="1">
        <v>11.33</v>
      </c>
      <c r="H18" s="1">
        <v>3.42</v>
      </c>
      <c r="I18" s="1"/>
      <c r="J18" s="2">
        <f t="shared" si="3"/>
        <v>7.91</v>
      </c>
      <c r="K18" s="2">
        <f t="shared" si="2"/>
        <v>177.24999999999997</v>
      </c>
      <c r="L18" t="str">
        <f t="shared" si="1"/>
        <v>448-#18158903</v>
      </c>
    </row>
    <row r="19" spans="1:12" x14ac:dyDescent="0.3">
      <c r="A19" s="38">
        <v>44579</v>
      </c>
      <c r="B19" s="8">
        <v>2</v>
      </c>
      <c r="C19" s="8">
        <v>1</v>
      </c>
      <c r="D19" s="41">
        <v>18169857</v>
      </c>
      <c r="E19">
        <v>449</v>
      </c>
      <c r="F19" s="43">
        <v>1.18</v>
      </c>
      <c r="G19" s="1">
        <v>7.41</v>
      </c>
      <c r="H19" s="1">
        <v>3.86</v>
      </c>
      <c r="I19" s="1"/>
      <c r="J19" s="2">
        <f t="shared" si="3"/>
        <v>3.5500000000000003</v>
      </c>
      <c r="K19" s="2">
        <f t="shared" si="2"/>
        <v>180.79999999999998</v>
      </c>
      <c r="L19" t="str">
        <f t="shared" si="1"/>
        <v>449-#18169857</v>
      </c>
    </row>
    <row r="20" spans="1:12" x14ac:dyDescent="0.3">
      <c r="A20" s="38">
        <v>44580</v>
      </c>
      <c r="B20" s="8">
        <v>31</v>
      </c>
      <c r="C20" s="8">
        <v>20</v>
      </c>
      <c r="D20" s="41">
        <v>18177181</v>
      </c>
      <c r="E20">
        <v>450</v>
      </c>
      <c r="F20" s="43">
        <v>10.14</v>
      </c>
      <c r="G20" s="1">
        <v>16.82</v>
      </c>
      <c r="H20" s="1">
        <v>3.39</v>
      </c>
      <c r="I20" s="1"/>
      <c r="J20" s="2">
        <f t="shared" si="3"/>
        <v>13.43</v>
      </c>
      <c r="K20" s="2">
        <f t="shared" si="2"/>
        <v>194.23</v>
      </c>
      <c r="L20" t="str">
        <f t="shared" si="1"/>
        <v>450-#18177181</v>
      </c>
    </row>
    <row r="21" spans="1:12" x14ac:dyDescent="0.3">
      <c r="A21" s="38">
        <v>44581</v>
      </c>
      <c r="B21" s="8">
        <v>1</v>
      </c>
      <c r="C21" s="8">
        <v>1</v>
      </c>
      <c r="D21" s="41">
        <v>18187421</v>
      </c>
      <c r="E21">
        <v>451</v>
      </c>
      <c r="F21" s="43">
        <v>0.82</v>
      </c>
      <c r="G21" s="1">
        <v>7.03</v>
      </c>
      <c r="H21" s="1">
        <v>3.48</v>
      </c>
      <c r="I21" s="1"/>
      <c r="J21" s="2">
        <f t="shared" si="3"/>
        <v>3.5500000000000003</v>
      </c>
      <c r="K21" s="2">
        <f t="shared" si="2"/>
        <v>197.78</v>
      </c>
      <c r="L21" t="str">
        <f t="shared" si="1"/>
        <v>451-#18187421</v>
      </c>
    </row>
    <row r="22" spans="1:12" x14ac:dyDescent="0.3">
      <c r="A22" s="38">
        <v>44582</v>
      </c>
      <c r="B22" s="8">
        <v>820</v>
      </c>
      <c r="C22" s="8">
        <v>122</v>
      </c>
      <c r="D22" s="41">
        <v>18192511</v>
      </c>
      <c r="E22">
        <v>454</v>
      </c>
      <c r="F22" s="43">
        <v>62.93</v>
      </c>
      <c r="G22" s="1">
        <v>74.91</v>
      </c>
      <c r="H22" s="1">
        <v>10.85</v>
      </c>
      <c r="I22" s="1"/>
      <c r="J22" s="2">
        <f t="shared" si="3"/>
        <v>64.06</v>
      </c>
      <c r="K22" s="2">
        <f t="shared" si="2"/>
        <v>261.84000000000003</v>
      </c>
      <c r="L22" t="str">
        <f t="shared" si="1"/>
        <v>454-#18192511</v>
      </c>
    </row>
    <row r="23" spans="1:12" x14ac:dyDescent="0.3">
      <c r="A23" s="38">
        <v>44583</v>
      </c>
      <c r="B23" s="8">
        <v>82</v>
      </c>
      <c r="C23" s="8">
        <v>30</v>
      </c>
      <c r="D23" s="41">
        <v>18193493</v>
      </c>
      <c r="E23">
        <v>455</v>
      </c>
      <c r="F23" s="43">
        <v>15.76</v>
      </c>
      <c r="G23" s="1">
        <v>22.72</v>
      </c>
      <c r="H23" s="1">
        <v>3.86</v>
      </c>
      <c r="I23" s="1"/>
      <c r="J23" s="2">
        <f t="shared" si="3"/>
        <v>18.86</v>
      </c>
      <c r="K23" s="2">
        <f t="shared" si="2"/>
        <v>280.70000000000005</v>
      </c>
      <c r="L23" t="str">
        <f t="shared" si="1"/>
        <v>455-#18193493</v>
      </c>
    </row>
    <row r="24" spans="1:12" x14ac:dyDescent="0.3">
      <c r="A24" s="38">
        <v>44584</v>
      </c>
      <c r="B24" s="8">
        <v>19</v>
      </c>
      <c r="C24" s="8">
        <v>16</v>
      </c>
      <c r="D24" s="41">
        <v>18198143</v>
      </c>
      <c r="E24">
        <v>456</v>
      </c>
      <c r="F24" s="43">
        <v>3.29</v>
      </c>
      <c r="G24" s="1">
        <v>9.6300000000000008</v>
      </c>
      <c r="H24" s="1">
        <v>3.42</v>
      </c>
      <c r="I24" s="1"/>
      <c r="J24" s="2">
        <f t="shared" si="3"/>
        <v>6.2100000000000009</v>
      </c>
      <c r="K24" s="2">
        <f t="shared" si="2"/>
        <v>286.91000000000003</v>
      </c>
      <c r="L24" t="str">
        <f t="shared" si="1"/>
        <v>456-#18198143</v>
      </c>
    </row>
    <row r="25" spans="1:12" x14ac:dyDescent="0.3">
      <c r="A25" s="38">
        <v>44585</v>
      </c>
      <c r="B25" s="8">
        <v>1</v>
      </c>
      <c r="C25" s="8">
        <v>1</v>
      </c>
      <c r="D25" s="41">
        <v>18224250</v>
      </c>
      <c r="E25">
        <v>457</v>
      </c>
      <c r="F25" s="43">
        <v>1.65</v>
      </c>
      <c r="G25" s="1">
        <v>7.91</v>
      </c>
      <c r="H25" s="1">
        <v>3.86</v>
      </c>
      <c r="I25" s="1"/>
      <c r="J25" s="2">
        <f t="shared" si="3"/>
        <v>4.0500000000000007</v>
      </c>
      <c r="K25" s="2">
        <f t="shared" si="2"/>
        <v>290.96000000000004</v>
      </c>
      <c r="L25" t="str">
        <f t="shared" si="1"/>
        <v>457-#18224250</v>
      </c>
    </row>
    <row r="26" spans="1:12" x14ac:dyDescent="0.3">
      <c r="A26" s="38">
        <v>44586</v>
      </c>
      <c r="B26" s="8">
        <v>3</v>
      </c>
      <c r="C26" s="8">
        <v>3</v>
      </c>
      <c r="D26" s="41">
        <v>18227914</v>
      </c>
      <c r="E26">
        <v>458</v>
      </c>
      <c r="F26" s="43">
        <v>14.91</v>
      </c>
      <c r="G26" s="1">
        <v>21.83</v>
      </c>
      <c r="H26" s="1">
        <v>3.48</v>
      </c>
      <c r="I26" s="1"/>
      <c r="J26" s="2">
        <f t="shared" si="3"/>
        <v>18.349999999999998</v>
      </c>
      <c r="K26" s="2">
        <f t="shared" si="2"/>
        <v>309.31000000000006</v>
      </c>
      <c r="L26" t="str">
        <f t="shared" si="1"/>
        <v>458-#18227914</v>
      </c>
    </row>
    <row r="27" spans="1:12" x14ac:dyDescent="0.3">
      <c r="A27" s="38">
        <v>44587</v>
      </c>
      <c r="B27" s="8">
        <v>5</v>
      </c>
      <c r="C27" s="8">
        <v>4</v>
      </c>
      <c r="D27" s="41">
        <v>18243438</v>
      </c>
      <c r="E27">
        <v>459</v>
      </c>
      <c r="F27" s="43">
        <v>1.53</v>
      </c>
      <c r="G27" s="1">
        <v>7.78</v>
      </c>
      <c r="H27" s="1">
        <v>3.58</v>
      </c>
      <c r="I27" s="1"/>
      <c r="J27" s="2">
        <f t="shared" si="3"/>
        <v>4.2</v>
      </c>
      <c r="K27" s="2">
        <f t="shared" si="2"/>
        <v>313.51000000000005</v>
      </c>
      <c r="L27" t="str">
        <f t="shared" si="1"/>
        <v>459-#18243438</v>
      </c>
    </row>
    <row r="28" spans="1:12" x14ac:dyDescent="0.3">
      <c r="A28" s="38">
        <v>44588</v>
      </c>
      <c r="B28" s="8">
        <v>3</v>
      </c>
      <c r="C28" s="8">
        <v>15</v>
      </c>
      <c r="D28" s="41">
        <v>18247415</v>
      </c>
      <c r="E28">
        <v>460</v>
      </c>
      <c r="F28" s="43">
        <v>0.74</v>
      </c>
      <c r="G28" s="1">
        <v>6.95</v>
      </c>
      <c r="H28" s="1">
        <v>3.37</v>
      </c>
      <c r="I28" s="1"/>
      <c r="J28" s="2">
        <f t="shared" si="3"/>
        <v>3.58</v>
      </c>
      <c r="K28" s="2">
        <f t="shared" si="2"/>
        <v>317.09000000000003</v>
      </c>
      <c r="L28" t="str">
        <f t="shared" si="1"/>
        <v>460-#18247415</v>
      </c>
    </row>
    <row r="29" spans="1:12" x14ac:dyDescent="0.3">
      <c r="A29" s="38">
        <v>44589</v>
      </c>
      <c r="B29" s="8">
        <v>19</v>
      </c>
      <c r="C29" s="8">
        <v>3</v>
      </c>
      <c r="D29" s="41">
        <v>18258092</v>
      </c>
      <c r="E29">
        <v>461</v>
      </c>
      <c r="F29" s="43">
        <v>1.57</v>
      </c>
      <c r="G29" s="1">
        <v>7.82</v>
      </c>
      <c r="H29" s="1">
        <v>3.42</v>
      </c>
      <c r="I29" s="1"/>
      <c r="J29" s="2">
        <f t="shared" si="3"/>
        <v>4.4000000000000004</v>
      </c>
      <c r="K29" s="2">
        <f t="shared" si="2"/>
        <v>321.49</v>
      </c>
      <c r="L29" t="str">
        <f t="shared" si="1"/>
        <v>461-#18258092</v>
      </c>
    </row>
    <row r="30" spans="1:12" x14ac:dyDescent="0.3">
      <c r="A30" s="38">
        <v>44590</v>
      </c>
      <c r="B30" s="8">
        <v>4</v>
      </c>
      <c r="C30" s="8">
        <v>48</v>
      </c>
      <c r="D30" s="41">
        <v>18273145</v>
      </c>
      <c r="E30">
        <v>462</v>
      </c>
      <c r="F30" s="43">
        <v>1.46</v>
      </c>
      <c r="G30" s="1">
        <v>7.71</v>
      </c>
      <c r="H30" s="1">
        <v>3.42</v>
      </c>
      <c r="I30" s="1"/>
      <c r="J30" s="2">
        <f t="shared" si="3"/>
        <v>4.29</v>
      </c>
      <c r="K30" s="2">
        <f t="shared" si="2"/>
        <v>325.78000000000003</v>
      </c>
      <c r="L30" t="str">
        <f t="shared" si="1"/>
        <v>462-#18273145</v>
      </c>
    </row>
    <row r="31" spans="1:12" x14ac:dyDescent="0.3">
      <c r="A31" s="38">
        <v>44591</v>
      </c>
      <c r="B31" s="8">
        <v>135</v>
      </c>
      <c r="C31" s="8">
        <v>48</v>
      </c>
      <c r="D31" s="41">
        <v>18280347</v>
      </c>
      <c r="E31">
        <v>463</v>
      </c>
      <c r="F31" s="43">
        <v>11.71</v>
      </c>
      <c r="G31" s="1">
        <v>18.47</v>
      </c>
      <c r="H31" s="1">
        <v>3.37</v>
      </c>
      <c r="I31" s="1"/>
      <c r="J31" s="2">
        <f t="shared" si="3"/>
        <v>15.099999999999998</v>
      </c>
      <c r="K31" s="3">
        <f t="shared" si="2"/>
        <v>340.88000000000005</v>
      </c>
      <c r="L31" t="str">
        <f t="shared" si="1"/>
        <v>463-#18280347</v>
      </c>
    </row>
    <row r="32" spans="1:12" x14ac:dyDescent="0.3">
      <c r="A32" s="38">
        <v>44592</v>
      </c>
      <c r="B32" s="8">
        <v>34</v>
      </c>
      <c r="C32" s="8">
        <v>18</v>
      </c>
      <c r="D32" s="41">
        <v>18309703</v>
      </c>
      <c r="E32">
        <v>464</v>
      </c>
      <c r="F32" s="44">
        <v>8.0399999999999991</v>
      </c>
      <c r="G32" s="1">
        <v>14.61</v>
      </c>
      <c r="H32" s="1">
        <v>3.339</v>
      </c>
      <c r="I32" s="1"/>
      <c r="J32" s="2">
        <f>G32-H32</f>
        <v>11.270999999999999</v>
      </c>
      <c r="K32" s="2">
        <f>J32</f>
        <v>11.270999999999999</v>
      </c>
      <c r="L32" t="str">
        <f t="shared" si="1"/>
        <v>464-#18309703</v>
      </c>
    </row>
    <row r="33" spans="1:12" ht="14.4" customHeight="1" x14ac:dyDescent="0.3">
      <c r="A33" s="38">
        <v>44592</v>
      </c>
      <c r="B33" s="8">
        <v>38</v>
      </c>
      <c r="C33" s="8">
        <v>22</v>
      </c>
      <c r="D33" s="41">
        <v>18329685</v>
      </c>
      <c r="E33">
        <v>465</v>
      </c>
      <c r="F33" s="43">
        <v>2.4700000000000002</v>
      </c>
      <c r="G33" s="1">
        <v>8.77</v>
      </c>
      <c r="H33" s="1">
        <v>3.39</v>
      </c>
      <c r="I33" s="1"/>
      <c r="J33" s="2">
        <f>G33-H33</f>
        <v>5.379999999999999</v>
      </c>
      <c r="K33" s="2">
        <f t="shared" ref="K33:K38" si="4">K32+J33</f>
        <v>16.650999999999996</v>
      </c>
      <c r="L33" t="str">
        <f t="shared" si="1"/>
        <v>465-#18329685</v>
      </c>
    </row>
    <row r="34" spans="1:12" x14ac:dyDescent="0.3">
      <c r="A34" s="38">
        <v>44592</v>
      </c>
      <c r="B34" s="8">
        <v>84</v>
      </c>
      <c r="C34" s="8">
        <v>15</v>
      </c>
      <c r="D34" s="41">
        <v>18331644</v>
      </c>
      <c r="E34">
        <v>466</v>
      </c>
      <c r="F34" s="43">
        <v>19.66</v>
      </c>
      <c r="G34" s="1">
        <v>26.82</v>
      </c>
      <c r="H34" s="1">
        <v>3.79</v>
      </c>
      <c r="I34" s="1"/>
      <c r="J34" s="2">
        <f>G34-H34</f>
        <v>23.03</v>
      </c>
      <c r="K34" s="2">
        <f t="shared" si="4"/>
        <v>39.680999999999997</v>
      </c>
      <c r="L34" t="str">
        <f t="shared" ref="L34:L65" si="5">_xlfn.CONCAT(E34,$N$2,D34)</f>
        <v>466-#18331644</v>
      </c>
    </row>
    <row r="35" spans="1:12" x14ac:dyDescent="0.3">
      <c r="A35" s="38">
        <v>44598</v>
      </c>
      <c r="B35" s="8">
        <v>1</v>
      </c>
      <c r="C35" s="8">
        <v>1</v>
      </c>
      <c r="D35" s="41">
        <v>18347023</v>
      </c>
      <c r="E35">
        <v>467</v>
      </c>
      <c r="F35" s="43">
        <v>7.29</v>
      </c>
      <c r="G35" s="1">
        <v>13.83</v>
      </c>
      <c r="H35" s="1">
        <v>3.3370000000000002</v>
      </c>
      <c r="I35" s="1"/>
      <c r="J35" s="2">
        <f t="shared" ref="J35:J39" si="6">G35-H35</f>
        <v>10.493</v>
      </c>
      <c r="K35" s="2">
        <f t="shared" si="4"/>
        <v>50.173999999999999</v>
      </c>
      <c r="L35" t="str">
        <f t="shared" si="5"/>
        <v>467-#18347023</v>
      </c>
    </row>
    <row r="36" spans="1:12" x14ac:dyDescent="0.3">
      <c r="A36" s="39">
        <v>44598</v>
      </c>
      <c r="B36" s="8">
        <v>9</v>
      </c>
      <c r="C36" s="8">
        <v>6</v>
      </c>
      <c r="D36" s="41">
        <v>18351494</v>
      </c>
      <c r="E36">
        <v>468</v>
      </c>
      <c r="F36" s="43">
        <v>13.04</v>
      </c>
      <c r="G36" s="1">
        <v>19.86</v>
      </c>
      <c r="H36" s="1">
        <v>3.37</v>
      </c>
      <c r="I36" s="1"/>
      <c r="J36" s="2">
        <f t="shared" si="6"/>
        <v>16.489999999999998</v>
      </c>
      <c r="K36" s="2">
        <f t="shared" si="4"/>
        <v>66.664000000000001</v>
      </c>
      <c r="L36" t="str">
        <f t="shared" si="5"/>
        <v>468-#18351494</v>
      </c>
    </row>
    <row r="37" spans="1:12" x14ac:dyDescent="0.3">
      <c r="A37" s="38">
        <v>44598</v>
      </c>
      <c r="B37" s="8">
        <v>64</v>
      </c>
      <c r="C37" s="8">
        <v>21</v>
      </c>
      <c r="D37" s="41">
        <v>18351537</v>
      </c>
      <c r="E37">
        <v>469</v>
      </c>
      <c r="F37" s="43">
        <v>9.66</v>
      </c>
      <c r="G37" s="1">
        <v>16.32</v>
      </c>
      <c r="H37" s="1">
        <v>3.86</v>
      </c>
      <c r="I37" s="1"/>
      <c r="J37" s="2">
        <f t="shared" si="6"/>
        <v>12.46</v>
      </c>
      <c r="K37" s="2">
        <f t="shared" si="4"/>
        <v>79.123999999999995</v>
      </c>
      <c r="L37" t="str">
        <f t="shared" si="5"/>
        <v>469-#18351537</v>
      </c>
    </row>
    <row r="38" spans="1:12" x14ac:dyDescent="0.3">
      <c r="A38" s="38">
        <v>44600</v>
      </c>
      <c r="B38" s="8">
        <v>18</v>
      </c>
      <c r="C38" s="8">
        <v>11</v>
      </c>
      <c r="D38" s="41">
        <v>18364479</v>
      </c>
      <c r="E38">
        <v>470</v>
      </c>
      <c r="F38" s="43">
        <v>2.71</v>
      </c>
      <c r="G38" s="1">
        <v>9.02</v>
      </c>
      <c r="H38" s="1">
        <v>3.37</v>
      </c>
      <c r="I38" s="1"/>
      <c r="J38" s="2">
        <f t="shared" si="6"/>
        <v>5.6499999999999995</v>
      </c>
      <c r="K38" s="2">
        <f t="shared" si="4"/>
        <v>84.774000000000001</v>
      </c>
      <c r="L38" t="str">
        <f t="shared" si="5"/>
        <v>470-#18364479</v>
      </c>
    </row>
    <row r="39" spans="1:12" x14ac:dyDescent="0.3">
      <c r="A39" s="38">
        <v>44600</v>
      </c>
      <c r="B39" s="8">
        <v>163</v>
      </c>
      <c r="C39" s="8">
        <v>63</v>
      </c>
      <c r="D39" s="41">
        <v>18379839</v>
      </c>
      <c r="E39">
        <v>472</v>
      </c>
      <c r="F39" s="43">
        <v>33.409999999999997</v>
      </c>
      <c r="G39" s="1">
        <v>51.82</v>
      </c>
      <c r="H39" s="1">
        <v>7.95</v>
      </c>
      <c r="I39" s="1"/>
      <c r="J39" s="2">
        <f t="shared" si="6"/>
        <v>43.87</v>
      </c>
      <c r="K39" s="2">
        <f t="shared" ref="K39:K45" si="7">K38+J39</f>
        <v>128.64400000000001</v>
      </c>
      <c r="L39" t="str">
        <f t="shared" si="5"/>
        <v>472-#18379839</v>
      </c>
    </row>
    <row r="40" spans="1:12" x14ac:dyDescent="0.3">
      <c r="A40" s="38">
        <v>44601</v>
      </c>
      <c r="B40" s="8">
        <v>37</v>
      </c>
      <c r="C40" s="8">
        <v>25</v>
      </c>
      <c r="D40" s="41">
        <v>18387664</v>
      </c>
      <c r="E40">
        <v>473</v>
      </c>
      <c r="F40" s="43">
        <v>15.42</v>
      </c>
      <c r="G40" s="1">
        <v>22.36</v>
      </c>
      <c r="H40" s="1">
        <v>3.48</v>
      </c>
      <c r="I40" s="1"/>
      <c r="J40" s="2">
        <f>G40-H40</f>
        <v>18.88</v>
      </c>
      <c r="K40" s="2">
        <f t="shared" si="7"/>
        <v>147.524</v>
      </c>
      <c r="L40" t="str">
        <f t="shared" si="5"/>
        <v>473-#18387664</v>
      </c>
    </row>
    <row r="41" spans="1:12" x14ac:dyDescent="0.3">
      <c r="A41" s="38">
        <v>44602</v>
      </c>
      <c r="B41" s="8">
        <v>141</v>
      </c>
      <c r="C41" s="8">
        <v>23</v>
      </c>
      <c r="D41" s="41">
        <v>18403827</v>
      </c>
      <c r="E41">
        <v>474</v>
      </c>
      <c r="F41" s="43">
        <v>12.79</v>
      </c>
      <c r="G41" s="1">
        <v>19.600000000000001</v>
      </c>
      <c r="H41" s="1">
        <v>3.88</v>
      </c>
      <c r="I41" s="1"/>
      <c r="J41" s="2">
        <f>G41-H41</f>
        <v>15.720000000000002</v>
      </c>
      <c r="K41" s="2">
        <f t="shared" si="7"/>
        <v>163.244</v>
      </c>
      <c r="L41" t="str">
        <f t="shared" si="5"/>
        <v>474-#18403827</v>
      </c>
    </row>
    <row r="42" spans="1:12" x14ac:dyDescent="0.3">
      <c r="A42" s="38">
        <v>44604</v>
      </c>
      <c r="B42" s="8">
        <v>2</v>
      </c>
      <c r="C42" s="8">
        <v>2</v>
      </c>
      <c r="D42" s="41">
        <v>18409405</v>
      </c>
      <c r="E42">
        <v>475</v>
      </c>
      <c r="F42" s="43">
        <v>10.01</v>
      </c>
      <c r="G42" s="1">
        <v>16.68</v>
      </c>
      <c r="H42" s="1">
        <v>3.37</v>
      </c>
      <c r="I42" s="1"/>
      <c r="J42" s="2">
        <f>G42-H42</f>
        <v>13.309999999999999</v>
      </c>
      <c r="K42" s="2">
        <f t="shared" si="7"/>
        <v>176.554</v>
      </c>
      <c r="L42" t="str">
        <f t="shared" si="5"/>
        <v>475-#18409405</v>
      </c>
    </row>
    <row r="43" spans="1:12" x14ac:dyDescent="0.3">
      <c r="A43" s="38">
        <v>44604</v>
      </c>
      <c r="B43" s="8">
        <v>28</v>
      </c>
      <c r="C43" s="8">
        <v>10</v>
      </c>
      <c r="D43" s="41">
        <v>18417911</v>
      </c>
      <c r="E43">
        <v>476</v>
      </c>
      <c r="F43" s="43">
        <v>2.8</v>
      </c>
      <c r="G43" s="1">
        <v>9.11</v>
      </c>
      <c r="H43" s="1">
        <v>3.72</v>
      </c>
      <c r="I43" s="1"/>
      <c r="J43" s="2">
        <f t="shared" ref="J43:J58" si="8">G43-H43</f>
        <v>5.3899999999999988</v>
      </c>
      <c r="K43" s="2">
        <f t="shared" si="7"/>
        <v>181.94399999999999</v>
      </c>
      <c r="L43" t="str">
        <f t="shared" si="5"/>
        <v>476-#18417911</v>
      </c>
    </row>
    <row r="44" spans="1:12" x14ac:dyDescent="0.3">
      <c r="A44" s="38">
        <v>44605</v>
      </c>
      <c r="B44" s="8">
        <v>2</v>
      </c>
      <c r="C44" s="8">
        <v>1</v>
      </c>
      <c r="D44" s="41">
        <v>18426228</v>
      </c>
      <c r="E44">
        <v>477</v>
      </c>
      <c r="F44" s="43">
        <v>1.58</v>
      </c>
      <c r="G44" s="1">
        <v>7.83</v>
      </c>
      <c r="H44" s="1">
        <v>3.37</v>
      </c>
      <c r="I44" s="1"/>
      <c r="J44" s="2">
        <f t="shared" si="8"/>
        <v>4.46</v>
      </c>
      <c r="K44" s="2">
        <f t="shared" si="7"/>
        <v>186.404</v>
      </c>
      <c r="L44" t="str">
        <f t="shared" si="5"/>
        <v>477-#18426228</v>
      </c>
    </row>
    <row r="45" spans="1:12" x14ac:dyDescent="0.3">
      <c r="A45" s="38">
        <v>44606</v>
      </c>
      <c r="B45" s="8">
        <v>38</v>
      </c>
      <c r="C45" s="8">
        <v>11</v>
      </c>
      <c r="D45" s="41">
        <v>18429496</v>
      </c>
      <c r="E45">
        <v>478</v>
      </c>
      <c r="F45" s="43">
        <v>5.28</v>
      </c>
      <c r="G45" s="1">
        <v>11.72</v>
      </c>
      <c r="H45" s="1">
        <v>3.86</v>
      </c>
      <c r="I45" s="1"/>
      <c r="J45" s="2">
        <f t="shared" si="8"/>
        <v>7.8600000000000012</v>
      </c>
      <c r="K45" s="2">
        <f t="shared" si="7"/>
        <v>194.26400000000001</v>
      </c>
      <c r="L45" t="str">
        <f t="shared" si="5"/>
        <v>478-#18429496</v>
      </c>
    </row>
    <row r="46" spans="1:12" x14ac:dyDescent="0.3">
      <c r="A46" s="38">
        <v>44607</v>
      </c>
      <c r="B46" s="8">
        <v>42</v>
      </c>
      <c r="C46" s="8">
        <v>17</v>
      </c>
      <c r="D46" s="41">
        <v>18430213</v>
      </c>
      <c r="E46">
        <v>479</v>
      </c>
      <c r="F46" s="43">
        <v>7.64</v>
      </c>
      <c r="G46" s="1">
        <v>14.19</v>
      </c>
      <c r="H46" s="1">
        <v>3.72</v>
      </c>
      <c r="I46" s="1"/>
      <c r="J46" s="2">
        <f t="shared" si="8"/>
        <v>10.469999999999999</v>
      </c>
      <c r="K46" s="2">
        <f t="shared" ref="K46:K51" si="9">K45+J46</f>
        <v>204.73400000000001</v>
      </c>
      <c r="L46" t="str">
        <f t="shared" si="5"/>
        <v>479-#18430213</v>
      </c>
    </row>
    <row r="47" spans="1:12" x14ac:dyDescent="0.3">
      <c r="A47" s="38">
        <v>44607</v>
      </c>
      <c r="B47" s="8">
        <v>38</v>
      </c>
      <c r="C47" s="8">
        <v>28</v>
      </c>
      <c r="D47" s="41">
        <v>18436637</v>
      </c>
      <c r="E47">
        <v>480</v>
      </c>
      <c r="F47" s="43">
        <v>15.43</v>
      </c>
      <c r="G47" s="1">
        <v>26.91</v>
      </c>
      <c r="H47" s="1">
        <v>14.11</v>
      </c>
      <c r="I47" s="1"/>
      <c r="J47" s="2">
        <f t="shared" si="8"/>
        <v>12.8</v>
      </c>
      <c r="K47" s="2">
        <f t="shared" si="9"/>
        <v>217.53400000000002</v>
      </c>
      <c r="L47" t="str">
        <f t="shared" si="5"/>
        <v>480-#18436637</v>
      </c>
    </row>
    <row r="48" spans="1:12" x14ac:dyDescent="0.3">
      <c r="A48" s="38">
        <v>44607</v>
      </c>
      <c r="B48" s="8">
        <v>13</v>
      </c>
      <c r="C48" s="8">
        <v>6</v>
      </c>
      <c r="D48" s="41">
        <v>18439282</v>
      </c>
      <c r="E48">
        <v>481</v>
      </c>
      <c r="F48" s="43">
        <v>1.51</v>
      </c>
      <c r="G48" s="1">
        <v>7.76</v>
      </c>
      <c r="H48" s="1">
        <v>3.58</v>
      </c>
      <c r="I48" s="1"/>
      <c r="J48" s="2">
        <f t="shared" si="8"/>
        <v>4.18</v>
      </c>
      <c r="K48" s="2">
        <f t="shared" si="9"/>
        <v>221.71400000000003</v>
      </c>
      <c r="L48" t="str">
        <f t="shared" si="5"/>
        <v>481-#18439282</v>
      </c>
    </row>
    <row r="49" spans="1:12" x14ac:dyDescent="0.3">
      <c r="A49" s="38">
        <v>44608</v>
      </c>
      <c r="B49" s="8">
        <v>8</v>
      </c>
      <c r="C49" s="8">
        <v>3</v>
      </c>
      <c r="D49" s="41">
        <v>18455216</v>
      </c>
      <c r="E49">
        <v>482</v>
      </c>
      <c r="F49" s="43">
        <v>3.42</v>
      </c>
      <c r="G49" s="1">
        <v>9.76</v>
      </c>
      <c r="H49" s="1">
        <v>3.39</v>
      </c>
      <c r="I49" s="1"/>
      <c r="J49" s="2">
        <f t="shared" si="8"/>
        <v>6.3699999999999992</v>
      </c>
      <c r="K49" s="2">
        <f t="shared" si="9"/>
        <v>228.08400000000003</v>
      </c>
      <c r="L49" t="str">
        <f t="shared" si="5"/>
        <v>482-#18455216</v>
      </c>
    </row>
    <row r="50" spans="1:12" x14ac:dyDescent="0.3">
      <c r="A50" s="38">
        <v>44609</v>
      </c>
      <c r="B50" s="8">
        <v>4</v>
      </c>
      <c r="C50" s="8">
        <v>3</v>
      </c>
      <c r="D50" s="41">
        <v>18456305</v>
      </c>
      <c r="E50">
        <v>483</v>
      </c>
      <c r="F50" s="43">
        <v>1.02</v>
      </c>
      <c r="G50" s="1">
        <v>7.24</v>
      </c>
      <c r="H50" s="1">
        <v>3.86</v>
      </c>
      <c r="I50" s="1"/>
      <c r="J50" s="2">
        <f t="shared" si="8"/>
        <v>3.3800000000000003</v>
      </c>
      <c r="K50" s="2">
        <f t="shared" si="9"/>
        <v>231.46400000000003</v>
      </c>
      <c r="L50" t="str">
        <f t="shared" si="5"/>
        <v>483-#18456305</v>
      </c>
    </row>
    <row r="51" spans="1:12" x14ac:dyDescent="0.3">
      <c r="A51" s="38">
        <v>44610</v>
      </c>
      <c r="B51" s="8">
        <v>42</v>
      </c>
      <c r="C51" s="8">
        <v>25</v>
      </c>
      <c r="D51" s="41">
        <v>18504211</v>
      </c>
      <c r="E51">
        <v>485</v>
      </c>
      <c r="F51" s="43">
        <v>14.04</v>
      </c>
      <c r="G51" s="1">
        <v>20.91</v>
      </c>
      <c r="H51" s="1">
        <v>3.39</v>
      </c>
      <c r="I51" s="1"/>
      <c r="J51" s="2">
        <f t="shared" si="8"/>
        <v>17.52</v>
      </c>
      <c r="K51" s="2">
        <f t="shared" si="9"/>
        <v>248.98400000000004</v>
      </c>
      <c r="L51" t="str">
        <f t="shared" si="5"/>
        <v>485-#18504211</v>
      </c>
    </row>
    <row r="52" spans="1:12" x14ac:dyDescent="0.3">
      <c r="A52" s="38">
        <v>44614</v>
      </c>
      <c r="B52" s="8">
        <v>19</v>
      </c>
      <c r="C52" s="8">
        <v>10</v>
      </c>
      <c r="D52" s="41">
        <v>18510814</v>
      </c>
      <c r="E52">
        <v>486</v>
      </c>
      <c r="F52" s="43">
        <v>2.39</v>
      </c>
      <c r="G52" s="1">
        <v>8.68</v>
      </c>
      <c r="H52" s="1">
        <v>3.42</v>
      </c>
      <c r="I52" s="1"/>
      <c r="J52" s="2">
        <f t="shared" si="8"/>
        <v>5.26</v>
      </c>
      <c r="K52" s="2">
        <f t="shared" ref="K52:K58" si="10">K51+J52</f>
        <v>254.24400000000003</v>
      </c>
      <c r="L52" t="str">
        <f t="shared" si="5"/>
        <v>486-#18510814</v>
      </c>
    </row>
    <row r="53" spans="1:12" x14ac:dyDescent="0.3">
      <c r="A53" s="38">
        <v>44615</v>
      </c>
      <c r="B53" s="8">
        <v>20</v>
      </c>
      <c r="C53" s="8">
        <v>12</v>
      </c>
      <c r="D53" s="41">
        <v>18516594</v>
      </c>
      <c r="E53">
        <v>487</v>
      </c>
      <c r="F53" s="43">
        <v>2.92</v>
      </c>
      <c r="G53" s="1">
        <v>9.24</v>
      </c>
      <c r="H53" s="1">
        <v>3.86</v>
      </c>
      <c r="I53" s="1"/>
      <c r="J53" s="2">
        <f t="shared" si="8"/>
        <v>5.3800000000000008</v>
      </c>
      <c r="K53" s="2">
        <f t="shared" si="10"/>
        <v>259.62400000000002</v>
      </c>
      <c r="L53" t="str">
        <f t="shared" si="5"/>
        <v>487-#18516594</v>
      </c>
    </row>
    <row r="54" spans="1:12" x14ac:dyDescent="0.3">
      <c r="A54" s="38">
        <v>44616</v>
      </c>
      <c r="B54" s="8">
        <v>26</v>
      </c>
      <c r="C54" s="8">
        <v>10</v>
      </c>
      <c r="D54" s="41">
        <v>18519251</v>
      </c>
      <c r="E54">
        <v>488</v>
      </c>
      <c r="F54" s="43">
        <v>3.16</v>
      </c>
      <c r="G54" s="1">
        <v>9.49</v>
      </c>
      <c r="H54" s="1">
        <v>3.58</v>
      </c>
      <c r="I54" s="1"/>
      <c r="J54" s="2">
        <f t="shared" si="8"/>
        <v>5.91</v>
      </c>
      <c r="K54" s="2">
        <f t="shared" si="10"/>
        <v>265.53400000000005</v>
      </c>
      <c r="L54" t="str">
        <f t="shared" si="5"/>
        <v>488-#18519251</v>
      </c>
    </row>
    <row r="55" spans="1:12" x14ac:dyDescent="0.3">
      <c r="A55" s="38">
        <v>44617</v>
      </c>
      <c r="B55" s="8">
        <v>33</v>
      </c>
      <c r="C55" s="8">
        <v>20</v>
      </c>
      <c r="D55" s="41">
        <v>18526836</v>
      </c>
      <c r="E55">
        <v>489</v>
      </c>
      <c r="F55" s="43">
        <v>6.49</v>
      </c>
      <c r="G55" s="1">
        <v>12.99</v>
      </c>
      <c r="H55" s="1">
        <v>3.48</v>
      </c>
      <c r="I55" s="1"/>
      <c r="J55" s="2">
        <f t="shared" si="8"/>
        <v>9.51</v>
      </c>
      <c r="K55" s="2">
        <f t="shared" si="10"/>
        <v>275.04400000000004</v>
      </c>
      <c r="L55" t="str">
        <f t="shared" si="5"/>
        <v>489-#18526836</v>
      </c>
    </row>
    <row r="56" spans="1:12" x14ac:dyDescent="0.3">
      <c r="A56" s="38">
        <v>44619</v>
      </c>
      <c r="B56" s="8">
        <v>21</v>
      </c>
      <c r="C56" s="8">
        <v>3</v>
      </c>
      <c r="D56" s="41">
        <v>18545489</v>
      </c>
      <c r="E56">
        <v>490</v>
      </c>
      <c r="F56" s="43">
        <v>3.23</v>
      </c>
      <c r="G56" s="1">
        <v>9.56</v>
      </c>
      <c r="H56" s="1">
        <v>3.42</v>
      </c>
      <c r="I56" s="1"/>
      <c r="J56" s="2">
        <f t="shared" si="8"/>
        <v>6.1400000000000006</v>
      </c>
      <c r="K56" s="2">
        <f t="shared" si="10"/>
        <v>281.18400000000003</v>
      </c>
      <c r="L56" t="str">
        <f t="shared" si="5"/>
        <v>490-#18545489</v>
      </c>
    </row>
    <row r="57" spans="1:12" x14ac:dyDescent="0.3">
      <c r="A57" s="38">
        <v>44620</v>
      </c>
      <c r="B57" s="8">
        <v>59</v>
      </c>
      <c r="C57" s="8">
        <v>29</v>
      </c>
      <c r="D57" s="41">
        <v>18554242</v>
      </c>
      <c r="E57">
        <v>491</v>
      </c>
      <c r="F57" s="43">
        <v>11.02</v>
      </c>
      <c r="G57" s="1">
        <v>17.739999999999998</v>
      </c>
      <c r="H57" s="1">
        <v>3.86</v>
      </c>
      <c r="I57" s="1"/>
      <c r="J57" s="2">
        <f t="shared" si="8"/>
        <v>13.879999999999999</v>
      </c>
      <c r="K57" s="2">
        <f t="shared" si="10"/>
        <v>295.06400000000002</v>
      </c>
      <c r="L57" t="str">
        <f t="shared" si="5"/>
        <v>491-#18554242</v>
      </c>
    </row>
    <row r="58" spans="1:12" x14ac:dyDescent="0.3">
      <c r="A58" s="38">
        <v>44620</v>
      </c>
      <c r="B58" s="8">
        <v>53</v>
      </c>
      <c r="C58" s="8">
        <v>18</v>
      </c>
      <c r="D58" s="41">
        <v>18554826</v>
      </c>
      <c r="E58">
        <v>492</v>
      </c>
      <c r="F58" s="43">
        <v>4.8600000000000003</v>
      </c>
      <c r="G58" s="1">
        <v>12.06</v>
      </c>
      <c r="H58" s="1">
        <v>3.76</v>
      </c>
      <c r="I58" s="1"/>
      <c r="J58" s="2">
        <f t="shared" si="8"/>
        <v>8.3000000000000007</v>
      </c>
      <c r="K58" s="3">
        <f t="shared" si="10"/>
        <v>303.36400000000003</v>
      </c>
      <c r="L58" t="str">
        <f t="shared" si="5"/>
        <v>492-#18554826</v>
      </c>
    </row>
    <row r="59" spans="1:12" x14ac:dyDescent="0.3">
      <c r="A59" s="38">
        <v>44621</v>
      </c>
      <c r="B59" s="8">
        <v>34</v>
      </c>
      <c r="C59" s="8">
        <v>11</v>
      </c>
      <c r="D59" s="41">
        <v>18560446</v>
      </c>
      <c r="E59">
        <v>493</v>
      </c>
      <c r="F59" s="43">
        <v>6.71</v>
      </c>
      <c r="G59" s="1">
        <v>13.22</v>
      </c>
      <c r="H59" s="1">
        <v>3.42</v>
      </c>
      <c r="I59" s="1"/>
      <c r="J59" s="2">
        <f>G59-H59</f>
        <v>9.8000000000000007</v>
      </c>
      <c r="K59" s="2">
        <f>J59</f>
        <v>9.8000000000000007</v>
      </c>
      <c r="L59" t="str">
        <f t="shared" si="5"/>
        <v>493-#18560446</v>
      </c>
    </row>
    <row r="60" spans="1:12" x14ac:dyDescent="0.3">
      <c r="A60" s="38">
        <v>44621</v>
      </c>
      <c r="B60" s="8">
        <v>5</v>
      </c>
      <c r="C60" s="8">
        <v>3</v>
      </c>
      <c r="D60" s="41">
        <v>18562673</v>
      </c>
      <c r="E60">
        <v>494</v>
      </c>
      <c r="F60" s="43">
        <v>2.78</v>
      </c>
      <c r="G60" s="1">
        <v>9.09</v>
      </c>
      <c r="H60" s="1">
        <v>3.86</v>
      </c>
      <c r="I60" s="1"/>
      <c r="J60" s="2">
        <f>G60-H60</f>
        <v>5.23</v>
      </c>
      <c r="K60" s="2">
        <f t="shared" ref="K60:K66" si="11">K59+J60</f>
        <v>15.030000000000001</v>
      </c>
      <c r="L60" t="str">
        <f t="shared" si="5"/>
        <v>494-#18562673</v>
      </c>
    </row>
    <row r="61" spans="1:12" x14ac:dyDescent="0.3">
      <c r="A61" s="38">
        <v>44622</v>
      </c>
      <c r="B61" s="8">
        <v>8</v>
      </c>
      <c r="C61" s="8">
        <v>5</v>
      </c>
      <c r="D61" s="41">
        <v>18568031</v>
      </c>
      <c r="E61">
        <v>495</v>
      </c>
      <c r="F61" s="43">
        <v>4.22</v>
      </c>
      <c r="G61" s="1">
        <v>10.6</v>
      </c>
      <c r="H61" s="1">
        <v>3.86</v>
      </c>
      <c r="I61" s="1"/>
      <c r="J61" s="2">
        <f>G61-H61</f>
        <v>6.74</v>
      </c>
      <c r="K61" s="2">
        <f t="shared" si="11"/>
        <v>21.770000000000003</v>
      </c>
      <c r="L61" t="str">
        <f t="shared" si="5"/>
        <v>495-#18568031</v>
      </c>
    </row>
    <row r="62" spans="1:12" x14ac:dyDescent="0.3">
      <c r="A62" s="38">
        <v>44622</v>
      </c>
      <c r="B62" s="8">
        <v>1</v>
      </c>
      <c r="C62" s="8">
        <v>1</v>
      </c>
      <c r="D62" s="41">
        <v>18574456</v>
      </c>
      <c r="E62">
        <v>496</v>
      </c>
      <c r="F62" s="43">
        <v>0.74</v>
      </c>
      <c r="G62" s="1">
        <v>6.95</v>
      </c>
      <c r="H62" s="1">
        <v>3.48</v>
      </c>
      <c r="I62" s="1"/>
      <c r="J62" s="2">
        <f>G62-H62</f>
        <v>3.47</v>
      </c>
      <c r="K62" s="2">
        <f t="shared" si="11"/>
        <v>25.240000000000002</v>
      </c>
      <c r="L62" t="str">
        <f t="shared" si="5"/>
        <v>496-#18574456</v>
      </c>
    </row>
    <row r="63" spans="1:12" x14ac:dyDescent="0.3">
      <c r="A63" s="38">
        <v>44623</v>
      </c>
      <c r="B63" s="8">
        <v>6</v>
      </c>
      <c r="C63" s="8">
        <v>5</v>
      </c>
      <c r="D63" s="41">
        <v>18578399</v>
      </c>
      <c r="E63">
        <v>497</v>
      </c>
      <c r="F63" s="43">
        <v>4.59</v>
      </c>
      <c r="G63" s="1">
        <v>10.99</v>
      </c>
      <c r="H63" s="1">
        <v>3.58</v>
      </c>
      <c r="I63" s="1"/>
      <c r="J63" s="2">
        <f>G63-H63</f>
        <v>7.41</v>
      </c>
      <c r="K63" s="2">
        <f t="shared" si="11"/>
        <v>32.650000000000006</v>
      </c>
      <c r="L63" t="str">
        <f t="shared" si="5"/>
        <v>497-#18578399</v>
      </c>
    </row>
    <row r="64" spans="1:12" x14ac:dyDescent="0.3">
      <c r="A64" s="38">
        <v>44624</v>
      </c>
      <c r="B64" s="8">
        <v>20</v>
      </c>
      <c r="C64" s="8">
        <v>8</v>
      </c>
      <c r="D64" s="41">
        <v>18590763</v>
      </c>
      <c r="E64" t="s">
        <v>84</v>
      </c>
      <c r="F64" s="43">
        <v>1.99</v>
      </c>
      <c r="G64" s="1">
        <v>8.26</v>
      </c>
      <c r="H64" s="1">
        <v>3.48</v>
      </c>
      <c r="I64" s="1"/>
      <c r="J64" s="2">
        <f t="shared" ref="J64:J81" si="12">G64-H64</f>
        <v>4.7799999999999994</v>
      </c>
      <c r="K64" s="2">
        <f t="shared" si="11"/>
        <v>37.430000000000007</v>
      </c>
      <c r="L64" t="str">
        <f t="shared" si="5"/>
        <v>na-#18590763</v>
      </c>
    </row>
    <row r="65" spans="1:12" x14ac:dyDescent="0.3">
      <c r="A65" s="38">
        <v>44628</v>
      </c>
      <c r="B65" s="8">
        <v>4</v>
      </c>
      <c r="C65" s="8">
        <v>3</v>
      </c>
      <c r="D65" s="41">
        <v>18622126</v>
      </c>
      <c r="E65">
        <v>498</v>
      </c>
      <c r="F65" s="43">
        <v>11.2</v>
      </c>
      <c r="G65" s="1">
        <v>17.93</v>
      </c>
      <c r="H65" s="1">
        <v>3.48</v>
      </c>
      <c r="I65" s="1"/>
      <c r="J65" s="2">
        <f t="shared" si="12"/>
        <v>14.45</v>
      </c>
      <c r="K65" s="2">
        <f t="shared" si="11"/>
        <v>51.88000000000001</v>
      </c>
      <c r="L65" t="str">
        <f t="shared" si="5"/>
        <v>498-#18622126</v>
      </c>
    </row>
    <row r="66" spans="1:12" x14ac:dyDescent="0.3">
      <c r="A66" s="38">
        <v>44630</v>
      </c>
      <c r="B66" s="8">
        <v>132</v>
      </c>
      <c r="C66" s="8">
        <v>37</v>
      </c>
      <c r="D66" s="41">
        <v>18641182</v>
      </c>
      <c r="E66">
        <v>499</v>
      </c>
      <c r="F66" s="43">
        <v>1.7</v>
      </c>
      <c r="G66" s="1">
        <v>18.46</v>
      </c>
      <c r="H66" s="1">
        <v>3.99</v>
      </c>
      <c r="I66" s="1"/>
      <c r="J66" s="2">
        <f t="shared" si="12"/>
        <v>14.47</v>
      </c>
      <c r="K66" s="2">
        <f t="shared" si="11"/>
        <v>66.350000000000009</v>
      </c>
      <c r="L66" t="str">
        <f t="shared" ref="L66:L97" si="13">_xlfn.CONCAT(E66,$N$2,D66)</f>
        <v>499-#18641182</v>
      </c>
    </row>
    <row r="67" spans="1:12" x14ac:dyDescent="0.3">
      <c r="A67" s="38">
        <v>44633</v>
      </c>
      <c r="B67" s="8">
        <v>20</v>
      </c>
      <c r="C67" s="8">
        <v>5</v>
      </c>
      <c r="D67" s="41">
        <v>18659888</v>
      </c>
      <c r="E67">
        <v>500</v>
      </c>
      <c r="F67" s="43">
        <v>7.14</v>
      </c>
      <c r="G67" s="1">
        <v>13.67</v>
      </c>
      <c r="H67" s="1">
        <v>3.48</v>
      </c>
      <c r="I67" s="1"/>
      <c r="J67" s="2">
        <f t="shared" si="12"/>
        <v>10.19</v>
      </c>
      <c r="K67" s="2">
        <f t="shared" ref="K67:K81" si="14">K66+J67</f>
        <v>76.540000000000006</v>
      </c>
      <c r="L67" t="str">
        <f t="shared" si="13"/>
        <v>500-#18659888</v>
      </c>
    </row>
    <row r="68" spans="1:12" x14ac:dyDescent="0.3">
      <c r="A68" s="38">
        <v>44633</v>
      </c>
      <c r="B68" s="8">
        <v>2</v>
      </c>
      <c r="C68" s="8">
        <v>2</v>
      </c>
      <c r="D68" s="41">
        <v>18665074</v>
      </c>
      <c r="E68">
        <v>501</v>
      </c>
      <c r="F68" s="43">
        <v>2.1</v>
      </c>
      <c r="G68" s="1">
        <v>8.3800000000000008</v>
      </c>
      <c r="H68" s="1">
        <v>3.37</v>
      </c>
      <c r="I68" s="1"/>
      <c r="J68" s="2">
        <f t="shared" si="12"/>
        <v>5.0100000000000007</v>
      </c>
      <c r="K68" s="2">
        <f t="shared" si="14"/>
        <v>81.550000000000011</v>
      </c>
      <c r="L68" t="str">
        <f t="shared" si="13"/>
        <v>501-#18665074</v>
      </c>
    </row>
    <row r="69" spans="1:12" x14ac:dyDescent="0.3">
      <c r="A69" s="38">
        <v>44634</v>
      </c>
      <c r="B69" s="8">
        <v>476</v>
      </c>
      <c r="C69" s="8">
        <v>80</v>
      </c>
      <c r="D69" s="41">
        <v>18674847</v>
      </c>
      <c r="E69">
        <v>502</v>
      </c>
      <c r="F69" s="43">
        <v>36.69</v>
      </c>
      <c r="G69" s="1">
        <v>46.27</v>
      </c>
      <c r="H69" s="1">
        <v>4.42</v>
      </c>
      <c r="I69" s="1"/>
      <c r="J69" s="2">
        <f t="shared" si="12"/>
        <v>41.85</v>
      </c>
      <c r="K69" s="2">
        <f t="shared" si="14"/>
        <v>123.4</v>
      </c>
      <c r="L69" t="str">
        <f t="shared" si="13"/>
        <v>502-#18674847</v>
      </c>
    </row>
    <row r="70" spans="1:12" x14ac:dyDescent="0.3">
      <c r="A70" s="38">
        <v>44634</v>
      </c>
      <c r="B70" s="8">
        <v>1</v>
      </c>
      <c r="C70" s="8">
        <v>1</v>
      </c>
      <c r="D70" s="41">
        <v>18674950</v>
      </c>
      <c r="E70">
        <v>503</v>
      </c>
      <c r="F70" s="43">
        <v>1.17</v>
      </c>
      <c r="G70" s="1">
        <v>7.4</v>
      </c>
      <c r="H70" s="1">
        <v>3.48</v>
      </c>
      <c r="I70" s="1"/>
      <c r="J70" s="2">
        <f t="shared" si="12"/>
        <v>3.9200000000000004</v>
      </c>
      <c r="K70" s="2">
        <f t="shared" si="14"/>
        <v>127.32000000000001</v>
      </c>
      <c r="L70" t="str">
        <f t="shared" si="13"/>
        <v>503-#18674950</v>
      </c>
    </row>
    <row r="71" spans="1:12" x14ac:dyDescent="0.3">
      <c r="A71" s="38">
        <v>44636</v>
      </c>
      <c r="B71" s="8">
        <v>63</v>
      </c>
      <c r="C71" s="8">
        <v>20</v>
      </c>
      <c r="D71" s="41">
        <v>18686902</v>
      </c>
      <c r="E71">
        <v>504</v>
      </c>
      <c r="F71" s="43">
        <v>12.09</v>
      </c>
      <c r="G71" s="1">
        <v>18.87</v>
      </c>
      <c r="H71" s="1">
        <v>3.81</v>
      </c>
      <c r="I71" s="1"/>
      <c r="J71" s="2">
        <f t="shared" si="12"/>
        <v>15.06</v>
      </c>
      <c r="K71" s="2">
        <f t="shared" si="14"/>
        <v>142.38</v>
      </c>
      <c r="L71" t="str">
        <f t="shared" si="13"/>
        <v>504-#18686902</v>
      </c>
    </row>
    <row r="72" spans="1:12" x14ac:dyDescent="0.3">
      <c r="A72" s="38">
        <v>44638</v>
      </c>
      <c r="B72" s="8">
        <v>7</v>
      </c>
      <c r="C72" s="8">
        <v>3</v>
      </c>
      <c r="D72" s="41">
        <v>18704298</v>
      </c>
      <c r="E72">
        <v>505</v>
      </c>
      <c r="F72" s="43">
        <v>10.66</v>
      </c>
      <c r="G72" s="1">
        <v>19.47</v>
      </c>
      <c r="H72" s="1">
        <v>3.42</v>
      </c>
      <c r="I72" s="1"/>
      <c r="J72" s="2">
        <f t="shared" si="12"/>
        <v>16.049999999999997</v>
      </c>
      <c r="K72" s="2">
        <f t="shared" si="14"/>
        <v>158.43</v>
      </c>
      <c r="L72" t="str">
        <f t="shared" si="13"/>
        <v>505-#18704298</v>
      </c>
    </row>
    <row r="73" spans="1:12" x14ac:dyDescent="0.3">
      <c r="A73" s="38">
        <v>44638</v>
      </c>
      <c r="B73" s="8">
        <v>20</v>
      </c>
      <c r="C73" s="8">
        <v>14</v>
      </c>
      <c r="D73" s="41">
        <v>18706736</v>
      </c>
      <c r="E73">
        <v>506</v>
      </c>
      <c r="F73" s="43">
        <v>7.89</v>
      </c>
      <c r="G73" s="1">
        <v>18.87</v>
      </c>
      <c r="H73" s="1">
        <v>3.37</v>
      </c>
      <c r="I73" s="1"/>
      <c r="J73" s="2">
        <f t="shared" si="12"/>
        <v>15.5</v>
      </c>
      <c r="K73" s="2">
        <f t="shared" si="14"/>
        <v>173.93</v>
      </c>
      <c r="L73" t="str">
        <f t="shared" si="13"/>
        <v>506-#18706736</v>
      </c>
    </row>
    <row r="74" spans="1:12" x14ac:dyDescent="0.3">
      <c r="A74" s="38">
        <v>44645</v>
      </c>
      <c r="B74" s="8">
        <v>3</v>
      </c>
      <c r="C74" s="8">
        <v>3</v>
      </c>
      <c r="D74" s="41">
        <v>18755556</v>
      </c>
      <c r="E74">
        <v>507</v>
      </c>
      <c r="F74" s="43">
        <v>1.45</v>
      </c>
      <c r="G74" s="1">
        <v>7.7</v>
      </c>
      <c r="H74" s="1">
        <v>3.86</v>
      </c>
      <c r="I74" s="1"/>
      <c r="J74" s="2">
        <f t="shared" si="12"/>
        <v>3.8400000000000003</v>
      </c>
      <c r="K74" s="2">
        <f t="shared" si="14"/>
        <v>177.77</v>
      </c>
      <c r="L74" t="str">
        <f t="shared" si="13"/>
        <v>507-#18755556</v>
      </c>
    </row>
    <row r="75" spans="1:12" x14ac:dyDescent="0.3">
      <c r="A75" s="38">
        <v>44645</v>
      </c>
      <c r="B75" s="8">
        <v>7</v>
      </c>
      <c r="C75" s="8">
        <v>5</v>
      </c>
      <c r="D75" s="41">
        <v>18761158</v>
      </c>
      <c r="E75">
        <v>508</v>
      </c>
      <c r="F75" s="43">
        <v>3.08</v>
      </c>
      <c r="G75" s="1">
        <v>9.41</v>
      </c>
      <c r="H75" s="1">
        <v>3.42</v>
      </c>
      <c r="I75" s="1"/>
      <c r="J75" s="2">
        <f t="shared" si="12"/>
        <v>5.99</v>
      </c>
      <c r="K75" s="2">
        <f t="shared" si="14"/>
        <v>183.76000000000002</v>
      </c>
      <c r="L75" t="str">
        <f t="shared" si="13"/>
        <v>508-#18761158</v>
      </c>
    </row>
    <row r="76" spans="1:12" x14ac:dyDescent="0.3">
      <c r="A76" s="38">
        <v>44648</v>
      </c>
      <c r="B76" s="8">
        <v>1</v>
      </c>
      <c r="C76" s="8">
        <v>1</v>
      </c>
      <c r="D76" s="41">
        <v>18783152</v>
      </c>
      <c r="E76">
        <v>509</v>
      </c>
      <c r="F76" s="43">
        <v>0.63</v>
      </c>
      <c r="G76" s="1">
        <v>6.83</v>
      </c>
      <c r="H76" s="1">
        <v>3.42</v>
      </c>
      <c r="I76" s="1"/>
      <c r="J76" s="2">
        <f t="shared" si="12"/>
        <v>3.41</v>
      </c>
      <c r="K76" s="2">
        <f t="shared" si="14"/>
        <v>187.17000000000002</v>
      </c>
      <c r="L76" t="str">
        <f t="shared" si="13"/>
        <v>509-#18783152</v>
      </c>
    </row>
    <row r="77" spans="1:12" x14ac:dyDescent="0.3">
      <c r="A77" s="38">
        <v>44649</v>
      </c>
      <c r="B77" s="8">
        <v>15</v>
      </c>
      <c r="C77" s="8">
        <v>8</v>
      </c>
      <c r="D77" s="41">
        <v>18786581</v>
      </c>
      <c r="E77">
        <v>510</v>
      </c>
      <c r="F77" s="43">
        <v>4.5999999999999996</v>
      </c>
      <c r="G77" s="1">
        <v>11</v>
      </c>
      <c r="H77" s="1">
        <v>3.37</v>
      </c>
      <c r="I77" s="1"/>
      <c r="J77" s="2">
        <f t="shared" si="12"/>
        <v>7.63</v>
      </c>
      <c r="K77" s="2">
        <f t="shared" si="14"/>
        <v>194.8</v>
      </c>
      <c r="L77" t="str">
        <f t="shared" si="13"/>
        <v>510-#18786581</v>
      </c>
    </row>
    <row r="78" spans="1:12" x14ac:dyDescent="0.3">
      <c r="A78" s="38">
        <v>44650</v>
      </c>
      <c r="B78" s="8">
        <v>2</v>
      </c>
      <c r="C78" s="8">
        <v>1</v>
      </c>
      <c r="D78" s="41">
        <v>18794846</v>
      </c>
      <c r="E78">
        <v>511</v>
      </c>
      <c r="F78" s="43">
        <v>0.7</v>
      </c>
      <c r="G78" s="1">
        <v>6.91</v>
      </c>
      <c r="H78" s="1">
        <v>3.86</v>
      </c>
      <c r="I78" s="1"/>
      <c r="J78" s="2">
        <f t="shared" si="12"/>
        <v>3.0500000000000003</v>
      </c>
      <c r="K78" s="2">
        <f t="shared" si="14"/>
        <v>197.85000000000002</v>
      </c>
      <c r="L78" t="str">
        <f t="shared" si="13"/>
        <v>511-#18794846</v>
      </c>
    </row>
    <row r="79" spans="1:12" x14ac:dyDescent="0.3">
      <c r="A79" s="38">
        <v>44651</v>
      </c>
      <c r="B79" s="8">
        <v>3</v>
      </c>
      <c r="C79" s="8">
        <v>3</v>
      </c>
      <c r="D79" s="41">
        <v>18801937</v>
      </c>
      <c r="E79">
        <v>512</v>
      </c>
      <c r="F79" s="43">
        <v>2.16</v>
      </c>
      <c r="G79" s="1">
        <v>8.44</v>
      </c>
      <c r="H79" s="1">
        <v>3.39</v>
      </c>
      <c r="I79" s="1"/>
      <c r="J79" s="2">
        <f t="shared" si="12"/>
        <v>5.0499999999999989</v>
      </c>
      <c r="K79" s="2">
        <f t="shared" si="14"/>
        <v>202.90000000000003</v>
      </c>
      <c r="L79" t="str">
        <f t="shared" si="13"/>
        <v>512-#18801937</v>
      </c>
    </row>
    <row r="80" spans="1:12" x14ac:dyDescent="0.3">
      <c r="A80" s="38">
        <v>44651</v>
      </c>
      <c r="B80" s="8">
        <v>14</v>
      </c>
      <c r="C80" s="8">
        <v>10</v>
      </c>
      <c r="D80" s="41">
        <v>18803484</v>
      </c>
      <c r="E80">
        <v>513</v>
      </c>
      <c r="F80" s="43">
        <v>0.79</v>
      </c>
      <c r="G80" s="1">
        <v>7</v>
      </c>
      <c r="H80" s="1">
        <v>3.86</v>
      </c>
      <c r="I80" s="1"/>
      <c r="J80" s="2">
        <f t="shared" si="12"/>
        <v>3.14</v>
      </c>
      <c r="K80" s="2">
        <f t="shared" si="14"/>
        <v>206.04000000000002</v>
      </c>
      <c r="L80" t="str">
        <f t="shared" si="13"/>
        <v>513-#18803484</v>
      </c>
    </row>
    <row r="81" spans="1:12" x14ac:dyDescent="0.3">
      <c r="A81" s="38">
        <v>44651</v>
      </c>
      <c r="B81" s="8">
        <v>7</v>
      </c>
      <c r="C81" s="8">
        <v>5</v>
      </c>
      <c r="D81" s="41">
        <v>18809765</v>
      </c>
      <c r="E81">
        <v>514</v>
      </c>
      <c r="F81" s="43">
        <v>4.51</v>
      </c>
      <c r="G81" s="1">
        <v>10.91</v>
      </c>
      <c r="H81" s="1">
        <v>3.39</v>
      </c>
      <c r="I81" s="1"/>
      <c r="J81" s="2">
        <f t="shared" si="12"/>
        <v>7.52</v>
      </c>
      <c r="K81" s="3">
        <f t="shared" si="14"/>
        <v>213.56000000000003</v>
      </c>
      <c r="L81" t="str">
        <f t="shared" si="13"/>
        <v>514-#18809765</v>
      </c>
    </row>
    <row r="82" spans="1:12" x14ac:dyDescent="0.3">
      <c r="A82" s="40">
        <v>44652</v>
      </c>
      <c r="B82" s="8">
        <v>5</v>
      </c>
      <c r="C82" s="8">
        <v>2</v>
      </c>
      <c r="D82" s="41">
        <v>18817270</v>
      </c>
      <c r="E82">
        <v>515</v>
      </c>
      <c r="F82" s="43">
        <v>0.71</v>
      </c>
      <c r="G82" s="1">
        <v>6.92</v>
      </c>
      <c r="H82" s="1">
        <v>3.86</v>
      </c>
      <c r="I82" s="1"/>
      <c r="J82" s="2">
        <f>G82-H82</f>
        <v>3.06</v>
      </c>
      <c r="K82" s="2">
        <f>J82</f>
        <v>3.06</v>
      </c>
      <c r="L82" t="str">
        <f t="shared" si="13"/>
        <v>515-#18817270</v>
      </c>
    </row>
    <row r="83" spans="1:12" x14ac:dyDescent="0.3">
      <c r="A83" s="40">
        <v>44652</v>
      </c>
      <c r="B83" s="8">
        <v>48</v>
      </c>
      <c r="C83" s="8">
        <v>21</v>
      </c>
      <c r="D83" s="41">
        <v>18818049</v>
      </c>
      <c r="E83">
        <v>516</v>
      </c>
      <c r="F83" s="43">
        <v>15.43</v>
      </c>
      <c r="G83" s="1">
        <v>23.16</v>
      </c>
      <c r="H83" s="1">
        <v>3.81</v>
      </c>
      <c r="I83" s="1"/>
      <c r="J83" s="2">
        <f>G83-H83</f>
        <v>19.350000000000001</v>
      </c>
      <c r="K83" s="2">
        <f>K82+J83</f>
        <v>22.41</v>
      </c>
      <c r="L83" t="str">
        <f t="shared" si="13"/>
        <v>516-#18818049</v>
      </c>
    </row>
    <row r="84" spans="1:12" x14ac:dyDescent="0.3">
      <c r="A84" s="40">
        <v>44652</v>
      </c>
      <c r="B84" s="8">
        <v>13</v>
      </c>
      <c r="C84" s="8">
        <v>4</v>
      </c>
      <c r="D84" s="41">
        <v>18818346</v>
      </c>
      <c r="E84">
        <v>517</v>
      </c>
      <c r="F84" s="43">
        <v>1.94</v>
      </c>
      <c r="G84" s="1">
        <v>8.2100000000000009</v>
      </c>
      <c r="H84" s="1">
        <v>3.37</v>
      </c>
      <c r="I84" s="1"/>
      <c r="J84" s="2">
        <f>G84-H84</f>
        <v>4.8400000000000007</v>
      </c>
      <c r="K84" s="2">
        <f>K83+J84</f>
        <v>27.25</v>
      </c>
      <c r="L84" t="str">
        <f t="shared" si="13"/>
        <v>517-#18818346</v>
      </c>
    </row>
    <row r="85" spans="1:12" x14ac:dyDescent="0.3">
      <c r="A85" s="40">
        <v>44653</v>
      </c>
      <c r="B85" s="8">
        <v>18</v>
      </c>
      <c r="C85" s="8">
        <v>9</v>
      </c>
      <c r="D85" s="41">
        <v>18824071</v>
      </c>
      <c r="E85">
        <v>518</v>
      </c>
      <c r="F85" s="43">
        <v>19.36</v>
      </c>
      <c r="G85" s="1">
        <v>25.88</v>
      </c>
      <c r="H85" s="1">
        <v>3.86</v>
      </c>
      <c r="I85" s="1"/>
      <c r="J85" s="2">
        <f>G85-H85</f>
        <v>22.02</v>
      </c>
      <c r="K85" s="2">
        <f>K84+J85</f>
        <v>49.269999999999996</v>
      </c>
      <c r="L85" t="str">
        <f t="shared" si="13"/>
        <v>518-#18824071</v>
      </c>
    </row>
    <row r="86" spans="1:12" x14ac:dyDescent="0.3">
      <c r="A86" s="40">
        <v>44654</v>
      </c>
      <c r="B86" s="8">
        <v>102</v>
      </c>
      <c r="C86" s="8">
        <v>29</v>
      </c>
      <c r="D86" s="41">
        <v>18831625</v>
      </c>
      <c r="E86">
        <v>519</v>
      </c>
      <c r="F86" s="43">
        <v>21.48</v>
      </c>
      <c r="G86" s="1">
        <v>29.51</v>
      </c>
      <c r="H86" s="1">
        <v>3.37</v>
      </c>
      <c r="I86" s="1">
        <v>-0.63</v>
      </c>
      <c r="J86" s="2">
        <f>G86-H86</f>
        <v>26.14</v>
      </c>
      <c r="K86" s="2">
        <f>K85+J86</f>
        <v>75.41</v>
      </c>
      <c r="L86" t="str">
        <f t="shared" si="13"/>
        <v>519-#18831625</v>
      </c>
    </row>
    <row r="87" spans="1:12" x14ac:dyDescent="0.3">
      <c r="A87" s="40">
        <v>44655</v>
      </c>
      <c r="B87" s="8">
        <v>27</v>
      </c>
      <c r="C87" s="8">
        <v>21</v>
      </c>
      <c r="D87" s="41">
        <v>18843297</v>
      </c>
      <c r="E87">
        <v>520</v>
      </c>
      <c r="F87" s="43">
        <v>3.71</v>
      </c>
      <c r="G87" s="1">
        <v>10.07</v>
      </c>
      <c r="H87" s="1">
        <v>3.37</v>
      </c>
      <c r="I87" s="1"/>
      <c r="J87" s="2">
        <f t="shared" ref="J87:J110" si="15">G87-H87</f>
        <v>6.7</v>
      </c>
      <c r="K87" s="2">
        <f>K86+J87</f>
        <v>82.11</v>
      </c>
      <c r="L87" t="str">
        <f t="shared" si="13"/>
        <v>520-#18843297</v>
      </c>
    </row>
    <row r="88" spans="1:12" x14ac:dyDescent="0.3">
      <c r="A88" s="40">
        <v>44655</v>
      </c>
      <c r="B88" s="8">
        <v>54</v>
      </c>
      <c r="C88" s="8">
        <v>12</v>
      </c>
      <c r="D88" s="41">
        <v>18844657</v>
      </c>
      <c r="E88">
        <v>521</v>
      </c>
      <c r="F88" s="43">
        <v>7.15</v>
      </c>
      <c r="G88" s="1">
        <v>13.68</v>
      </c>
      <c r="H88" s="1">
        <v>3.37</v>
      </c>
      <c r="I88" s="1">
        <v>-0.14000000000000001</v>
      </c>
      <c r="J88" s="2">
        <f t="shared" si="15"/>
        <v>10.309999999999999</v>
      </c>
      <c r="K88" s="2">
        <f>J88+K87</f>
        <v>92.42</v>
      </c>
      <c r="L88" t="str">
        <f t="shared" si="13"/>
        <v>521-#18844657</v>
      </c>
    </row>
    <row r="89" spans="1:12" x14ac:dyDescent="0.3">
      <c r="A89" s="40">
        <v>44656</v>
      </c>
      <c r="B89" s="8">
        <v>102</v>
      </c>
      <c r="C89" s="8">
        <v>61</v>
      </c>
      <c r="D89" s="41">
        <v>18850343</v>
      </c>
      <c r="E89">
        <v>522</v>
      </c>
      <c r="F89" s="43">
        <v>16.7</v>
      </c>
      <c r="G89" s="1">
        <v>24.5</v>
      </c>
      <c r="H89" s="1">
        <v>3.76</v>
      </c>
      <c r="I89" s="1"/>
      <c r="J89" s="2">
        <f t="shared" si="15"/>
        <v>20.740000000000002</v>
      </c>
      <c r="K89" s="2">
        <f>K88+J89</f>
        <v>113.16</v>
      </c>
      <c r="L89" t="str">
        <f t="shared" si="13"/>
        <v>522-#18850343</v>
      </c>
    </row>
    <row r="90" spans="1:12" x14ac:dyDescent="0.3">
      <c r="A90" s="40">
        <v>44658</v>
      </c>
      <c r="B90" s="8">
        <v>7</v>
      </c>
      <c r="C90" s="8">
        <v>3</v>
      </c>
      <c r="D90" s="41">
        <v>18862478</v>
      </c>
      <c r="E90">
        <v>523</v>
      </c>
      <c r="F90" s="43">
        <v>0.56999999999999995</v>
      </c>
      <c r="G90" s="1">
        <v>6.77</v>
      </c>
      <c r="H90" s="1">
        <v>3.72</v>
      </c>
      <c r="I90" s="1"/>
      <c r="J90" s="2">
        <f t="shared" si="15"/>
        <v>3.0499999999999994</v>
      </c>
      <c r="K90" s="2">
        <f>K89+J90</f>
        <v>116.21</v>
      </c>
      <c r="L90" t="str">
        <f t="shared" si="13"/>
        <v>523-#18862478</v>
      </c>
    </row>
    <row r="91" spans="1:12" x14ac:dyDescent="0.3">
      <c r="A91" s="40">
        <v>44659</v>
      </c>
      <c r="B91" s="8">
        <v>88</v>
      </c>
      <c r="C91" s="8">
        <v>9</v>
      </c>
      <c r="D91" s="41">
        <v>18868418</v>
      </c>
      <c r="E91">
        <v>524</v>
      </c>
      <c r="F91" s="43">
        <v>7.32</v>
      </c>
      <c r="G91" s="1">
        <v>13.86</v>
      </c>
      <c r="H91" s="1">
        <v>3.86</v>
      </c>
      <c r="I91" s="1">
        <v>-0.08</v>
      </c>
      <c r="J91" s="2">
        <f t="shared" si="15"/>
        <v>10</v>
      </c>
      <c r="K91" s="2">
        <f>K90+J91</f>
        <v>126.21</v>
      </c>
      <c r="L91" t="str">
        <f t="shared" si="13"/>
        <v>524-#18868418</v>
      </c>
    </row>
    <row r="92" spans="1:12" x14ac:dyDescent="0.3">
      <c r="A92" s="40">
        <v>44659</v>
      </c>
      <c r="B92" s="8">
        <v>1</v>
      </c>
      <c r="C92" s="8">
        <v>1</v>
      </c>
      <c r="D92" s="41">
        <v>18870341</v>
      </c>
      <c r="E92">
        <v>525</v>
      </c>
      <c r="F92" s="43">
        <v>1.5</v>
      </c>
      <c r="G92" s="1">
        <v>7.75</v>
      </c>
      <c r="H92" s="1">
        <v>3.86</v>
      </c>
      <c r="I92" s="1"/>
      <c r="J92" s="2">
        <f t="shared" si="15"/>
        <v>3.89</v>
      </c>
      <c r="K92" s="2">
        <f>K91+J92</f>
        <v>130.1</v>
      </c>
      <c r="L92" t="str">
        <f t="shared" si="13"/>
        <v>525-#18870341</v>
      </c>
    </row>
    <row r="93" spans="1:12" x14ac:dyDescent="0.3">
      <c r="A93" s="40">
        <v>44659</v>
      </c>
      <c r="B93" s="8">
        <v>9</v>
      </c>
      <c r="C93" s="8">
        <v>3</v>
      </c>
      <c r="D93" s="41">
        <v>18870788</v>
      </c>
      <c r="E93">
        <v>526</v>
      </c>
      <c r="F93" s="43">
        <v>1.3</v>
      </c>
      <c r="G93" s="1">
        <v>7.54</v>
      </c>
      <c r="H93" s="1">
        <v>3.37</v>
      </c>
      <c r="I93" s="1"/>
      <c r="J93" s="2">
        <f t="shared" si="15"/>
        <v>4.17</v>
      </c>
      <c r="K93" s="2">
        <f>K92+J93</f>
        <v>134.26999999999998</v>
      </c>
      <c r="L93" t="str">
        <f t="shared" si="13"/>
        <v>526-#18870788</v>
      </c>
    </row>
    <row r="94" spans="1:12" x14ac:dyDescent="0.3">
      <c r="A94" s="40">
        <v>44661</v>
      </c>
      <c r="B94" s="8">
        <v>16</v>
      </c>
      <c r="C94" s="8">
        <v>8</v>
      </c>
      <c r="D94" s="41">
        <v>18886385</v>
      </c>
      <c r="E94">
        <v>527</v>
      </c>
      <c r="F94" s="43">
        <v>0.96</v>
      </c>
      <c r="G94" s="1">
        <v>7.18</v>
      </c>
      <c r="H94" s="1">
        <v>3.42</v>
      </c>
      <c r="I94" s="1"/>
      <c r="J94" s="2">
        <f t="shared" si="15"/>
        <v>3.76</v>
      </c>
      <c r="K94" s="2">
        <f t="shared" ref="K94:K109" si="16">K93+J94</f>
        <v>138.02999999999997</v>
      </c>
      <c r="L94" t="str">
        <f t="shared" si="13"/>
        <v>527-#18886385</v>
      </c>
    </row>
    <row r="95" spans="1:12" x14ac:dyDescent="0.3">
      <c r="A95" s="40">
        <v>44661</v>
      </c>
      <c r="B95" s="8">
        <v>133</v>
      </c>
      <c r="C95" s="8">
        <v>86</v>
      </c>
      <c r="D95" s="41">
        <v>18890933</v>
      </c>
      <c r="E95">
        <v>528</v>
      </c>
      <c r="F95" s="43">
        <v>17.510000000000002</v>
      </c>
      <c r="G95" s="1">
        <v>24.56</v>
      </c>
      <c r="H95" s="1">
        <v>3.88</v>
      </c>
      <c r="I95" s="1">
        <v>-0.24</v>
      </c>
      <c r="J95" s="2">
        <f t="shared" si="15"/>
        <v>20.68</v>
      </c>
      <c r="K95" s="2">
        <f t="shared" si="16"/>
        <v>158.70999999999998</v>
      </c>
      <c r="L95" t="str">
        <f t="shared" si="13"/>
        <v>528-#18890933</v>
      </c>
    </row>
    <row r="96" spans="1:12" x14ac:dyDescent="0.3">
      <c r="A96" s="40">
        <v>44663</v>
      </c>
      <c r="B96" s="8">
        <v>3</v>
      </c>
      <c r="C96" s="8">
        <v>3</v>
      </c>
      <c r="D96" s="41">
        <v>18905634</v>
      </c>
      <c r="E96">
        <v>529</v>
      </c>
      <c r="F96" s="43">
        <v>6.6</v>
      </c>
      <c r="G96" s="1">
        <v>13.1</v>
      </c>
      <c r="H96" s="1">
        <v>3.48</v>
      </c>
      <c r="I96" s="1"/>
      <c r="J96" s="2">
        <f t="shared" si="15"/>
        <v>9.6199999999999992</v>
      </c>
      <c r="K96" s="2">
        <f t="shared" si="16"/>
        <v>168.32999999999998</v>
      </c>
      <c r="L96" t="str">
        <f t="shared" si="13"/>
        <v>529-#18905634</v>
      </c>
    </row>
    <row r="97" spans="1:12" x14ac:dyDescent="0.3">
      <c r="A97" s="40">
        <v>44664</v>
      </c>
      <c r="B97" s="8">
        <v>1</v>
      </c>
      <c r="C97" s="8">
        <v>1</v>
      </c>
      <c r="D97" s="41">
        <v>18910230</v>
      </c>
      <c r="E97">
        <v>530</v>
      </c>
      <c r="F97" s="43">
        <v>3.55</v>
      </c>
      <c r="G97" s="1">
        <v>9.9</v>
      </c>
      <c r="H97" s="1">
        <v>3.48</v>
      </c>
      <c r="I97" s="1"/>
      <c r="J97" s="2">
        <f t="shared" si="15"/>
        <v>6.42</v>
      </c>
      <c r="K97" s="2">
        <f t="shared" si="16"/>
        <v>174.74999999999997</v>
      </c>
      <c r="L97" t="str">
        <f t="shared" si="13"/>
        <v>530-#18910230</v>
      </c>
    </row>
    <row r="98" spans="1:12" x14ac:dyDescent="0.3">
      <c r="A98" s="40">
        <v>44664</v>
      </c>
      <c r="B98" s="8">
        <v>188</v>
      </c>
      <c r="C98" s="8">
        <v>53</v>
      </c>
      <c r="D98" s="41">
        <v>18913808</v>
      </c>
      <c r="E98">
        <v>531</v>
      </c>
      <c r="F98" s="43">
        <v>30.36</v>
      </c>
      <c r="G98" s="1">
        <v>38.840000000000003</v>
      </c>
      <c r="H98" s="1">
        <v>0</v>
      </c>
      <c r="I98" s="1"/>
      <c r="J98" s="2">
        <f t="shared" si="15"/>
        <v>38.840000000000003</v>
      </c>
      <c r="K98" s="2">
        <f t="shared" si="16"/>
        <v>213.58999999999997</v>
      </c>
      <c r="L98" t="str">
        <f t="shared" ref="L98:L129" si="17">_xlfn.CONCAT(E98,$N$2,D98)</f>
        <v>531-#18913808</v>
      </c>
    </row>
    <row r="99" spans="1:12" x14ac:dyDescent="0.3">
      <c r="A99" s="40">
        <v>44666</v>
      </c>
      <c r="B99" s="8">
        <v>28</v>
      </c>
      <c r="C99" s="8">
        <v>18</v>
      </c>
      <c r="D99" s="41">
        <v>18927532</v>
      </c>
      <c r="E99">
        <v>532</v>
      </c>
      <c r="F99" s="43">
        <v>3.24</v>
      </c>
      <c r="G99" s="1">
        <v>9.57</v>
      </c>
      <c r="H99" s="1">
        <v>3.37</v>
      </c>
      <c r="I99" s="1"/>
      <c r="J99" s="2">
        <f t="shared" si="15"/>
        <v>6.2</v>
      </c>
      <c r="K99" s="2">
        <f t="shared" si="16"/>
        <v>219.78999999999996</v>
      </c>
      <c r="L99" t="str">
        <f t="shared" si="17"/>
        <v>532-#18927532</v>
      </c>
    </row>
    <row r="100" spans="1:12" x14ac:dyDescent="0.3">
      <c r="A100" s="40">
        <v>44667</v>
      </c>
      <c r="B100" s="8">
        <v>92</v>
      </c>
      <c r="C100" s="8">
        <v>30</v>
      </c>
      <c r="D100" s="41">
        <v>18933555</v>
      </c>
      <c r="E100">
        <v>533</v>
      </c>
      <c r="F100" s="43">
        <v>17.989999999999998</v>
      </c>
      <c r="G100" s="1">
        <v>25.06</v>
      </c>
      <c r="H100" s="1">
        <v>3.86</v>
      </c>
      <c r="I100" s="1">
        <v>-0.27</v>
      </c>
      <c r="J100" s="2">
        <f t="shared" si="15"/>
        <v>21.2</v>
      </c>
      <c r="K100" s="2">
        <f t="shared" si="16"/>
        <v>240.98999999999995</v>
      </c>
      <c r="L100" t="str">
        <f t="shared" si="17"/>
        <v>533-#18933555</v>
      </c>
    </row>
    <row r="101" spans="1:12" x14ac:dyDescent="0.3">
      <c r="A101" s="40">
        <v>44667</v>
      </c>
      <c r="B101" s="8">
        <v>39</v>
      </c>
      <c r="C101" s="8">
        <v>19</v>
      </c>
      <c r="D101" s="41">
        <v>18934618</v>
      </c>
      <c r="E101">
        <v>534</v>
      </c>
      <c r="F101" s="43">
        <v>8.18</v>
      </c>
      <c r="G101" s="1">
        <v>14.76</v>
      </c>
      <c r="H101" s="1">
        <v>3.86</v>
      </c>
      <c r="I101" s="1"/>
      <c r="J101" s="2">
        <f t="shared" si="15"/>
        <v>10.9</v>
      </c>
      <c r="K101" s="2">
        <f t="shared" si="16"/>
        <v>251.88999999999996</v>
      </c>
      <c r="L101" t="str">
        <f t="shared" si="17"/>
        <v>534-#18934618</v>
      </c>
    </row>
    <row r="102" spans="1:12" x14ac:dyDescent="0.3">
      <c r="A102" s="40">
        <v>44671</v>
      </c>
      <c r="B102" s="8">
        <v>3</v>
      </c>
      <c r="C102" s="8">
        <v>3</v>
      </c>
      <c r="D102" s="41">
        <v>18964963</v>
      </c>
      <c r="E102">
        <v>535</v>
      </c>
      <c r="F102" s="43">
        <v>0.56999999999999995</v>
      </c>
      <c r="G102" s="1">
        <v>6.77</v>
      </c>
      <c r="H102" s="1">
        <v>3.42</v>
      </c>
      <c r="I102" s="1"/>
      <c r="J102" s="2">
        <f t="shared" si="15"/>
        <v>3.3499999999999996</v>
      </c>
      <c r="K102" s="2">
        <f t="shared" si="16"/>
        <v>255.23999999999995</v>
      </c>
      <c r="L102" t="str">
        <f t="shared" si="17"/>
        <v>535-#18964963</v>
      </c>
    </row>
    <row r="103" spans="1:12" x14ac:dyDescent="0.3">
      <c r="A103" s="40">
        <v>44673</v>
      </c>
      <c r="B103" s="8">
        <v>1</v>
      </c>
      <c r="C103" s="8">
        <v>1</v>
      </c>
      <c r="D103" s="41">
        <v>18980134</v>
      </c>
      <c r="E103">
        <v>536</v>
      </c>
      <c r="F103" s="43">
        <v>1.5</v>
      </c>
      <c r="G103" s="1">
        <v>7.75</v>
      </c>
      <c r="H103" s="1">
        <v>3.37</v>
      </c>
      <c r="I103" s="1"/>
      <c r="J103" s="2">
        <f t="shared" si="15"/>
        <v>4.38</v>
      </c>
      <c r="K103" s="2">
        <f t="shared" si="16"/>
        <v>259.61999999999995</v>
      </c>
      <c r="L103" t="str">
        <f t="shared" si="17"/>
        <v>536-#18980134</v>
      </c>
    </row>
    <row r="104" spans="1:12" x14ac:dyDescent="0.3">
      <c r="A104" s="40">
        <v>44675</v>
      </c>
      <c r="B104" s="8">
        <v>357</v>
      </c>
      <c r="C104" s="8">
        <v>83</v>
      </c>
      <c r="D104" s="41">
        <v>18998396</v>
      </c>
      <c r="E104">
        <v>537</v>
      </c>
      <c r="F104" s="43">
        <v>34.799999999999997</v>
      </c>
      <c r="G104" s="1">
        <v>44.29</v>
      </c>
      <c r="H104" s="1">
        <v>4.34</v>
      </c>
      <c r="I104" s="1"/>
      <c r="J104" s="2">
        <f t="shared" si="15"/>
        <v>39.950000000000003</v>
      </c>
      <c r="K104" s="2">
        <f t="shared" si="16"/>
        <v>299.56999999999994</v>
      </c>
      <c r="L104" t="str">
        <f t="shared" si="17"/>
        <v>537-#18998396</v>
      </c>
    </row>
    <row r="105" spans="1:12" x14ac:dyDescent="0.3">
      <c r="A105" s="40">
        <v>44675</v>
      </c>
      <c r="B105" s="8">
        <v>0</v>
      </c>
      <c r="C105" s="8">
        <v>0</v>
      </c>
      <c r="D105" s="41" t="s">
        <v>22</v>
      </c>
      <c r="E105">
        <v>1</v>
      </c>
      <c r="F105" s="43">
        <v>40</v>
      </c>
      <c r="G105" s="1">
        <v>40</v>
      </c>
      <c r="H105" s="1">
        <v>0</v>
      </c>
      <c r="I105" s="1"/>
      <c r="J105" s="2">
        <f t="shared" si="15"/>
        <v>40</v>
      </c>
      <c r="K105" s="2">
        <f t="shared" si="16"/>
        <v>339.56999999999994</v>
      </c>
      <c r="L105" t="str">
        <f t="shared" si="17"/>
        <v>1-#Rondou Batch</v>
      </c>
    </row>
    <row r="106" spans="1:12" x14ac:dyDescent="0.3">
      <c r="A106" s="40">
        <v>44678</v>
      </c>
      <c r="B106" s="8">
        <v>6</v>
      </c>
      <c r="C106" s="8">
        <v>3</v>
      </c>
      <c r="D106" s="41">
        <v>19019842</v>
      </c>
      <c r="E106">
        <v>538</v>
      </c>
      <c r="F106" s="43">
        <v>1.7</v>
      </c>
      <c r="G106" s="1">
        <v>7.96</v>
      </c>
      <c r="H106" s="1">
        <v>3.48</v>
      </c>
      <c r="I106" s="1"/>
      <c r="J106" s="2">
        <f t="shared" si="15"/>
        <v>4.4800000000000004</v>
      </c>
      <c r="K106" s="2">
        <f t="shared" si="16"/>
        <v>344.04999999999995</v>
      </c>
      <c r="L106" t="str">
        <f t="shared" si="17"/>
        <v>538-#19019842</v>
      </c>
    </row>
    <row r="107" spans="1:12" x14ac:dyDescent="0.3">
      <c r="A107" s="40">
        <v>44679</v>
      </c>
      <c r="B107" s="8">
        <v>1</v>
      </c>
      <c r="C107" s="8">
        <v>1</v>
      </c>
      <c r="D107" s="41">
        <v>19026012</v>
      </c>
      <c r="E107">
        <v>539</v>
      </c>
      <c r="F107" s="43">
        <v>2.44</v>
      </c>
      <c r="G107" s="1">
        <v>8.73</v>
      </c>
      <c r="H107" s="1">
        <v>3.42</v>
      </c>
      <c r="I107" s="1"/>
      <c r="J107" s="2">
        <f t="shared" si="15"/>
        <v>5.3100000000000005</v>
      </c>
      <c r="K107" s="2">
        <f t="shared" si="16"/>
        <v>349.35999999999996</v>
      </c>
      <c r="L107" t="str">
        <f t="shared" si="17"/>
        <v>539-#19026012</v>
      </c>
    </row>
    <row r="108" spans="1:12" x14ac:dyDescent="0.3">
      <c r="A108" s="40">
        <v>44681</v>
      </c>
      <c r="B108" s="8">
        <v>14</v>
      </c>
      <c r="C108" s="8">
        <v>12</v>
      </c>
      <c r="D108" s="41">
        <v>19037510</v>
      </c>
      <c r="E108">
        <v>540</v>
      </c>
      <c r="F108" s="43">
        <v>16.940000000000001</v>
      </c>
      <c r="G108" s="1">
        <v>23.96</v>
      </c>
      <c r="H108" s="1">
        <v>3.86</v>
      </c>
      <c r="I108" s="1"/>
      <c r="J108" s="2">
        <f t="shared" si="15"/>
        <v>20.100000000000001</v>
      </c>
      <c r="K108" s="2">
        <f t="shared" si="16"/>
        <v>369.46</v>
      </c>
      <c r="L108" t="str">
        <f t="shared" si="17"/>
        <v>540-#19037510</v>
      </c>
    </row>
    <row r="109" spans="1:12" x14ac:dyDescent="0.3">
      <c r="A109" s="40">
        <v>44682</v>
      </c>
      <c r="B109" s="8">
        <v>27</v>
      </c>
      <c r="C109" s="8">
        <v>12</v>
      </c>
      <c r="D109" s="41">
        <v>19051879</v>
      </c>
      <c r="E109">
        <v>541</v>
      </c>
      <c r="F109" s="43">
        <v>2.89</v>
      </c>
      <c r="G109" s="1">
        <v>9.2100000000000009</v>
      </c>
      <c r="H109" s="1">
        <v>3.48</v>
      </c>
      <c r="I109" s="1"/>
      <c r="J109" s="2">
        <f t="shared" si="15"/>
        <v>5.73</v>
      </c>
      <c r="K109" s="2">
        <f t="shared" si="16"/>
        <v>375.19</v>
      </c>
      <c r="L109" t="str">
        <f t="shared" si="17"/>
        <v>541-#19051879</v>
      </c>
    </row>
    <row r="110" spans="1:12" x14ac:dyDescent="0.3">
      <c r="A110" s="40">
        <v>44683</v>
      </c>
      <c r="B110" s="8">
        <v>0</v>
      </c>
      <c r="C110" s="8">
        <v>0</v>
      </c>
      <c r="D110" s="41" t="s">
        <v>22</v>
      </c>
      <c r="E110">
        <v>2</v>
      </c>
      <c r="F110" s="43">
        <v>40</v>
      </c>
      <c r="G110" s="1">
        <v>40</v>
      </c>
      <c r="H110" s="1">
        <v>0</v>
      </c>
      <c r="I110" s="1"/>
      <c r="J110" s="2">
        <f t="shared" si="15"/>
        <v>40</v>
      </c>
      <c r="K110" s="3">
        <f>K109+J110</f>
        <v>415.19</v>
      </c>
      <c r="L110" t="str">
        <f t="shared" si="17"/>
        <v>2-#Rondou Batch</v>
      </c>
    </row>
    <row r="111" spans="1:12" x14ac:dyDescent="0.3">
      <c r="A111" s="40">
        <v>44683</v>
      </c>
      <c r="B111" s="8">
        <v>0</v>
      </c>
      <c r="C111" s="8">
        <v>0</v>
      </c>
      <c r="D111" s="41" t="s">
        <v>22</v>
      </c>
      <c r="E111">
        <v>3</v>
      </c>
      <c r="F111" s="43">
        <v>60</v>
      </c>
      <c r="G111" s="1">
        <v>60</v>
      </c>
      <c r="H111" s="1">
        <v>0</v>
      </c>
      <c r="I111" s="1"/>
      <c r="J111" s="2">
        <f t="shared" ref="J111:J121" si="18">G111-H111</f>
        <v>60</v>
      </c>
      <c r="K111" s="2">
        <f>J111</f>
        <v>60</v>
      </c>
      <c r="L111" t="str">
        <f t="shared" si="17"/>
        <v>3-#Rondou Batch</v>
      </c>
    </row>
    <row r="112" spans="1:12" x14ac:dyDescent="0.3">
      <c r="A112" s="40">
        <v>44688</v>
      </c>
      <c r="B112" s="8">
        <v>208</v>
      </c>
      <c r="C112" s="8">
        <v>27</v>
      </c>
      <c r="D112" s="41">
        <v>19098063</v>
      </c>
      <c r="E112">
        <v>542</v>
      </c>
      <c r="F112" s="43">
        <v>17.47</v>
      </c>
      <c r="G112" s="1">
        <v>25.3</v>
      </c>
      <c r="H112" s="1">
        <v>3.76</v>
      </c>
      <c r="I112" s="1"/>
      <c r="J112" s="2">
        <f t="shared" si="18"/>
        <v>21.54</v>
      </c>
      <c r="K112" s="2">
        <f>K111+J112</f>
        <v>81.539999999999992</v>
      </c>
      <c r="L112" t="str">
        <f t="shared" si="17"/>
        <v>542-#19098063</v>
      </c>
    </row>
    <row r="113" spans="1:12" x14ac:dyDescent="0.3">
      <c r="A113" s="40">
        <v>44690</v>
      </c>
      <c r="B113" s="8">
        <v>250</v>
      </c>
      <c r="C113" s="8">
        <v>100</v>
      </c>
      <c r="D113" s="41">
        <v>19112894</v>
      </c>
      <c r="E113">
        <v>543</v>
      </c>
      <c r="F113" s="43">
        <v>23.3</v>
      </c>
      <c r="G113" s="1">
        <v>31.43</v>
      </c>
      <c r="H113" s="1">
        <v>4.42</v>
      </c>
      <c r="I113" s="1"/>
      <c r="J113" s="2">
        <f t="shared" si="18"/>
        <v>27.009999999999998</v>
      </c>
      <c r="K113" s="2">
        <f>K112+J113</f>
        <v>108.54999999999998</v>
      </c>
      <c r="L113" t="str">
        <f t="shared" si="17"/>
        <v>543-#19112894</v>
      </c>
    </row>
    <row r="114" spans="1:12" x14ac:dyDescent="0.3">
      <c r="A114" s="40">
        <v>44692</v>
      </c>
      <c r="B114" s="8">
        <v>1</v>
      </c>
      <c r="C114" s="8">
        <v>1</v>
      </c>
      <c r="D114" s="41">
        <v>19124169</v>
      </c>
      <c r="E114">
        <v>544</v>
      </c>
      <c r="F114" s="43">
        <v>0.9</v>
      </c>
      <c r="G114" s="1">
        <v>7.12</v>
      </c>
      <c r="H114" s="1">
        <v>3.58</v>
      </c>
      <c r="I114" s="1"/>
      <c r="J114" s="2">
        <f t="shared" si="18"/>
        <v>3.54</v>
      </c>
      <c r="K114" s="2">
        <f>K113+J114</f>
        <v>112.08999999999999</v>
      </c>
      <c r="L114" t="str">
        <f t="shared" si="17"/>
        <v>544-#19124169</v>
      </c>
    </row>
    <row r="115" spans="1:12" x14ac:dyDescent="0.3">
      <c r="A115" s="40">
        <v>44693</v>
      </c>
      <c r="B115" s="8">
        <v>109</v>
      </c>
      <c r="C115" s="8">
        <v>27</v>
      </c>
      <c r="D115" s="41">
        <v>19138687</v>
      </c>
      <c r="E115">
        <v>545</v>
      </c>
      <c r="F115" s="43">
        <v>18.72</v>
      </c>
      <c r="G115" s="1">
        <v>25.83</v>
      </c>
      <c r="H115" s="1">
        <v>3.48</v>
      </c>
      <c r="I115" s="1"/>
      <c r="J115" s="2">
        <f t="shared" si="18"/>
        <v>22.349999999999998</v>
      </c>
      <c r="K115" s="2">
        <f>K114+J115</f>
        <v>134.44</v>
      </c>
      <c r="L115" t="str">
        <f t="shared" si="17"/>
        <v>545-#19138687</v>
      </c>
    </row>
    <row r="116" spans="1:12" x14ac:dyDescent="0.3">
      <c r="A116" s="40">
        <v>44694</v>
      </c>
      <c r="B116" s="8">
        <v>15</v>
      </c>
      <c r="C116" s="8">
        <v>4</v>
      </c>
      <c r="D116" s="41">
        <v>19145735</v>
      </c>
      <c r="E116">
        <v>546</v>
      </c>
      <c r="F116" s="43">
        <v>1.69</v>
      </c>
      <c r="G116" s="1">
        <v>7.95</v>
      </c>
      <c r="H116" s="1">
        <v>3.39</v>
      </c>
      <c r="I116" s="1"/>
      <c r="J116" s="2">
        <f t="shared" si="18"/>
        <v>4.5600000000000005</v>
      </c>
      <c r="K116" s="2">
        <f t="shared" ref="K116:K121" si="19">K115+J116</f>
        <v>139</v>
      </c>
      <c r="L116" t="str">
        <f t="shared" si="17"/>
        <v>546-#19145735</v>
      </c>
    </row>
    <row r="117" spans="1:12" x14ac:dyDescent="0.3">
      <c r="A117" s="40">
        <v>44695</v>
      </c>
      <c r="B117" s="8">
        <v>2</v>
      </c>
      <c r="C117" s="8">
        <v>2</v>
      </c>
      <c r="D117" s="41">
        <v>19152521</v>
      </c>
      <c r="E117">
        <v>547</v>
      </c>
      <c r="F117" s="43">
        <v>3.57</v>
      </c>
      <c r="G117" s="1">
        <v>9.92</v>
      </c>
      <c r="H117" s="1">
        <v>3.39</v>
      </c>
      <c r="I117" s="1"/>
      <c r="J117" s="2">
        <f t="shared" si="18"/>
        <v>6.5299999999999994</v>
      </c>
      <c r="K117" s="2">
        <f t="shared" si="19"/>
        <v>145.53</v>
      </c>
      <c r="L117" t="str">
        <f t="shared" si="17"/>
        <v>547-#19152521</v>
      </c>
    </row>
    <row r="118" spans="1:12" x14ac:dyDescent="0.3">
      <c r="A118" s="40">
        <v>44698</v>
      </c>
      <c r="B118" s="8">
        <v>141</v>
      </c>
      <c r="C118" s="8">
        <v>95</v>
      </c>
      <c r="D118" s="41">
        <v>19172446</v>
      </c>
      <c r="E118">
        <v>548</v>
      </c>
      <c r="F118" s="43">
        <v>46.02</v>
      </c>
      <c r="G118" s="1">
        <v>55.81</v>
      </c>
      <c r="H118" s="1">
        <v>4.1500000000000004</v>
      </c>
      <c r="I118" s="1"/>
      <c r="J118" s="2">
        <f t="shared" si="18"/>
        <v>51.660000000000004</v>
      </c>
      <c r="K118" s="2">
        <f t="shared" si="19"/>
        <v>197.19</v>
      </c>
      <c r="L118" t="str">
        <f t="shared" si="17"/>
        <v>548-#19172446</v>
      </c>
    </row>
    <row r="119" spans="1:12" x14ac:dyDescent="0.3">
      <c r="A119" s="40">
        <v>44699</v>
      </c>
      <c r="B119" s="8">
        <v>6</v>
      </c>
      <c r="C119" s="8">
        <v>1</v>
      </c>
      <c r="D119" s="41">
        <v>19177277</v>
      </c>
      <c r="E119">
        <v>549</v>
      </c>
      <c r="F119" s="43">
        <v>1.37</v>
      </c>
      <c r="G119" s="1">
        <v>7.61</v>
      </c>
      <c r="H119" s="1">
        <v>3.39</v>
      </c>
      <c r="I119" s="1"/>
      <c r="J119" s="2">
        <f t="shared" si="18"/>
        <v>4.2200000000000006</v>
      </c>
      <c r="K119" s="2">
        <f t="shared" si="19"/>
        <v>201.41</v>
      </c>
      <c r="L119" t="str">
        <f t="shared" si="17"/>
        <v>549-#19177277</v>
      </c>
    </row>
    <row r="120" spans="1:12" x14ac:dyDescent="0.3">
      <c r="A120" s="40">
        <v>44699</v>
      </c>
      <c r="B120" s="8">
        <v>10</v>
      </c>
      <c r="C120" s="8">
        <v>10</v>
      </c>
      <c r="D120" s="41">
        <v>19178912</v>
      </c>
      <c r="E120">
        <v>550</v>
      </c>
      <c r="F120" s="43">
        <v>12.16</v>
      </c>
      <c r="G120" s="1">
        <v>18.940000000000001</v>
      </c>
      <c r="H120" s="1">
        <v>3.42</v>
      </c>
      <c r="I120" s="1">
        <v>-7.0000000000000007E-2</v>
      </c>
      <c r="J120" s="2">
        <f t="shared" si="18"/>
        <v>15.520000000000001</v>
      </c>
      <c r="K120" s="2">
        <f t="shared" si="19"/>
        <v>216.93</v>
      </c>
      <c r="L120" t="str">
        <f t="shared" si="17"/>
        <v>550-#19178912</v>
      </c>
    </row>
    <row r="121" spans="1:12" x14ac:dyDescent="0.3">
      <c r="A121" s="40">
        <v>44700</v>
      </c>
      <c r="B121" s="8">
        <v>8</v>
      </c>
      <c r="C121" s="8">
        <v>4</v>
      </c>
      <c r="D121" s="41">
        <v>19185261</v>
      </c>
      <c r="E121">
        <v>551</v>
      </c>
      <c r="F121" s="43">
        <v>1.02</v>
      </c>
      <c r="G121" s="1">
        <v>7.24</v>
      </c>
      <c r="H121" s="1">
        <v>3.86</v>
      </c>
      <c r="I121" s="1"/>
      <c r="J121" s="2">
        <f t="shared" si="18"/>
        <v>3.3800000000000003</v>
      </c>
      <c r="K121" s="2">
        <f t="shared" si="19"/>
        <v>220.31</v>
      </c>
      <c r="L121" t="str">
        <f t="shared" si="17"/>
        <v>551-#19185261</v>
      </c>
    </row>
    <row r="122" spans="1:12" x14ac:dyDescent="0.3">
      <c r="A122" s="40">
        <v>44700</v>
      </c>
      <c r="B122" s="8">
        <v>0</v>
      </c>
      <c r="C122" s="8">
        <v>0</v>
      </c>
      <c r="D122" s="41" t="s">
        <v>21</v>
      </c>
      <c r="E122">
        <v>4</v>
      </c>
      <c r="F122" s="43">
        <v>20</v>
      </c>
      <c r="G122" s="1">
        <v>20</v>
      </c>
      <c r="H122" s="1">
        <v>0</v>
      </c>
      <c r="I122" s="1"/>
      <c r="J122" s="2">
        <f>G122</f>
        <v>20</v>
      </c>
      <c r="K122" s="2">
        <f>J122+K121+I120</f>
        <v>240.24</v>
      </c>
      <c r="L122" t="str">
        <f t="shared" si="17"/>
        <v xml:space="preserve">4-#Rondou Batch </v>
      </c>
    </row>
    <row r="123" spans="1:12" x14ac:dyDescent="0.3">
      <c r="A123" s="40">
        <v>44701</v>
      </c>
      <c r="B123" s="8">
        <v>98</v>
      </c>
      <c r="C123" s="8">
        <v>82</v>
      </c>
      <c r="D123" s="41">
        <v>19195477</v>
      </c>
      <c r="E123">
        <v>552</v>
      </c>
      <c r="F123" s="43">
        <v>22.26</v>
      </c>
      <c r="G123" s="1">
        <v>29.55</v>
      </c>
      <c r="H123" s="1">
        <v>3.58</v>
      </c>
      <c r="I123" s="1">
        <v>-3.08</v>
      </c>
      <c r="J123" s="2">
        <f>G123-H123</f>
        <v>25.97</v>
      </c>
      <c r="K123" s="2">
        <f>K122+Table4[[#This Row],[Total Made]]+Table4[[#This Row],[Column2]]</f>
        <v>263.13000000000005</v>
      </c>
      <c r="L123" t="str">
        <f t="shared" si="17"/>
        <v>552-#19195477</v>
      </c>
    </row>
    <row r="124" spans="1:12" x14ac:dyDescent="0.3">
      <c r="A124" s="40">
        <v>44702</v>
      </c>
      <c r="B124" s="8">
        <v>23</v>
      </c>
      <c r="C124" s="8">
        <v>14</v>
      </c>
      <c r="D124" s="41">
        <v>19204153</v>
      </c>
      <c r="E124">
        <v>553</v>
      </c>
      <c r="F124" s="43">
        <v>2.74</v>
      </c>
      <c r="G124" s="1">
        <v>10.62</v>
      </c>
      <c r="H124" s="1">
        <v>4.9800000000000004</v>
      </c>
      <c r="I124" s="1"/>
      <c r="J124" s="2">
        <f t="shared" ref="J124:J126" si="20">G124-H124</f>
        <v>5.6399999999999988</v>
      </c>
      <c r="K124" s="2">
        <f>K123+Table4[[#This Row],[Total Made]]</f>
        <v>268.77000000000004</v>
      </c>
      <c r="L124" t="str">
        <f t="shared" si="17"/>
        <v>553-#19204153</v>
      </c>
    </row>
    <row r="125" spans="1:12" x14ac:dyDescent="0.3">
      <c r="A125" s="40">
        <v>44704</v>
      </c>
      <c r="B125" s="8">
        <v>1</v>
      </c>
      <c r="C125" s="8">
        <v>1</v>
      </c>
      <c r="D125" s="41">
        <v>19219593</v>
      </c>
      <c r="E125">
        <v>554</v>
      </c>
      <c r="F125" s="43">
        <v>1.19</v>
      </c>
      <c r="G125" s="1">
        <v>7.42</v>
      </c>
      <c r="H125" s="1">
        <v>3.37</v>
      </c>
      <c r="I125" s="1"/>
      <c r="J125" s="2">
        <f t="shared" si="20"/>
        <v>4.05</v>
      </c>
      <c r="K125" s="2">
        <f>K124+Table4[[#This Row],[Total Made]]</f>
        <v>272.82000000000005</v>
      </c>
      <c r="L125" t="str">
        <f t="shared" si="17"/>
        <v>554-#19219593</v>
      </c>
    </row>
    <row r="126" spans="1:12" x14ac:dyDescent="0.3">
      <c r="A126" s="40">
        <v>44704</v>
      </c>
      <c r="B126" s="8">
        <v>2</v>
      </c>
      <c r="C126" s="8">
        <v>2</v>
      </c>
      <c r="D126" s="41">
        <v>19220715</v>
      </c>
      <c r="E126">
        <v>555</v>
      </c>
      <c r="F126" s="43">
        <v>3.11</v>
      </c>
      <c r="G126" s="1">
        <v>9.44</v>
      </c>
      <c r="H126" s="1">
        <v>3.42</v>
      </c>
      <c r="I126" s="1"/>
      <c r="J126" s="2">
        <f t="shared" si="20"/>
        <v>6.02</v>
      </c>
      <c r="K126" s="3">
        <f>K125+Table4[[#This Row],[Total Made]]</f>
        <v>278.84000000000003</v>
      </c>
      <c r="L126" t="str">
        <f t="shared" si="17"/>
        <v>555-#19220715</v>
      </c>
    </row>
    <row r="127" spans="1:12" x14ac:dyDescent="0.3">
      <c r="A127" s="40">
        <v>44713</v>
      </c>
      <c r="B127" s="8">
        <v>2</v>
      </c>
      <c r="C127" s="8">
        <v>2</v>
      </c>
      <c r="D127" s="41">
        <v>19281382</v>
      </c>
      <c r="E127">
        <v>556</v>
      </c>
      <c r="F127" s="43">
        <v>0.89</v>
      </c>
      <c r="G127" s="1">
        <v>7.11</v>
      </c>
      <c r="H127" s="1">
        <v>3.72</v>
      </c>
      <c r="I127" s="1"/>
      <c r="J127" s="2">
        <f>Table4[[#This Row],[Final TTL]]-Table4[[#This Row],[Shipping]]</f>
        <v>3.39</v>
      </c>
      <c r="K127" s="2">
        <f>Table4[[#This Row],[Total Made]]</f>
        <v>3.39</v>
      </c>
      <c r="L127" t="str">
        <f t="shared" si="17"/>
        <v>556-#19281382</v>
      </c>
    </row>
    <row r="128" spans="1:12" x14ac:dyDescent="0.3">
      <c r="A128" s="40">
        <v>44714</v>
      </c>
      <c r="B128" s="8">
        <v>15</v>
      </c>
      <c r="C128" s="8">
        <v>10</v>
      </c>
      <c r="D128" s="41">
        <v>19292091</v>
      </c>
      <c r="E128">
        <v>557</v>
      </c>
      <c r="F128" s="43">
        <v>1.22</v>
      </c>
      <c r="G128" s="1">
        <v>7.45</v>
      </c>
      <c r="H128" s="1">
        <v>3.37</v>
      </c>
      <c r="I128" s="1"/>
      <c r="J128" s="2">
        <f>Table4[[#This Row],[Final TTL]]-Table4[[#This Row],[Shipping]]</f>
        <v>4.08</v>
      </c>
      <c r="K128" s="2">
        <f>K127+Table4[[#This Row],[Total Made]]</f>
        <v>7.4700000000000006</v>
      </c>
      <c r="L128" t="str">
        <f t="shared" si="17"/>
        <v>557-#19292091</v>
      </c>
    </row>
    <row r="129" spans="1:12" x14ac:dyDescent="0.3">
      <c r="A129" s="40">
        <v>44715</v>
      </c>
      <c r="B129" s="8">
        <v>1</v>
      </c>
      <c r="C129" s="8">
        <v>1</v>
      </c>
      <c r="D129" s="41">
        <v>19298251</v>
      </c>
      <c r="E129">
        <v>558</v>
      </c>
      <c r="F129" s="43">
        <v>3.17</v>
      </c>
      <c r="G129" s="1">
        <v>9.5</v>
      </c>
      <c r="H129" s="1">
        <v>3.39</v>
      </c>
      <c r="I129" s="1"/>
      <c r="J129" s="2">
        <f>Table4[[#This Row],[Final TTL]]-Table4[[#This Row],[Shipping]]</f>
        <v>6.1099999999999994</v>
      </c>
      <c r="K129" s="2">
        <f>K128+Table4[[#This Row],[Total Made]]</f>
        <v>13.58</v>
      </c>
      <c r="L129" t="str">
        <f t="shared" si="17"/>
        <v>558-#19298251</v>
      </c>
    </row>
    <row r="130" spans="1:12" x14ac:dyDescent="0.3">
      <c r="A130" s="40">
        <v>44715</v>
      </c>
      <c r="B130" s="8">
        <v>78</v>
      </c>
      <c r="C130" s="8">
        <v>27</v>
      </c>
      <c r="D130" s="41">
        <v>19298419</v>
      </c>
      <c r="E130">
        <v>559</v>
      </c>
      <c r="F130" s="43">
        <v>5.43</v>
      </c>
      <c r="G130" s="1">
        <v>11.87</v>
      </c>
      <c r="H130" s="1">
        <v>3.37</v>
      </c>
      <c r="I130" s="1"/>
      <c r="J130" s="2">
        <f>Table4[[#This Row],[Final TTL]]-Table4[[#This Row],[Shipping]]</f>
        <v>8.5</v>
      </c>
      <c r="K130" s="2">
        <f>K129+Table4[[#This Row],[Total Made]]</f>
        <v>22.08</v>
      </c>
      <c r="L130" t="str">
        <f t="shared" ref="L130:L161" si="21">_xlfn.CONCAT(E130,$N$2,D130)</f>
        <v>559-#19298419</v>
      </c>
    </row>
    <row r="131" spans="1:12" x14ac:dyDescent="0.3">
      <c r="A131" s="40">
        <v>44715</v>
      </c>
      <c r="B131" s="8">
        <v>15</v>
      </c>
      <c r="C131" s="8">
        <v>8</v>
      </c>
      <c r="D131" s="41">
        <v>19300958</v>
      </c>
      <c r="E131">
        <v>560</v>
      </c>
      <c r="F131" s="43">
        <v>5.44</v>
      </c>
      <c r="G131" s="1">
        <v>11.88</v>
      </c>
      <c r="H131" s="1">
        <v>3.58</v>
      </c>
      <c r="I131" s="1"/>
      <c r="J131" s="2">
        <f>Table4[[#This Row],[Final TTL]]-Table4[[#This Row],[Shipping]]</f>
        <v>8.3000000000000007</v>
      </c>
      <c r="K131" s="2">
        <f>K130+Table4[[#This Row],[Total Made]]</f>
        <v>30.38</v>
      </c>
      <c r="L131" t="str">
        <f t="shared" si="21"/>
        <v>560-#19300958</v>
      </c>
    </row>
    <row r="132" spans="1:12" x14ac:dyDescent="0.3">
      <c r="A132" s="40">
        <v>44716</v>
      </c>
      <c r="B132" s="8">
        <v>32</v>
      </c>
      <c r="C132" s="8">
        <v>4</v>
      </c>
      <c r="D132" s="41">
        <v>19309485</v>
      </c>
      <c r="E132">
        <v>561</v>
      </c>
      <c r="F132" s="43">
        <v>4.38</v>
      </c>
      <c r="G132" s="1">
        <v>10.77</v>
      </c>
      <c r="H132" s="1">
        <v>3.37</v>
      </c>
      <c r="I132" s="1"/>
      <c r="J132" s="2">
        <f>Table4[[#This Row],[Final TTL]]-Table4[[#This Row],[Shipping]]</f>
        <v>7.3999999999999995</v>
      </c>
      <c r="K132" s="2">
        <f>K131+Table4[[#This Row],[Total Made]]</f>
        <v>37.78</v>
      </c>
      <c r="L132" t="str">
        <f t="shared" si="21"/>
        <v>561-#19309485</v>
      </c>
    </row>
    <row r="133" spans="1:12" x14ac:dyDescent="0.3">
      <c r="A133" s="40">
        <v>44717</v>
      </c>
      <c r="B133" s="8">
        <v>2</v>
      </c>
      <c r="C133" s="8">
        <v>2</v>
      </c>
      <c r="D133" s="41">
        <v>19316145</v>
      </c>
      <c r="E133">
        <v>562</v>
      </c>
      <c r="F133" s="43">
        <v>3.21</v>
      </c>
      <c r="G133" s="1">
        <v>19.53</v>
      </c>
      <c r="H133" s="1">
        <v>14.11</v>
      </c>
      <c r="I133" s="1"/>
      <c r="J133" s="2">
        <f>Table4[[#This Row],[Final TTL]]-Table4[[#This Row],[Shipping]]</f>
        <v>5.4200000000000017</v>
      </c>
      <c r="K133" s="2">
        <f>K132+Table4[[#This Row],[Total Made]]</f>
        <v>43.2</v>
      </c>
      <c r="L133" t="str">
        <f t="shared" si="21"/>
        <v>562-#19316145</v>
      </c>
    </row>
    <row r="134" spans="1:12" x14ac:dyDescent="0.3">
      <c r="A134" s="40">
        <v>44718</v>
      </c>
      <c r="B134" s="8">
        <v>4</v>
      </c>
      <c r="C134" s="8">
        <v>4</v>
      </c>
      <c r="D134" s="41">
        <v>19325817</v>
      </c>
      <c r="E134">
        <v>563</v>
      </c>
      <c r="F134" s="43">
        <v>9.42</v>
      </c>
      <c r="G134" s="1">
        <v>16.059999999999999</v>
      </c>
      <c r="H134" s="1">
        <v>3.72</v>
      </c>
      <c r="I134" s="1"/>
      <c r="J134" s="2">
        <f>Table4[[#This Row],[Final TTL]]-Table4[[#This Row],[Shipping]]</f>
        <v>12.339999999999998</v>
      </c>
      <c r="K134" s="2">
        <f>K133+Table4[[#This Row],[Total Made]]</f>
        <v>55.54</v>
      </c>
      <c r="L134" t="str">
        <f t="shared" si="21"/>
        <v>563-#19325817</v>
      </c>
    </row>
    <row r="135" spans="1:12" x14ac:dyDescent="0.3">
      <c r="A135" s="40">
        <v>44720</v>
      </c>
      <c r="B135" s="8">
        <v>1</v>
      </c>
      <c r="C135" s="8">
        <v>1</v>
      </c>
      <c r="D135" s="41">
        <v>19337322</v>
      </c>
      <c r="E135">
        <v>564</v>
      </c>
      <c r="F135" s="43">
        <v>7.84</v>
      </c>
      <c r="G135" s="1">
        <v>14.4</v>
      </c>
      <c r="H135" s="1">
        <v>3.48</v>
      </c>
      <c r="I135" s="1"/>
      <c r="J135" s="2">
        <f>Table4[[#This Row],[Final TTL]]-Table4[[#This Row],[Shipping]]</f>
        <v>10.92</v>
      </c>
      <c r="K135" s="2">
        <f>K134+Table4[[#This Row],[Total Made]]</f>
        <v>66.459999999999994</v>
      </c>
      <c r="L135" t="str">
        <f t="shared" si="21"/>
        <v>564-#19337322</v>
      </c>
    </row>
    <row r="136" spans="1:12" x14ac:dyDescent="0.3">
      <c r="A136" s="40">
        <v>44722</v>
      </c>
      <c r="B136" s="8">
        <v>21</v>
      </c>
      <c r="C136" s="8">
        <v>9</v>
      </c>
      <c r="D136" s="41">
        <v>19352934</v>
      </c>
      <c r="E136">
        <v>565</v>
      </c>
      <c r="F136" s="43">
        <v>6.28</v>
      </c>
      <c r="G136" s="1">
        <v>12.77</v>
      </c>
      <c r="H136" s="1">
        <v>3.39</v>
      </c>
      <c r="I136" s="1"/>
      <c r="J136" s="2">
        <f>Table4[[#This Row],[Final TTL]]-Table4[[#This Row],[Shipping]]</f>
        <v>9.379999999999999</v>
      </c>
      <c r="K136" s="2">
        <f>K135+Table4[[#This Row],[Total Made]]</f>
        <v>75.839999999999989</v>
      </c>
      <c r="L136" t="str">
        <f t="shared" si="21"/>
        <v>565-#19352934</v>
      </c>
    </row>
    <row r="137" spans="1:12" x14ac:dyDescent="0.3">
      <c r="A137" s="40">
        <v>44723</v>
      </c>
      <c r="B137" s="8">
        <v>88</v>
      </c>
      <c r="C137" s="8">
        <v>24</v>
      </c>
      <c r="D137" s="41">
        <v>19357574</v>
      </c>
      <c r="E137">
        <v>566</v>
      </c>
      <c r="F137" s="43">
        <v>8.4700000000000006</v>
      </c>
      <c r="G137" s="1">
        <v>15.07</v>
      </c>
      <c r="H137" s="1">
        <v>3.48</v>
      </c>
      <c r="I137" s="1"/>
      <c r="J137" s="2">
        <f>Table4[[#This Row],[Final TTL]]-Table4[[#This Row],[Shipping]]</f>
        <v>11.59</v>
      </c>
      <c r="K137" s="2">
        <f>K136+Table4[[#This Row],[Total Made]]</f>
        <v>87.429999999999993</v>
      </c>
      <c r="L137" t="str">
        <f t="shared" si="21"/>
        <v>566-#19357574</v>
      </c>
    </row>
    <row r="138" spans="1:12" x14ac:dyDescent="0.3">
      <c r="A138" s="40">
        <v>44724</v>
      </c>
      <c r="B138" s="8">
        <v>18</v>
      </c>
      <c r="C138" s="8">
        <v>12</v>
      </c>
      <c r="D138" s="41">
        <v>19364827</v>
      </c>
      <c r="E138">
        <v>567</v>
      </c>
      <c r="F138" s="43">
        <v>1.66</v>
      </c>
      <c r="G138" s="1">
        <v>7.92</v>
      </c>
      <c r="H138" s="1">
        <v>3.86</v>
      </c>
      <c r="I138" s="1"/>
      <c r="J138" s="2">
        <f>Table4[[#This Row],[Final TTL]]-Table4[[#This Row],[Shipping]]</f>
        <v>4.0600000000000005</v>
      </c>
      <c r="K138" s="2">
        <f>K137+Table4[[#This Row],[Total Made]]</f>
        <v>91.49</v>
      </c>
      <c r="L138" t="str">
        <f t="shared" si="21"/>
        <v>567-#19364827</v>
      </c>
    </row>
    <row r="139" spans="1:12" x14ac:dyDescent="0.3">
      <c r="A139" s="40">
        <v>44724</v>
      </c>
      <c r="B139" s="8">
        <v>117</v>
      </c>
      <c r="C139" s="8">
        <v>51</v>
      </c>
      <c r="D139" s="41">
        <v>19368187</v>
      </c>
      <c r="E139">
        <v>568</v>
      </c>
      <c r="F139" s="43">
        <v>14.68</v>
      </c>
      <c r="G139" s="1">
        <v>21.59</v>
      </c>
      <c r="H139" s="1">
        <v>3.39</v>
      </c>
      <c r="I139" s="1"/>
      <c r="J139" s="2">
        <f>Table4[[#This Row],[Final TTL]]-Table4[[#This Row],[Shipping]]</f>
        <v>18.2</v>
      </c>
      <c r="K139" s="2">
        <f>K138+Table4[[#This Row],[Total Made]]</f>
        <v>109.69</v>
      </c>
      <c r="L139" t="str">
        <f t="shared" si="21"/>
        <v>568-#19368187</v>
      </c>
    </row>
    <row r="140" spans="1:12" x14ac:dyDescent="0.3">
      <c r="A140" s="40">
        <v>44726</v>
      </c>
      <c r="B140" s="8">
        <v>0</v>
      </c>
      <c r="C140" s="8">
        <v>0</v>
      </c>
      <c r="D140" s="41" t="s">
        <v>22</v>
      </c>
      <c r="E140">
        <v>5</v>
      </c>
      <c r="F140" s="43">
        <v>50</v>
      </c>
      <c r="G140" s="1">
        <v>50</v>
      </c>
      <c r="H140" s="1">
        <v>0</v>
      </c>
      <c r="I140" s="1"/>
      <c r="J140" s="2">
        <f>Table4[[#This Row],[Final TTL]]-Table4[[#This Row],[Shipping]]</f>
        <v>50</v>
      </c>
      <c r="K140" s="2">
        <f>K139+Table4[[#This Row],[Total Made]]</f>
        <v>159.69</v>
      </c>
      <c r="L140" t="str">
        <f t="shared" si="21"/>
        <v>5-#Rondou Batch</v>
      </c>
    </row>
    <row r="141" spans="1:12" x14ac:dyDescent="0.3">
      <c r="A141" s="40">
        <v>44727</v>
      </c>
      <c r="B141" s="8">
        <v>21</v>
      </c>
      <c r="C141" s="8">
        <v>10</v>
      </c>
      <c r="D141" s="41">
        <v>19387911</v>
      </c>
      <c r="E141">
        <v>569</v>
      </c>
      <c r="F141" s="43">
        <v>4.1900000000000004</v>
      </c>
      <c r="G141" s="1">
        <v>10.57</v>
      </c>
      <c r="H141" s="1">
        <v>3.37</v>
      </c>
      <c r="I141" s="1"/>
      <c r="J141" s="2">
        <f>Table4[[#This Row],[Final TTL]]-Table4[[#This Row],[Shipping]]</f>
        <v>7.2</v>
      </c>
      <c r="K141" s="2">
        <f>K140+Table4[[#This Row],[Total Made]]</f>
        <v>166.89</v>
      </c>
      <c r="L141" t="str">
        <f t="shared" si="21"/>
        <v>569-#19387911</v>
      </c>
    </row>
    <row r="142" spans="1:12" x14ac:dyDescent="0.3">
      <c r="A142" s="40">
        <v>44729</v>
      </c>
      <c r="B142" s="8">
        <v>1</v>
      </c>
      <c r="C142" s="8">
        <v>1</v>
      </c>
      <c r="D142" s="41">
        <v>19404126</v>
      </c>
      <c r="E142">
        <v>570</v>
      </c>
      <c r="F142" s="43">
        <v>1.97</v>
      </c>
      <c r="G142" s="1">
        <v>8.82</v>
      </c>
      <c r="H142" s="1">
        <v>3.42</v>
      </c>
      <c r="I142" s="1"/>
      <c r="J142" s="2">
        <f>Table4[[#This Row],[Final TTL]]-Table4[[#This Row],[Shipping]]</f>
        <v>5.4</v>
      </c>
      <c r="K142" s="2">
        <f>K141+Table4[[#This Row],[Total Made]]</f>
        <v>172.29</v>
      </c>
      <c r="L142" t="str">
        <f t="shared" si="21"/>
        <v>570-#19404126</v>
      </c>
    </row>
    <row r="143" spans="1:12" x14ac:dyDescent="0.3">
      <c r="A143" s="40">
        <v>44735</v>
      </c>
      <c r="B143" s="8">
        <v>329</v>
      </c>
      <c r="C143" s="8">
        <v>27</v>
      </c>
      <c r="D143" s="41">
        <v>19446273</v>
      </c>
      <c r="E143">
        <v>571</v>
      </c>
      <c r="F143" s="43">
        <v>62.21</v>
      </c>
      <c r="G143" s="1">
        <v>80.62</v>
      </c>
      <c r="H143" s="1">
        <v>10.85</v>
      </c>
      <c r="I143" s="1"/>
      <c r="J143" s="2">
        <f>Table4[[#This Row],[Final TTL]]-Table4[[#This Row],[Shipping]]</f>
        <v>69.77000000000001</v>
      </c>
      <c r="K143" s="2">
        <f>K142+Table4[[#This Row],[Total Made]]</f>
        <v>242.06</v>
      </c>
      <c r="L143" t="str">
        <f t="shared" si="21"/>
        <v>571-#19446273</v>
      </c>
    </row>
    <row r="144" spans="1:12" x14ac:dyDescent="0.3">
      <c r="A144" s="40">
        <v>44737</v>
      </c>
      <c r="B144" s="8">
        <v>2</v>
      </c>
      <c r="C144" s="8">
        <v>1</v>
      </c>
      <c r="D144" s="41">
        <v>19455539</v>
      </c>
      <c r="E144">
        <v>572</v>
      </c>
      <c r="F144" s="43">
        <v>1.57</v>
      </c>
      <c r="G144" s="1">
        <v>7.82</v>
      </c>
      <c r="H144" s="1">
        <v>3.86</v>
      </c>
      <c r="I144" s="1"/>
      <c r="J144" s="2">
        <f>Table4[[#This Row],[Final TTL]]-Table4[[#This Row],[Shipping]]</f>
        <v>3.9600000000000004</v>
      </c>
      <c r="K144" s="2">
        <f>K143+Table4[[#This Row],[Total Made]]</f>
        <v>246.02</v>
      </c>
      <c r="L144" t="str">
        <f t="shared" si="21"/>
        <v>572-#19455539</v>
      </c>
    </row>
    <row r="145" spans="1:12" x14ac:dyDescent="0.3">
      <c r="A145" s="40">
        <v>44738</v>
      </c>
      <c r="B145" s="8">
        <v>1</v>
      </c>
      <c r="C145" s="8">
        <v>1</v>
      </c>
      <c r="D145" s="41">
        <v>19465804</v>
      </c>
      <c r="E145">
        <v>573</v>
      </c>
      <c r="F145" s="43">
        <v>1.25</v>
      </c>
      <c r="G145" s="1">
        <v>7.49</v>
      </c>
      <c r="H145" s="1">
        <v>3.86</v>
      </c>
      <c r="I145" s="1"/>
      <c r="J145" s="2">
        <f>Table4[[#This Row],[Final TTL]]-Table4[[#This Row],[Shipping]]</f>
        <v>3.6300000000000003</v>
      </c>
      <c r="K145" s="2">
        <f>K144+Table4[[#This Row],[Total Made]]</f>
        <v>249.65</v>
      </c>
      <c r="L145" t="str">
        <f t="shared" si="21"/>
        <v>573-#19465804</v>
      </c>
    </row>
    <row r="146" spans="1:12" x14ac:dyDescent="0.3">
      <c r="A146" s="40">
        <v>44741</v>
      </c>
      <c r="B146" s="8">
        <v>46</v>
      </c>
      <c r="C146" s="8">
        <v>24</v>
      </c>
      <c r="D146" s="41">
        <v>19484225</v>
      </c>
      <c r="E146">
        <v>574</v>
      </c>
      <c r="F146" s="43">
        <v>4.9800000000000004</v>
      </c>
      <c r="G146" s="1">
        <v>11.4</v>
      </c>
      <c r="H146" s="1">
        <v>3.86</v>
      </c>
      <c r="I146" s="1"/>
      <c r="J146" s="2">
        <f>Table4[[#This Row],[Final TTL]]-Table4[[#This Row],[Shipping]]</f>
        <v>7.5400000000000009</v>
      </c>
      <c r="K146" s="3">
        <f>K145+Table4[[#This Row],[Total Made]]</f>
        <v>257.19</v>
      </c>
      <c r="L146" t="str">
        <f t="shared" si="21"/>
        <v>574-#19484225</v>
      </c>
    </row>
    <row r="147" spans="1:12" x14ac:dyDescent="0.3">
      <c r="A147" s="40">
        <v>44743</v>
      </c>
      <c r="B147" s="8">
        <v>10</v>
      </c>
      <c r="C147" s="8">
        <v>1</v>
      </c>
      <c r="D147" s="41">
        <v>19505711</v>
      </c>
      <c r="E147">
        <v>575</v>
      </c>
      <c r="F147" s="43">
        <v>7.88</v>
      </c>
      <c r="G147" s="1">
        <v>14.45</v>
      </c>
      <c r="H147" s="1">
        <v>3.42</v>
      </c>
      <c r="I147" s="1"/>
      <c r="J147" s="2">
        <f>Table4[[#This Row],[Final TTL]]-Table4[[#This Row],[Shipping]]</f>
        <v>11.03</v>
      </c>
      <c r="K147" s="1">
        <v>11.03</v>
      </c>
      <c r="L147" t="str">
        <f t="shared" si="21"/>
        <v>575-#19505711</v>
      </c>
    </row>
    <row r="148" spans="1:12" x14ac:dyDescent="0.3">
      <c r="A148" s="40">
        <v>44744</v>
      </c>
      <c r="B148" s="8">
        <v>1</v>
      </c>
      <c r="C148" s="8">
        <v>1</v>
      </c>
      <c r="D148" s="41">
        <v>19511173</v>
      </c>
      <c r="E148">
        <v>576</v>
      </c>
      <c r="F148" s="43">
        <v>0.57999999999999996</v>
      </c>
      <c r="G148" s="1">
        <v>6.78</v>
      </c>
      <c r="H148" s="1">
        <v>3.58</v>
      </c>
      <c r="I148" s="1"/>
      <c r="J148" s="2">
        <f>Table4[[#This Row],[Final TTL]]-Table4[[#This Row],[Shipping]]</f>
        <v>3.2</v>
      </c>
      <c r="K148" s="1">
        <f>K147+Table4[[#This Row],[Total Made]]</f>
        <v>14.23</v>
      </c>
      <c r="L148" t="str">
        <f t="shared" si="21"/>
        <v>576-#19511173</v>
      </c>
    </row>
    <row r="149" spans="1:12" x14ac:dyDescent="0.3">
      <c r="A149" s="40">
        <v>44744</v>
      </c>
      <c r="B149" s="8">
        <v>1</v>
      </c>
      <c r="C149" s="8">
        <v>1</v>
      </c>
      <c r="D149" s="41">
        <v>19511427</v>
      </c>
      <c r="E149">
        <v>577</v>
      </c>
      <c r="F149" s="43">
        <v>3.66</v>
      </c>
      <c r="G149" s="1">
        <v>10.02</v>
      </c>
      <c r="H149" s="1">
        <v>3.86</v>
      </c>
      <c r="I149" s="1"/>
      <c r="J149" s="2">
        <f>Table4[[#This Row],[Final TTL]]-Table4[[#This Row],[Shipping]]</f>
        <v>6.16</v>
      </c>
      <c r="K149" s="1">
        <f>K148+Table4[[#This Row],[Total Made]]</f>
        <v>20.39</v>
      </c>
      <c r="L149" t="str">
        <f t="shared" si="21"/>
        <v>577-#19511427</v>
      </c>
    </row>
    <row r="150" spans="1:12" x14ac:dyDescent="0.3">
      <c r="A150" s="40">
        <v>44746</v>
      </c>
      <c r="B150" s="8">
        <v>1</v>
      </c>
      <c r="C150" s="8">
        <v>1</v>
      </c>
      <c r="D150" s="41">
        <v>19522085</v>
      </c>
      <c r="E150">
        <v>578</v>
      </c>
      <c r="F150" s="43">
        <v>3.87</v>
      </c>
      <c r="G150" s="1">
        <v>10.24</v>
      </c>
      <c r="H150" s="1">
        <v>3.39</v>
      </c>
      <c r="I150" s="1"/>
      <c r="J150" s="2">
        <f>Table4[[#This Row],[Final TTL]]-Table4[[#This Row],[Shipping]]</f>
        <v>6.85</v>
      </c>
      <c r="K150" s="1">
        <f>K149+Table4[[#This Row],[Total Made]]</f>
        <v>27.240000000000002</v>
      </c>
      <c r="L150" t="str">
        <f t="shared" si="21"/>
        <v>578-#19522085</v>
      </c>
    </row>
    <row r="151" spans="1:12" x14ac:dyDescent="0.3">
      <c r="A151" s="40">
        <v>44748</v>
      </c>
      <c r="B151" s="8">
        <v>8</v>
      </c>
      <c r="C151" s="8">
        <v>5</v>
      </c>
      <c r="D151" s="41">
        <v>19541824</v>
      </c>
      <c r="E151">
        <v>579</v>
      </c>
      <c r="F151" s="43">
        <v>2.96</v>
      </c>
      <c r="G151" s="1">
        <v>9.98</v>
      </c>
      <c r="H151" s="1">
        <v>3.58</v>
      </c>
      <c r="I151" s="1"/>
      <c r="J151" s="2">
        <f>Table4[[#This Row],[Final TTL]]-Table4[[#This Row],[Shipping]]</f>
        <v>6.4</v>
      </c>
      <c r="K151" s="1">
        <f>K150+Table4[[#This Row],[Total Made]]</f>
        <v>33.64</v>
      </c>
      <c r="L151" t="str">
        <f t="shared" si="21"/>
        <v>579-#19541824</v>
      </c>
    </row>
    <row r="152" spans="1:12" x14ac:dyDescent="0.3">
      <c r="A152" s="40">
        <v>44751</v>
      </c>
      <c r="B152" s="8">
        <v>4</v>
      </c>
      <c r="C152" s="8">
        <v>2</v>
      </c>
      <c r="D152" s="41">
        <v>19559754</v>
      </c>
      <c r="E152">
        <v>580</v>
      </c>
      <c r="F152" s="43">
        <v>0.61</v>
      </c>
      <c r="G152" s="1">
        <v>6.81</v>
      </c>
      <c r="H152" s="1">
        <v>3.39</v>
      </c>
      <c r="I152" s="1"/>
      <c r="J152" s="2">
        <f>Table4[[#This Row],[Final TTL]]-Table4[[#This Row],[Shipping]]</f>
        <v>3.4199999999999995</v>
      </c>
      <c r="K152" s="1">
        <f>K151+Table4[[#This Row],[Total Made]]</f>
        <v>37.06</v>
      </c>
      <c r="L152" t="str">
        <f t="shared" si="21"/>
        <v>580-#19559754</v>
      </c>
    </row>
    <row r="153" spans="1:12" x14ac:dyDescent="0.3">
      <c r="A153" s="40">
        <v>44751</v>
      </c>
      <c r="B153" s="8">
        <v>105</v>
      </c>
      <c r="C153" s="8">
        <v>46</v>
      </c>
      <c r="D153" s="41">
        <v>19560749</v>
      </c>
      <c r="E153">
        <v>581</v>
      </c>
      <c r="F153" s="43">
        <v>10.210000000000001</v>
      </c>
      <c r="G153" s="1">
        <v>16.89</v>
      </c>
      <c r="H153" s="1">
        <v>3.39</v>
      </c>
      <c r="I153" s="1"/>
      <c r="J153" s="2">
        <f>Table4[[#This Row],[Final TTL]]-Table4[[#This Row],[Shipping]]</f>
        <v>13.5</v>
      </c>
      <c r="K153" s="1">
        <f>K152+Table4[[#This Row],[Total Made]]</f>
        <v>50.56</v>
      </c>
      <c r="L153" t="str">
        <f t="shared" si="21"/>
        <v>581-#19560749</v>
      </c>
    </row>
    <row r="154" spans="1:12" x14ac:dyDescent="0.3">
      <c r="A154" s="40">
        <v>44754</v>
      </c>
      <c r="B154" s="8">
        <v>2</v>
      </c>
      <c r="C154" s="8">
        <v>2</v>
      </c>
      <c r="D154" s="41">
        <v>19585424</v>
      </c>
      <c r="E154">
        <v>582</v>
      </c>
      <c r="F154" s="43">
        <v>1.46</v>
      </c>
      <c r="G154" s="1">
        <v>7.71</v>
      </c>
      <c r="H154" s="1">
        <v>3.86</v>
      </c>
      <c r="I154" s="1"/>
      <c r="J154" s="2">
        <f>Table4[[#This Row],[Final TTL]]-Table4[[#This Row],[Shipping]]</f>
        <v>3.85</v>
      </c>
      <c r="K154" s="1">
        <f>K153+Table4[[#This Row],[Total Made]]</f>
        <v>54.410000000000004</v>
      </c>
      <c r="L154" t="str">
        <f t="shared" si="21"/>
        <v>582-#19585424</v>
      </c>
    </row>
    <row r="155" spans="1:12" x14ac:dyDescent="0.3">
      <c r="A155" s="40">
        <v>44755</v>
      </c>
      <c r="B155" s="8">
        <v>34</v>
      </c>
      <c r="C155" s="8">
        <v>14</v>
      </c>
      <c r="D155" s="41">
        <v>19592533</v>
      </c>
      <c r="E155">
        <v>583</v>
      </c>
      <c r="F155" s="43">
        <v>6.88</v>
      </c>
      <c r="G155" s="1">
        <v>13.4</v>
      </c>
      <c r="H155" s="1">
        <v>3.48</v>
      </c>
      <c r="I155" s="1"/>
      <c r="J155" s="2">
        <f>Table4[[#This Row],[Final TTL]]-Table4[[#This Row],[Shipping]]</f>
        <v>9.92</v>
      </c>
      <c r="K155" s="1">
        <f>K154+Table4[[#This Row],[Total Made]]</f>
        <v>64.33</v>
      </c>
      <c r="L155" t="str">
        <f t="shared" si="21"/>
        <v>583-#19592533</v>
      </c>
    </row>
    <row r="156" spans="1:12" x14ac:dyDescent="0.3">
      <c r="A156" s="40">
        <v>44756</v>
      </c>
      <c r="B156" s="8">
        <v>1</v>
      </c>
      <c r="C156" s="8">
        <v>1</v>
      </c>
      <c r="D156" s="41">
        <v>19597022</v>
      </c>
      <c r="E156">
        <v>584</v>
      </c>
      <c r="F156" s="43">
        <v>2.39</v>
      </c>
      <c r="G156" s="1">
        <v>8.68</v>
      </c>
      <c r="H156" s="1">
        <v>3.37</v>
      </c>
      <c r="I156" s="1"/>
      <c r="J156" s="2">
        <f>Table4[[#This Row],[Final TTL]]-Table4[[#This Row],[Shipping]]</f>
        <v>5.31</v>
      </c>
      <c r="K156" s="1">
        <f>K155+Table4[[#This Row],[Total Made]]</f>
        <v>69.64</v>
      </c>
      <c r="L156" t="str">
        <f t="shared" si="21"/>
        <v>584-#19597022</v>
      </c>
    </row>
    <row r="157" spans="1:12" x14ac:dyDescent="0.3">
      <c r="A157" s="40">
        <v>44757</v>
      </c>
      <c r="B157" s="8">
        <v>28</v>
      </c>
      <c r="C157" s="8">
        <v>12</v>
      </c>
      <c r="D157" s="41">
        <v>19607427</v>
      </c>
      <c r="E157">
        <v>585</v>
      </c>
      <c r="F157" s="43">
        <v>6.43</v>
      </c>
      <c r="G157" s="1">
        <v>12.92</v>
      </c>
      <c r="H157" s="1">
        <v>3.48</v>
      </c>
      <c r="I157" s="1"/>
      <c r="J157" s="2">
        <f>Table4[[#This Row],[Final TTL]]-Table4[[#This Row],[Shipping]]</f>
        <v>9.44</v>
      </c>
      <c r="K157" s="1">
        <f>K156+Table4[[#This Row],[Total Made]]</f>
        <v>79.08</v>
      </c>
      <c r="L157" t="str">
        <f t="shared" si="21"/>
        <v>585-#19607427</v>
      </c>
    </row>
    <row r="158" spans="1:12" x14ac:dyDescent="0.3">
      <c r="A158" s="40">
        <v>44757</v>
      </c>
      <c r="B158" s="8">
        <v>1</v>
      </c>
      <c r="C158" s="8">
        <v>1</v>
      </c>
      <c r="D158" s="41">
        <v>19607552</v>
      </c>
      <c r="E158">
        <v>586</v>
      </c>
      <c r="F158" s="43">
        <v>1.1000000000000001</v>
      </c>
      <c r="G158" s="1">
        <v>7.33</v>
      </c>
      <c r="H158" s="1">
        <v>3.39</v>
      </c>
      <c r="I158" s="1"/>
      <c r="J158" s="2">
        <f>Table4[[#This Row],[Final TTL]]-Table4[[#This Row],[Shipping]]</f>
        <v>3.94</v>
      </c>
      <c r="K158" s="1">
        <f>K157+Table4[[#This Row],[Total Made]]</f>
        <v>83.02</v>
      </c>
      <c r="L158" t="str">
        <f t="shared" si="21"/>
        <v>586-#19607552</v>
      </c>
    </row>
    <row r="159" spans="1:12" x14ac:dyDescent="0.3">
      <c r="A159" s="40">
        <v>44758</v>
      </c>
      <c r="B159" s="8">
        <v>216</v>
      </c>
      <c r="C159" s="8">
        <v>103</v>
      </c>
      <c r="D159" s="41">
        <v>19614688</v>
      </c>
      <c r="E159">
        <v>587</v>
      </c>
      <c r="F159" s="43">
        <v>20.18</v>
      </c>
      <c r="G159" s="1">
        <v>28.15</v>
      </c>
      <c r="H159" s="1">
        <v>3.99</v>
      </c>
      <c r="I159" s="1"/>
      <c r="J159" s="2">
        <f>Table4[[#This Row],[Final TTL]]-Table4[[#This Row],[Shipping]]</f>
        <v>24.159999999999997</v>
      </c>
      <c r="K159" s="1">
        <f>K158+Table4[[#This Row],[Total Made]]</f>
        <v>107.17999999999999</v>
      </c>
      <c r="L159" t="str">
        <f t="shared" si="21"/>
        <v>587-#19614688</v>
      </c>
    </row>
    <row r="160" spans="1:12" x14ac:dyDescent="0.3">
      <c r="A160" s="40">
        <v>44759</v>
      </c>
      <c r="B160" s="8">
        <v>7</v>
      </c>
      <c r="C160" s="8">
        <v>4</v>
      </c>
      <c r="D160" s="41">
        <v>19623309</v>
      </c>
      <c r="E160">
        <v>588</v>
      </c>
      <c r="F160" s="43">
        <v>10.44</v>
      </c>
      <c r="G160" s="1">
        <v>17.13</v>
      </c>
      <c r="H160" s="1">
        <v>3.86</v>
      </c>
      <c r="I160" s="1"/>
      <c r="J160" s="2">
        <f>Table4[[#This Row],[Final TTL]]-Table4[[#This Row],[Shipping]]</f>
        <v>13.27</v>
      </c>
      <c r="K160" s="1">
        <f>K159+Table4[[#This Row],[Total Made]]</f>
        <v>120.44999999999999</v>
      </c>
      <c r="L160" t="str">
        <f t="shared" si="21"/>
        <v>588-#19623309</v>
      </c>
    </row>
    <row r="161" spans="1:12" x14ac:dyDescent="0.3">
      <c r="A161" s="40">
        <v>44761</v>
      </c>
      <c r="B161" s="8">
        <v>219</v>
      </c>
      <c r="C161" s="8">
        <v>69</v>
      </c>
      <c r="D161" s="41">
        <v>19632493</v>
      </c>
      <c r="E161">
        <v>589</v>
      </c>
      <c r="F161" s="43">
        <v>14.34</v>
      </c>
      <c r="G161" s="1">
        <v>22.02</v>
      </c>
      <c r="H161" s="1">
        <v>3.81</v>
      </c>
      <c r="I161" s="1"/>
      <c r="J161" s="2">
        <f>Table4[[#This Row],[Final TTL]]-Table4[[#This Row],[Shipping]]</f>
        <v>18.21</v>
      </c>
      <c r="K161" s="1">
        <f>K160+Table4[[#This Row],[Total Made]]</f>
        <v>138.66</v>
      </c>
      <c r="L161" t="str">
        <f t="shared" si="21"/>
        <v>589-#19632493</v>
      </c>
    </row>
    <row r="162" spans="1:12" x14ac:dyDescent="0.3">
      <c r="A162" s="40">
        <v>44762</v>
      </c>
      <c r="B162" s="8">
        <v>1</v>
      </c>
      <c r="C162" s="8">
        <v>1</v>
      </c>
      <c r="D162" s="41">
        <v>19644858</v>
      </c>
      <c r="E162">
        <v>590</v>
      </c>
      <c r="F162" s="43">
        <v>2.2200000000000002</v>
      </c>
      <c r="G162" s="1">
        <v>8.6999999999999993</v>
      </c>
      <c r="H162" s="1">
        <v>3.72</v>
      </c>
      <c r="I162" s="1"/>
      <c r="J162" s="2">
        <f>Table4[[#This Row],[Final TTL]]-Table4[[#This Row],[Shipping]]</f>
        <v>4.9799999999999986</v>
      </c>
      <c r="K162" s="1">
        <f>K161+Table4[[#This Row],[Total Made]]</f>
        <v>143.63999999999999</v>
      </c>
      <c r="L162" t="str">
        <f t="shared" ref="L162:L173" si="22">_xlfn.CONCAT(E162,$N$2,D162)</f>
        <v>590-#19644858</v>
      </c>
    </row>
    <row r="163" spans="1:12" x14ac:dyDescent="0.3">
      <c r="A163" s="40">
        <v>44763</v>
      </c>
      <c r="B163" s="8">
        <v>3</v>
      </c>
      <c r="C163" s="8">
        <v>3</v>
      </c>
      <c r="D163" s="41">
        <v>19648906</v>
      </c>
      <c r="E163">
        <v>591</v>
      </c>
      <c r="F163" s="43">
        <v>1.39</v>
      </c>
      <c r="G163" s="1">
        <v>8.26</v>
      </c>
      <c r="H163" s="1">
        <v>3.58</v>
      </c>
      <c r="I163" s="1"/>
      <c r="J163" s="2">
        <f>Table4[[#This Row],[Final TTL]]-Table4[[#This Row],[Shipping]]</f>
        <v>4.68</v>
      </c>
      <c r="K163" s="1">
        <f>K162+Table4[[#This Row],[Total Made]]</f>
        <v>148.32</v>
      </c>
      <c r="L163" t="str">
        <f t="shared" si="22"/>
        <v>591-#19648906</v>
      </c>
    </row>
    <row r="164" spans="1:12" x14ac:dyDescent="0.3">
      <c r="A164" s="40">
        <v>44764</v>
      </c>
      <c r="B164" s="8">
        <v>12</v>
      </c>
      <c r="C164" s="8">
        <v>9</v>
      </c>
      <c r="D164" s="41">
        <v>19657428</v>
      </c>
      <c r="E164">
        <v>592</v>
      </c>
      <c r="F164" s="43">
        <v>7.87</v>
      </c>
      <c r="G164" s="1">
        <v>14.44</v>
      </c>
      <c r="H164" s="1">
        <v>3.58</v>
      </c>
      <c r="I164" s="1"/>
      <c r="J164" s="2">
        <f>Table4[[#This Row],[Final TTL]]-Table4[[#This Row],[Shipping]]</f>
        <v>10.86</v>
      </c>
      <c r="K164" s="1">
        <f>K163+Table4[[#This Row],[Total Made]]</f>
        <v>159.18</v>
      </c>
      <c r="L164" t="str">
        <f t="shared" si="22"/>
        <v>592-#19657428</v>
      </c>
    </row>
    <row r="165" spans="1:12" x14ac:dyDescent="0.3">
      <c r="A165" s="40">
        <v>44764</v>
      </c>
      <c r="B165" s="8">
        <v>1</v>
      </c>
      <c r="C165" s="8">
        <v>1</v>
      </c>
      <c r="D165" s="41">
        <v>19658511</v>
      </c>
      <c r="E165">
        <v>593</v>
      </c>
      <c r="F165" s="43">
        <v>4.6900000000000004</v>
      </c>
      <c r="G165" s="1">
        <v>11.1</v>
      </c>
      <c r="H165" s="1">
        <v>3.72</v>
      </c>
      <c r="I165" s="1"/>
      <c r="J165" s="2">
        <f>Table4[[#This Row],[Final TTL]]-Table4[[#This Row],[Shipping]]</f>
        <v>7.379999999999999</v>
      </c>
      <c r="K165" s="1">
        <f>K164+Table4[[#This Row],[Total Made]]</f>
        <v>166.56</v>
      </c>
      <c r="L165" t="str">
        <f t="shared" si="22"/>
        <v>593-#19658511</v>
      </c>
    </row>
    <row r="166" spans="1:12" x14ac:dyDescent="0.3">
      <c r="A166" s="40">
        <v>44758</v>
      </c>
      <c r="B166" s="8">
        <v>10</v>
      </c>
      <c r="C166" s="8">
        <v>2</v>
      </c>
      <c r="D166" s="41">
        <v>19609550</v>
      </c>
      <c r="E166" t="s">
        <v>0</v>
      </c>
      <c r="F166" s="43">
        <v>3.24</v>
      </c>
      <c r="G166" s="1">
        <v>22.5</v>
      </c>
      <c r="H166" s="1">
        <v>16.96</v>
      </c>
      <c r="I166" s="1"/>
      <c r="J166" s="2">
        <f>Table4[[#This Row],[Final TTL]]-Table4[[#This Row],[Shipping]]</f>
        <v>5.5399999999999991</v>
      </c>
      <c r="K166" s="1">
        <f>K165+Table4[[#This Row],[Total Made]]</f>
        <v>172.1</v>
      </c>
      <c r="L166" t="str">
        <f t="shared" si="22"/>
        <v xml:space="preserve"> -#19609550</v>
      </c>
    </row>
    <row r="167" spans="1:12" x14ac:dyDescent="0.3">
      <c r="A167" s="40">
        <v>44766</v>
      </c>
      <c r="B167" s="8">
        <v>66</v>
      </c>
      <c r="C167" s="8">
        <v>23</v>
      </c>
      <c r="D167" s="41">
        <v>19673371</v>
      </c>
      <c r="E167">
        <v>594</v>
      </c>
      <c r="F167" s="43">
        <f>8.95+0.51</f>
        <v>9.4599999999999991</v>
      </c>
      <c r="G167" s="1">
        <v>15.57</v>
      </c>
      <c r="H167" s="1">
        <v>3.86</v>
      </c>
      <c r="I167" s="1"/>
      <c r="J167" s="2">
        <f>Table4[[#This Row],[Final TTL]]-Table4[[#This Row],[Shipping]]</f>
        <v>11.71</v>
      </c>
      <c r="K167" s="1">
        <f>K166+Table4[[#This Row],[Total Made]]</f>
        <v>183.81</v>
      </c>
      <c r="L167" t="str">
        <f t="shared" si="22"/>
        <v>594-#19673371</v>
      </c>
    </row>
    <row r="168" spans="1:12" x14ac:dyDescent="0.3">
      <c r="A168" s="40">
        <v>44770</v>
      </c>
      <c r="B168" s="8">
        <v>6</v>
      </c>
      <c r="C168" s="8">
        <v>4</v>
      </c>
      <c r="D168" s="41">
        <v>19701426</v>
      </c>
      <c r="E168">
        <v>595</v>
      </c>
      <c r="F168" s="43">
        <v>0.93</v>
      </c>
      <c r="G168" s="1">
        <v>7.18</v>
      </c>
      <c r="H168" s="1">
        <v>3.42</v>
      </c>
      <c r="I168" s="1"/>
      <c r="J168" s="2">
        <f>Table4[[#This Row],[Final TTL]]-Table4[[#This Row],[Shipping]]</f>
        <v>3.76</v>
      </c>
      <c r="K168" s="1">
        <f>K167+Table4[[#This Row],[Total Made]]</f>
        <v>187.57</v>
      </c>
      <c r="L168" t="str">
        <f t="shared" si="22"/>
        <v>595-#19701426</v>
      </c>
    </row>
    <row r="169" spans="1:12" x14ac:dyDescent="0.3">
      <c r="A169" s="40">
        <v>44771</v>
      </c>
      <c r="B169" s="8">
        <v>73</v>
      </c>
      <c r="C169" s="8">
        <v>30</v>
      </c>
      <c r="D169" s="41">
        <v>19711847</v>
      </c>
      <c r="E169">
        <v>596</v>
      </c>
      <c r="F169" s="43">
        <v>7.92</v>
      </c>
      <c r="G169" s="1">
        <v>14.49</v>
      </c>
      <c r="H169" s="1">
        <v>3.39</v>
      </c>
      <c r="I169" s="1"/>
      <c r="J169" s="2">
        <f>Table4[[#This Row],[Final TTL]]-Table4[[#This Row],[Shipping]]</f>
        <v>11.1</v>
      </c>
      <c r="K169" s="1">
        <f>K168+Table4[[#This Row],[Total Made]]</f>
        <v>198.67</v>
      </c>
      <c r="L169" t="str">
        <f t="shared" si="22"/>
        <v>596-#19711847</v>
      </c>
    </row>
    <row r="170" spans="1:12" x14ac:dyDescent="0.3">
      <c r="A170" s="40">
        <v>44772</v>
      </c>
      <c r="B170" s="8">
        <v>143</v>
      </c>
      <c r="C170" s="8">
        <v>33</v>
      </c>
      <c r="D170" s="41">
        <v>19717692</v>
      </c>
      <c r="E170">
        <v>597</v>
      </c>
      <c r="F170" s="43">
        <v>6.62</v>
      </c>
      <c r="G170" s="1">
        <v>13.12</v>
      </c>
      <c r="H170" s="1">
        <v>3.37</v>
      </c>
      <c r="I170" s="1"/>
      <c r="J170" s="2">
        <f>Table4[[#This Row],[Final TTL]]-Table4[[#This Row],[Shipping]]</f>
        <v>9.75</v>
      </c>
      <c r="K170" s="1">
        <f>K169+Table4[[#This Row],[Total Made]]</f>
        <v>208.42</v>
      </c>
      <c r="L170" t="str">
        <f t="shared" si="22"/>
        <v>597-#19717692</v>
      </c>
    </row>
    <row r="171" spans="1:12" x14ac:dyDescent="0.3">
      <c r="A171" s="40">
        <v>44772</v>
      </c>
      <c r="B171" s="8">
        <v>168</v>
      </c>
      <c r="C171" s="8">
        <v>57</v>
      </c>
      <c r="D171" s="41">
        <v>19717918</v>
      </c>
      <c r="E171">
        <v>598</v>
      </c>
      <c r="F171" s="43">
        <v>13.08</v>
      </c>
      <c r="G171" s="1">
        <v>19.91</v>
      </c>
      <c r="H171" s="1">
        <v>3.86</v>
      </c>
      <c r="I171" s="1"/>
      <c r="J171" s="2">
        <f>Table4[[#This Row],[Final TTL]]-Table4[[#This Row],[Shipping]]</f>
        <v>16.05</v>
      </c>
      <c r="K171" s="1">
        <f>K170+Table4[[#This Row],[Total Made]]</f>
        <v>224.47</v>
      </c>
      <c r="L171" t="str">
        <f t="shared" si="22"/>
        <v>598-#19717918</v>
      </c>
    </row>
    <row r="172" spans="1:12" x14ac:dyDescent="0.3">
      <c r="A172" s="40">
        <v>44773</v>
      </c>
      <c r="B172" s="8">
        <v>1</v>
      </c>
      <c r="C172" s="8">
        <v>1</v>
      </c>
      <c r="D172" s="41">
        <v>19723775</v>
      </c>
      <c r="E172">
        <v>599</v>
      </c>
      <c r="F172" s="43">
        <v>2.83</v>
      </c>
      <c r="G172" s="1">
        <v>9.14</v>
      </c>
      <c r="H172" s="1">
        <v>3.86</v>
      </c>
      <c r="I172" s="1"/>
      <c r="J172" s="2">
        <f>Table4[[#This Row],[Final TTL]]-Table4[[#This Row],[Shipping]]</f>
        <v>5.2800000000000011</v>
      </c>
      <c r="K172" s="1">
        <f>K171+Table4[[#This Row],[Total Made]]</f>
        <v>229.75</v>
      </c>
      <c r="L172" t="str">
        <f t="shared" si="22"/>
        <v>599-#19723775</v>
      </c>
    </row>
    <row r="173" spans="1:12" x14ac:dyDescent="0.3">
      <c r="A173" s="40">
        <v>44774</v>
      </c>
      <c r="B173" s="8">
        <v>3</v>
      </c>
      <c r="C173" s="8">
        <v>3</v>
      </c>
      <c r="D173" s="41">
        <v>19730116</v>
      </c>
      <c r="E173">
        <v>600</v>
      </c>
      <c r="F173" s="43">
        <v>3.55</v>
      </c>
      <c r="G173" s="1">
        <v>9.9</v>
      </c>
      <c r="H173" s="1">
        <v>3.42</v>
      </c>
      <c r="I173" s="1"/>
      <c r="J173" s="2">
        <f>Table4[[#This Row],[Final TTL]]-Table4[[#This Row],[Shipping]]</f>
        <v>6.48</v>
      </c>
      <c r="K173" s="1">
        <f>Table4[[#This Row],[Total Made]]</f>
        <v>6.48</v>
      </c>
      <c r="L173" t="str">
        <f t="shared" si="22"/>
        <v>600-#19730116</v>
      </c>
    </row>
    <row r="174">
      <c r="B174" t="n">
        <v>1.0</v>
      </c>
      <c r="C174" t="n">
        <v>1.0</v>
      </c>
      <c r="D174" t="n">
        <v>458.0</v>
      </c>
      <c r="E174" t="n">
        <v>1.0</v>
      </c>
      <c r="F174" t="n">
        <v>1.0</v>
      </c>
      <c r="G174" t="n">
        <v>1.0</v>
      </c>
      <c r="H174" t="n">
        <v>1.0</v>
      </c>
      <c r="I174" t="n">
        <v>1.0</v>
      </c>
      <c r="J174" t="n">
        <v>0.0</v>
      </c>
    </row>
  </sheetData>
  <phoneticPr fontId="3" type="noConversion"/>
  <pageMargins left="0.7" right="0.7" top="0.75" bottom="0.75" header="0.3" footer="0.3"/>
  <pageSetup paperSize="151" orientation="portrait" horizontalDpi="203" verticalDpi="203" r:id="rId1"/>
  <ignoredErrors>
    <ignoredError sqref="J122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80943-8FE5-4D0C-AE05-D9E5E951E30F}">
  <sheetPr codeName="Sheet3"/>
  <dimension ref="A1:E14"/>
  <sheetViews>
    <sheetView workbookViewId="0"/>
  </sheetViews>
  <sheetFormatPr defaultRowHeight="14.4" x14ac:dyDescent="0.3"/>
  <cols>
    <col min="1" max="1" bestFit="true" customWidth="true" width="13.5546875"/>
    <col min="2" max="2" bestFit="true" customWidth="true" width="30.88671875"/>
    <col min="3" max="3" bestFit="true" customWidth="true" style="1" width="11.6640625"/>
    <col min="5" max="5" customWidth="true" width="27.33203125"/>
  </cols>
  <sheetData>
    <row r="1" spans="1:5" s="5" customFormat="1" x14ac:dyDescent="0.3">
      <c r="A1" s="5" t="s">
        <v>33</v>
      </c>
      <c r="B1" s="5" t="s">
        <v>30</v>
      </c>
      <c r="C1" s="6" t="s">
        <v>31</v>
      </c>
      <c r="D1" s="5" t="s">
        <v>32</v>
      </c>
    </row>
    <row r="2" spans="1:5" x14ac:dyDescent="0.3">
      <c r="A2" t="s">
        <v>35</v>
      </c>
      <c r="B2" t="s">
        <v>17</v>
      </c>
      <c r="C2" s="1">
        <v>15</v>
      </c>
      <c r="D2" s="13">
        <f>'Set Selling'!C1</f>
        <v>5</v>
      </c>
    </row>
    <row r="3" spans="1:5" x14ac:dyDescent="0.3">
      <c r="A3" t="s">
        <v>11</v>
      </c>
      <c r="B3" t="s">
        <v>38</v>
      </c>
      <c r="C3" s="1">
        <v>150</v>
      </c>
      <c r="D3" s="13">
        <f>'Set Selling'!D1</f>
        <v>-77.250000000000014</v>
      </c>
    </row>
    <row r="4" spans="1:5" x14ac:dyDescent="0.3">
      <c r="A4" t="s">
        <v>16</v>
      </c>
      <c r="B4" t="s">
        <v>28</v>
      </c>
      <c r="C4" s="1">
        <v>5</v>
      </c>
      <c r="D4" s="13">
        <f>'Set Selling'!E1</f>
        <v>-4.8</v>
      </c>
    </row>
    <row r="5" spans="1:5" x14ac:dyDescent="0.3">
      <c r="A5" t="s">
        <v>27</v>
      </c>
      <c r="B5" t="s">
        <v>29</v>
      </c>
      <c r="C5" s="1">
        <v>49</v>
      </c>
      <c r="D5" s="13">
        <f>'Set Selling'!F1</f>
        <v>-48.84</v>
      </c>
    </row>
    <row r="6" spans="1:5" x14ac:dyDescent="0.3">
      <c r="A6" t="s">
        <v>40</v>
      </c>
      <c r="B6" t="s">
        <v>41</v>
      </c>
      <c r="C6" s="1">
        <v>-45</v>
      </c>
      <c r="D6" s="13">
        <f>'Set Selling'!G1</f>
        <v>-11.5</v>
      </c>
    </row>
    <row r="7" spans="1:5" x14ac:dyDescent="0.3">
      <c r="A7" t="s">
        <v>45</v>
      </c>
      <c r="B7" t="s">
        <v>46</v>
      </c>
      <c r="C7" s="1">
        <v>-20</v>
      </c>
      <c r="D7" s="13">
        <f>'Set Selling'!H1</f>
        <v>-10.639999999999999</v>
      </c>
    </row>
    <row r="8" spans="1:5" x14ac:dyDescent="0.3">
      <c r="A8" t="s">
        <v>49</v>
      </c>
      <c r="B8" t="s">
        <v>50</v>
      </c>
      <c r="C8" s="1">
        <v>-40</v>
      </c>
      <c r="D8" s="13">
        <f>'Set Selling'!I1</f>
        <v>-37.909999999999997</v>
      </c>
    </row>
    <row r="9" spans="1:5" x14ac:dyDescent="0.3">
      <c r="A9" t="s">
        <v>53</v>
      </c>
      <c r="B9" t="s">
        <v>54</v>
      </c>
      <c r="C9" s="1">
        <v>-103</v>
      </c>
      <c r="D9" s="13">
        <f>'Set Selling'!J1</f>
        <v>-101.56</v>
      </c>
    </row>
    <row r="10" spans="1:5" x14ac:dyDescent="0.3">
      <c r="A10" t="s">
        <v>59</v>
      </c>
      <c r="B10" t="s">
        <v>58</v>
      </c>
      <c r="C10" s="1">
        <v>-35</v>
      </c>
      <c r="D10" s="13">
        <f>'Set Selling'!K1</f>
        <v>-34.64</v>
      </c>
    </row>
    <row r="11" spans="1:5" x14ac:dyDescent="0.3">
      <c r="A11" t="s">
        <v>66</v>
      </c>
      <c r="B11" t="s">
        <v>67</v>
      </c>
      <c r="C11" s="1">
        <v>-4</v>
      </c>
      <c r="D11" s="13">
        <f>'Set Selling'!L1</f>
        <v>3.9400000000000004</v>
      </c>
    </row>
    <row r="12" spans="1:5" x14ac:dyDescent="0.3">
      <c r="A12" t="s">
        <v>68</v>
      </c>
      <c r="B12" t="s">
        <v>69</v>
      </c>
      <c r="C12" s="1">
        <v>-30</v>
      </c>
      <c r="D12" s="13">
        <f>'Set Selling'!M1</f>
        <v>-30</v>
      </c>
      <c r="E12" t="s">
        <v>74</v>
      </c>
    </row>
    <row r="13" spans="1:5" x14ac:dyDescent="0.3">
      <c r="A13" t="s">
        <v>70</v>
      </c>
      <c r="B13" t="s">
        <v>71</v>
      </c>
      <c r="C13" s="1">
        <v>-75</v>
      </c>
      <c r="D13" s="13">
        <f>'Set Selling'!N1</f>
        <v>-75</v>
      </c>
      <c r="E13" t="s">
        <v>75</v>
      </c>
    </row>
    <row r="14" spans="1:5" x14ac:dyDescent="0.3">
      <c r="A14" t="s">
        <v>72</v>
      </c>
      <c r="B14" t="s">
        <v>73</v>
      </c>
      <c r="C14" s="1">
        <v>-30</v>
      </c>
      <c r="D14" s="13">
        <f>'Set Selling'!O1</f>
        <v>-30</v>
      </c>
      <c r="E14" t="s">
        <v>76</v>
      </c>
    </row>
  </sheetData>
  <pageMargins left="0.7" right="0.7" top="0.75" bottom="0.75" header="0.3" footer="0.3"/>
  <pageSetup paperSize="151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8967-6251-48BF-B69C-FD79656D3D53}">
  <sheetPr codeName="Sheet4"/>
  <dimension ref="A1:S34"/>
  <sheetViews>
    <sheetView workbookViewId="0">
      <pane xSplit="1" topLeftCell="B1" activePane="topRight" state="frozen"/>
      <selection pane="topRight" activeCell="A35" sqref="A35"/>
    </sheetView>
  </sheetViews>
  <sheetFormatPr defaultRowHeight="16.2" x14ac:dyDescent="0.45"/>
  <cols>
    <col min="1" max="1" customWidth="true" style="5" width="12.6640625"/>
    <col min="2" max="2" bestFit="true" customWidth="true" style="27" width="9.5546875"/>
    <col min="3" max="3" customWidth="true" style="6" width="11.33203125"/>
    <col min="4" max="4" bestFit="true" customWidth="true" style="1" width="9.5546875"/>
    <col min="7" max="9" style="1" width="8.88671875"/>
    <col min="10" max="10" bestFit="true" customWidth="true" width="9.5546875"/>
  </cols>
  <sheetData>
    <row r="1" spans="1:19" s="17" customFormat="1" ht="14.4" x14ac:dyDescent="0.3">
      <c r="A1" s="16" t="s">
        <v>37</v>
      </c>
      <c r="B1" s="36">
        <f>B2+B3</f>
        <v>-453.2</v>
      </c>
      <c r="C1" s="28">
        <f>C2+C3</f>
        <v>5</v>
      </c>
      <c r="D1" s="24">
        <f>D2+D3</f>
        <v>-77.250000000000014</v>
      </c>
      <c r="E1" s="18">
        <f t="shared" ref="E1:F1" si="0">E2+E3</f>
        <v>-4.8</v>
      </c>
      <c r="F1" s="18">
        <f t="shared" si="0"/>
        <v>-48.84</v>
      </c>
      <c r="G1" s="24">
        <f>G2+G3</f>
        <v>-11.5</v>
      </c>
      <c r="H1" s="24">
        <f>H2+H3</f>
        <v>-10.639999999999999</v>
      </c>
      <c r="I1" s="18">
        <f t="shared" ref="I1:N1" si="1">I2+I3</f>
        <v>-37.909999999999997</v>
      </c>
      <c r="J1" s="18">
        <f t="shared" si="1"/>
        <v>-101.56</v>
      </c>
      <c r="K1" s="24">
        <f>K2+K3</f>
        <v>-34.64</v>
      </c>
      <c r="L1" s="18">
        <f t="shared" si="1"/>
        <v>3.9400000000000004</v>
      </c>
      <c r="M1" s="18">
        <f t="shared" si="1"/>
        <v>-30</v>
      </c>
      <c r="N1" s="18">
        <f t="shared" si="1"/>
        <v>-75</v>
      </c>
      <c r="O1" s="24">
        <f>O2+O3</f>
        <v>-30</v>
      </c>
    </row>
    <row r="2" spans="1:19" s="26" customFormat="1" ht="14.4" x14ac:dyDescent="0.3">
      <c r="A2" s="14" t="s">
        <v>36</v>
      </c>
      <c r="B2" s="32">
        <f>SUM(C2:O2)</f>
        <v>-601</v>
      </c>
      <c r="C2" s="29">
        <v>-15</v>
      </c>
      <c r="D2" s="24">
        <v>-150</v>
      </c>
      <c r="E2" s="25">
        <v>-5</v>
      </c>
      <c r="F2" s="25">
        <v>-49</v>
      </c>
      <c r="G2" s="24">
        <f>'Set Bought'!C6</f>
        <v>-45</v>
      </c>
      <c r="H2" s="24">
        <f>'Set Bought'!C7</f>
        <v>-20</v>
      </c>
      <c r="I2" s="24">
        <f>'Set Bought'!C8</f>
        <v>-40</v>
      </c>
      <c r="J2" s="32">
        <f>'Set Bought'!C9</f>
        <v>-103</v>
      </c>
      <c r="K2" s="32">
        <f>'Set Bought'!C10</f>
        <v>-35</v>
      </c>
      <c r="L2" s="32">
        <f>'Set Bought'!C11</f>
        <v>-4</v>
      </c>
      <c r="M2" s="32">
        <f>'Set Bought'!C12</f>
        <v>-30</v>
      </c>
      <c r="N2" s="32">
        <f>'Set Bought'!C13</f>
        <v>-75</v>
      </c>
      <c r="O2" s="32">
        <f>'Set Bought'!C14</f>
        <v>-30</v>
      </c>
      <c r="R2" s="26" t="s">
        <v>60</v>
      </c>
      <c r="S2" s="26">
        <v>47</v>
      </c>
    </row>
    <row r="3" spans="1:19" s="21" customFormat="1" ht="14.4" x14ac:dyDescent="0.3">
      <c r="A3" s="15" t="s">
        <v>8</v>
      </c>
      <c r="B3" s="20">
        <f>SUM(C3:O3)</f>
        <v>147.80000000000001</v>
      </c>
      <c r="C3" s="30">
        <f t="shared" ref="C3:O3" si="2">SUMIF(C5:C250,"&lt;&gt;",C5:C250)</f>
        <v>20</v>
      </c>
      <c r="D3" s="22">
        <f t="shared" si="2"/>
        <v>72.749999999999986</v>
      </c>
      <c r="E3" s="19">
        <f t="shared" si="2"/>
        <v>0.2</v>
      </c>
      <c r="F3" s="34">
        <f t="shared" si="2"/>
        <v>0.16</v>
      </c>
      <c r="G3" s="22">
        <f t="shared" si="2"/>
        <v>33.5</v>
      </c>
      <c r="H3" s="22">
        <f t="shared" si="2"/>
        <v>9.3600000000000012</v>
      </c>
      <c r="I3" s="19">
        <f t="shared" si="2"/>
        <v>2.09</v>
      </c>
      <c r="J3" s="20">
        <f>SUMIF(J5:J250,"&lt;&gt;",J5:J250)</f>
        <v>1.44</v>
      </c>
      <c r="K3" s="22">
        <f t="shared" si="2"/>
        <v>0.36</v>
      </c>
      <c r="L3" s="33">
        <f t="shared" si="2"/>
        <v>7.94</v>
      </c>
      <c r="M3" s="19">
        <f t="shared" si="2"/>
        <v>0</v>
      </c>
      <c r="N3" s="19">
        <f>SUMIF(N5:N250,"&lt;&gt;",N5:N250)</f>
        <v>0</v>
      </c>
      <c r="O3" s="35">
        <f t="shared" si="2"/>
        <v>0</v>
      </c>
    </row>
    <row r="4" spans="1:19" s="5" customFormat="1" x14ac:dyDescent="0.45">
      <c r="B4" s="27" t="s">
        <v>10</v>
      </c>
      <c r="C4" s="6" t="s">
        <v>35</v>
      </c>
      <c r="D4" s="6" t="s">
        <v>34</v>
      </c>
      <c r="E4" s="5" t="s">
        <v>16</v>
      </c>
      <c r="F4" s="5" t="s">
        <v>27</v>
      </c>
      <c r="G4" s="6" t="s">
        <v>40</v>
      </c>
      <c r="H4" s="6" t="s">
        <v>45</v>
      </c>
      <c r="I4" s="6" t="s">
        <v>49</v>
      </c>
      <c r="J4" s="5" t="s">
        <v>53</v>
      </c>
      <c r="K4" s="5" t="s">
        <v>59</v>
      </c>
      <c r="L4" s="5" t="s">
        <v>66</v>
      </c>
      <c r="M4" s="5" t="s">
        <v>68</v>
      </c>
      <c r="N4" s="5" t="s">
        <v>70</v>
      </c>
      <c r="O4" s="5" t="s">
        <v>72</v>
      </c>
    </row>
    <row r="5" spans="1:19" x14ac:dyDescent="0.45">
      <c r="A5" s="7" t="s">
        <v>18</v>
      </c>
      <c r="B5" s="31">
        <f>SUMIF(C5:AA5,"&lt;&gt;",C5:AA5)</f>
        <v>20</v>
      </c>
      <c r="D5" s="1">
        <v>20</v>
      </c>
    </row>
    <row r="6" spans="1:19" x14ac:dyDescent="0.45">
      <c r="A6" s="7" t="s">
        <v>13</v>
      </c>
      <c r="B6" s="31">
        <f>SUMIF(C6:AA6,"&lt;&gt;",C6:AA6)</f>
        <v>1.66</v>
      </c>
      <c r="C6" s="23"/>
      <c r="D6" s="1">
        <v>1.66</v>
      </c>
    </row>
    <row r="7" spans="1:19" x14ac:dyDescent="0.45">
      <c r="A7" s="7" t="s">
        <v>14</v>
      </c>
      <c r="B7" s="31">
        <f t="shared" ref="B7:B34" si="3">SUMIF(C7:AA7,"&lt;&gt;",C7:AA7)</f>
        <v>4.3099999999999996</v>
      </c>
      <c r="C7" s="23"/>
      <c r="D7" s="1">
        <v>4.3099999999999996</v>
      </c>
    </row>
    <row r="8" spans="1:19" x14ac:dyDescent="0.45">
      <c r="A8" s="7" t="s">
        <v>15</v>
      </c>
      <c r="B8" s="31">
        <f t="shared" si="3"/>
        <v>0.89</v>
      </c>
      <c r="C8" s="23"/>
      <c r="D8" s="1">
        <v>0.89</v>
      </c>
    </row>
    <row r="9" spans="1:19" x14ac:dyDescent="0.45">
      <c r="A9" s="7" t="s">
        <v>12</v>
      </c>
      <c r="B9" s="31">
        <f t="shared" si="3"/>
        <v>20</v>
      </c>
      <c r="C9" s="1">
        <v>20</v>
      </c>
    </row>
    <row r="10" spans="1:19" x14ac:dyDescent="0.45">
      <c r="A10" s="7" t="s">
        <v>25</v>
      </c>
      <c r="B10" s="31">
        <f t="shared" si="3"/>
        <v>1.1200000000000001</v>
      </c>
      <c r="C10" s="23"/>
      <c r="D10" s="1">
        <v>1.1200000000000001</v>
      </c>
    </row>
    <row r="11" spans="1:19" x14ac:dyDescent="0.45">
      <c r="A11" s="7" t="s">
        <v>26</v>
      </c>
      <c r="B11" s="31">
        <f t="shared" si="3"/>
        <v>0.85</v>
      </c>
      <c r="C11" s="23"/>
      <c r="D11" s="1">
        <v>0.85</v>
      </c>
    </row>
    <row r="12" spans="1:19" x14ac:dyDescent="0.45">
      <c r="A12" s="5" t="s">
        <v>39</v>
      </c>
      <c r="B12" s="31">
        <f t="shared" si="3"/>
        <v>1.62</v>
      </c>
      <c r="D12" s="1">
        <v>1.55</v>
      </c>
      <c r="E12">
        <v>7.0000000000000007E-2</v>
      </c>
    </row>
    <row r="13" spans="1:19" x14ac:dyDescent="0.45">
      <c r="A13" s="5" t="s">
        <v>42</v>
      </c>
      <c r="B13" s="31">
        <f t="shared" si="3"/>
        <v>34.69</v>
      </c>
      <c r="D13" s="1">
        <v>34.69</v>
      </c>
    </row>
    <row r="14" spans="1:19" x14ac:dyDescent="0.45">
      <c r="A14" s="5" t="s">
        <v>43</v>
      </c>
      <c r="B14" s="27">
        <f t="shared" si="3"/>
        <v>0.3</v>
      </c>
      <c r="D14" s="1">
        <v>0.3</v>
      </c>
    </row>
    <row r="15" spans="1:19" x14ac:dyDescent="0.45">
      <c r="A15" s="5" t="s">
        <v>44</v>
      </c>
      <c r="B15" s="27">
        <f t="shared" si="3"/>
        <v>5.37</v>
      </c>
      <c r="D15" s="1">
        <v>1.36</v>
      </c>
      <c r="G15" s="1">
        <v>4.01</v>
      </c>
    </row>
    <row r="16" spans="1:19" x14ac:dyDescent="0.45">
      <c r="A16" s="5" t="s">
        <v>47</v>
      </c>
      <c r="B16" s="31">
        <f t="shared" si="3"/>
        <v>0.39</v>
      </c>
      <c r="G16" s="1">
        <v>0.39</v>
      </c>
    </row>
    <row r="17" spans="1:12" x14ac:dyDescent="0.45">
      <c r="A17" s="5" t="s">
        <v>48</v>
      </c>
      <c r="B17" s="27">
        <f t="shared" si="3"/>
        <v>3.29</v>
      </c>
      <c r="D17" s="1">
        <v>0.38</v>
      </c>
      <c r="G17" s="1">
        <v>2.91</v>
      </c>
    </row>
    <row r="18" spans="1:12" x14ac:dyDescent="0.45">
      <c r="A18" s="5" t="s">
        <v>51</v>
      </c>
      <c r="B18" s="27">
        <f t="shared" si="3"/>
        <v>3.66</v>
      </c>
      <c r="H18" s="1">
        <v>3.66</v>
      </c>
    </row>
    <row r="19" spans="1:12" x14ac:dyDescent="0.45">
      <c r="A19" s="5" t="s">
        <v>52</v>
      </c>
      <c r="B19" s="27">
        <f t="shared" si="3"/>
        <v>0.25</v>
      </c>
      <c r="G19" s="1">
        <v>0.25</v>
      </c>
    </row>
    <row r="20" spans="1:12" x14ac:dyDescent="0.45">
      <c r="A20" s="5" t="s">
        <v>55</v>
      </c>
      <c r="B20" s="27">
        <f t="shared" si="3"/>
        <v>3.27</v>
      </c>
      <c r="G20" s="1">
        <v>3.27</v>
      </c>
    </row>
    <row r="21" spans="1:12" x14ac:dyDescent="0.45">
      <c r="A21" s="5" t="s">
        <v>56</v>
      </c>
      <c r="B21" s="27">
        <f t="shared" si="3"/>
        <v>1.4</v>
      </c>
      <c r="G21" s="1">
        <v>1.4</v>
      </c>
    </row>
    <row r="22" spans="1:12" x14ac:dyDescent="0.45">
      <c r="A22" s="5" t="s">
        <v>57</v>
      </c>
      <c r="B22" s="31">
        <f>SUMIF(C22:AA22,"&lt;&gt;",C22:AA22)</f>
        <v>5.36</v>
      </c>
      <c r="D22" s="1">
        <v>0.7</v>
      </c>
      <c r="G22" s="1">
        <v>4.47</v>
      </c>
      <c r="I22" s="1">
        <v>0.19</v>
      </c>
    </row>
    <row r="23" spans="1:12" x14ac:dyDescent="0.45">
      <c r="A23" s="5" t="s">
        <v>61</v>
      </c>
      <c r="B23" s="31">
        <f t="shared" si="3"/>
        <v>1.1000000000000001</v>
      </c>
      <c r="G23" s="1">
        <v>1.1000000000000001</v>
      </c>
    </row>
    <row r="24" spans="1:12" x14ac:dyDescent="0.45">
      <c r="A24" s="5" t="s">
        <v>62</v>
      </c>
      <c r="B24" s="31">
        <f t="shared" si="3"/>
        <v>10.439999999999998</v>
      </c>
      <c r="D24" s="1">
        <v>3.46</v>
      </c>
      <c r="E24">
        <v>0.05</v>
      </c>
      <c r="F24" t="s">
        <v>0</v>
      </c>
      <c r="G24" s="1">
        <v>6.21</v>
      </c>
      <c r="H24" s="1">
        <v>0.28000000000000003</v>
      </c>
      <c r="I24" s="1">
        <v>0.44</v>
      </c>
    </row>
    <row r="25" spans="1:12" x14ac:dyDescent="0.45">
      <c r="A25" s="5" t="s">
        <v>63</v>
      </c>
      <c r="B25" s="31">
        <f t="shared" si="3"/>
        <v>4.6900000000000004</v>
      </c>
      <c r="H25" s="1">
        <v>4.6900000000000004</v>
      </c>
    </row>
    <row r="26" spans="1:12" x14ac:dyDescent="0.45">
      <c r="A26" s="7" t="s">
        <v>64</v>
      </c>
      <c r="B26" s="31">
        <f t="shared" si="3"/>
        <v>0.45999999999999996</v>
      </c>
      <c r="G26" s="1">
        <v>0.1</v>
      </c>
      <c r="K26">
        <v>0.36</v>
      </c>
    </row>
    <row r="27" spans="1:12" x14ac:dyDescent="0.45">
      <c r="A27" s="5" t="s">
        <v>65</v>
      </c>
      <c r="B27" s="31">
        <f t="shared" si="3"/>
        <v>4.6899999999999995</v>
      </c>
      <c r="D27" s="1">
        <v>0.18</v>
      </c>
      <c r="G27" s="1">
        <v>3.07</v>
      </c>
      <c r="J27">
        <v>1.44</v>
      </c>
    </row>
    <row r="28" spans="1:12" x14ac:dyDescent="0.45">
      <c r="A28" s="5" t="s">
        <v>77</v>
      </c>
      <c r="B28" s="31">
        <f t="shared" si="3"/>
        <v>2.91</v>
      </c>
      <c r="D28" s="1">
        <v>0.88</v>
      </c>
      <c r="E28">
        <v>0.08</v>
      </c>
      <c r="F28">
        <v>0.04</v>
      </c>
      <c r="G28" s="1">
        <v>0.51</v>
      </c>
      <c r="I28" s="1">
        <v>1.4</v>
      </c>
    </row>
    <row r="29" spans="1:12" x14ac:dyDescent="0.45">
      <c r="A29" s="5" t="s">
        <v>78</v>
      </c>
      <c r="B29" s="31">
        <f t="shared" si="3"/>
        <v>0.72</v>
      </c>
      <c r="F29">
        <v>0.12</v>
      </c>
      <c r="L29">
        <v>0.6</v>
      </c>
    </row>
    <row r="30" spans="1:12" x14ac:dyDescent="0.45">
      <c r="A30" s="5" t="s">
        <v>79</v>
      </c>
      <c r="B30" s="27">
        <f t="shared" si="3"/>
        <v>5.86</v>
      </c>
      <c r="D30" s="1">
        <v>0.42</v>
      </c>
      <c r="G30" s="1">
        <v>4.6500000000000004</v>
      </c>
      <c r="H30" s="1">
        <v>0.73</v>
      </c>
      <c r="I30" s="1">
        <v>0.06</v>
      </c>
    </row>
    <row r="31" spans="1:12" x14ac:dyDescent="0.45">
      <c r="A31" s="5" t="s">
        <v>80</v>
      </c>
      <c r="B31" s="27">
        <f t="shared" si="3"/>
        <v>2.83</v>
      </c>
      <c r="L31">
        <v>2.83</v>
      </c>
    </row>
    <row r="32" spans="1:12" x14ac:dyDescent="0.45">
      <c r="A32" s="5" t="s">
        <v>81</v>
      </c>
      <c r="B32" s="31">
        <f t="shared" si="3"/>
        <v>3.55</v>
      </c>
      <c r="L32">
        <v>3.55</v>
      </c>
    </row>
    <row r="33" spans="1:12" x14ac:dyDescent="0.45">
      <c r="A33" s="5" t="s">
        <v>82</v>
      </c>
      <c r="B33" s="27">
        <f t="shared" si="3"/>
        <v>0.96</v>
      </c>
      <c r="L33">
        <v>0.96</v>
      </c>
    </row>
    <row r="34" spans="1:12" x14ac:dyDescent="0.45">
      <c r="A34" s="5" t="s">
        <v>83</v>
      </c>
      <c r="B34" s="27">
        <f t="shared" si="3"/>
        <v>1.1599999999999999</v>
      </c>
      <c r="G34" s="1">
        <v>1.1599999999999999</v>
      </c>
    </row>
  </sheetData>
  <pageMargins left="0.7" right="0.7" top="0.75" bottom="0.75" header="0.3" footer="0.3"/>
  <pageSetup paperSize="151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Selling Sheet</vt:lpstr>
      <vt:lpstr>Set Bought</vt:lpstr>
      <vt:lpstr>Set Selling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2022-05-23T00:26:42Z</dcterms:created>
  <dc:creator>Matthew Guthre</dc:creator>
  <cp:lastModifiedBy>Matthew Guthre</cp:lastModifiedBy>
  <cp:lastPrinted>2022-06-05T23:16:37Z</cp:lastPrinted>
  <dcterms:modified xsi:type="dcterms:W3CDTF">2022-08-10T19:28:22Z</dcterms:modified>
</cp:coreProperties>
</file>