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ttia.fontana/Dropbox/PhD_Lyon_IPNL/THESIS/"/>
    </mc:Choice>
  </mc:AlternateContent>
  <bookViews>
    <workbookView minimized="1" xWindow="0" yWindow="460" windowWidth="25600" windowHeight="14760"/>
  </bookViews>
  <sheets>
    <sheet name="Calendri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54" i="1"/>
  <c r="G39" i="1"/>
  <c r="G33" i="1"/>
  <c r="G27" i="1"/>
  <c r="J54" i="1"/>
  <c r="J61" i="1"/>
  <c r="G68" i="1"/>
  <c r="G74" i="1"/>
  <c r="J74" i="1"/>
  <c r="J27" i="1"/>
  <c r="J44" i="1"/>
  <c r="J33" i="1"/>
  <c r="I8" i="1"/>
  <c r="I27" i="1"/>
  <c r="I39" i="1"/>
  <c r="I33" i="1"/>
  <c r="I54" i="1"/>
  <c r="I61" i="1"/>
  <c r="I74" i="1"/>
</calcChain>
</file>

<file path=xl/sharedStrings.xml><?xml version="1.0" encoding="utf-8"?>
<sst xmlns="http://schemas.openxmlformats.org/spreadsheetml/2006/main" count="12" uniqueCount="12">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</sst>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/tera\dred$\EtudesDoctorales\GISELE\PUBLIPOSTAGE\Tableau%20de%20proposition%20des%20rapporteurs%20&amp;%20membres%20du%20jury1.xlsx" TargetMode="External"/><Relationship Id="rId2" Type="http://schemas.openxmlformats.org/officeDocument/2006/relationships/image" Target="../media/image1.jpg"/><Relationship Id="rId3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9"/>
  <sheetViews>
    <sheetView showGridLines="0" tabSelected="1" topLeftCell="A34" workbookViewId="0">
      <selection activeCell="J18" sqref="J18"/>
    </sheetView>
  </sheetViews>
  <sheetFormatPr baseColWidth="10" defaultRowHeight="17" x14ac:dyDescent="0.25"/>
  <cols>
    <col min="1" max="1" width="12.140625" customWidth="1"/>
    <col min="7" max="7" width="19.5703125" customWidth="1"/>
    <col min="8" max="8" width="1.28515625" customWidth="1"/>
    <col min="9" max="9" width="31.28515625" customWidth="1"/>
  </cols>
  <sheetData>
    <row r="1" spans="1:11" ht="27" customHeight="1" x14ac:dyDescent="0.25">
      <c r="G1" s="21" t="s">
        <v>7</v>
      </c>
      <c r="H1" s="22"/>
      <c r="I1" s="22"/>
      <c r="J1" s="22"/>
      <c r="K1" s="22"/>
    </row>
    <row r="2" spans="1:11" ht="27" customHeight="1" x14ac:dyDescent="0.25">
      <c r="G2" s="22"/>
      <c r="H2" s="22"/>
      <c r="I2" s="22"/>
      <c r="J2" s="22"/>
      <c r="K2" s="22"/>
    </row>
    <row r="3" spans="1:11" ht="27" customHeight="1" x14ac:dyDescent="0.25">
      <c r="G3" s="22"/>
      <c r="H3" s="22"/>
      <c r="I3" s="22"/>
      <c r="J3" s="22"/>
      <c r="K3" s="22"/>
    </row>
    <row r="4" spans="1:11" ht="27" customHeight="1" x14ac:dyDescent="0.25">
      <c r="B4" s="10"/>
      <c r="C4" s="10"/>
      <c r="D4" s="10"/>
      <c r="E4" s="10"/>
      <c r="F4" s="10"/>
      <c r="G4" s="22"/>
      <c r="H4" s="22"/>
      <c r="I4" s="22"/>
      <c r="J4" s="22"/>
      <c r="K4" s="22"/>
    </row>
    <row r="5" spans="1:11" ht="27" customHeight="1" x14ac:dyDescent="0.25">
      <c r="A5" s="33" t="s">
        <v>8</v>
      </c>
      <c r="B5" s="33"/>
      <c r="C5" s="33"/>
      <c r="D5" s="33"/>
      <c r="E5" s="33"/>
      <c r="F5" s="10"/>
      <c r="G5" s="22"/>
      <c r="H5" s="22"/>
      <c r="I5" s="22"/>
      <c r="J5" s="22"/>
      <c r="K5" s="22"/>
    </row>
    <row r="6" spans="1:11" ht="27" customHeight="1" x14ac:dyDescent="0.25">
      <c r="C6" s="10"/>
      <c r="D6" s="10"/>
      <c r="E6" s="10"/>
      <c r="F6" s="10"/>
      <c r="G6" s="22"/>
      <c r="H6" s="22"/>
      <c r="I6" s="22"/>
      <c r="J6" s="22"/>
      <c r="K6" s="22"/>
    </row>
    <row r="7" spans="1:11" ht="27" customHeight="1" x14ac:dyDescent="0.25">
      <c r="B7" s="10"/>
      <c r="C7" s="10"/>
      <c r="D7" s="10"/>
      <c r="E7" s="10"/>
      <c r="F7" s="10"/>
      <c r="G7" s="22"/>
      <c r="H7" s="22"/>
      <c r="I7" s="22"/>
      <c r="J7" s="22"/>
      <c r="K7" s="22"/>
    </row>
    <row r="8" spans="1:11" ht="27" customHeight="1" x14ac:dyDescent="0.25">
      <c r="B8" s="10"/>
      <c r="C8" s="10"/>
      <c r="D8" s="10"/>
      <c r="E8" s="10"/>
      <c r="F8" s="10"/>
      <c r="G8" s="10"/>
      <c r="H8" s="10"/>
      <c r="I8" s="3">
        <f ca="1">TODAY()</f>
        <v>43257</v>
      </c>
      <c r="J8" s="10"/>
      <c r="K8" s="10"/>
    </row>
    <row r="9" spans="1:11" ht="31" x14ac:dyDescent="0.25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25">
      <c r="B10" s="31" t="s">
        <v>6</v>
      </c>
      <c r="C10" s="31"/>
      <c r="D10" s="31"/>
      <c r="E10" s="31"/>
      <c r="F10" s="31"/>
      <c r="G10" s="31"/>
      <c r="H10" s="31"/>
      <c r="I10" s="31"/>
      <c r="J10" s="10"/>
      <c r="K10" s="10"/>
    </row>
    <row r="11" spans="1:11" ht="31.5" customHeight="1" x14ac:dyDescent="0.25">
      <c r="B11" s="32" t="s">
        <v>11</v>
      </c>
      <c r="C11" s="32"/>
      <c r="D11" s="32"/>
      <c r="E11" s="32"/>
      <c r="F11" s="32"/>
      <c r="G11" s="32"/>
      <c r="H11" s="32"/>
      <c r="I11" s="32"/>
    </row>
    <row r="12" spans="1:11" ht="18" thickBot="1" x14ac:dyDescent="0.3">
      <c r="I12" s="3"/>
    </row>
    <row r="13" spans="1:11" ht="18" thickBot="1" x14ac:dyDescent="0.3">
      <c r="B13" s="5"/>
      <c r="C13" s="6" t="s">
        <v>4</v>
      </c>
      <c r="D13" s="6"/>
      <c r="E13" s="4"/>
      <c r="F13" s="4"/>
      <c r="G13" s="4"/>
      <c r="I13" s="3"/>
    </row>
    <row r="14" spans="1:11" ht="18" thickBot="1" x14ac:dyDescent="0.3">
      <c r="B14" s="4"/>
      <c r="C14" s="6"/>
      <c r="D14" s="6"/>
      <c r="E14" s="4"/>
      <c r="F14" s="4"/>
      <c r="G14" s="4"/>
      <c r="I14" s="3"/>
    </row>
    <row r="15" spans="1:11" ht="18" thickBot="1" x14ac:dyDescent="0.3">
      <c r="B15" s="7"/>
      <c r="C15" s="6" t="s">
        <v>2</v>
      </c>
      <c r="D15" s="6"/>
      <c r="E15" s="4"/>
      <c r="F15" s="4"/>
      <c r="G15" s="4"/>
      <c r="I15" s="3"/>
    </row>
    <row r="16" spans="1:11" ht="31" x14ac:dyDescent="0.25">
      <c r="E16" s="2"/>
      <c r="F16" s="2"/>
      <c r="G16" s="2"/>
      <c r="I16" s="1"/>
    </row>
    <row r="17" spans="1:14" ht="40.5" customHeight="1" thickBot="1" x14ac:dyDescent="0.3">
      <c r="G17" s="34" t="s">
        <v>5</v>
      </c>
      <c r="H17" s="34"/>
    </row>
    <row r="18" spans="1:14" ht="32.25" customHeight="1" x14ac:dyDescent="0.25">
      <c r="E18" s="23" t="s">
        <v>0</v>
      </c>
      <c r="F18" s="24"/>
      <c r="G18" s="27">
        <v>43448</v>
      </c>
      <c r="H18" s="28"/>
    </row>
    <row r="19" spans="1:14" ht="18" thickBot="1" x14ac:dyDescent="0.3">
      <c r="E19" s="25"/>
      <c r="F19" s="26"/>
      <c r="G19" s="29"/>
      <c r="H19" s="30"/>
    </row>
    <row r="20" spans="1:14" x14ac:dyDescent="0.25">
      <c r="A20" s="4"/>
      <c r="B20" s="4"/>
      <c r="C20" s="4"/>
      <c r="D20" s="4"/>
    </row>
    <row r="21" spans="1:14" ht="6" customHeight="1" x14ac:dyDescent="0.25">
      <c r="A21" s="4"/>
      <c r="B21" s="4"/>
      <c r="C21" s="4"/>
      <c r="D21" s="4"/>
    </row>
    <row r="22" spans="1:14" x14ac:dyDescent="0.25">
      <c r="A22" s="4"/>
      <c r="B22" s="4"/>
      <c r="C22" s="4"/>
      <c r="D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8" thickBot="1" x14ac:dyDescent="0.3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15">
        <f>IF(G18="","",(IF(AND(G18&gt;DATEVALUE("31/08/2018"),G18&lt;DATEVALUE("16/10/2018")),G18-98,G18-70)))</f>
        <v>43378</v>
      </c>
      <c r="H27" s="6"/>
      <c r="I27" s="18" t="str">
        <f ca="1">IF(G18="","",(IF(G27&lt;I8,"Hors délais (retard : "&amp;I8-G27&amp;" "&amp;"jours)","Dans les délais"&amp;" "&amp;": J-"&amp;G27-I8)&amp;""))</f>
        <v>Dans les délais : J-121</v>
      </c>
      <c r="J27" s="13" t="str">
        <f>IF(AND(G27&gt;DATEVALUE("27/07/2018"),G27&lt;DATEVALUE("20/08/2018")),"Cette échéance tombe durant la fermeture obligatoire de l'Université. Cette action sera réalisée dans les plus brefs délais à la réouverture du service le 20/08/2018","")</f>
        <v/>
      </c>
      <c r="K27" s="14"/>
      <c r="L27" s="14"/>
      <c r="M27" s="14"/>
      <c r="N27" s="14"/>
    </row>
    <row r="28" spans="1:14" x14ac:dyDescent="0.25">
      <c r="A28" s="4"/>
      <c r="B28" s="4"/>
      <c r="C28" s="4"/>
      <c r="D28" s="4"/>
      <c r="E28" s="4"/>
      <c r="F28" s="4"/>
      <c r="G28" s="16"/>
      <c r="H28" s="6"/>
      <c r="I28" s="19"/>
      <c r="J28" s="13"/>
      <c r="K28" s="14"/>
      <c r="L28" s="14"/>
      <c r="M28" s="14"/>
      <c r="N28" s="14"/>
    </row>
    <row r="29" spans="1:14" ht="18" thickBot="1" x14ac:dyDescent="0.3">
      <c r="A29" s="4"/>
      <c r="B29" s="4"/>
      <c r="C29" s="4"/>
      <c r="D29" s="4"/>
      <c r="E29" s="4"/>
      <c r="F29" s="4"/>
      <c r="G29" s="17"/>
      <c r="H29" s="6"/>
      <c r="I29" s="20"/>
      <c r="J29" s="13"/>
      <c r="K29" s="14"/>
      <c r="L29" s="14"/>
      <c r="M29" s="14"/>
      <c r="N29" s="14"/>
    </row>
    <row r="30" spans="1:14" x14ac:dyDescent="0.25">
      <c r="A30" s="4"/>
      <c r="B30" s="4"/>
      <c r="C30" s="4"/>
      <c r="D30" s="4"/>
      <c r="E30" s="4"/>
      <c r="F30" s="4"/>
      <c r="G30" s="6"/>
      <c r="H30" s="6"/>
      <c r="I30" s="6"/>
    </row>
    <row r="31" spans="1:14" x14ac:dyDescent="0.25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8" thickBot="1" x14ac:dyDescent="0.3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15">
        <f>IF(G18="","",(IF(AND(G18&gt;DATEVALUE("31/08/2018"),G18&lt;DATEVALUE("16/10/2018")),G18-91,G18-63)))</f>
        <v>43385</v>
      </c>
      <c r="H33" s="6"/>
      <c r="I33" s="18" t="str">
        <f ca="1">IF(G18="","",(IF(G33&lt;I8,"Hors délais (retard : "&amp;I8-G33&amp;" "&amp;"jours)","Dans les délais"&amp;" "&amp;": J-"&amp;G33-I8)&amp;""))</f>
        <v>Dans les délais : J-128</v>
      </c>
      <c r="J33" s="13" t="str">
        <f>IF(AND(G33&gt;DATEVALUE("27/07/2018"),G33&lt;DATEVALUE("20/08/2018")),"Cette échéance tombe durant la fermeture obligatoire de l'Université. Cette action sera réalisée dans les plus brefs délais à la réouverture du service le 20/08/2018","")</f>
        <v/>
      </c>
      <c r="K33" s="14"/>
      <c r="L33" s="14"/>
      <c r="M33" s="14"/>
      <c r="N33" s="14"/>
    </row>
    <row r="34" spans="1:14" x14ac:dyDescent="0.25">
      <c r="A34" s="4"/>
      <c r="B34" s="4"/>
      <c r="C34" s="4"/>
      <c r="D34" s="4"/>
      <c r="E34" s="4"/>
      <c r="F34" s="4"/>
      <c r="G34" s="16"/>
      <c r="H34" s="6"/>
      <c r="I34" s="19"/>
      <c r="J34" s="13"/>
      <c r="K34" s="14"/>
      <c r="L34" s="14"/>
      <c r="M34" s="14"/>
      <c r="N34" s="14"/>
    </row>
    <row r="35" spans="1:14" ht="18" thickBot="1" x14ac:dyDescent="0.3">
      <c r="A35" s="4"/>
      <c r="B35" s="4"/>
      <c r="C35" s="4"/>
      <c r="D35" s="4"/>
      <c r="E35" s="4"/>
      <c r="F35" s="4"/>
      <c r="G35" s="17"/>
      <c r="H35" s="6"/>
      <c r="I35" s="20"/>
      <c r="J35" s="13"/>
      <c r="K35" s="14"/>
      <c r="L35" s="14"/>
      <c r="M35" s="14"/>
      <c r="N35" s="14"/>
    </row>
    <row r="36" spans="1:14" x14ac:dyDescent="0.25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8" thickBot="1" x14ac:dyDescent="0.3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15">
        <f>IF(G18="","",(IF(AND(G18&gt;DATEVALUE("31/08/2018"),G18&lt;DATEVALUE("16/10/2018")),G18-84,G18-56)))</f>
        <v>43392</v>
      </c>
      <c r="H39" s="6"/>
      <c r="I39" s="18" t="str">
        <f ca="1">IF(G18="","",(IF(G39&lt;I8,"Hors délais (retard : "&amp;I8-G39&amp;" "&amp;"jours)","Dans les délais"&amp;" "&amp;": J-"&amp;G39-I8)&amp;""))</f>
        <v>Dans les délais : J-135</v>
      </c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16"/>
      <c r="H40" s="6"/>
      <c r="I40" s="19"/>
      <c r="J40" s="4"/>
      <c r="K40" s="4"/>
      <c r="L40" s="4"/>
      <c r="M40" s="4"/>
      <c r="N40" s="4"/>
    </row>
    <row r="41" spans="1:14" x14ac:dyDescent="0.25">
      <c r="A41" s="4"/>
      <c r="B41" s="4"/>
      <c r="C41" s="4"/>
      <c r="D41" s="4"/>
      <c r="E41" s="4"/>
      <c r="F41" s="4"/>
      <c r="G41" s="16"/>
      <c r="H41" s="6"/>
      <c r="I41" s="19"/>
      <c r="J41" s="4"/>
      <c r="K41" s="4"/>
      <c r="L41" s="4"/>
      <c r="M41" s="4"/>
      <c r="N41" s="4"/>
    </row>
    <row r="42" spans="1:14" x14ac:dyDescent="0.25">
      <c r="A42" s="4"/>
      <c r="B42" s="4"/>
      <c r="C42" s="4"/>
      <c r="D42" s="4"/>
      <c r="E42" s="4"/>
      <c r="F42" s="4"/>
      <c r="G42" s="16"/>
      <c r="H42" s="6"/>
      <c r="I42" s="19"/>
      <c r="J42" s="4"/>
      <c r="K42" s="4"/>
      <c r="L42" s="4"/>
      <c r="M42" s="4"/>
      <c r="N42" s="4"/>
    </row>
    <row r="43" spans="1:14" x14ac:dyDescent="0.25">
      <c r="A43" s="4"/>
      <c r="B43" s="4"/>
      <c r="C43" s="4"/>
      <c r="D43" s="4"/>
      <c r="E43" s="4"/>
      <c r="F43" s="4"/>
      <c r="G43" s="16"/>
      <c r="H43" s="6"/>
      <c r="I43" s="19"/>
      <c r="J43" s="4"/>
      <c r="K43" s="4"/>
      <c r="L43" s="4"/>
      <c r="M43" s="4"/>
      <c r="N43" s="4"/>
    </row>
    <row r="44" spans="1:14" x14ac:dyDescent="0.25">
      <c r="A44" s="4"/>
      <c r="B44" s="4"/>
      <c r="C44" s="4"/>
      <c r="D44" s="4"/>
      <c r="E44" s="4"/>
      <c r="F44" s="4"/>
      <c r="G44" s="16"/>
      <c r="H44" s="6"/>
      <c r="I44" s="19"/>
      <c r="J44" s="13" t="str">
        <f>IF(AND(G39&gt;DATEVALUE("27/07/2018"),G39&lt;DATEVALUE("20/08/2018")),"Cette échéance tombe durant la fermeture obligatoire de l'Université. Cette action sera réalisée dans les plus brefs délais à la réouverture du service le 20/08/2018","")</f>
        <v/>
      </c>
      <c r="K44" s="14"/>
      <c r="L44" s="14"/>
      <c r="M44" s="14"/>
      <c r="N44" s="14"/>
    </row>
    <row r="45" spans="1:14" x14ac:dyDescent="0.25">
      <c r="A45" s="4"/>
      <c r="B45" s="4"/>
      <c r="C45" s="4"/>
      <c r="D45" s="4"/>
      <c r="E45" s="4"/>
      <c r="F45" s="4"/>
      <c r="G45" s="16"/>
      <c r="H45" s="6"/>
      <c r="I45" s="19"/>
      <c r="J45" s="13"/>
      <c r="K45" s="14"/>
      <c r="L45" s="14"/>
      <c r="M45" s="14"/>
      <c r="N45" s="14"/>
    </row>
    <row r="46" spans="1:14" x14ac:dyDescent="0.25">
      <c r="A46" s="4"/>
      <c r="B46" s="4"/>
      <c r="C46" s="4"/>
      <c r="D46" s="4"/>
      <c r="E46" s="4"/>
      <c r="F46" s="4"/>
      <c r="G46" s="16"/>
      <c r="H46" s="6"/>
      <c r="I46" s="19"/>
      <c r="J46" s="13"/>
      <c r="K46" s="14"/>
      <c r="L46" s="14"/>
      <c r="M46" s="14"/>
      <c r="N46" s="14"/>
    </row>
    <row r="47" spans="1:14" x14ac:dyDescent="0.25">
      <c r="A47" s="4"/>
      <c r="B47" s="4"/>
      <c r="C47" s="4"/>
      <c r="D47" s="4"/>
      <c r="E47" s="4"/>
      <c r="F47" s="4"/>
      <c r="G47" s="16"/>
      <c r="H47" s="6"/>
      <c r="I47" s="19"/>
      <c r="J47" s="4"/>
      <c r="K47" s="4"/>
      <c r="L47" s="4"/>
      <c r="M47" s="4"/>
      <c r="N47" s="4"/>
    </row>
    <row r="48" spans="1:14" x14ac:dyDescent="0.25">
      <c r="A48" s="4"/>
      <c r="B48" s="4"/>
      <c r="C48" s="4"/>
      <c r="D48" s="4"/>
      <c r="E48" s="4"/>
      <c r="F48" s="4"/>
      <c r="G48" s="16"/>
      <c r="H48" s="6"/>
      <c r="I48" s="19"/>
      <c r="J48" s="4"/>
      <c r="K48" s="4"/>
      <c r="L48" s="4"/>
      <c r="M48" s="4"/>
      <c r="N48" s="4"/>
    </row>
    <row r="49" spans="1:14" x14ac:dyDescent="0.25">
      <c r="A49" s="4"/>
      <c r="B49" s="4"/>
      <c r="C49" s="4"/>
      <c r="D49" s="4"/>
      <c r="E49" s="4"/>
      <c r="F49" s="4"/>
      <c r="G49" s="16"/>
      <c r="H49" s="6"/>
      <c r="I49" s="19"/>
      <c r="J49" s="4"/>
      <c r="K49" s="4"/>
      <c r="L49" s="4"/>
      <c r="M49" s="4"/>
      <c r="N49" s="4"/>
    </row>
    <row r="50" spans="1:14" ht="18" thickBot="1" x14ac:dyDescent="0.3">
      <c r="A50" s="4"/>
      <c r="B50" s="4"/>
      <c r="C50" s="4"/>
      <c r="D50" s="4"/>
      <c r="E50" s="4"/>
      <c r="F50" s="4"/>
      <c r="G50" s="17"/>
      <c r="H50" s="6"/>
      <c r="I50" s="20"/>
      <c r="J50" s="4"/>
      <c r="K50" s="4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25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8" thickBot="1" x14ac:dyDescent="0.3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25">
      <c r="A54" s="4"/>
      <c r="B54" s="4"/>
      <c r="C54" s="4"/>
      <c r="D54" s="4"/>
      <c r="E54" s="4"/>
      <c r="F54" s="4"/>
      <c r="G54" s="15">
        <f>IF(G18="","",(IF(AND(G18&gt;DATEVALUE("31/08/2018"),G18&lt;DATEVALUE("16/10/2018")),G18-56,G18-28)))</f>
        <v>43420</v>
      </c>
      <c r="H54" s="6"/>
      <c r="I54" s="18" t="str">
        <f ca="1">IF(G18="","",(IF(G54&lt;I8,"Hors délais (retard : "&amp;I8-G54&amp;" "&amp;"jours)","Dans les délais"&amp;" "&amp;": J-"&amp;G54-I8)&amp;""))</f>
        <v>Dans les délais : J-163</v>
      </c>
      <c r="J54" s="13" t="str">
        <f>IF(AND(G54&gt;DATEVALUE("27/07/2018"),G54&lt;DATEVALUE("20/08/2018")),"Cette échéance tombe durant la fermeture obligatoire de l'Université. Cette action sera réalisée dans les plus brefs délais à la réouverture du service le 20/08/2017","")</f>
        <v/>
      </c>
      <c r="K54" s="14"/>
      <c r="L54" s="14"/>
      <c r="M54" s="14"/>
      <c r="N54" s="14"/>
    </row>
    <row r="55" spans="1:14" x14ac:dyDescent="0.25">
      <c r="A55" s="4"/>
      <c r="B55" s="4"/>
      <c r="C55" s="4"/>
      <c r="D55" s="4"/>
      <c r="E55" s="4"/>
      <c r="F55" s="4"/>
      <c r="G55" s="16"/>
      <c r="H55" s="6"/>
      <c r="I55" s="19"/>
      <c r="J55" s="13"/>
      <c r="K55" s="14"/>
      <c r="L55" s="14"/>
      <c r="M55" s="14"/>
      <c r="N55" s="14"/>
    </row>
    <row r="56" spans="1:14" ht="18" thickBot="1" x14ac:dyDescent="0.3">
      <c r="A56" s="4"/>
      <c r="B56" s="4"/>
      <c r="C56" s="4"/>
      <c r="D56" s="4"/>
      <c r="E56" s="4"/>
      <c r="F56" s="4"/>
      <c r="G56" s="17"/>
      <c r="H56" s="6"/>
      <c r="I56" s="20"/>
      <c r="J56" s="13"/>
      <c r="K56" s="14"/>
      <c r="L56" s="14"/>
      <c r="M56" s="14"/>
      <c r="N56" s="14"/>
    </row>
    <row r="57" spans="1:14" x14ac:dyDescent="0.25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25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25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8" thickBot="1" x14ac:dyDescent="0.3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25">
      <c r="A61" s="4"/>
      <c r="B61" s="4"/>
      <c r="C61" s="4"/>
      <c r="D61" s="4"/>
      <c r="E61" s="4"/>
      <c r="F61" s="4"/>
      <c r="G61" s="15">
        <f>IF(G18="","",(IF(AND(G18&gt;DATEVALUE("31/08/2018"),G18&lt;DATEVALUE("16/10/2018")),G18-49,G18-21)))</f>
        <v>43427</v>
      </c>
      <c r="H61" s="6"/>
      <c r="I61" s="18" t="str">
        <f ca="1">IF(G18="","",(IF(G61&lt;I8,"Hors délais (retard : "&amp;I8-G61&amp;" "&amp;"jours)","Dans les délais"&amp;" "&amp;": J-"&amp;G61-I8)&amp;""))</f>
        <v>Dans les délais : J-170</v>
      </c>
      <c r="J61" s="13" t="str">
        <f>IF(AND(G61&gt;DATEVALUE("27/07/2018"),G61&lt;DATEVALUE("20/08/2017")),"Cette échéance tombe durant la fermeture obligatoire de l'Université. Cette action sera réalisée dans les plus brefs délais à la réouverture du service le 20/08/2018","")</f>
        <v/>
      </c>
      <c r="K61" s="14"/>
      <c r="L61" s="14"/>
      <c r="M61" s="14"/>
      <c r="N61" s="14"/>
    </row>
    <row r="62" spans="1:14" x14ac:dyDescent="0.25">
      <c r="A62" s="4"/>
      <c r="B62" s="4"/>
      <c r="C62" s="4"/>
      <c r="D62" s="4"/>
      <c r="E62" s="4"/>
      <c r="F62" s="4"/>
      <c r="G62" s="16"/>
      <c r="H62" s="6"/>
      <c r="I62" s="19"/>
      <c r="J62" s="13"/>
      <c r="K62" s="14"/>
      <c r="L62" s="14"/>
      <c r="M62" s="14"/>
      <c r="N62" s="14"/>
    </row>
    <row r="63" spans="1:14" ht="18" thickBot="1" x14ac:dyDescent="0.3">
      <c r="A63" s="4"/>
      <c r="B63" s="4"/>
      <c r="C63" s="4"/>
      <c r="D63" s="4"/>
      <c r="E63" s="4"/>
      <c r="F63" s="4"/>
      <c r="G63" s="17"/>
      <c r="H63" s="6"/>
      <c r="I63" s="20"/>
      <c r="J63" s="13"/>
      <c r="K63" s="14"/>
      <c r="L63" s="14"/>
      <c r="M63" s="14"/>
      <c r="N63" s="14"/>
    </row>
    <row r="64" spans="1:14" x14ac:dyDescent="0.25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25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25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8" thickBot="1" x14ac:dyDescent="0.3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25">
      <c r="A68" s="4"/>
      <c r="B68" s="4"/>
      <c r="C68" s="4"/>
      <c r="D68" s="4"/>
      <c r="E68" s="4"/>
      <c r="F68" s="4"/>
      <c r="G68" s="15">
        <f>IF(G18="","",G18)</f>
        <v>43448</v>
      </c>
      <c r="H68" s="6"/>
      <c r="I68" s="18" t="s">
        <v>3</v>
      </c>
      <c r="J68" s="4"/>
      <c r="K68" s="4"/>
      <c r="L68" s="4"/>
      <c r="M68" s="4"/>
      <c r="N68" s="4"/>
    </row>
    <row r="69" spans="1:14" x14ac:dyDescent="0.25">
      <c r="A69" s="4"/>
      <c r="B69" s="4"/>
      <c r="C69" s="4"/>
      <c r="D69" s="4"/>
      <c r="E69" s="4"/>
      <c r="F69" s="4"/>
      <c r="G69" s="16"/>
      <c r="H69" s="6"/>
      <c r="I69" s="19"/>
      <c r="J69" s="4"/>
      <c r="K69" s="4"/>
      <c r="L69" s="4"/>
      <c r="M69" s="4"/>
      <c r="N69" s="4"/>
    </row>
    <row r="70" spans="1:14" ht="18" thickBot="1" x14ac:dyDescent="0.3">
      <c r="A70" s="4"/>
      <c r="B70" s="4"/>
      <c r="C70" s="4"/>
      <c r="D70" s="4"/>
      <c r="E70" s="4"/>
      <c r="F70" s="4"/>
      <c r="G70" s="17"/>
      <c r="H70" s="6"/>
      <c r="I70" s="20"/>
      <c r="J70" s="4"/>
      <c r="K70" s="4"/>
      <c r="L70" s="4"/>
      <c r="M70" s="4"/>
      <c r="N70" s="4"/>
    </row>
    <row r="71" spans="1:14" x14ac:dyDescent="0.25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25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8" thickBot="1" x14ac:dyDescent="0.3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25">
      <c r="A74" s="4"/>
      <c r="B74" s="4"/>
      <c r="C74" s="4"/>
      <c r="D74" s="4"/>
      <c r="E74" s="4"/>
      <c r="F74" s="4"/>
      <c r="G74" s="15">
        <f>IF(G18="","",(G18+90))</f>
        <v>43538</v>
      </c>
      <c r="H74" s="6"/>
      <c r="I74" s="18" t="str">
        <f ca="1">IF(G18="","",(IF(G74&lt;I8,"Hors délais (retard : "&amp;I8-G74&amp;" "&amp;"jours)","Dans les délais"&amp;" "&amp;": J-"&amp;G74-I8)&amp;""))</f>
        <v>Dans les délais : J-281</v>
      </c>
      <c r="J74" s="13" t="str">
        <f>IF(AND(G74&gt;DATEVALUE("27/07/2018"),G74&lt;DATEVALUE("20/08/2018")),"Cette échéance tombe durant la fermeture obligatoire de l'Université. Cette action sera réalisée dans les plus brefs délais à la réouverture du service le 20/08/2018","")</f>
        <v/>
      </c>
      <c r="K74" s="14"/>
      <c r="L74" s="14"/>
      <c r="M74" s="14"/>
      <c r="N74" s="14"/>
    </row>
    <row r="75" spans="1:14" x14ac:dyDescent="0.25">
      <c r="A75" s="4"/>
      <c r="B75" s="4"/>
      <c r="C75" s="4"/>
      <c r="D75" s="4"/>
      <c r="E75" s="4"/>
      <c r="F75" s="4"/>
      <c r="G75" s="16"/>
      <c r="H75" s="6"/>
      <c r="I75" s="19"/>
      <c r="J75" s="13"/>
      <c r="K75" s="14"/>
      <c r="L75" s="14"/>
      <c r="M75" s="14"/>
      <c r="N75" s="14"/>
    </row>
    <row r="76" spans="1:14" ht="18" thickBot="1" x14ac:dyDescent="0.3">
      <c r="A76" s="4"/>
      <c r="B76" s="4"/>
      <c r="C76" s="4"/>
      <c r="D76" s="4"/>
      <c r="E76" s="4"/>
      <c r="F76" s="4"/>
      <c r="G76" s="17"/>
      <c r="H76" s="6"/>
      <c r="I76" s="20"/>
      <c r="J76" s="13"/>
      <c r="K76" s="14"/>
      <c r="L76" s="14"/>
      <c r="M76" s="14"/>
      <c r="N76" s="14"/>
    </row>
    <row r="77" spans="1:1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7">
    <mergeCell ref="J74:N76"/>
    <mergeCell ref="G74:G76"/>
    <mergeCell ref="I74:I76"/>
    <mergeCell ref="I68:I70"/>
    <mergeCell ref="G54:G56"/>
    <mergeCell ref="I54:I56"/>
    <mergeCell ref="G61:G63"/>
    <mergeCell ref="I61:I63"/>
    <mergeCell ref="G68:G70"/>
    <mergeCell ref="J54:N56"/>
    <mergeCell ref="J61:N63"/>
    <mergeCell ref="G1:K7"/>
    <mergeCell ref="E18:F19"/>
    <mergeCell ref="G18:H19"/>
    <mergeCell ref="B10:I10"/>
    <mergeCell ref="B11:I11"/>
    <mergeCell ref="A5:E5"/>
    <mergeCell ref="G17:H17"/>
    <mergeCell ref="J27:N29"/>
    <mergeCell ref="J33:N35"/>
    <mergeCell ref="J44:N46"/>
    <mergeCell ref="G39:G50"/>
    <mergeCell ref="I39:I50"/>
    <mergeCell ref="G27:G29"/>
    <mergeCell ref="I27:I29"/>
    <mergeCell ref="G33:G35"/>
    <mergeCell ref="I33:I35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25" right="0.25" top="0.32" bottom="0.28000000000000003" header="0.3" footer="0.3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Microsoft Office User</cp:lastModifiedBy>
  <cp:lastPrinted>2017-05-23T14:35:59Z</cp:lastPrinted>
  <dcterms:created xsi:type="dcterms:W3CDTF">2017-05-22T06:24:27Z</dcterms:created>
  <dcterms:modified xsi:type="dcterms:W3CDTF">2018-06-06T17:01:48Z</dcterms:modified>
</cp:coreProperties>
</file>