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school\one up\普物實驗\Lab7轉動慣量與陀螺進動角速度測量\"/>
    </mc:Choice>
  </mc:AlternateContent>
  <xr:revisionPtr revIDLastSave="0" documentId="13_ncr:1_{F6DA27A9-4630-49D7-B67C-BD21B63DE883}" xr6:coauthVersionLast="47" xr6:coauthVersionMax="47" xr10:uidLastSave="{00000000-0000-0000-0000-000000000000}"/>
  <bookViews>
    <workbookView xWindow="-108" yWindow="-108" windowWidth="18648" windowHeight="11784" activeTab="1" xr2:uid="{00000000-000D-0000-FFFF-FFFF00000000}"/>
  </bookViews>
  <sheets>
    <sheet name="A. 轉動慣量的測量" sheetId="1" r:id="rId1"/>
    <sheet name="B. 陀螺進動角速度與力矩的關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L10" i="2"/>
  <c r="M10" i="2" s="1"/>
  <c r="L9" i="1"/>
  <c r="L8" i="2"/>
  <c r="L9" i="2"/>
  <c r="M9" i="2" s="1"/>
  <c r="M8" i="2"/>
  <c r="C15" i="1"/>
  <c r="L6" i="1"/>
  <c r="L7" i="1"/>
  <c r="L8" i="1"/>
  <c r="L5" i="1"/>
  <c r="J9" i="2"/>
  <c r="J10" i="2"/>
  <c r="J8" i="2"/>
  <c r="I9" i="2"/>
  <c r="K9" i="2" s="1"/>
  <c r="I10" i="2"/>
  <c r="K10" i="2" s="1"/>
  <c r="I8" i="2"/>
  <c r="K8" i="2" s="1"/>
  <c r="I6" i="1"/>
  <c r="I7" i="1"/>
  <c r="I8" i="1"/>
  <c r="I9" i="1"/>
  <c r="I5" i="1"/>
  <c r="H6" i="1"/>
  <c r="H7" i="1"/>
  <c r="H8" i="1"/>
  <c r="H9" i="1"/>
  <c r="H5" i="1"/>
  <c r="J5" i="1" l="1"/>
  <c r="J6" i="1"/>
  <c r="J8" i="1"/>
  <c r="J9" i="1"/>
  <c r="J7" i="1"/>
</calcChain>
</file>

<file path=xl/sharedStrings.xml><?xml version="1.0" encoding="utf-8"?>
<sst xmlns="http://schemas.openxmlformats.org/spreadsheetml/2006/main" count="36" uniqueCount="29">
  <si>
    <t>t1</t>
    <phoneticPr fontId="1" type="noConversion"/>
  </si>
  <si>
    <t>t2</t>
  </si>
  <si>
    <t>t2</t>
    <phoneticPr fontId="1" type="noConversion"/>
  </si>
  <si>
    <t>t3</t>
  </si>
  <si>
    <t>t3</t>
    <phoneticPr fontId="1" type="noConversion"/>
  </si>
  <si>
    <t>t4</t>
  </si>
  <si>
    <t>t4</t>
    <phoneticPr fontId="1" type="noConversion"/>
  </si>
  <si>
    <t>t5</t>
  </si>
  <si>
    <t>t5</t>
    <phoneticPr fontId="1" type="noConversion"/>
  </si>
  <si>
    <t>標準差</t>
    <phoneticPr fontId="1" type="noConversion"/>
  </si>
  <si>
    <t>平均值</t>
    <phoneticPr fontId="1" type="noConversion"/>
  </si>
  <si>
    <t>I</t>
    <phoneticPr fontId="1" type="noConversion"/>
  </si>
  <si>
    <t>(m)</t>
    <phoneticPr fontId="1" type="noConversion"/>
  </si>
  <si>
    <t>g=</t>
    <phoneticPr fontId="1" type="noConversion"/>
  </si>
  <si>
    <t>(m/s^2)</t>
    <phoneticPr fontId="1" type="noConversion"/>
  </si>
  <si>
    <t>m (kg)</t>
    <phoneticPr fontId="1" type="noConversion"/>
  </si>
  <si>
    <t>m' (kg)</t>
    <phoneticPr fontId="1" type="noConversion"/>
  </si>
  <si>
    <t>w=</t>
    <phoneticPr fontId="1" type="noConversion"/>
  </si>
  <si>
    <t>(rad/s)</t>
    <phoneticPr fontId="1" type="noConversion"/>
  </si>
  <si>
    <t>r'=</t>
    <phoneticPr fontId="1" type="noConversion"/>
  </si>
  <si>
    <t>角速度實際值</t>
    <phoneticPr fontId="1" type="noConversion"/>
  </si>
  <si>
    <t>角速度理論值</t>
    <phoneticPr fontId="1" type="noConversion"/>
  </si>
  <si>
    <t>y</t>
    <phoneticPr fontId="1" type="noConversion"/>
  </si>
  <si>
    <t>r</t>
    <phoneticPr fontId="1" type="noConversion"/>
  </si>
  <si>
    <t>Iave</t>
    <phoneticPr fontId="1" type="noConversion"/>
  </si>
  <si>
    <t>Idel</t>
    <phoneticPr fontId="1" type="noConversion"/>
  </si>
  <si>
    <t>w</t>
    <phoneticPr fontId="1" type="noConversion"/>
  </si>
  <si>
    <t>I=</t>
    <phoneticPr fontId="1" type="noConversion"/>
  </si>
  <si>
    <t>誤差百分比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</si>
</sst>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9" formatCode="0.00000"/>
    <numFmt numFmtId="180" formatCode="0.0000"/>
  </numFmts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1" xfId="0" applyBorder="1" applyAlignment="1">
      <alignment horizontal="right"/>
    </xf>
    <xf numFmtId="179" fontId="0" fillId="0" borderId="1" xfId="0" applyNumberFormat="1" applyBorder="1"/>
    <xf numFmtId="180" fontId="0" fillId="0" borderId="1" xfId="0" applyNumberFormat="1" applyBorder="1"/>
    <xf numFmtId="0" fontId="3" fillId="0" borderId="1" xfId="0" applyFont="1" applyBorder="1"/>
    <xf numFmtId="9" fontId="0" fillId="0" borderId="1" xfId="1" applyFont="1" applyBorder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16"/>
  <sheetViews>
    <sheetView topLeftCell="A3" zoomScale="144" workbookViewId="0">
      <selection activeCell="B4" sqref="B4:J9"/>
    </sheetView>
  </sheetViews>
  <sheetFormatPr defaultRowHeight="15"/>
  <cols>
    <col min="9" max="9" width="10.125" bestFit="1" customWidth="1"/>
    <col min="10" max="10" width="12.5" customWidth="1"/>
  </cols>
  <sheetData>
    <row r="4" spans="2:18">
      <c r="B4" s="2" t="s">
        <v>15</v>
      </c>
      <c r="C4" s="2" t="s">
        <v>0</v>
      </c>
      <c r="D4" s="2" t="s">
        <v>2</v>
      </c>
      <c r="E4" s="2" t="s">
        <v>4</v>
      </c>
      <c r="F4" s="2" t="s">
        <v>6</v>
      </c>
      <c r="G4" s="2" t="s">
        <v>8</v>
      </c>
      <c r="H4" s="2" t="s">
        <v>10</v>
      </c>
      <c r="I4" s="2" t="s">
        <v>9</v>
      </c>
      <c r="J4" s="4" t="s">
        <v>11</v>
      </c>
      <c r="L4" s="5" t="s">
        <v>26</v>
      </c>
    </row>
    <row r="5" spans="2:18">
      <c r="B5" s="3">
        <v>0.1</v>
      </c>
      <c r="C5" s="2">
        <v>4.75</v>
      </c>
      <c r="D5" s="2">
        <v>4.78</v>
      </c>
      <c r="E5" s="2">
        <v>4.7</v>
      </c>
      <c r="F5" s="2">
        <v>4.7</v>
      </c>
      <c r="G5" s="2">
        <v>4.82</v>
      </c>
      <c r="H5" s="2">
        <f>AVERAGE(C5:G5)</f>
        <v>4.75</v>
      </c>
      <c r="I5" s="10">
        <f>_xlfn.STDEV.S(C5:G5)</f>
        <v>5.1961524227066368E-2</v>
      </c>
      <c r="J5" s="9">
        <f>B5*$C$13^2*((($C$14*H5^2)/(2*$C$12))-1)</f>
        <v>1.2752988393313855E-2</v>
      </c>
      <c r="L5">
        <f>2*C$12/C$13/H5</f>
        <v>10.614409636388153</v>
      </c>
      <c r="Q5" s="6"/>
      <c r="R5" s="7"/>
    </row>
    <row r="6" spans="2:18">
      <c r="B6" s="3">
        <v>0.2</v>
      </c>
      <c r="C6" s="2">
        <v>3.28</v>
      </c>
      <c r="D6" s="2">
        <v>3.35</v>
      </c>
      <c r="E6" s="2">
        <v>3.37</v>
      </c>
      <c r="F6" s="2">
        <v>3.28</v>
      </c>
      <c r="G6" s="2">
        <v>3.37</v>
      </c>
      <c r="H6" s="2">
        <f t="shared" ref="H6:H9" si="0">AVERAGE(C6:G6)</f>
        <v>3.3299999999999996</v>
      </c>
      <c r="I6" s="10">
        <f t="shared" ref="I6:I9" si="1">_xlfn.STDEV.S(C6:G6)</f>
        <v>4.6368092477478681E-2</v>
      </c>
      <c r="J6" s="9">
        <f>B6*$C$13^2*((($C$14*H6^2)/(2*$C$12))-1)</f>
        <v>1.2448380815381096E-2</v>
      </c>
      <c r="L6">
        <f>2*C$12/C$13/H6</f>
        <v>15.140674406259379</v>
      </c>
      <c r="Q6" s="6"/>
      <c r="R6" s="7"/>
    </row>
    <row r="7" spans="2:18">
      <c r="B7" s="3">
        <v>0.3</v>
      </c>
      <c r="C7" s="2">
        <v>2.75</v>
      </c>
      <c r="D7" s="2">
        <v>2.72</v>
      </c>
      <c r="E7" s="2">
        <v>2.7</v>
      </c>
      <c r="F7" s="2">
        <v>2.75</v>
      </c>
      <c r="G7" s="2">
        <v>2.71</v>
      </c>
      <c r="H7" s="2">
        <f t="shared" si="0"/>
        <v>2.7260000000000004</v>
      </c>
      <c r="I7" s="10">
        <f t="shared" si="1"/>
        <v>2.3021728866442621E-2</v>
      </c>
      <c r="J7" s="9">
        <f>B7*$C$13^2*((($C$14*H7^2)/(2*$C$12))-1)</f>
        <v>1.24283600000123E-2</v>
      </c>
      <c r="L7">
        <f>2*C$12/C$13/H7</f>
        <v>18.495394634205326</v>
      </c>
      <c r="Q7" s="6"/>
      <c r="R7" s="7"/>
    </row>
    <row r="8" spans="2:18">
      <c r="B8" s="3">
        <v>0.4</v>
      </c>
      <c r="C8" s="2">
        <v>2.2999999999999998</v>
      </c>
      <c r="D8" s="2">
        <v>2.38</v>
      </c>
      <c r="E8" s="2">
        <v>2.36</v>
      </c>
      <c r="F8" s="2">
        <v>2.33</v>
      </c>
      <c r="G8" s="2">
        <v>2.38</v>
      </c>
      <c r="H8" s="2">
        <f t="shared" si="0"/>
        <v>2.35</v>
      </c>
      <c r="I8" s="10">
        <f t="shared" si="1"/>
        <v>3.4641016151377546E-2</v>
      </c>
      <c r="J8" s="9">
        <f>B8*$C$13^2*((($C$14*H8^2)/(2*$C$12))-1)</f>
        <v>1.2227015044800138E-2</v>
      </c>
      <c r="L8">
        <f>2*C$12/C$13/H8</f>
        <v>21.454657775678179</v>
      </c>
      <c r="Q8" s="6"/>
      <c r="R8" s="7"/>
    </row>
    <row r="9" spans="2:18">
      <c r="B9" s="3">
        <v>0.5</v>
      </c>
      <c r="C9" s="2">
        <v>2.13</v>
      </c>
      <c r="D9" s="2">
        <v>2.13</v>
      </c>
      <c r="E9" s="2">
        <v>2.13</v>
      </c>
      <c r="F9" s="2">
        <v>2.14</v>
      </c>
      <c r="G9" s="2">
        <v>2.14</v>
      </c>
      <c r="H9" s="2">
        <f t="shared" si="0"/>
        <v>2.1339999999999999</v>
      </c>
      <c r="I9" s="10">
        <f t="shared" si="1"/>
        <v>5.4772255750517879E-3</v>
      </c>
      <c r="J9" s="9">
        <f>B9*$C$13^2*((($C$14*H9^2)/(2*$C$12))-1)</f>
        <v>1.2528126236890412E-2</v>
      </c>
      <c r="L9">
        <f>2*C$12/(C$13*H9)</f>
        <v>23.626263248755262</v>
      </c>
      <c r="Q9" s="6"/>
      <c r="R9" s="7"/>
    </row>
    <row r="11" spans="2:18">
      <c r="B11" s="1"/>
    </row>
    <row r="12" spans="2:18">
      <c r="B12" s="1" t="s">
        <v>22</v>
      </c>
      <c r="C12">
        <v>0.73799999999999999</v>
      </c>
      <c r="D12" t="s">
        <v>12</v>
      </c>
    </row>
    <row r="13" spans="2:18">
      <c r="B13" s="1" t="s">
        <v>23</v>
      </c>
      <c r="C13">
        <v>2.9274999999999999E-2</v>
      </c>
      <c r="D13" t="s">
        <v>12</v>
      </c>
    </row>
    <row r="14" spans="2:18">
      <c r="B14" s="1" t="s">
        <v>13</v>
      </c>
      <c r="C14">
        <v>9.8000000000000007</v>
      </c>
      <c r="D14" t="s">
        <v>14</v>
      </c>
    </row>
    <row r="15" spans="2:18">
      <c r="B15" s="1" t="s">
        <v>24</v>
      </c>
      <c r="C15">
        <f>AVERAGE(J5:J9)</f>
        <v>1.247697409807956E-2</v>
      </c>
    </row>
    <row r="16" spans="2:18">
      <c r="B16" s="1" t="s">
        <v>25</v>
      </c>
      <c r="C16">
        <f>_xlfn.STDEV.P(J5:J9)</f>
        <v>1.6997697911265606E-4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F73B-43FF-41DE-A6ED-6CDF588C4D5D}">
  <dimension ref="C7:M15"/>
  <sheetViews>
    <sheetView tabSelected="1" topLeftCell="A4" zoomScale="113" workbookViewId="0">
      <selection activeCell="K7" sqref="K7:M10"/>
    </sheetView>
  </sheetViews>
  <sheetFormatPr defaultRowHeight="15"/>
  <cols>
    <col min="9" max="9" width="15.375" customWidth="1"/>
    <col min="10" max="10" width="13.25" customWidth="1"/>
    <col min="11" max="11" width="14.125" customWidth="1"/>
    <col min="12" max="12" width="19" customWidth="1"/>
    <col min="13" max="13" width="12.625" customWidth="1"/>
    <col min="14" max="14" width="16.75" customWidth="1"/>
  </cols>
  <sheetData>
    <row r="7" spans="3:13">
      <c r="C7" s="2" t="s">
        <v>16</v>
      </c>
      <c r="D7" s="2" t="s">
        <v>0</v>
      </c>
      <c r="E7" s="2" t="s">
        <v>1</v>
      </c>
      <c r="F7" s="2" t="s">
        <v>3</v>
      </c>
      <c r="G7" s="2" t="s">
        <v>5</v>
      </c>
      <c r="H7" s="2" t="s">
        <v>7</v>
      </c>
      <c r="I7" s="2" t="s">
        <v>10</v>
      </c>
      <c r="J7" s="2" t="s">
        <v>9</v>
      </c>
      <c r="K7" s="4" t="s">
        <v>20</v>
      </c>
      <c r="L7" s="2" t="s">
        <v>21</v>
      </c>
      <c r="M7" s="11" t="s">
        <v>28</v>
      </c>
    </row>
    <row r="8" spans="3:13">
      <c r="C8" s="2">
        <v>0.03</v>
      </c>
      <c r="D8" s="2">
        <v>19.149999999999999</v>
      </c>
      <c r="E8" s="2">
        <v>18.600000000000001</v>
      </c>
      <c r="F8" s="2">
        <v>17.399999999999999</v>
      </c>
      <c r="G8" s="2">
        <v>18.5</v>
      </c>
      <c r="H8" s="2">
        <v>19.3</v>
      </c>
      <c r="I8" s="2">
        <f>AVERAGE(D8:H8)</f>
        <v>18.59</v>
      </c>
      <c r="J8" s="2">
        <f>_xlfn.STDEV.S(D8:H8)</f>
        <v>0.74866547936979211</v>
      </c>
      <c r="K8" s="2">
        <f>2*PI()/I8</f>
        <v>0.33798737531896644</v>
      </c>
      <c r="L8" s="2">
        <f>C8*D$15*D$14/D$12/D$13</f>
        <v>0.32014597838211989</v>
      </c>
      <c r="M8" s="12">
        <f>ABS((K8-L8)/L8)</f>
        <v>5.5728942862282083E-2</v>
      </c>
    </row>
    <row r="9" spans="3:13">
      <c r="C9" s="2">
        <v>0.04</v>
      </c>
      <c r="D9">
        <v>14.6</v>
      </c>
      <c r="E9" s="2">
        <v>15.25</v>
      </c>
      <c r="F9" s="2">
        <v>14.55</v>
      </c>
      <c r="G9" s="2">
        <v>14.45</v>
      </c>
      <c r="H9" s="2">
        <v>14.67</v>
      </c>
      <c r="I9" s="2">
        <f t="shared" ref="I9:I10" si="0">AVERAGE(D9:H9)</f>
        <v>14.704000000000002</v>
      </c>
      <c r="J9" s="2">
        <f t="shared" ref="J9:J10" si="1">_xlfn.STDEV.S(D9:H9)</f>
        <v>0.3155629889578308</v>
      </c>
      <c r="K9" s="2">
        <f t="shared" ref="K9:K10" si="2">2*PI()/I9</f>
        <v>0.42731129673419377</v>
      </c>
      <c r="L9" s="2">
        <f t="shared" ref="L9:L10" si="3">C9*D$15*D$14/D$12/D$13</f>
        <v>0.42686130450949317</v>
      </c>
      <c r="M9" s="12">
        <f t="shared" ref="M9:M10" si="4">ABS((K9-L9)/L9)</f>
        <v>1.0541883744128277E-3</v>
      </c>
    </row>
    <row r="10" spans="3:13">
      <c r="C10" s="2">
        <v>0.05</v>
      </c>
      <c r="D10" s="2">
        <v>11.7</v>
      </c>
      <c r="E10" s="2">
        <v>12</v>
      </c>
      <c r="F10" s="2">
        <v>11.95</v>
      </c>
      <c r="G10" s="2">
        <v>12.05</v>
      </c>
      <c r="H10" s="2">
        <v>11.85</v>
      </c>
      <c r="I10" s="2">
        <f t="shared" si="0"/>
        <v>11.91</v>
      </c>
      <c r="J10" s="2">
        <f t="shared" si="1"/>
        <v>0.13874436925511652</v>
      </c>
      <c r="K10" s="2">
        <f t="shared" si="2"/>
        <v>0.52755544140886534</v>
      </c>
      <c r="L10" s="2">
        <f>C10*D$15*D$14/D$12/D$13</f>
        <v>0.53357663063686644</v>
      </c>
      <c r="M10" s="12">
        <f t="shared" si="4"/>
        <v>1.1284581974316095E-2</v>
      </c>
    </row>
    <row r="12" spans="3:13">
      <c r="C12" s="8" t="s">
        <v>27</v>
      </c>
      <c r="D12" s="2">
        <v>1.247697409807956E-2</v>
      </c>
      <c r="E12" s="2"/>
    </row>
    <row r="13" spans="3:13">
      <c r="C13" s="8" t="s">
        <v>17</v>
      </c>
      <c r="D13" s="2">
        <v>23.626263248755262</v>
      </c>
      <c r="E13" s="2" t="s">
        <v>18</v>
      </c>
    </row>
    <row r="14" spans="3:13">
      <c r="C14" s="8" t="s">
        <v>19</v>
      </c>
      <c r="D14" s="2">
        <v>0.32100000000000001</v>
      </c>
      <c r="E14" s="2" t="s">
        <v>12</v>
      </c>
    </row>
    <row r="15" spans="3:13">
      <c r="C15" s="8" t="s">
        <v>13</v>
      </c>
      <c r="D15" s="2">
        <v>9.8000000000000007</v>
      </c>
      <c r="E15" s="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A. 轉動慣量的測量</vt:lpstr>
      <vt:lpstr>B. 陀螺進動角速度與力矩的關係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陳宗佑</dc:creator>
  <cp:lastModifiedBy>asa_wang</cp:lastModifiedBy>
  <dcterms:created xsi:type="dcterms:W3CDTF">2015-06-05T18:19:34Z</dcterms:created>
  <dcterms:modified xsi:type="dcterms:W3CDTF">2025-10-28T14:27:44Z</dcterms:modified>
</cp:coreProperties>
</file>