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ha\OneDrive\Рабочий стол\учёба\Домашка по микре\"/>
    </mc:Choice>
  </mc:AlternateContent>
  <xr:revisionPtr revIDLastSave="0" documentId="13_ncr:1_{8BFCA3AE-F54D-4EE8-B606-C0E4F2B91ECD}" xr6:coauthVersionLast="45" xr6:coauthVersionMax="45" xr10:uidLastSave="{00000000-0000-0000-0000-000000000000}"/>
  <bookViews>
    <workbookView xWindow="768" yWindow="1416" windowWidth="19044" windowHeight="10956" firstSheet="2" activeTab="5" xr2:uid="{EFE406FA-E321-4BBE-8FBD-D101D3E638E0}"/>
  </bookViews>
  <sheets>
    <sheet name="Лист1" sheetId="1" r:id="rId1"/>
    <sheet name="ДЗ" sheetId="2" r:id="rId2"/>
    <sheet name="Модель издержек фирмы" sheetId="3" r:id="rId3"/>
    <sheet name="Модель изд. фирмы в кр. пер" sheetId="5" r:id="rId4"/>
    <sheet name="Монополист" sheetId="6" r:id="rId5"/>
    <sheet name="ДЗ №13" sheetId="7" r:id="rId6"/>
  </sheets>
  <definedNames>
    <definedName name="solver_adj" localSheetId="1" hidden="1">ДЗ!$D$12:$D$13</definedName>
    <definedName name="solver_adj" localSheetId="5" hidden="1">'ДЗ №13'!$F$12:$F$13</definedName>
    <definedName name="solver_adj" localSheetId="0" hidden="1">Лист1!$D$12:$D$13</definedName>
    <definedName name="solver_adj" localSheetId="3" hidden="1">'Модель изд. фирмы в кр. пер'!$D$13</definedName>
    <definedName name="solver_adj" localSheetId="2" hidden="1">'Модель издержек фирмы'!$D$12:$D$13</definedName>
    <definedName name="solver_adj" localSheetId="4" hidden="1">Монополист!$I$16:$I$17</definedName>
    <definedName name="solver_cvg" localSheetId="1" hidden="1">"0,0001"</definedName>
    <definedName name="solver_cvg" localSheetId="5" hidden="1">"""""""""""""""""""""""""""""""0,0001"""""""""""""""""""""""""""""""</definedName>
    <definedName name="solver_cvg" localSheetId="0" hidden="1">"0,0001"</definedName>
    <definedName name="solver_cvg" localSheetId="3" hidden="1">"""""""""""""""0,0001"""""""""""""""</definedName>
    <definedName name="solver_cvg" localSheetId="2" hidden="1">"""""""0,0001"""""""</definedName>
    <definedName name="solver_cvg" localSheetId="4" hidden="1">"""""""""""""""""""""""""""""""0,0001"""""""""""""""""""""""""""""""</definedName>
    <definedName name="solver_drv" localSheetId="1" hidden="1">1</definedName>
    <definedName name="solver_drv" localSheetId="5" hidden="1">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drv" localSheetId="4" hidden="1">1</definedName>
    <definedName name="solver_eng" localSheetId="1" hidden="1">1</definedName>
    <definedName name="solver_eng" localSheetId="5" hidden="1">1</definedName>
    <definedName name="solver_eng" localSheetId="0" hidden="1">1</definedName>
    <definedName name="solver_eng" localSheetId="3" hidden="1">1</definedName>
    <definedName name="solver_eng" localSheetId="2" hidden="1">1</definedName>
    <definedName name="solver_eng" localSheetId="4" hidden="1">1</definedName>
    <definedName name="solver_est" localSheetId="1" hidden="1">1</definedName>
    <definedName name="solver_est" localSheetId="5" hidden="1">1</definedName>
    <definedName name="solver_est" localSheetId="0" hidden="1">1</definedName>
    <definedName name="solver_est" localSheetId="3" hidden="1">1</definedName>
    <definedName name="solver_est" localSheetId="2" hidden="1">1</definedName>
    <definedName name="solver_est" localSheetId="4" hidden="1">1</definedName>
    <definedName name="solver_itr" localSheetId="1" hidden="1">2147483647</definedName>
    <definedName name="solver_itr" localSheetId="5" hidden="1">2147483647</definedName>
    <definedName name="solver_itr" localSheetId="0" hidden="1">2147483647</definedName>
    <definedName name="solver_itr" localSheetId="3" hidden="1">2147483647</definedName>
    <definedName name="solver_itr" localSheetId="2" hidden="1">2147483647</definedName>
    <definedName name="solver_itr" localSheetId="4" hidden="1">2147483647</definedName>
    <definedName name="solver_lhs1" localSheetId="1" hidden="1">ДЗ!$D$12</definedName>
    <definedName name="solver_lhs1" localSheetId="5" hidden="1">'ДЗ №13'!$F$12</definedName>
    <definedName name="solver_lhs1" localSheetId="0" hidden="1">Лист1!$D$12:$D$13</definedName>
    <definedName name="solver_lhs1" localSheetId="3" hidden="1">'Модель изд. фирмы в кр. пер'!$D$12</definedName>
    <definedName name="solver_lhs1" localSheetId="2" hidden="1">'Модель издержек фирмы'!$D$12:$D$13</definedName>
    <definedName name="solver_lhs1" localSheetId="4" hidden="1">Монополист!$I$16</definedName>
    <definedName name="solver_lhs2" localSheetId="1" hidden="1">ДЗ!$D$12:$D$13</definedName>
    <definedName name="solver_lhs2" localSheetId="5" hidden="1">'ДЗ №13'!$F$12:$F$13</definedName>
    <definedName name="solver_lhs2" localSheetId="3" hidden="1">'Модель изд. фирмы в кр. пер'!$D$12:$D$13</definedName>
    <definedName name="solver_lhs2" localSheetId="2" hidden="1">'Модель издержек фирмы'!$D$14</definedName>
    <definedName name="solver_lhs2" localSheetId="4" hidden="1">Монополист!$I$16:$I$17</definedName>
    <definedName name="solver_lhs3" localSheetId="3" hidden="1">'Модель изд. фирмы в кр. пер'!$D$14</definedName>
    <definedName name="solver_mip" localSheetId="1" hidden="1">2147483647</definedName>
    <definedName name="solver_mip" localSheetId="5" hidden="1">2147483647</definedName>
    <definedName name="solver_mip" localSheetId="0" hidden="1">2147483647</definedName>
    <definedName name="solver_mip" localSheetId="3" hidden="1">2147483647</definedName>
    <definedName name="solver_mip" localSheetId="2" hidden="1">2147483647</definedName>
    <definedName name="solver_mip" localSheetId="4" hidden="1">2147483647</definedName>
    <definedName name="solver_mni" localSheetId="1" hidden="1">30</definedName>
    <definedName name="solver_mni" localSheetId="5" hidden="1">30</definedName>
    <definedName name="solver_mni" localSheetId="0" hidden="1">30</definedName>
    <definedName name="solver_mni" localSheetId="3" hidden="1">30</definedName>
    <definedName name="solver_mni" localSheetId="2" hidden="1">30</definedName>
    <definedName name="solver_mni" localSheetId="4" hidden="1">30</definedName>
    <definedName name="solver_mrt" localSheetId="1" hidden="1">"0,075"</definedName>
    <definedName name="solver_mrt" localSheetId="5" hidden="1">"""""""""""""""""""""""""""""""0,075"""""""""""""""""""""""""""""""</definedName>
    <definedName name="solver_mrt" localSheetId="0" hidden="1">"0,075"</definedName>
    <definedName name="solver_mrt" localSheetId="3" hidden="1">"""""""""""""""0,075"""""""""""""""</definedName>
    <definedName name="solver_mrt" localSheetId="2" hidden="1">"""""""0,075"""""""</definedName>
    <definedName name="solver_mrt" localSheetId="4" hidden="1">"""""""""""""""""""""""""""""""0,075"""""""""""""""""""""""""""""""</definedName>
    <definedName name="solver_msl" localSheetId="1" hidden="1">2</definedName>
    <definedName name="solver_msl" localSheetId="5" hidden="1">2</definedName>
    <definedName name="solver_msl" localSheetId="0" hidden="1">2</definedName>
    <definedName name="solver_msl" localSheetId="3" hidden="1">2</definedName>
    <definedName name="solver_msl" localSheetId="2" hidden="1">2</definedName>
    <definedName name="solver_msl" localSheetId="4" hidden="1">2</definedName>
    <definedName name="solver_neg" localSheetId="1" hidden="1">1</definedName>
    <definedName name="solver_neg" localSheetId="5" hidden="1">2</definedName>
    <definedName name="solver_neg" localSheetId="0" hidden="1">1</definedName>
    <definedName name="solver_neg" localSheetId="3" hidden="1">2</definedName>
    <definedName name="solver_neg" localSheetId="2" hidden="1">1</definedName>
    <definedName name="solver_neg" localSheetId="4" hidden="1">2</definedName>
    <definedName name="solver_nod" localSheetId="1" hidden="1">2147483647</definedName>
    <definedName name="solver_nod" localSheetId="5" hidden="1">2147483647</definedName>
    <definedName name="solver_nod" localSheetId="0" hidden="1">2147483647</definedName>
    <definedName name="solver_nod" localSheetId="3" hidden="1">2147483647</definedName>
    <definedName name="solver_nod" localSheetId="2" hidden="1">2147483647</definedName>
    <definedName name="solver_nod" localSheetId="4" hidden="1">2147483647</definedName>
    <definedName name="solver_num" localSheetId="1" hidden="1">2</definedName>
    <definedName name="solver_num" localSheetId="5" hidden="1">2</definedName>
    <definedName name="solver_num" localSheetId="0" hidden="1">1</definedName>
    <definedName name="solver_num" localSheetId="3" hidden="1">3</definedName>
    <definedName name="solver_num" localSheetId="2" hidden="1">2</definedName>
    <definedName name="solver_num" localSheetId="4" hidden="1">2</definedName>
    <definedName name="solver_nwt" localSheetId="1" hidden="1">1</definedName>
    <definedName name="solver_nwt" localSheetId="5" hidden="1">1</definedName>
    <definedName name="solver_nwt" localSheetId="0" hidden="1">1</definedName>
    <definedName name="solver_nwt" localSheetId="3" hidden="1">1</definedName>
    <definedName name="solver_nwt" localSheetId="2" hidden="1">1</definedName>
    <definedName name="solver_nwt" localSheetId="4" hidden="1">1</definedName>
    <definedName name="solver_opt" localSheetId="1" hidden="1">ДЗ!$D$17</definedName>
    <definedName name="solver_opt" localSheetId="5" hidden="1">'ДЗ №13'!$F$18</definedName>
    <definedName name="solver_opt" localSheetId="0" hidden="1">Лист1!$D$17</definedName>
    <definedName name="solver_opt" localSheetId="3" hidden="1">'Модель изд. фирмы в кр. пер'!$D$16</definedName>
    <definedName name="solver_opt" localSheetId="2" hidden="1">'Модель издержек фирмы'!$D$16</definedName>
    <definedName name="solver_opt" localSheetId="4" hidden="1">Монополист!$I$22</definedName>
    <definedName name="solver_pre" localSheetId="1" hidden="1">"0,000001"</definedName>
    <definedName name="solver_pre" localSheetId="5" hidden="1">"""""""""""""""""""""""""""""""0,000001"""""""""""""""""""""""""""""""</definedName>
    <definedName name="solver_pre" localSheetId="0" hidden="1">"0,000001"</definedName>
    <definedName name="solver_pre" localSheetId="3" hidden="1">"""""""""""""""0,000001"""""""""""""""</definedName>
    <definedName name="solver_pre" localSheetId="2" hidden="1">"""""""0,000001"""""""</definedName>
    <definedName name="solver_pre" localSheetId="4" hidden="1">"""""""""""""""""""""""""""""""0,000001"""""""""""""""""""""""""""""""</definedName>
    <definedName name="solver_rbv" localSheetId="1" hidden="1">1</definedName>
    <definedName name="solver_rbv" localSheetId="5" hidden="1">1</definedName>
    <definedName name="solver_rbv" localSheetId="0" hidden="1">1</definedName>
    <definedName name="solver_rbv" localSheetId="3" hidden="1">1</definedName>
    <definedName name="solver_rbv" localSheetId="2" hidden="1">1</definedName>
    <definedName name="solver_rbv" localSheetId="4" hidden="1">1</definedName>
    <definedName name="solver_rel1" localSheetId="1" hidden="1">2</definedName>
    <definedName name="solver_rel1" localSheetId="5" hidden="1">2</definedName>
    <definedName name="solver_rel1" localSheetId="0" hidden="1">3</definedName>
    <definedName name="solver_rel1" localSheetId="3" hidden="1">2</definedName>
    <definedName name="solver_rel1" localSheetId="2" hidden="1">3</definedName>
    <definedName name="solver_rel1" localSheetId="4" hidden="1">2</definedName>
    <definedName name="solver_rel2" localSheetId="1" hidden="1">3</definedName>
    <definedName name="solver_rel2" localSheetId="5" hidden="1">3</definedName>
    <definedName name="solver_rel2" localSheetId="3" hidden="1">3</definedName>
    <definedName name="solver_rel2" localSheetId="2" hidden="1">2</definedName>
    <definedName name="solver_rel2" localSheetId="4" hidden="1">3</definedName>
    <definedName name="solver_rel3" localSheetId="3" hidden="1">2</definedName>
    <definedName name="solver_rhs1" localSheetId="1" hidden="1">6</definedName>
    <definedName name="solver_rhs1" localSheetId="5" hidden="1">70</definedName>
    <definedName name="solver_rhs1" localSheetId="0" hidden="1">0</definedName>
    <definedName name="solver_rhs1" localSheetId="3" hidden="1">6.1</definedName>
    <definedName name="solver_rhs1" localSheetId="2" hidden="1">0</definedName>
    <definedName name="solver_rhs1" localSheetId="4" hidden="1">Монополист!$I$13</definedName>
    <definedName name="solver_rhs2" localSheetId="1" hidden="1">0</definedName>
    <definedName name="solver_rhs2" localSheetId="5" hidden="1">0</definedName>
    <definedName name="solver_rhs2" localSheetId="3" hidden="1">0</definedName>
    <definedName name="solver_rhs2" localSheetId="2" hidden="1">'Модель издержек фирмы'!$D$10</definedName>
    <definedName name="solver_rhs2" localSheetId="4" hidden="1">0</definedName>
    <definedName name="solver_rhs3" localSheetId="3" hidden="1">'Модель изд. фирмы в кр. пер'!$D$10</definedName>
    <definedName name="solver_rlx" localSheetId="1" hidden="1">2</definedName>
    <definedName name="solver_rlx" localSheetId="5" hidden="1">2</definedName>
    <definedName name="solver_rlx" localSheetId="0" hidden="1">2</definedName>
    <definedName name="solver_rlx" localSheetId="3" hidden="1">2</definedName>
    <definedName name="solver_rlx" localSheetId="2" hidden="1">2</definedName>
    <definedName name="solver_rlx" localSheetId="4" hidden="1">2</definedName>
    <definedName name="solver_rsd" localSheetId="1" hidden="1">0</definedName>
    <definedName name="solver_rsd" localSheetId="5" hidden="1">0</definedName>
    <definedName name="solver_rsd" localSheetId="0" hidden="1">0</definedName>
    <definedName name="solver_rsd" localSheetId="3" hidden="1">0</definedName>
    <definedName name="solver_rsd" localSheetId="2" hidden="1">0</definedName>
    <definedName name="solver_rsd" localSheetId="4" hidden="1">0</definedName>
    <definedName name="solver_scl" localSheetId="1" hidden="1">1</definedName>
    <definedName name="solver_scl" localSheetId="5" hidden="1">1</definedName>
    <definedName name="solver_scl" localSheetId="0" hidden="1">1</definedName>
    <definedName name="solver_scl" localSheetId="3" hidden="1">1</definedName>
    <definedName name="solver_scl" localSheetId="2" hidden="1">1</definedName>
    <definedName name="solver_scl" localSheetId="4" hidden="1">1</definedName>
    <definedName name="solver_sho" localSheetId="1" hidden="1">2</definedName>
    <definedName name="solver_sho" localSheetId="5" hidden="1">2</definedName>
    <definedName name="solver_sho" localSheetId="0" hidden="1">2</definedName>
    <definedName name="solver_sho" localSheetId="3" hidden="1">2</definedName>
    <definedName name="solver_sho" localSheetId="2" hidden="1">2</definedName>
    <definedName name="solver_sho" localSheetId="4" hidden="1">2</definedName>
    <definedName name="solver_ssz" localSheetId="1" hidden="1">100</definedName>
    <definedName name="solver_ssz" localSheetId="5" hidden="1">100</definedName>
    <definedName name="solver_ssz" localSheetId="0" hidden="1">100</definedName>
    <definedName name="solver_ssz" localSheetId="3" hidden="1">100</definedName>
    <definedName name="solver_ssz" localSheetId="2" hidden="1">100</definedName>
    <definedName name="solver_ssz" localSheetId="4" hidden="1">100</definedName>
    <definedName name="solver_tim" localSheetId="1" hidden="1">2147483647</definedName>
    <definedName name="solver_tim" localSheetId="5" hidden="1">2147483647</definedName>
    <definedName name="solver_tim" localSheetId="0" hidden="1">2147483647</definedName>
    <definedName name="solver_tim" localSheetId="3" hidden="1">2147483647</definedName>
    <definedName name="solver_tim" localSheetId="2" hidden="1">2147483647</definedName>
    <definedName name="solver_tim" localSheetId="4" hidden="1">2147483647</definedName>
    <definedName name="solver_tol" localSheetId="1" hidden="1">0.01</definedName>
    <definedName name="solver_tol" localSheetId="5" hidden="1">0.01</definedName>
    <definedName name="solver_tol" localSheetId="0" hidden="1">0.01</definedName>
    <definedName name="solver_tol" localSheetId="3" hidden="1">0.01</definedName>
    <definedName name="solver_tol" localSheetId="2" hidden="1">0.01</definedName>
    <definedName name="solver_tol" localSheetId="4" hidden="1">0.01</definedName>
    <definedName name="solver_typ" localSheetId="1" hidden="1">1</definedName>
    <definedName name="solver_typ" localSheetId="5" hidden="1">1</definedName>
    <definedName name="solver_typ" localSheetId="0" hidden="1">1</definedName>
    <definedName name="solver_typ" localSheetId="3" hidden="1">2</definedName>
    <definedName name="solver_typ" localSheetId="2" hidden="1">2</definedName>
    <definedName name="solver_typ" localSheetId="4" hidden="1">1</definedName>
    <definedName name="solver_val" localSheetId="1" hidden="1">0</definedName>
    <definedName name="solver_val" localSheetId="5" hidden="1">0</definedName>
    <definedName name="solver_val" localSheetId="0" hidden="1">0</definedName>
    <definedName name="solver_val" localSheetId="3" hidden="1">0</definedName>
    <definedName name="solver_val" localSheetId="2" hidden="1">0</definedName>
    <definedName name="solver_val" localSheetId="4" hidden="1">0</definedName>
    <definedName name="solver_ver" localSheetId="1" hidden="1">3</definedName>
    <definedName name="solver_ver" localSheetId="5" hidden="1">3</definedName>
    <definedName name="solver_ver" localSheetId="0" hidden="1">3</definedName>
    <definedName name="solver_ver" localSheetId="3" hidden="1">3</definedName>
    <definedName name="solver_ver" localSheetId="2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7" l="1"/>
  <c r="F14" i="7"/>
  <c r="B16" i="7"/>
  <c r="F17" i="7" l="1"/>
  <c r="F9" i="7"/>
  <c r="F8" i="7"/>
  <c r="F5" i="7"/>
  <c r="F2" i="7"/>
  <c r="B18" i="7"/>
  <c r="B17" i="7"/>
  <c r="B15" i="7"/>
  <c r="B14" i="7"/>
  <c r="D11" i="6"/>
  <c r="F16" i="7" l="1"/>
  <c r="F18" i="7" s="1"/>
  <c r="I21" i="6"/>
  <c r="D18" i="6"/>
  <c r="I18" i="6"/>
  <c r="I19" i="6" s="1"/>
  <c r="I20" i="6" s="1"/>
  <c r="I12" i="6"/>
  <c r="I11" i="6"/>
  <c r="I8" i="6"/>
  <c r="I5" i="6"/>
  <c r="I22" i="6" l="1"/>
  <c r="B9" i="7"/>
  <c r="B8" i="7"/>
  <c r="B5" i="7"/>
  <c r="B2" i="7"/>
  <c r="D5" i="6"/>
  <c r="D12" i="6"/>
  <c r="D20" i="6" l="1"/>
  <c r="D17" i="6"/>
  <c r="D19" i="6" s="1"/>
  <c r="D8" i="6"/>
  <c r="D21" i="6" l="1"/>
  <c r="D12" i="5"/>
  <c r="D10" i="5"/>
  <c r="D9" i="5"/>
  <c r="D8" i="5"/>
  <c r="D7" i="5"/>
  <c r="D6" i="5"/>
  <c r="D5" i="5"/>
  <c r="D4" i="5"/>
  <c r="D16" i="5" l="1"/>
  <c r="D14" i="5"/>
  <c r="D15" i="5" s="1"/>
  <c r="D16" i="3"/>
  <c r="D14" i="3"/>
  <c r="D15" i="3" s="1"/>
  <c r="D7" i="3"/>
  <c r="D17" i="5" l="1"/>
  <c r="D17" i="3"/>
  <c r="D17" i="2"/>
  <c r="D16" i="2"/>
  <c r="D15" i="2"/>
  <c r="D14" i="2"/>
  <c r="D7" i="2"/>
  <c r="D17" i="1"/>
  <c r="D16" i="1" l="1"/>
  <c r="D14" i="1"/>
  <c r="D15" i="1" s="1"/>
  <c r="D7" i="1"/>
</calcChain>
</file>

<file path=xl/sharedStrings.xml><?xml version="1.0" encoding="utf-8"?>
<sst xmlns="http://schemas.openxmlformats.org/spreadsheetml/2006/main" count="134" uniqueCount="26">
  <si>
    <t>b</t>
  </si>
  <si>
    <t>p0</t>
  </si>
  <si>
    <t>p1</t>
  </si>
  <si>
    <t>Эластичность</t>
  </si>
  <si>
    <t>Исходные данные</t>
  </si>
  <si>
    <t>Искомые величины</t>
  </si>
  <si>
    <t>x1</t>
  </si>
  <si>
    <t>x2</t>
  </si>
  <si>
    <t>p2</t>
  </si>
  <si>
    <t>a</t>
  </si>
  <si>
    <t>a0</t>
  </si>
  <si>
    <t>c</t>
  </si>
  <si>
    <t>y</t>
  </si>
  <si>
    <t>q</t>
  </si>
  <si>
    <t>π</t>
  </si>
  <si>
    <t>alpha</t>
  </si>
  <si>
    <t>beta</t>
  </si>
  <si>
    <t>q0</t>
  </si>
  <si>
    <t>Номер по списку</t>
  </si>
  <si>
    <t>i</t>
  </si>
  <si>
    <t>d0</t>
  </si>
  <si>
    <t>d1</t>
  </si>
  <si>
    <t>p(q)</t>
  </si>
  <si>
    <r>
      <t>b1=x1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</si>
  <si>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уравнение производственной функции</t>
  </si>
  <si>
    <t>ДЗ №14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</si>
</sst>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0" xfId="2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432C-5316-491E-B3FE-7A0E897D28D6}">
  <dimension ref="B3:D17"/>
  <sheetViews>
    <sheetView workbookViewId="0">
      <selection activeCell="C3" sqref="C3:D17"/>
    </sheetView>
  </sheetViews>
  <sheetFormatPr defaultRowHeight="14.4" x14ac:dyDescent="0.3"/>
  <sheetData>
    <row r="3" spans="2:4" x14ac:dyDescent="0.3">
      <c r="C3" s="15" t="s">
        <v>4</v>
      </c>
      <c r="D3" s="15"/>
    </row>
    <row r="4" spans="2:4" x14ac:dyDescent="0.3">
      <c r="C4" s="2" t="s">
        <v>10</v>
      </c>
      <c r="D4" s="2">
        <v>450000</v>
      </c>
    </row>
    <row r="5" spans="2:4" x14ac:dyDescent="0.3">
      <c r="B5" t="s">
        <v>3</v>
      </c>
      <c r="C5" s="2" t="s">
        <v>9</v>
      </c>
      <c r="D5" s="2">
        <v>0.5</v>
      </c>
    </row>
    <row r="6" spans="2:4" x14ac:dyDescent="0.3">
      <c r="C6" s="2" t="s">
        <v>0</v>
      </c>
      <c r="D6" s="2">
        <v>0.1</v>
      </c>
    </row>
    <row r="7" spans="2:4" x14ac:dyDescent="0.3">
      <c r="C7" s="2" t="s">
        <v>1</v>
      </c>
      <c r="D7" s="2">
        <f>10^(-6)</f>
        <v>9.9999999999999995E-7</v>
      </c>
    </row>
    <row r="8" spans="2:4" x14ac:dyDescent="0.3">
      <c r="C8" s="2" t="s">
        <v>2</v>
      </c>
      <c r="D8" s="2">
        <v>0.1</v>
      </c>
    </row>
    <row r="9" spans="2:4" x14ac:dyDescent="0.3">
      <c r="C9" s="2" t="s">
        <v>8</v>
      </c>
      <c r="D9" s="2">
        <v>2.4E-2</v>
      </c>
    </row>
    <row r="10" spans="2:4" x14ac:dyDescent="0.3">
      <c r="C10" s="1"/>
      <c r="D10" s="1"/>
    </row>
    <row r="11" spans="2:4" x14ac:dyDescent="0.3">
      <c r="C11" s="15" t="s">
        <v>5</v>
      </c>
      <c r="D11" s="15"/>
    </row>
    <row r="12" spans="2:4" x14ac:dyDescent="0.3">
      <c r="C12" s="2" t="s">
        <v>6</v>
      </c>
      <c r="D12" s="2">
        <v>7.255391632152377</v>
      </c>
    </row>
    <row r="13" spans="2:4" x14ac:dyDescent="0.3">
      <c r="C13" s="2" t="s">
        <v>7</v>
      </c>
      <c r="D13" s="2">
        <v>6.0461525095681266</v>
      </c>
    </row>
    <row r="14" spans="2:4" x14ac:dyDescent="0.3">
      <c r="C14" s="3" t="s">
        <v>13</v>
      </c>
      <c r="D14" s="4">
        <f>$D$4*($D$12^$D$5)*($D$13^$D$6)</f>
        <v>1451078.3197088998</v>
      </c>
    </row>
    <row r="15" spans="2:4" x14ac:dyDescent="0.3">
      <c r="C15" s="3" t="s">
        <v>12</v>
      </c>
      <c r="D15" s="4">
        <f>$D$7*$D$14</f>
        <v>1.4510783197088997</v>
      </c>
    </row>
    <row r="16" spans="2:4" x14ac:dyDescent="0.3">
      <c r="C16" s="3" t="s">
        <v>11</v>
      </c>
      <c r="D16" s="4">
        <f>D8*D12+D9*D13</f>
        <v>0.87064682344487276</v>
      </c>
    </row>
    <row r="17" spans="3:4" x14ac:dyDescent="0.3">
      <c r="C17" s="5" t="s">
        <v>14</v>
      </c>
      <c r="D17" s="4">
        <f>D15-D16</f>
        <v>0.5804314962640269</v>
      </c>
    </row>
  </sheetData>
  <mergeCells count="2">
    <mergeCell ref="C3:D3"/>
    <mergeCell ref="C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2772-3F77-44BC-AD9C-CF0D1A6A7E5E}">
  <dimension ref="C3:D17"/>
  <sheetViews>
    <sheetView workbookViewId="0">
      <selection activeCell="E11" sqref="E11"/>
    </sheetView>
  </sheetViews>
  <sheetFormatPr defaultRowHeight="14.4" x14ac:dyDescent="0.3"/>
  <sheetData>
    <row r="3" spans="3:4" x14ac:dyDescent="0.3">
      <c r="C3" s="15" t="s">
        <v>4</v>
      </c>
      <c r="D3" s="15"/>
    </row>
    <row r="4" spans="3:4" x14ac:dyDescent="0.3">
      <c r="C4" s="2" t="s">
        <v>10</v>
      </c>
      <c r="D4" s="2">
        <v>450000</v>
      </c>
    </row>
    <row r="5" spans="3:4" x14ac:dyDescent="0.3">
      <c r="C5" s="2" t="s">
        <v>15</v>
      </c>
      <c r="D5" s="2">
        <v>0.5</v>
      </c>
    </row>
    <row r="6" spans="3:4" x14ac:dyDescent="0.3">
      <c r="C6" s="2" t="s">
        <v>16</v>
      </c>
      <c r="D6" s="2">
        <v>0.1</v>
      </c>
    </row>
    <row r="7" spans="3:4" x14ac:dyDescent="0.3">
      <c r="C7" s="2" t="s">
        <v>1</v>
      </c>
      <c r="D7" s="2">
        <f>10^(-6)</f>
        <v>9.9999999999999995E-7</v>
      </c>
    </row>
    <row r="8" spans="3:4" x14ac:dyDescent="0.3">
      <c r="C8" s="2" t="s">
        <v>2</v>
      </c>
      <c r="D8" s="2">
        <v>0.1</v>
      </c>
    </row>
    <row r="9" spans="3:4" x14ac:dyDescent="0.3">
      <c r="C9" s="2" t="s">
        <v>8</v>
      </c>
      <c r="D9" s="2">
        <v>2.4E-2</v>
      </c>
    </row>
    <row r="10" spans="3:4" x14ac:dyDescent="0.3">
      <c r="C10" s="1"/>
      <c r="D10" s="1"/>
    </row>
    <row r="11" spans="3:4" x14ac:dyDescent="0.3">
      <c r="C11" s="15" t="s">
        <v>5</v>
      </c>
      <c r="D11" s="15"/>
    </row>
    <row r="12" spans="3:4" x14ac:dyDescent="0.3">
      <c r="C12" s="2" t="s">
        <v>6</v>
      </c>
      <c r="D12" s="2">
        <v>6</v>
      </c>
    </row>
    <row r="13" spans="3:4" x14ac:dyDescent="0.3">
      <c r="C13" s="2" t="s">
        <v>7</v>
      </c>
      <c r="D13" s="2">
        <v>5.4405272583690598</v>
      </c>
    </row>
    <row r="14" spans="3:4" x14ac:dyDescent="0.3">
      <c r="C14" s="3" t="s">
        <v>13</v>
      </c>
      <c r="D14" s="7">
        <f>$D$4*($D$12^$D$5)*($D$13^$D$6)</f>
        <v>1305726.5592930871</v>
      </c>
    </row>
    <row r="15" spans="3:4" x14ac:dyDescent="0.3">
      <c r="C15" s="3" t="s">
        <v>12</v>
      </c>
      <c r="D15" s="7">
        <f>$D$7*$D$14</f>
        <v>1.3057265592930871</v>
      </c>
    </row>
    <row r="16" spans="3:4" x14ac:dyDescent="0.3">
      <c r="C16" s="3" t="s">
        <v>11</v>
      </c>
      <c r="D16" s="7">
        <f>D8*D12+D9*D13</f>
        <v>0.73057265420085749</v>
      </c>
    </row>
    <row r="17" spans="3:4" x14ac:dyDescent="0.3">
      <c r="C17" s="5" t="s">
        <v>14</v>
      </c>
      <c r="D17" s="7">
        <f>D15-D16</f>
        <v>0.57515390509222963</v>
      </c>
    </row>
  </sheetData>
  <mergeCells count="2">
    <mergeCell ref="C3:D3"/>
    <mergeCell ref="C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6CA7-DBDA-4755-8FD7-C8554E279607}">
  <dimension ref="C3:D17"/>
  <sheetViews>
    <sheetView workbookViewId="0">
      <selection activeCell="C17" sqref="C17"/>
    </sheetView>
  </sheetViews>
  <sheetFormatPr defaultRowHeight="14.4" x14ac:dyDescent="0.3"/>
  <sheetData>
    <row r="3" spans="3:4" x14ac:dyDescent="0.3">
      <c r="C3" s="15" t="s">
        <v>4</v>
      </c>
      <c r="D3" s="15"/>
    </row>
    <row r="4" spans="3:4" x14ac:dyDescent="0.3">
      <c r="C4" s="6" t="s">
        <v>10</v>
      </c>
      <c r="D4" s="6">
        <v>450000</v>
      </c>
    </row>
    <row r="5" spans="3:4" x14ac:dyDescent="0.3">
      <c r="C5" s="6" t="s">
        <v>9</v>
      </c>
      <c r="D5" s="6">
        <v>0.5</v>
      </c>
    </row>
    <row r="6" spans="3:4" x14ac:dyDescent="0.3">
      <c r="C6" s="6" t="s">
        <v>0</v>
      </c>
      <c r="D6" s="6">
        <v>0.1</v>
      </c>
    </row>
    <row r="7" spans="3:4" x14ac:dyDescent="0.3">
      <c r="C7" s="6" t="s">
        <v>1</v>
      </c>
      <c r="D7" s="6">
        <f>10^(-6)</f>
        <v>9.9999999999999995E-7</v>
      </c>
    </row>
    <row r="8" spans="3:4" x14ac:dyDescent="0.3">
      <c r="C8" s="6" t="s">
        <v>2</v>
      </c>
      <c r="D8" s="6">
        <v>0.1</v>
      </c>
    </row>
    <row r="9" spans="3:4" x14ac:dyDescent="0.3">
      <c r="C9" s="6" t="s">
        <v>8</v>
      </c>
      <c r="D9" s="6">
        <v>2.4E-2</v>
      </c>
    </row>
    <row r="10" spans="3:4" x14ac:dyDescent="0.3">
      <c r="C10" s="8" t="s">
        <v>17</v>
      </c>
      <c r="D10" s="8">
        <v>1451000</v>
      </c>
    </row>
    <row r="11" spans="3:4" x14ac:dyDescent="0.3">
      <c r="C11" s="15" t="s">
        <v>5</v>
      </c>
      <c r="D11" s="15"/>
    </row>
    <row r="12" spans="3:4" x14ac:dyDescent="0.3">
      <c r="C12" s="6" t="s">
        <v>6</v>
      </c>
      <c r="D12" s="6">
        <v>7.2544454387125743</v>
      </c>
    </row>
    <row r="13" spans="3:4" x14ac:dyDescent="0.3">
      <c r="C13" s="6" t="s">
        <v>7</v>
      </c>
      <c r="D13" s="6">
        <v>6.0468306404475021</v>
      </c>
    </row>
    <row r="14" spans="3:4" x14ac:dyDescent="0.3">
      <c r="C14" s="3" t="s">
        <v>13</v>
      </c>
      <c r="D14" s="4">
        <f>$D$4*($D$12^$D$5*$D$13^$D$6)</f>
        <v>1450999.970558041</v>
      </c>
    </row>
    <row r="15" spans="3:4" x14ac:dyDescent="0.3">
      <c r="C15" s="3" t="s">
        <v>12</v>
      </c>
      <c r="D15" s="4">
        <f>$D$7*$D$14</f>
        <v>1.450999970558041</v>
      </c>
    </row>
    <row r="16" spans="3:4" x14ac:dyDescent="0.3">
      <c r="C16" s="3" t="s">
        <v>11</v>
      </c>
      <c r="D16" s="4">
        <f>D8*D12+D9*D13</f>
        <v>0.87056847924199754</v>
      </c>
    </row>
    <row r="17" spans="3:4" x14ac:dyDescent="0.3">
      <c r="C17" s="5" t="s">
        <v>14</v>
      </c>
      <c r="D17" s="4">
        <f>D15-D16</f>
        <v>0.58043149131604344</v>
      </c>
    </row>
  </sheetData>
  <mergeCells count="2">
    <mergeCell ref="C3:D3"/>
    <mergeCell ref="C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BCD2-EB60-4077-94A0-BEFF009B7387}">
  <dimension ref="C3:F17"/>
  <sheetViews>
    <sheetView workbookViewId="0">
      <selection activeCell="J18" sqref="J18"/>
    </sheetView>
  </sheetViews>
  <sheetFormatPr defaultRowHeight="14.4" x14ac:dyDescent="0.3"/>
  <cols>
    <col min="4" max="4" width="10" bestFit="1" customWidth="1"/>
    <col min="6" max="6" width="15.44140625" bestFit="1" customWidth="1"/>
  </cols>
  <sheetData>
    <row r="3" spans="3:6" x14ac:dyDescent="0.3">
      <c r="C3" s="15" t="s">
        <v>4</v>
      </c>
      <c r="D3" s="15"/>
      <c r="F3" s="8" t="s">
        <v>18</v>
      </c>
    </row>
    <row r="4" spans="3:6" x14ac:dyDescent="0.3">
      <c r="C4" s="8" t="s">
        <v>10</v>
      </c>
      <c r="D4" s="8">
        <f>450000 + 10*F4</f>
        <v>450010</v>
      </c>
      <c r="E4" s="10" t="s">
        <v>19</v>
      </c>
      <c r="F4" s="8">
        <v>1</v>
      </c>
    </row>
    <row r="5" spans="3:6" x14ac:dyDescent="0.3">
      <c r="C5" s="8" t="s">
        <v>9</v>
      </c>
      <c r="D5" s="8">
        <f>0.5-0.01*F4</f>
        <v>0.49</v>
      </c>
    </row>
    <row r="6" spans="3:6" x14ac:dyDescent="0.3">
      <c r="C6" s="8" t="s">
        <v>0</v>
      </c>
      <c r="D6" s="8">
        <f>0.1+0.01*F4</f>
        <v>0.11</v>
      </c>
    </row>
    <row r="7" spans="3:6" x14ac:dyDescent="0.3">
      <c r="C7" s="8" t="s">
        <v>1</v>
      </c>
      <c r="D7" s="8">
        <f>10^(-6) + 0.2*10^(-6)*F4</f>
        <v>1.1999999999999999E-6</v>
      </c>
    </row>
    <row r="8" spans="3:6" x14ac:dyDescent="0.3">
      <c r="C8" s="8" t="s">
        <v>2</v>
      </c>
      <c r="D8" s="8">
        <f>0.1+0.01*F4</f>
        <v>0.11</v>
      </c>
    </row>
    <row r="9" spans="3:6" x14ac:dyDescent="0.3">
      <c r="C9" s="8" t="s">
        <v>8</v>
      </c>
      <c r="D9" s="8">
        <f>0.024+0.01*F4</f>
        <v>3.4000000000000002E-2</v>
      </c>
    </row>
    <row r="10" spans="3:6" x14ac:dyDescent="0.3">
      <c r="C10" s="8" t="s">
        <v>17</v>
      </c>
      <c r="D10" s="8">
        <f>1451000-100*F4</f>
        <v>1450900</v>
      </c>
    </row>
    <row r="11" spans="3:6" x14ac:dyDescent="0.3">
      <c r="C11" s="15" t="s">
        <v>5</v>
      </c>
      <c r="D11" s="15"/>
    </row>
    <row r="12" spans="3:6" x14ac:dyDescent="0.3">
      <c r="C12" s="8" t="s">
        <v>6</v>
      </c>
      <c r="D12" s="8">
        <f>6+0.1*F4</f>
        <v>6.1</v>
      </c>
    </row>
    <row r="13" spans="3:6" x14ac:dyDescent="0.3">
      <c r="C13" s="8" t="s">
        <v>7</v>
      </c>
      <c r="D13" s="8">
        <v>13.294437936108542</v>
      </c>
    </row>
    <row r="14" spans="3:6" x14ac:dyDescent="0.3">
      <c r="C14" s="3" t="s">
        <v>13</v>
      </c>
      <c r="D14" s="4">
        <f>$D$4*($D$12^$D$5*$D$13^$D$6)</f>
        <v>1450900.0033617744</v>
      </c>
    </row>
    <row r="15" spans="3:6" x14ac:dyDescent="0.3">
      <c r="C15" s="3" t="s">
        <v>12</v>
      </c>
      <c r="D15" s="4">
        <f>$D$7*$D$14</f>
        <v>1.7410800040341292</v>
      </c>
    </row>
    <row r="16" spans="3:6" x14ac:dyDescent="0.3">
      <c r="C16" s="3" t="s">
        <v>11</v>
      </c>
      <c r="D16" s="4">
        <f>D8*D12+D9*D13</f>
        <v>1.1230108898276905</v>
      </c>
    </row>
    <row r="17" spans="3:4" x14ac:dyDescent="0.3">
      <c r="C17" s="5" t="s">
        <v>14</v>
      </c>
      <c r="D17" s="4">
        <f>D15-D16</f>
        <v>0.61806911420643873</v>
      </c>
    </row>
  </sheetData>
  <mergeCells count="2">
    <mergeCell ref="C3:D3"/>
    <mergeCell ref="C11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C418-3272-4CF1-88D0-9D6ED7A611E1}">
  <dimension ref="C4:M22"/>
  <sheetViews>
    <sheetView topLeftCell="C2" workbookViewId="0">
      <selection activeCell="I16" sqref="I16"/>
    </sheetView>
  </sheetViews>
  <sheetFormatPr defaultRowHeight="14.4" x14ac:dyDescent="0.3"/>
  <cols>
    <col min="4" max="4" width="12" bestFit="1" customWidth="1"/>
    <col min="7" max="7" width="12" bestFit="1" customWidth="1"/>
    <col min="9" max="9" width="12" bestFit="1" customWidth="1"/>
  </cols>
  <sheetData>
    <row r="4" spans="3:9" x14ac:dyDescent="0.3">
      <c r="C4" s="15" t="s">
        <v>4</v>
      </c>
      <c r="D4" s="15"/>
      <c r="H4" s="15" t="s">
        <v>4</v>
      </c>
      <c r="I4" s="15"/>
    </row>
    <row r="5" spans="3:9" x14ac:dyDescent="0.3">
      <c r="C5" s="9" t="s">
        <v>10</v>
      </c>
      <c r="D5" s="9">
        <f>2.2*10^6</f>
        <v>2200000</v>
      </c>
      <c r="H5" s="12" t="s">
        <v>10</v>
      </c>
      <c r="I5" s="12">
        <f>2.2*10^6</f>
        <v>2200000</v>
      </c>
    </row>
    <row r="6" spans="3:9" x14ac:dyDescent="0.3">
      <c r="C6" s="9" t="s">
        <v>9</v>
      </c>
      <c r="D6" s="9">
        <v>0.3</v>
      </c>
      <c r="H6" s="12" t="s">
        <v>9</v>
      </c>
      <c r="I6" s="12">
        <v>0.3</v>
      </c>
    </row>
    <row r="7" spans="3:9" x14ac:dyDescent="0.3">
      <c r="C7" s="9" t="s">
        <v>0</v>
      </c>
      <c r="D7" s="9">
        <v>0.8</v>
      </c>
      <c r="H7" s="12" t="s">
        <v>0</v>
      </c>
      <c r="I7" s="12">
        <v>0.8</v>
      </c>
    </row>
    <row r="8" spans="3:9" x14ac:dyDescent="0.3">
      <c r="C8" s="9" t="s">
        <v>1</v>
      </c>
      <c r="D8" s="9">
        <f>10^(-6)</f>
        <v>9.9999999999999995E-7</v>
      </c>
      <c r="H8" s="12" t="s">
        <v>1</v>
      </c>
      <c r="I8" s="12">
        <f>10^(-6)</f>
        <v>9.9999999999999995E-7</v>
      </c>
    </row>
    <row r="9" spans="3:9" x14ac:dyDescent="0.3">
      <c r="C9" s="9" t="s">
        <v>2</v>
      </c>
      <c r="D9" s="9">
        <v>1.4999999999999999E-2</v>
      </c>
      <c r="H9" s="12" t="s">
        <v>2</v>
      </c>
      <c r="I9" s="12">
        <v>1.4999999999999999E-2</v>
      </c>
    </row>
    <row r="10" spans="3:9" x14ac:dyDescent="0.3">
      <c r="C10" s="9" t="s">
        <v>8</v>
      </c>
      <c r="D10" s="9">
        <v>4.8000000000000001E-2</v>
      </c>
      <c r="H10" s="12" t="s">
        <v>8</v>
      </c>
      <c r="I10" s="12">
        <v>4.8000000000000001E-2</v>
      </c>
    </row>
    <row r="11" spans="3:9" x14ac:dyDescent="0.3">
      <c r="C11" s="3" t="s">
        <v>20</v>
      </c>
      <c r="D11" s="4">
        <f>1.1*10^(-6)</f>
        <v>1.1000000000000001E-6</v>
      </c>
      <c r="H11" s="3" t="s">
        <v>20</v>
      </c>
      <c r="I11" s="4">
        <f>1.1*10^(-6)</f>
        <v>1.1000000000000001E-6</v>
      </c>
    </row>
    <row r="12" spans="3:9" x14ac:dyDescent="0.3">
      <c r="C12" s="3" t="s">
        <v>21</v>
      </c>
      <c r="D12" s="3">
        <f>-3.4*10^(-9)</f>
        <v>-3.4000000000000003E-9</v>
      </c>
      <c r="H12" s="3" t="s">
        <v>21</v>
      </c>
      <c r="I12" s="3">
        <f>-3.4*10^(-9)</f>
        <v>-3.4000000000000003E-9</v>
      </c>
    </row>
    <row r="13" spans="3:9" ht="16.2" x14ac:dyDescent="0.3">
      <c r="C13" s="3" t="s">
        <v>17</v>
      </c>
      <c r="D13" s="4">
        <v>1451000</v>
      </c>
      <c r="H13" s="3" t="s">
        <v>23</v>
      </c>
      <c r="I13" s="4">
        <v>70</v>
      </c>
    </row>
    <row r="14" spans="3:9" x14ac:dyDescent="0.3">
      <c r="C14" s="15" t="s">
        <v>5</v>
      </c>
      <c r="D14" s="15"/>
    </row>
    <row r="15" spans="3:9" x14ac:dyDescent="0.3">
      <c r="C15" s="9" t="s">
        <v>6</v>
      </c>
      <c r="D15" s="9">
        <v>94.283155530301372</v>
      </c>
      <c r="H15" s="15" t="s">
        <v>5</v>
      </c>
      <c r="I15" s="15"/>
    </row>
    <row r="16" spans="3:9" x14ac:dyDescent="0.3">
      <c r="C16" s="9" t="s">
        <v>7</v>
      </c>
      <c r="D16" s="9">
        <v>78.569222752572642</v>
      </c>
      <c r="H16" s="12" t="s">
        <v>6</v>
      </c>
      <c r="I16" s="12">
        <v>70</v>
      </c>
    </row>
    <row r="17" spans="3:13" x14ac:dyDescent="0.3">
      <c r="C17" s="3" t="s">
        <v>13</v>
      </c>
      <c r="D17" s="4">
        <f>$D$5*($D$15^$D$6)*($D$16^$D$7)</f>
        <v>282458650.03737211</v>
      </c>
      <c r="H17" s="12" t="s">
        <v>7</v>
      </c>
      <c r="I17" s="12">
        <v>87.345427035538791</v>
      </c>
    </row>
    <row r="18" spans="3:13" x14ac:dyDescent="0.3">
      <c r="C18" s="3" t="s">
        <v>22</v>
      </c>
      <c r="D18" s="4">
        <f>$D$11*EXP($D$12*$D$17)</f>
        <v>4.2103082463372213E-7</v>
      </c>
      <c r="H18" s="3" t="s">
        <v>13</v>
      </c>
      <c r="I18" s="4">
        <f>$I$5*($I$16^$I$6)*($I$17^$I$7)</f>
        <v>281153976.79661125</v>
      </c>
      <c r="J18" s="16" t="s">
        <v>24</v>
      </c>
      <c r="K18" s="17"/>
      <c r="L18" s="17"/>
      <c r="M18" s="17"/>
    </row>
    <row r="19" spans="3:13" x14ac:dyDescent="0.3">
      <c r="C19" s="3" t="s">
        <v>12</v>
      </c>
      <c r="D19" s="4">
        <f>$D$18*$D$17</f>
        <v>118.92379835016271</v>
      </c>
      <c r="H19" s="3" t="s">
        <v>22</v>
      </c>
      <c r="I19" s="4">
        <f>$I$11*EXP($I$12*$I$18)</f>
        <v>4.2290261911219611E-7</v>
      </c>
    </row>
    <row r="20" spans="3:13" x14ac:dyDescent="0.3">
      <c r="C20" s="5" t="s">
        <v>11</v>
      </c>
      <c r="D20" s="4">
        <f>$D$15*$D$9+$D$16*$D$10</f>
        <v>5.1855700250780075</v>
      </c>
      <c r="H20" s="3" t="s">
        <v>12</v>
      </c>
      <c r="I20" s="4">
        <f>$I$19*$I$18</f>
        <v>118.90075316109652</v>
      </c>
    </row>
    <row r="21" spans="3:13" x14ac:dyDescent="0.3">
      <c r="C21" s="5" t="s">
        <v>14</v>
      </c>
      <c r="D21" s="4">
        <f>$D$19-$D$20</f>
        <v>113.73822832508471</v>
      </c>
      <c r="H21" s="5" t="s">
        <v>11</v>
      </c>
      <c r="I21" s="4">
        <f>$I$16*$I$9+$I$17*$I$10</f>
        <v>5.2425804977058617</v>
      </c>
    </row>
    <row r="22" spans="3:13" x14ac:dyDescent="0.3">
      <c r="H22" s="5" t="s">
        <v>14</v>
      </c>
      <c r="I22" s="4">
        <f>$I$20-$I$21</f>
        <v>113.65817266339066</v>
      </c>
    </row>
  </sheetData>
  <mergeCells count="5">
    <mergeCell ref="C4:D4"/>
    <mergeCell ref="C14:D14"/>
    <mergeCell ref="H4:I4"/>
    <mergeCell ref="H15:I15"/>
    <mergeCell ref="J18:M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5DDA-54AF-448E-8B8B-BDDC9E1D3BCC}">
  <dimension ref="A1:F18"/>
  <sheetViews>
    <sheetView tabSelected="1" workbookViewId="0">
      <selection activeCell="N4" sqref="N4"/>
    </sheetView>
  </sheetViews>
  <sheetFormatPr defaultRowHeight="14.4" x14ac:dyDescent="0.3"/>
  <cols>
    <col min="2" max="2" width="12" bestFit="1" customWidth="1"/>
    <col min="6" max="6" width="12" bestFit="1" customWidth="1"/>
  </cols>
  <sheetData>
    <row r="1" spans="1:6" x14ac:dyDescent="0.3">
      <c r="A1" s="15" t="s">
        <v>4</v>
      </c>
      <c r="B1" s="15"/>
      <c r="D1" s="14" t="s">
        <v>25</v>
      </c>
      <c r="E1" s="15" t="s">
        <v>4</v>
      </c>
      <c r="F1" s="15"/>
    </row>
    <row r="2" spans="1:6" x14ac:dyDescent="0.3">
      <c r="A2" s="11" t="s">
        <v>10</v>
      </c>
      <c r="B2" s="11">
        <f>2.2*10^6</f>
        <v>2200000</v>
      </c>
      <c r="E2" s="13" t="s">
        <v>10</v>
      </c>
      <c r="F2" s="13">
        <f>2.2*10^6</f>
        <v>2200000</v>
      </c>
    </row>
    <row r="3" spans="1:6" x14ac:dyDescent="0.3">
      <c r="A3" s="11" t="s">
        <v>9</v>
      </c>
      <c r="B3" s="11">
        <v>0.3</v>
      </c>
      <c r="E3" s="13" t="s">
        <v>9</v>
      </c>
      <c r="F3" s="13">
        <v>0.3</v>
      </c>
    </row>
    <row r="4" spans="1:6" x14ac:dyDescent="0.3">
      <c r="A4" s="11" t="s">
        <v>0</v>
      </c>
      <c r="B4" s="11">
        <v>0.8</v>
      </c>
      <c r="E4" s="13" t="s">
        <v>0</v>
      </c>
      <c r="F4" s="13">
        <v>0.8</v>
      </c>
    </row>
    <row r="5" spans="1:6" x14ac:dyDescent="0.3">
      <c r="A5" s="11" t="s">
        <v>1</v>
      </c>
      <c r="B5" s="11">
        <f>10^(-6)</f>
        <v>9.9999999999999995E-7</v>
      </c>
      <c r="E5" s="13" t="s">
        <v>1</v>
      </c>
      <c r="F5" s="13">
        <f>10^(-6)</f>
        <v>9.9999999999999995E-7</v>
      </c>
    </row>
    <row r="6" spans="1:6" x14ac:dyDescent="0.3">
      <c r="A6" s="11" t="s">
        <v>2</v>
      </c>
      <c r="B6" s="11">
        <v>1.4999999999999999E-2</v>
      </c>
      <c r="E6" s="13" t="s">
        <v>2</v>
      </c>
      <c r="F6" s="13">
        <v>1.4999999999999999E-2</v>
      </c>
    </row>
    <row r="7" spans="1:6" x14ac:dyDescent="0.3">
      <c r="A7" s="11" t="s">
        <v>8</v>
      </c>
      <c r="B7" s="11">
        <v>4.8000000000000001E-2</v>
      </c>
      <c r="E7" s="13" t="s">
        <v>8</v>
      </c>
      <c r="F7" s="13">
        <v>4.8000000000000001E-2</v>
      </c>
    </row>
    <row r="8" spans="1:6" x14ac:dyDescent="0.3">
      <c r="A8" s="3" t="s">
        <v>20</v>
      </c>
      <c r="B8" s="4">
        <f>0.8*10^(-6)</f>
        <v>7.9999999999999996E-7</v>
      </c>
      <c r="E8" s="3" t="s">
        <v>20</v>
      </c>
      <c r="F8" s="4">
        <f>0.8*10^(-6)</f>
        <v>7.9999999999999996E-7</v>
      </c>
    </row>
    <row r="9" spans="1:6" x14ac:dyDescent="0.3">
      <c r="A9" s="3" t="s">
        <v>21</v>
      </c>
      <c r="B9" s="3">
        <f>-1.25*10^(-15)</f>
        <v>-1.2500000000000002E-15</v>
      </c>
      <c r="E9" s="3" t="s">
        <v>21</v>
      </c>
      <c r="F9" s="3">
        <f>-1.25*10^(-15)</f>
        <v>-1.2500000000000002E-15</v>
      </c>
    </row>
    <row r="10" spans="1:6" ht="16.2" x14ac:dyDescent="0.3">
      <c r="E10" s="3" t="s">
        <v>23</v>
      </c>
      <c r="F10" s="4">
        <v>70</v>
      </c>
    </row>
    <row r="11" spans="1:6" x14ac:dyDescent="0.3">
      <c r="A11" s="15" t="s">
        <v>5</v>
      </c>
      <c r="B11" s="15"/>
      <c r="E11" s="15" t="s">
        <v>5</v>
      </c>
      <c r="F11" s="15"/>
    </row>
    <row r="12" spans="1:6" x14ac:dyDescent="0.3">
      <c r="A12" s="11" t="s">
        <v>6</v>
      </c>
      <c r="B12" s="11">
        <v>103.62419605006215</v>
      </c>
      <c r="E12" s="13" t="s">
        <v>6</v>
      </c>
      <c r="F12" s="13">
        <v>70</v>
      </c>
    </row>
    <row r="13" spans="1:6" x14ac:dyDescent="0.3">
      <c r="A13" s="11" t="s">
        <v>7</v>
      </c>
      <c r="B13" s="11">
        <v>86.352439609831976</v>
      </c>
      <c r="E13" s="13" t="s">
        <v>7</v>
      </c>
      <c r="F13" s="13">
        <v>99.621608243644744</v>
      </c>
    </row>
    <row r="14" spans="1:6" x14ac:dyDescent="0.3">
      <c r="A14" s="3" t="s">
        <v>13</v>
      </c>
      <c r="B14" s="7">
        <f>B2*(B12^B3)*(B13^B4)</f>
        <v>313386816.29332787</v>
      </c>
      <c r="E14" s="3" t="s">
        <v>13</v>
      </c>
      <c r="F14" s="7">
        <f>F2*(F12^F3)*(F13^F4)</f>
        <v>312345268.58228004</v>
      </c>
    </row>
    <row r="15" spans="1:6" x14ac:dyDescent="0.3">
      <c r="A15" s="3" t="s">
        <v>22</v>
      </c>
      <c r="B15" s="7">
        <f>B8+B9*B14</f>
        <v>4.0826647963334006E-7</v>
      </c>
      <c r="E15" s="3" t="s">
        <v>22</v>
      </c>
      <c r="F15" s="7">
        <f>F8+F9*F14</f>
        <v>4.0956841427214983E-7</v>
      </c>
    </row>
    <row r="16" spans="1:6" x14ac:dyDescent="0.3">
      <c r="A16" s="3" t="s">
        <v>12</v>
      </c>
      <c r="B16" s="7">
        <f>B15*B14</f>
        <v>127.94533225157723</v>
      </c>
      <c r="E16" s="3" t="s">
        <v>12</v>
      </c>
      <c r="F16" s="7">
        <f>F15*F14</f>
        <v>127.92675635865318</v>
      </c>
    </row>
    <row r="17" spans="1:6" x14ac:dyDescent="0.3">
      <c r="A17" s="5" t="s">
        <v>11</v>
      </c>
      <c r="B17" s="7">
        <f>B12*B6+B13*B7</f>
        <v>5.6992800420228678</v>
      </c>
      <c r="E17" s="5" t="s">
        <v>11</v>
      </c>
      <c r="F17" s="7">
        <f>F12*F6+F13*F7</f>
        <v>5.8318371956949475</v>
      </c>
    </row>
    <row r="18" spans="1:6" x14ac:dyDescent="0.3">
      <c r="A18" s="5" t="s">
        <v>14</v>
      </c>
      <c r="B18" s="7">
        <f>B16-B17</f>
        <v>122.24605220955436</v>
      </c>
      <c r="E18" s="5" t="s">
        <v>14</v>
      </c>
      <c r="F18" s="7">
        <f>F16-F17</f>
        <v>122.09491916295823</v>
      </c>
    </row>
  </sheetData>
  <mergeCells count="4">
    <mergeCell ref="A1:B1"/>
    <mergeCell ref="A11:B11"/>
    <mergeCell ref="E1:F1"/>
    <mergeCell ref="E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ДЗ</vt:lpstr>
      <vt:lpstr>Модель издержек фирмы</vt:lpstr>
      <vt:lpstr>Модель изд. фирмы в кр. пер</vt:lpstr>
      <vt:lpstr>Монополист</vt:lpstr>
      <vt:lpstr>ДЗ №13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??????? ?????????</dc:creator>
  <cp:lastModifiedBy>??????? ?????????</cp:lastModifiedBy>
  <dcterms:created xsi:type="dcterms:W3CDTF">2019-11-21T09:45:10Z</dcterms:created>
  <dcterms:modified xsi:type="dcterms:W3CDTF">2019-12-19T09:43:01Z</dcterms:modified>
</cp:coreProperties>
</file>