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VID\covid\data\"/>
    </mc:Choice>
  </mc:AlternateContent>
  <bookViews>
    <workbookView xWindow="10905" yWindow="1125" windowWidth="8190" windowHeight="9480" tabRatio="547"/>
  </bookViews>
  <sheets>
    <sheet name="argentina_gral" sheetId="1" r:id="rId1"/>
    <sheet name="casos_provincias" sheetId="3" r:id="rId2"/>
    <sheet name="POBLAC_AMBA" sheetId="9" r:id="rId3"/>
    <sheet name="Hoja1" sheetId="12" r:id="rId4"/>
    <sheet name="UTI" sheetId="5" r:id="rId5"/>
    <sheet name="BD" sheetId="10" r:id="rId6"/>
    <sheet name="MOVIL" sheetId="11" r:id="rId7"/>
    <sheet name="argentina_fallecidos" sheetId="2" r:id="rId8"/>
    <sheet name="Hoja2" sheetId="13" r:id="rId9"/>
  </sheets>
  <definedNames>
    <definedName name="_xlnm._FilterDatabase" localSheetId="7" hidden="1">argentina_fallecidos!$A$1:$D$930</definedName>
    <definedName name="_xlnm._FilterDatabase" localSheetId="0" hidden="1">argentina_gral!$A$1:$Q$86</definedName>
    <definedName name="_xlnm._FilterDatabase" localSheetId="1" hidden="1">casos_provincias!$A$1:$H$3498</definedName>
    <definedName name="_xlnm._FilterDatabase" localSheetId="3" hidden="1">Hoja1!$A$1:$L$151</definedName>
    <definedName name="_xlnm._FilterDatabase" localSheetId="2" hidden="1">POBLAC_AMBA!$A$1:$AW$31</definedName>
    <definedName name="_xlnm._FilterDatabase" localSheetId="4" hidden="1">UTI!$A$1:$B$116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7" i="1" l="1"/>
  <c r="J157" i="1"/>
  <c r="I157" i="1"/>
  <c r="E3713" i="3"/>
  <c r="E3692" i="3"/>
  <c r="E3691" i="3"/>
  <c r="E3714" i="3"/>
  <c r="E3694" i="3"/>
  <c r="E3668" i="3" l="1"/>
  <c r="E3667" i="3"/>
  <c r="E3687" i="3"/>
  <c r="P157" i="1"/>
  <c r="D157" i="1"/>
  <c r="C157" i="1"/>
  <c r="E3644" i="3" l="1"/>
  <c r="E3643" i="3"/>
  <c r="E157" i="1"/>
  <c r="E3681" i="3"/>
  <c r="K156" i="1"/>
  <c r="J156" i="1"/>
  <c r="I156" i="1"/>
  <c r="O138" i="12"/>
  <c r="O156" i="12"/>
  <c r="O153" i="12"/>
  <c r="C157" i="12"/>
  <c r="J158" i="12"/>
  <c r="J157" i="12"/>
  <c r="K156" i="12"/>
  <c r="L156" i="12"/>
  <c r="J149" i="12"/>
  <c r="J156" i="12"/>
  <c r="I149" i="12"/>
  <c r="I156" i="12"/>
  <c r="K155" i="12"/>
  <c r="M152" i="12"/>
  <c r="M153" i="12"/>
  <c r="M154" i="12"/>
  <c r="M155" i="12"/>
  <c r="M156" i="12"/>
  <c r="M151" i="12"/>
  <c r="J155" i="12"/>
  <c r="L155" i="12" s="1"/>
  <c r="I155" i="12"/>
  <c r="D156" i="12"/>
  <c r="D154" i="12"/>
  <c r="E154" i="12" s="1"/>
  <c r="E155" i="12" s="1"/>
  <c r="E156" i="12" s="1"/>
  <c r="D153" i="12"/>
  <c r="D152" i="12"/>
  <c r="E152" i="12" s="1"/>
  <c r="C152" i="12"/>
  <c r="C153" i="12" s="1"/>
  <c r="C154" i="12" s="1"/>
  <c r="C155" i="12" s="1"/>
  <c r="C156" i="12" s="1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8" i="13"/>
  <c r="J154" i="13"/>
  <c r="J155" i="13" s="1"/>
  <c r="J156" i="13" s="1"/>
  <c r="J150" i="13"/>
  <c r="J151" i="13" s="1"/>
  <c r="J152" i="13" s="1"/>
  <c r="J141" i="13"/>
  <c r="J142" i="13" s="1"/>
  <c r="J143" i="13" s="1"/>
  <c r="J144" i="13" s="1"/>
  <c r="J145" i="13" s="1"/>
  <c r="J146" i="13" s="1"/>
  <c r="J147" i="13" s="1"/>
  <c r="J148" i="13" s="1"/>
  <c r="J123" i="13"/>
  <c r="J124" i="13" s="1"/>
  <c r="J125" i="13" s="1"/>
  <c r="J126" i="13" s="1"/>
  <c r="J122" i="13"/>
  <c r="J120" i="13"/>
  <c r="J119" i="13"/>
  <c r="J114" i="13"/>
  <c r="J113" i="13"/>
  <c r="I156" i="13"/>
  <c r="I154" i="13"/>
  <c r="I153" i="13"/>
  <c r="I152" i="13"/>
  <c r="I151" i="13"/>
  <c r="I149" i="13"/>
  <c r="I148" i="13"/>
  <c r="I145" i="13"/>
  <c r="I144" i="13"/>
  <c r="E156" i="1" l="1"/>
  <c r="P156" i="1"/>
  <c r="D156" i="1"/>
  <c r="K155" i="1"/>
  <c r="J155" i="1" s="1"/>
  <c r="C156" i="1"/>
  <c r="E3622" i="3" l="1"/>
  <c r="E3631" i="3"/>
  <c r="E3620" i="3"/>
  <c r="E3633" i="3"/>
  <c r="E3619" i="3"/>
  <c r="P155" i="1"/>
  <c r="E155" i="1"/>
  <c r="C155" i="1"/>
  <c r="E3595" i="3" l="1"/>
  <c r="K154" i="1"/>
  <c r="J154" i="1"/>
  <c r="P154" i="1"/>
  <c r="D154" i="1" l="1"/>
  <c r="E154" i="1" s="1"/>
  <c r="K153" i="1" l="1"/>
  <c r="J153" i="1" s="1"/>
  <c r="P153" i="1"/>
  <c r="E3572" i="3"/>
  <c r="E3571" i="3"/>
  <c r="D153" i="1"/>
  <c r="K152" i="1" l="1"/>
  <c r="J152" i="1"/>
  <c r="I152" i="1"/>
  <c r="E3548" i="3"/>
  <c r="E3547" i="3"/>
  <c r="D152" i="1"/>
  <c r="P152" i="1"/>
  <c r="D3523" i="3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23" i="3"/>
  <c r="P151" i="1"/>
  <c r="K151" i="1"/>
  <c r="J151" i="1" s="1"/>
  <c r="E3524" i="3"/>
  <c r="D151" i="1"/>
  <c r="J150" i="1"/>
  <c r="K150" i="1"/>
  <c r="P150" i="1"/>
  <c r="E150" i="1"/>
  <c r="E151" i="1" s="1"/>
  <c r="E152" i="1" s="1"/>
  <c r="E3500" i="3"/>
  <c r="E3499" i="3"/>
  <c r="E3502" i="3" l="1"/>
  <c r="E3514" i="3"/>
  <c r="K149" i="1"/>
  <c r="J149" i="1" s="1"/>
  <c r="K148" i="1"/>
  <c r="F3452" i="3"/>
  <c r="F3428" i="3"/>
  <c r="F3404" i="3"/>
  <c r="F3380" i="3"/>
  <c r="F3356" i="3"/>
  <c r="F3332" i="3"/>
  <c r="F3308" i="3"/>
  <c r="E3476" i="3"/>
  <c r="E3475" i="3"/>
  <c r="P149" i="1"/>
  <c r="D149" i="1"/>
  <c r="I148" i="1"/>
  <c r="G99" i="13"/>
  <c r="G127" i="13"/>
  <c r="F148" i="13"/>
  <c r="G148" i="13" s="1"/>
  <c r="F141" i="13"/>
  <c r="G141" i="13" s="1"/>
  <c r="F134" i="13"/>
  <c r="G134" i="13" s="1"/>
  <c r="F127" i="13"/>
  <c r="F120" i="13"/>
  <c r="G120" i="13" s="1"/>
  <c r="F113" i="13"/>
  <c r="G113" i="13" s="1"/>
  <c r="F106" i="13"/>
  <c r="G106" i="13" s="1"/>
  <c r="F99" i="13"/>
  <c r="F92" i="13"/>
  <c r="G92" i="13" s="1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L127" i="12" s="1"/>
  <c r="J120" i="12"/>
  <c r="L120" i="12" s="1"/>
  <c r="J113" i="12"/>
  <c r="L113" i="12" s="1"/>
  <c r="J106" i="12"/>
  <c r="J99" i="12"/>
  <c r="L99" i="12" s="1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I134" i="12"/>
  <c r="I127" i="12"/>
  <c r="K127" i="12" s="1"/>
  <c r="I120" i="12"/>
  <c r="I113" i="12"/>
  <c r="K113" i="12" s="1"/>
  <c r="I106" i="12"/>
  <c r="I99" i="12"/>
  <c r="K99" i="12" s="1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452" i="3"/>
  <c r="E3451" i="3"/>
  <c r="P148" i="1"/>
  <c r="D148" i="1"/>
  <c r="K92" i="12" l="1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03" i="3"/>
  <c r="I145" i="1" l="1"/>
  <c r="E160" i="5" l="1"/>
  <c r="F160" i="5"/>
  <c r="E157" i="5"/>
  <c r="F157" i="5" s="1"/>
  <c r="E158" i="5"/>
  <c r="E159" i="5"/>
  <c r="F159" i="5" s="1"/>
  <c r="E156" i="5"/>
  <c r="E3380" i="3"/>
  <c r="E3379" i="3"/>
  <c r="D145" i="1"/>
  <c r="P145" i="1"/>
  <c r="F134" i="10"/>
  <c r="D144" i="12"/>
  <c r="J148" i="12" s="1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F158" i="5" l="1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356" i="3"/>
  <c r="E3355" i="3"/>
  <c r="M142" i="12" l="1"/>
  <c r="C144" i="12"/>
  <c r="M144" i="12" s="1"/>
  <c r="M143" i="12"/>
  <c r="C140" i="12"/>
  <c r="M140" i="12" s="1"/>
  <c r="M139" i="12"/>
  <c r="P144" i="1"/>
  <c r="D144" i="1"/>
  <c r="I143" i="1" l="1"/>
  <c r="E3332" i="3"/>
  <c r="E3331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P141" i="1"/>
  <c r="H142" i="10" l="1"/>
  <c r="B139" i="1"/>
  <c r="Q146" i="1" l="1"/>
  <c r="Q145" i="1"/>
  <c r="Q141" i="1"/>
  <c r="Q142" i="1"/>
  <c r="Q139" i="1"/>
  <c r="Q143" i="1"/>
  <c r="Q140" i="1"/>
  <c r="Q144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J123" i="1"/>
  <c r="K123" i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<sst xmlns="http://schemas.openxmlformats.org/spreadsheetml/2006/main" count="8914" uniqueCount="178">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</sst>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0"/>
  <sheetViews>
    <sheetView tabSelected="1" workbookViewId="0">
      <pane ySplit="1" topLeftCell="A146" activePane="bottomLeft" state="frozen"/>
      <selection pane="bottomLeft" activeCell="B155" sqref="B155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1"/>
        <v>1.0767837235228541</v>
      </c>
    </row>
    <row r="104" spans="1:17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 t="shared" ref="C142:C154" si="5"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 t="shared" si="5"/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 t="shared" si="5"/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 t="shared" si="5"/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6" si="6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 t="shared" si="5"/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6"/>
        <v>1.0440983079575674</v>
      </c>
    </row>
    <row r="147" spans="1:17" x14ac:dyDescent="0.25">
      <c r="A147" s="2">
        <v>44038</v>
      </c>
      <c r="B147" s="4">
        <v>4192</v>
      </c>
      <c r="C147" s="7">
        <f t="shared" si="5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  <row r="148" spans="1:17" x14ac:dyDescent="0.25">
      <c r="A148" s="2">
        <v>44039</v>
      </c>
      <c r="B148" s="4">
        <v>4890</v>
      </c>
      <c r="C148" s="7">
        <f t="shared" si="5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4"/>
    </row>
    <row r="149" spans="1:17" x14ac:dyDescent="0.25">
      <c r="A149" s="2">
        <v>44040</v>
      </c>
      <c r="B149" s="4">
        <v>5939</v>
      </c>
      <c r="C149" s="7">
        <f t="shared" si="5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57" si="7">L149-K149</f>
        <v>785.48800000001211</v>
      </c>
      <c r="K149" s="7">
        <f t="shared" ref="K149:K157" si="8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4"/>
    </row>
    <row r="150" spans="1:17" x14ac:dyDescent="0.25">
      <c r="A150" s="2">
        <v>44041</v>
      </c>
      <c r="B150" s="7">
        <v>5641</v>
      </c>
      <c r="C150" s="7">
        <f t="shared" si="5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7"/>
        <v>801.66200000001118</v>
      </c>
      <c r="K150" s="7">
        <f t="shared" si="8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4"/>
    </row>
    <row r="151" spans="1:17" x14ac:dyDescent="0.25">
      <c r="A151" s="2">
        <v>44042</v>
      </c>
      <c r="B151" s="4">
        <v>6377</v>
      </c>
      <c r="C151" s="7">
        <f t="shared" si="5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7"/>
        <v>818.0800000000163</v>
      </c>
      <c r="K151" s="7">
        <f t="shared" si="8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</row>
    <row r="152" spans="1:17" x14ac:dyDescent="0.25">
      <c r="A152" s="2">
        <v>44043</v>
      </c>
      <c r="B152" s="4">
        <v>5929</v>
      </c>
      <c r="C152" s="7">
        <f t="shared" si="5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7"/>
        <v>833.97600000002421</v>
      </c>
      <c r="K152" s="7">
        <f t="shared" si="8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</row>
    <row r="153" spans="1:17" x14ac:dyDescent="0.25">
      <c r="A153" s="2">
        <v>44044</v>
      </c>
      <c r="B153" s="7">
        <v>5241</v>
      </c>
      <c r="C153" s="7">
        <f t="shared" si="5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7"/>
        <v>846.24599999998463</v>
      </c>
      <c r="K153" s="7">
        <f t="shared" si="8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</row>
    <row r="154" spans="1:17" x14ac:dyDescent="0.25">
      <c r="A154" s="2">
        <v>44045</v>
      </c>
      <c r="B154" s="4">
        <v>5376</v>
      </c>
      <c r="C154" s="7">
        <f t="shared" si="5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7"/>
        <v>856.68800000002375</v>
      </c>
      <c r="K154" s="7">
        <f t="shared" si="8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</row>
    <row r="155" spans="1:17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7"/>
        <v>869.87800000002608</v>
      </c>
      <c r="K155" s="7">
        <f t="shared" si="8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</row>
    <row r="156" spans="1:17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7"/>
        <v>885.76199999998789</v>
      </c>
      <c r="K156" s="7">
        <f t="shared" si="8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</row>
    <row r="157" spans="1:17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>E156+D157</f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7"/>
        <v>902.90999999997439</v>
      </c>
      <c r="K157" s="7">
        <f t="shared" si="8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</row>
    <row r="158" spans="1:17" x14ac:dyDescent="0.25">
      <c r="E158" s="53"/>
    </row>
    <row r="160" spans="1:17" x14ac:dyDescent="0.25">
      <c r="C160" s="53"/>
    </row>
  </sheetData>
  <autoFilter ref="A1:Q86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3714"/>
  <sheetViews>
    <sheetView zoomScaleNormal="100" workbookViewId="0">
      <pane ySplit="1" topLeftCell="A3690" activePane="bottomLeft" state="frozen"/>
      <selection activeCell="D2374" sqref="A1:D2374"/>
      <selection pane="bottomLeft" activeCell="E3714" sqref="E3691:E3714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6" x14ac:dyDescent="0.25">
      <c r="A3297" s="5" t="s">
        <v>26</v>
      </c>
      <c r="B3297" s="28">
        <v>44032</v>
      </c>
      <c r="C3297" s="4">
        <v>17</v>
      </c>
    </row>
    <row r="3298" spans="1:6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6" x14ac:dyDescent="0.25">
      <c r="A3299" s="5" t="s">
        <v>41</v>
      </c>
      <c r="B3299" s="28">
        <v>44032</v>
      </c>
      <c r="C3299" s="4">
        <v>1</v>
      </c>
    </row>
    <row r="3300" spans="1:6" x14ac:dyDescent="0.25">
      <c r="A3300" s="5" t="s">
        <v>42</v>
      </c>
      <c r="B3300" s="28">
        <v>44032</v>
      </c>
      <c r="C3300" s="4">
        <v>0</v>
      </c>
    </row>
    <row r="3301" spans="1:6" x14ac:dyDescent="0.25">
      <c r="A3301" s="5" t="s">
        <v>43</v>
      </c>
      <c r="B3301" s="28">
        <v>44032</v>
      </c>
      <c r="C3301" s="4">
        <v>1</v>
      </c>
    </row>
    <row r="3302" spans="1:6" x14ac:dyDescent="0.25">
      <c r="A3302" s="5" t="s">
        <v>44</v>
      </c>
      <c r="B3302" s="28">
        <v>44032</v>
      </c>
      <c r="C3302" s="4">
        <v>24</v>
      </c>
    </row>
    <row r="3303" spans="1:6" x14ac:dyDescent="0.25">
      <c r="A3303" s="5" t="s">
        <v>29</v>
      </c>
      <c r="B3303" s="28">
        <v>44032</v>
      </c>
      <c r="C3303" s="4">
        <v>27</v>
      </c>
    </row>
    <row r="3304" spans="1:6" x14ac:dyDescent="0.25">
      <c r="A3304" s="5" t="s">
        <v>45</v>
      </c>
      <c r="B3304" s="28">
        <v>44032</v>
      </c>
      <c r="C3304" s="4">
        <v>0</v>
      </c>
    </row>
    <row r="3305" spans="1:6" x14ac:dyDescent="0.25">
      <c r="A3305" s="5" t="s">
        <v>46</v>
      </c>
      <c r="B3305" s="28">
        <v>44032</v>
      </c>
      <c r="C3305" s="4">
        <v>0</v>
      </c>
    </row>
    <row r="3306" spans="1:6" x14ac:dyDescent="0.25">
      <c r="A3306" s="5" t="s">
        <v>47</v>
      </c>
      <c r="B3306" s="28">
        <v>44032</v>
      </c>
      <c r="C3306" s="4">
        <v>0</v>
      </c>
    </row>
    <row r="3307" spans="1:6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6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  <c r="F3308" s="71">
        <f>AVERAGE(C3308,C3284,C3260,C3239,C3215,C3191,C3167)</f>
        <v>1131.2857142857142</v>
      </c>
    </row>
    <row r="3309" spans="1:6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6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6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6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6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6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6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6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  <c r="F3332" s="71">
        <f>AVERAGE(C3332,C3308,C3284,C3260,C3239,C3215,C3191)</f>
        <v>1155.5714285714287</v>
      </c>
    </row>
    <row r="3333" spans="1:6" x14ac:dyDescent="0.25">
      <c r="A3333" s="5" t="s">
        <v>35</v>
      </c>
      <c r="B3333" s="28">
        <v>44034</v>
      </c>
      <c r="C3333" s="4">
        <v>0</v>
      </c>
    </row>
    <row r="3334" spans="1:6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6" x14ac:dyDescent="0.25">
      <c r="A3335" s="5" t="s">
        <v>36</v>
      </c>
      <c r="B3335" s="28">
        <v>44034</v>
      </c>
      <c r="C3335" s="4">
        <v>0</v>
      </c>
    </row>
    <row r="3336" spans="1:6" x14ac:dyDescent="0.25">
      <c r="A3336" s="5" t="s">
        <v>27</v>
      </c>
      <c r="B3336" s="28">
        <v>44034</v>
      </c>
      <c r="C3336" s="4">
        <v>87</v>
      </c>
    </row>
    <row r="3337" spans="1:6" x14ac:dyDescent="0.25">
      <c r="A3337" s="5" t="s">
        <v>37</v>
      </c>
      <c r="B3337" s="28">
        <v>44034</v>
      </c>
      <c r="C3337" s="4">
        <v>0</v>
      </c>
    </row>
    <row r="3338" spans="1:6" x14ac:dyDescent="0.25">
      <c r="A3338" s="5" t="s">
        <v>38</v>
      </c>
      <c r="B3338" s="28">
        <v>44034</v>
      </c>
      <c r="C3338" s="4">
        <v>24</v>
      </c>
    </row>
    <row r="3339" spans="1:6" x14ac:dyDescent="0.25">
      <c r="A3339" s="5" t="s">
        <v>48</v>
      </c>
      <c r="B3339" s="28">
        <v>44034</v>
      </c>
      <c r="C3339" s="4">
        <v>1</v>
      </c>
    </row>
    <row r="3340" spans="1:6" x14ac:dyDescent="0.25">
      <c r="A3340" s="5" t="s">
        <v>39</v>
      </c>
      <c r="B3340" s="28">
        <v>44034</v>
      </c>
      <c r="C3340" s="4">
        <v>155</v>
      </c>
    </row>
    <row r="3341" spans="1:6" x14ac:dyDescent="0.25">
      <c r="A3341" s="5" t="s">
        <v>40</v>
      </c>
      <c r="B3341" s="28">
        <v>44034</v>
      </c>
      <c r="C3341" s="4">
        <v>0</v>
      </c>
    </row>
    <row r="3342" spans="1:6" x14ac:dyDescent="0.25">
      <c r="A3342" s="5" t="s">
        <v>28</v>
      </c>
      <c r="B3342" s="28">
        <v>44034</v>
      </c>
      <c r="C3342" s="4">
        <v>10</v>
      </c>
    </row>
    <row r="3343" spans="1:6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6" x14ac:dyDescent="0.25">
      <c r="A3344" s="5" t="s">
        <v>30</v>
      </c>
      <c r="B3344" s="28">
        <v>44034</v>
      </c>
      <c r="C3344" s="4">
        <v>0</v>
      </c>
    </row>
    <row r="3345" spans="1:6" x14ac:dyDescent="0.25">
      <c r="A3345" s="5" t="s">
        <v>26</v>
      </c>
      <c r="B3345" s="28">
        <v>44034</v>
      </c>
      <c r="C3345" s="4">
        <v>26</v>
      </c>
    </row>
    <row r="3346" spans="1:6" x14ac:dyDescent="0.25">
      <c r="A3346" s="5" t="s">
        <v>25</v>
      </c>
      <c r="B3346" s="28">
        <v>44034</v>
      </c>
      <c r="C3346" s="4">
        <v>57</v>
      </c>
    </row>
    <row r="3347" spans="1:6" x14ac:dyDescent="0.25">
      <c r="A3347" s="5" t="s">
        <v>41</v>
      </c>
      <c r="B3347" s="28">
        <v>44034</v>
      </c>
      <c r="C3347" s="4">
        <v>19</v>
      </c>
    </row>
    <row r="3348" spans="1:6" x14ac:dyDescent="0.25">
      <c r="A3348" s="5" t="s">
        <v>42</v>
      </c>
      <c r="B3348" s="28">
        <v>44034</v>
      </c>
      <c r="C3348" s="4">
        <v>1</v>
      </c>
    </row>
    <row r="3349" spans="1:6" x14ac:dyDescent="0.25">
      <c r="A3349" s="5" t="s">
        <v>43</v>
      </c>
      <c r="B3349" s="28">
        <v>44034</v>
      </c>
      <c r="C3349" s="4">
        <v>2</v>
      </c>
    </row>
    <row r="3350" spans="1:6" x14ac:dyDescent="0.25">
      <c r="A3350" s="5" t="s">
        <v>44</v>
      </c>
      <c r="B3350" s="28">
        <v>44034</v>
      </c>
      <c r="C3350" s="4">
        <v>17</v>
      </c>
    </row>
    <row r="3351" spans="1:6" x14ac:dyDescent="0.25">
      <c r="A3351" s="5" t="s">
        <v>29</v>
      </c>
      <c r="B3351" s="28">
        <v>44034</v>
      </c>
      <c r="C3351" s="4">
        <v>49</v>
      </c>
    </row>
    <row r="3352" spans="1:6" x14ac:dyDescent="0.25">
      <c r="A3352" s="5" t="s">
        <v>45</v>
      </c>
      <c r="B3352" s="28">
        <v>44034</v>
      </c>
      <c r="C3352" s="4">
        <v>1</v>
      </c>
    </row>
    <row r="3353" spans="1:6" x14ac:dyDescent="0.25">
      <c r="A3353" s="5" t="s">
        <v>46</v>
      </c>
      <c r="B3353" s="28">
        <v>44034</v>
      </c>
      <c r="C3353" s="4">
        <v>10</v>
      </c>
    </row>
    <row r="3354" spans="1:6" x14ac:dyDescent="0.25">
      <c r="A3354" s="5" t="s">
        <v>47</v>
      </c>
      <c r="B3354" s="28">
        <v>44034</v>
      </c>
      <c r="C3354" s="4">
        <v>2</v>
      </c>
    </row>
    <row r="3355" spans="1:6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6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  <c r="F3356" s="71">
        <f>AVERAGE(C3356,C3332,C3308,C3284,C3260,C3239,C3215)</f>
        <v>1214.5714285714287</v>
      </c>
    </row>
    <row r="3357" spans="1:6" x14ac:dyDescent="0.25">
      <c r="A3357" s="5" t="s">
        <v>35</v>
      </c>
      <c r="B3357" s="28">
        <v>44035</v>
      </c>
      <c r="C3357" s="4">
        <v>0</v>
      </c>
    </row>
    <row r="3358" spans="1:6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6" x14ac:dyDescent="0.25">
      <c r="A3359" s="5" t="s">
        <v>36</v>
      </c>
      <c r="B3359" s="28">
        <v>44035</v>
      </c>
      <c r="C3359" s="4">
        <v>1</v>
      </c>
    </row>
    <row r="3360" spans="1:6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6" x14ac:dyDescent="0.25">
      <c r="A3377" s="5" t="s">
        <v>46</v>
      </c>
      <c r="B3377" s="28">
        <v>44035</v>
      </c>
      <c r="C3377" s="4">
        <v>4</v>
      </c>
    </row>
    <row r="3378" spans="1:6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6" x14ac:dyDescent="0.25">
      <c r="A3379" s="79" t="s">
        <v>22</v>
      </c>
      <c r="B3379" s="80">
        <v>44036</v>
      </c>
      <c r="C3379" s="81">
        <v>3790</v>
      </c>
      <c r="D3379" s="81"/>
      <c r="E3379" s="82">
        <f>12+32+36</f>
        <v>80</v>
      </c>
    </row>
    <row r="3380" spans="1:6" x14ac:dyDescent="0.25">
      <c r="A3380" s="83" t="s">
        <v>20</v>
      </c>
      <c r="B3380" s="28">
        <v>44036</v>
      </c>
      <c r="C3380" s="4">
        <v>1157</v>
      </c>
      <c r="E3380" s="84">
        <f>4+8+7</f>
        <v>19</v>
      </c>
      <c r="F3380" s="71">
        <f>AVERAGE(C3380,C3356,C3332,C3308,C3284,C3260,C3239)</f>
        <v>1225.4285714285713</v>
      </c>
    </row>
    <row r="3381" spans="1:6" x14ac:dyDescent="0.25">
      <c r="A3381" s="83" t="s">
        <v>35</v>
      </c>
      <c r="B3381" s="28">
        <v>44036</v>
      </c>
      <c r="C3381" s="4">
        <v>0</v>
      </c>
      <c r="E3381" s="84"/>
    </row>
    <row r="3382" spans="1:6" x14ac:dyDescent="0.25">
      <c r="A3382" s="83" t="s">
        <v>21</v>
      </c>
      <c r="B3382" s="28">
        <v>44036</v>
      </c>
      <c r="C3382" s="4">
        <v>63</v>
      </c>
      <c r="E3382" s="84">
        <v>3</v>
      </c>
    </row>
    <row r="3383" spans="1:6" x14ac:dyDescent="0.25">
      <c r="A3383" s="83" t="s">
        <v>36</v>
      </c>
      <c r="B3383" s="28">
        <v>44036</v>
      </c>
      <c r="C3383" s="4">
        <v>6</v>
      </c>
      <c r="E3383" s="84"/>
    </row>
    <row r="3384" spans="1:6" x14ac:dyDescent="0.25">
      <c r="A3384" s="83" t="s">
        <v>27</v>
      </c>
      <c r="B3384" s="28">
        <v>44036</v>
      </c>
      <c r="C3384" s="4">
        <v>56</v>
      </c>
      <c r="E3384" s="84">
        <v>1</v>
      </c>
    </row>
    <row r="3385" spans="1:6" x14ac:dyDescent="0.25">
      <c r="A3385" s="83" t="s">
        <v>37</v>
      </c>
      <c r="B3385" s="28">
        <v>44036</v>
      </c>
      <c r="C3385" s="4">
        <v>0</v>
      </c>
      <c r="E3385" s="84"/>
    </row>
    <row r="3386" spans="1:6" x14ac:dyDescent="0.25">
      <c r="A3386" s="83" t="s">
        <v>38</v>
      </c>
      <c r="B3386" s="28">
        <v>44036</v>
      </c>
      <c r="C3386" s="4">
        <v>11</v>
      </c>
      <c r="E3386" s="84"/>
    </row>
    <row r="3387" spans="1:6" x14ac:dyDescent="0.25">
      <c r="A3387" s="83" t="s">
        <v>48</v>
      </c>
      <c r="B3387" s="28">
        <v>44036</v>
      </c>
      <c r="C3387" s="4">
        <v>1</v>
      </c>
      <c r="E3387" s="84"/>
    </row>
    <row r="3388" spans="1:6" x14ac:dyDescent="0.25">
      <c r="A3388" s="83" t="s">
        <v>39</v>
      </c>
      <c r="B3388" s="28">
        <v>44036</v>
      </c>
      <c r="C3388" s="4">
        <v>155</v>
      </c>
      <c r="E3388" s="84"/>
    </row>
    <row r="3389" spans="1:6" x14ac:dyDescent="0.25">
      <c r="A3389" s="83" t="s">
        <v>40</v>
      </c>
      <c r="B3389" s="28">
        <v>44036</v>
      </c>
      <c r="C3389" s="4">
        <v>0</v>
      </c>
      <c r="E3389" s="84"/>
    </row>
    <row r="3390" spans="1:6" x14ac:dyDescent="0.25">
      <c r="A3390" s="83" t="s">
        <v>28</v>
      </c>
      <c r="B3390" s="28">
        <v>44036</v>
      </c>
      <c r="C3390" s="4">
        <v>10</v>
      </c>
      <c r="E3390" s="84"/>
    </row>
    <row r="3391" spans="1:6" x14ac:dyDescent="0.25">
      <c r="A3391" s="83" t="s">
        <v>24</v>
      </c>
      <c r="B3391" s="28">
        <v>44036</v>
      </c>
      <c r="C3391" s="4">
        <v>56</v>
      </c>
      <c r="E3391" s="84">
        <v>1</v>
      </c>
    </row>
    <row r="3392" spans="1:6" x14ac:dyDescent="0.25">
      <c r="A3392" s="83" t="s">
        <v>30</v>
      </c>
      <c r="B3392" s="28">
        <v>44036</v>
      </c>
      <c r="C3392" s="4">
        <v>1</v>
      </c>
      <c r="E3392" s="84"/>
    </row>
    <row r="3393" spans="1:6" x14ac:dyDescent="0.25">
      <c r="A3393" s="83" t="s">
        <v>26</v>
      </c>
      <c r="B3393" s="28">
        <v>44036</v>
      </c>
      <c r="C3393" s="4">
        <v>18</v>
      </c>
      <c r="E3393" s="84"/>
    </row>
    <row r="3394" spans="1:6" x14ac:dyDescent="0.25">
      <c r="A3394" s="83" t="s">
        <v>25</v>
      </c>
      <c r="B3394" s="28">
        <v>44036</v>
      </c>
      <c r="C3394" s="4">
        <v>40</v>
      </c>
      <c r="E3394" s="84">
        <v>1</v>
      </c>
    </row>
    <row r="3395" spans="1:6" x14ac:dyDescent="0.25">
      <c r="A3395" s="83" t="s">
        <v>41</v>
      </c>
      <c r="B3395" s="28">
        <v>44036</v>
      </c>
      <c r="C3395" s="4">
        <v>13</v>
      </c>
      <c r="E3395" s="84"/>
    </row>
    <row r="3396" spans="1:6" x14ac:dyDescent="0.25">
      <c r="A3396" s="83" t="s">
        <v>42</v>
      </c>
      <c r="B3396" s="28">
        <v>44036</v>
      </c>
      <c r="C3396" s="4">
        <v>0</v>
      </c>
      <c r="E3396" s="84"/>
    </row>
    <row r="3397" spans="1:6" x14ac:dyDescent="0.25">
      <c r="A3397" s="83" t="s">
        <v>43</v>
      </c>
      <c r="B3397" s="28">
        <v>44036</v>
      </c>
      <c r="C3397" s="4">
        <v>1</v>
      </c>
      <c r="E3397" s="84"/>
    </row>
    <row r="3398" spans="1:6" x14ac:dyDescent="0.25">
      <c r="A3398" s="83" t="s">
        <v>44</v>
      </c>
      <c r="B3398" s="28">
        <v>44036</v>
      </c>
      <c r="C3398" s="4">
        <v>38</v>
      </c>
      <c r="E3398" s="84"/>
    </row>
    <row r="3399" spans="1:6" x14ac:dyDescent="0.25">
      <c r="A3399" s="83" t="s">
        <v>29</v>
      </c>
      <c r="B3399" s="28">
        <v>44036</v>
      </c>
      <c r="C3399" s="4">
        <v>32</v>
      </c>
      <c r="E3399" s="84"/>
    </row>
    <row r="3400" spans="1:6" x14ac:dyDescent="0.25">
      <c r="A3400" s="83" t="s">
        <v>45</v>
      </c>
      <c r="B3400" s="28">
        <v>44036</v>
      </c>
      <c r="C3400" s="4">
        <v>2</v>
      </c>
      <c r="E3400" s="84"/>
    </row>
    <row r="3401" spans="1:6" x14ac:dyDescent="0.25">
      <c r="A3401" s="83" t="s">
        <v>46</v>
      </c>
      <c r="B3401" s="28">
        <v>44036</v>
      </c>
      <c r="C3401" s="4">
        <v>37</v>
      </c>
      <c r="E3401" s="84"/>
    </row>
    <row r="3402" spans="1:6" ht="15.75" thickBot="1" x14ac:dyDescent="0.3">
      <c r="A3402" s="85" t="s">
        <v>47</v>
      </c>
      <c r="B3402" s="86">
        <v>44036</v>
      </c>
      <c r="C3402" s="87">
        <v>4</v>
      </c>
      <c r="D3402" s="87"/>
      <c r="E3402" s="88"/>
    </row>
    <row r="3403" spans="1:6" x14ac:dyDescent="0.25">
      <c r="A3403" s="79" t="s">
        <v>22</v>
      </c>
      <c r="B3403" s="89">
        <v>44037</v>
      </c>
      <c r="C3403" s="81">
        <v>3250</v>
      </c>
      <c r="D3403" s="81"/>
      <c r="E3403" s="82">
        <f>34+18+22</f>
        <v>74</v>
      </c>
    </row>
    <row r="3404" spans="1:6" x14ac:dyDescent="0.25">
      <c r="A3404" s="83" t="s">
        <v>20</v>
      </c>
      <c r="B3404" s="28">
        <v>44037</v>
      </c>
      <c r="C3404" s="4">
        <v>1121</v>
      </c>
      <c r="E3404" s="84">
        <v>8</v>
      </c>
      <c r="F3404" s="71">
        <f>AVERAGE(C3404,C3380,C3356,C3332,C3308,C3284,C3260)</f>
        <v>1227.5714285714287</v>
      </c>
    </row>
    <row r="3405" spans="1:6" x14ac:dyDescent="0.25">
      <c r="A3405" s="83" t="s">
        <v>35</v>
      </c>
      <c r="B3405" s="28">
        <v>44037</v>
      </c>
      <c r="C3405" s="4">
        <v>0</v>
      </c>
      <c r="E3405" s="84"/>
    </row>
    <row r="3406" spans="1:6" x14ac:dyDescent="0.25">
      <c r="A3406" s="83" t="s">
        <v>21</v>
      </c>
      <c r="B3406" s="28">
        <v>44037</v>
      </c>
      <c r="C3406" s="4">
        <v>42</v>
      </c>
      <c r="E3406" s="84">
        <v>2</v>
      </c>
    </row>
    <row r="3407" spans="1:6" x14ac:dyDescent="0.25">
      <c r="A3407" s="83" t="s">
        <v>36</v>
      </c>
      <c r="B3407" s="28">
        <v>44037</v>
      </c>
      <c r="C3407" s="4">
        <v>2</v>
      </c>
      <c r="E3407" s="84"/>
    </row>
    <row r="3408" spans="1:6" x14ac:dyDescent="0.25">
      <c r="A3408" s="83" t="s">
        <v>27</v>
      </c>
      <c r="B3408" s="28">
        <v>44037</v>
      </c>
      <c r="C3408" s="4">
        <v>70</v>
      </c>
      <c r="E3408" s="84"/>
    </row>
    <row r="3409" spans="1:5" x14ac:dyDescent="0.25">
      <c r="A3409" s="83" t="s">
        <v>37</v>
      </c>
      <c r="B3409" s="28">
        <v>44037</v>
      </c>
      <c r="C3409" s="4">
        <v>5</v>
      </c>
      <c r="E3409" s="84"/>
    </row>
    <row r="3410" spans="1:5" x14ac:dyDescent="0.25">
      <c r="A3410" s="83" t="s">
        <v>38</v>
      </c>
      <c r="B3410" s="28">
        <v>44037</v>
      </c>
      <c r="C3410" s="4">
        <v>18</v>
      </c>
      <c r="E3410" s="84"/>
    </row>
    <row r="3411" spans="1:5" x14ac:dyDescent="0.25">
      <c r="A3411" s="83" t="s">
        <v>48</v>
      </c>
      <c r="B3411" s="28">
        <v>44037</v>
      </c>
      <c r="C3411" s="4">
        <v>0</v>
      </c>
      <c r="E3411" s="84"/>
    </row>
    <row r="3412" spans="1:5" x14ac:dyDescent="0.25">
      <c r="A3412" s="83" t="s">
        <v>39</v>
      </c>
      <c r="B3412" s="28">
        <v>44037</v>
      </c>
      <c r="C3412" s="4">
        <v>36</v>
      </c>
      <c r="E3412" s="84"/>
    </row>
    <row r="3413" spans="1:5" x14ac:dyDescent="0.25">
      <c r="A3413" s="83" t="s">
        <v>40</v>
      </c>
      <c r="B3413" s="28">
        <v>44037</v>
      </c>
      <c r="C3413" s="4">
        <v>25</v>
      </c>
      <c r="E3413" s="84"/>
    </row>
    <row r="3414" spans="1:5" x14ac:dyDescent="0.25">
      <c r="A3414" s="83" t="s">
        <v>28</v>
      </c>
      <c r="B3414" s="28">
        <v>44037</v>
      </c>
      <c r="C3414" s="4">
        <v>15</v>
      </c>
      <c r="E3414" s="84"/>
    </row>
    <row r="3415" spans="1:5" x14ac:dyDescent="0.25">
      <c r="A3415" s="83" t="s">
        <v>24</v>
      </c>
      <c r="B3415" s="28">
        <v>44037</v>
      </c>
      <c r="C3415" s="4">
        <v>60</v>
      </c>
      <c r="E3415" s="84"/>
    </row>
    <row r="3416" spans="1:5" x14ac:dyDescent="0.25">
      <c r="A3416" s="83" t="s">
        <v>30</v>
      </c>
      <c r="B3416" s="28">
        <v>44037</v>
      </c>
      <c r="C3416" s="4">
        <v>3</v>
      </c>
      <c r="E3416" s="84"/>
    </row>
    <row r="3417" spans="1:5" x14ac:dyDescent="0.25">
      <c r="A3417" s="83" t="s">
        <v>26</v>
      </c>
      <c r="B3417" s="28">
        <v>44037</v>
      </c>
      <c r="C3417" s="4">
        <v>25</v>
      </c>
      <c r="E3417" s="84">
        <v>1</v>
      </c>
    </row>
    <row r="3418" spans="1:5" x14ac:dyDescent="0.25">
      <c r="A3418" s="83" t="s">
        <v>25</v>
      </c>
      <c r="B3418" s="28">
        <v>44037</v>
      </c>
      <c r="C3418" s="4">
        <v>28</v>
      </c>
      <c r="E3418" s="84"/>
    </row>
    <row r="3419" spans="1:5" x14ac:dyDescent="0.25">
      <c r="A3419" s="83" t="s">
        <v>41</v>
      </c>
      <c r="B3419" s="28">
        <v>44037</v>
      </c>
      <c r="C3419" s="4">
        <v>29</v>
      </c>
      <c r="E3419" s="84"/>
    </row>
    <row r="3420" spans="1:5" x14ac:dyDescent="0.25">
      <c r="A3420" s="83" t="s">
        <v>42</v>
      </c>
      <c r="B3420" s="28">
        <v>44037</v>
      </c>
      <c r="C3420" s="4">
        <v>0</v>
      </c>
      <c r="E3420" s="84"/>
    </row>
    <row r="3421" spans="1:5" x14ac:dyDescent="0.25">
      <c r="A3421" s="83" t="s">
        <v>43</v>
      </c>
      <c r="B3421" s="28">
        <v>44037</v>
      </c>
      <c r="C3421" s="4">
        <v>0</v>
      </c>
      <c r="E3421" s="84"/>
    </row>
    <row r="3422" spans="1:5" x14ac:dyDescent="0.25">
      <c r="A3422" s="83" t="s">
        <v>44</v>
      </c>
      <c r="B3422" s="28">
        <v>44037</v>
      </c>
      <c r="C3422" s="4">
        <v>8</v>
      </c>
      <c r="E3422" s="84">
        <v>1</v>
      </c>
    </row>
    <row r="3423" spans="1:5" x14ac:dyDescent="0.25">
      <c r="A3423" s="83" t="s">
        <v>29</v>
      </c>
      <c r="B3423" s="28">
        <v>44037</v>
      </c>
      <c r="C3423" s="4">
        <v>30</v>
      </c>
      <c r="E3423" s="84"/>
    </row>
    <row r="3424" spans="1:5" x14ac:dyDescent="0.25">
      <c r="A3424" s="83" t="s">
        <v>45</v>
      </c>
      <c r="B3424" s="28">
        <v>44037</v>
      </c>
      <c r="C3424" s="4">
        <v>3</v>
      </c>
      <c r="E3424" s="84"/>
    </row>
    <row r="3425" spans="1:6" x14ac:dyDescent="0.25">
      <c r="A3425" s="83" t="s">
        <v>46</v>
      </c>
      <c r="B3425" s="28">
        <v>44037</v>
      </c>
      <c r="C3425" s="4">
        <v>36</v>
      </c>
      <c r="E3425" s="84"/>
    </row>
    <row r="3426" spans="1:6" ht="15.75" thickBot="1" x14ac:dyDescent="0.3">
      <c r="A3426" s="96" t="s">
        <v>47</v>
      </c>
      <c r="B3426" s="76">
        <v>44037</v>
      </c>
      <c r="C3426" s="77">
        <v>8</v>
      </c>
      <c r="D3426" s="77"/>
      <c r="E3426" s="97"/>
    </row>
    <row r="3427" spans="1:6" x14ac:dyDescent="0.25">
      <c r="A3427" s="79" t="s">
        <v>22</v>
      </c>
      <c r="B3427" s="80">
        <v>44038</v>
      </c>
      <c r="C3427" s="81">
        <v>2917</v>
      </c>
      <c r="D3427" s="81">
        <v>94877</v>
      </c>
      <c r="E3427" s="82">
        <v>29</v>
      </c>
    </row>
    <row r="3428" spans="1:6" x14ac:dyDescent="0.25">
      <c r="A3428" s="83" t="s">
        <v>20</v>
      </c>
      <c r="B3428" s="28">
        <v>44038</v>
      </c>
      <c r="C3428" s="4">
        <v>888</v>
      </c>
      <c r="D3428" s="4">
        <v>53987</v>
      </c>
      <c r="E3428" s="84">
        <v>12</v>
      </c>
      <c r="F3428" s="71">
        <f>AVERAGE(C3428,C3404,C3380,C3356,C3332,C3308,C3284)</f>
        <v>1195</v>
      </c>
    </row>
    <row r="3429" spans="1:6" x14ac:dyDescent="0.25">
      <c r="A3429" s="83" t="s">
        <v>35</v>
      </c>
      <c r="B3429" s="28">
        <v>44038</v>
      </c>
      <c r="C3429" s="4">
        <v>0</v>
      </c>
      <c r="D3429" s="4">
        <v>60</v>
      </c>
      <c r="E3429" s="84"/>
    </row>
    <row r="3430" spans="1:6" x14ac:dyDescent="0.25">
      <c r="A3430" s="83" t="s">
        <v>21</v>
      </c>
      <c r="B3430" s="28">
        <v>44038</v>
      </c>
      <c r="C3430" s="4">
        <v>66</v>
      </c>
      <c r="D3430" s="4">
        <v>3326</v>
      </c>
      <c r="E3430" s="84"/>
    </row>
    <row r="3431" spans="1:6" x14ac:dyDescent="0.25">
      <c r="A3431" s="83" t="s">
        <v>36</v>
      </c>
      <c r="B3431" s="28">
        <v>44038</v>
      </c>
      <c r="C3431" s="4">
        <v>2</v>
      </c>
      <c r="D3431" s="4">
        <v>264</v>
      </c>
      <c r="E3431" s="84"/>
    </row>
    <row r="3432" spans="1:6" x14ac:dyDescent="0.25">
      <c r="A3432" s="83" t="s">
        <v>27</v>
      </c>
      <c r="B3432" s="28">
        <v>44038</v>
      </c>
      <c r="C3432" s="4">
        <v>80</v>
      </c>
      <c r="D3432" s="4">
        <v>1772</v>
      </c>
      <c r="E3432" s="84">
        <v>1</v>
      </c>
    </row>
    <row r="3433" spans="1:6" x14ac:dyDescent="0.25">
      <c r="A3433" s="83" t="s">
        <v>37</v>
      </c>
      <c r="B3433" s="28">
        <v>44038</v>
      </c>
      <c r="C3433" s="4">
        <v>2</v>
      </c>
      <c r="D3433" s="4">
        <v>138</v>
      </c>
      <c r="E3433" s="84"/>
    </row>
    <row r="3434" spans="1:6" x14ac:dyDescent="0.25">
      <c r="A3434" s="83" t="s">
        <v>38</v>
      </c>
      <c r="B3434" s="28">
        <v>44038</v>
      </c>
      <c r="C3434" s="4">
        <v>21</v>
      </c>
      <c r="D3434" s="4">
        <v>761</v>
      </c>
      <c r="E3434" s="84"/>
    </row>
    <row r="3435" spans="1:6" x14ac:dyDescent="0.25">
      <c r="A3435" s="83" t="s">
        <v>48</v>
      </c>
      <c r="B3435" s="28">
        <v>44038</v>
      </c>
      <c r="C3435" s="4">
        <v>0</v>
      </c>
      <c r="D3435" s="4">
        <v>78</v>
      </c>
      <c r="E3435" s="84"/>
    </row>
    <row r="3436" spans="1:6" x14ac:dyDescent="0.25">
      <c r="A3436" s="83" t="s">
        <v>39</v>
      </c>
      <c r="B3436" s="28">
        <v>44038</v>
      </c>
      <c r="C3436" s="4">
        <v>46</v>
      </c>
      <c r="D3436" s="4">
        <v>1435</v>
      </c>
      <c r="E3436" s="84"/>
    </row>
    <row r="3437" spans="1:6" x14ac:dyDescent="0.25">
      <c r="A3437" s="83" t="s">
        <v>40</v>
      </c>
      <c r="B3437" s="28">
        <v>44038</v>
      </c>
      <c r="C3437" s="4">
        <v>7</v>
      </c>
      <c r="D3437" s="4">
        <v>40</v>
      </c>
      <c r="E3437" s="84"/>
    </row>
    <row r="3438" spans="1:6" x14ac:dyDescent="0.25">
      <c r="A3438" s="83" t="s">
        <v>28</v>
      </c>
      <c r="B3438" s="28">
        <v>44038</v>
      </c>
      <c r="C3438" s="4">
        <v>9</v>
      </c>
      <c r="D3438" s="4">
        <v>239</v>
      </c>
      <c r="E3438" s="84"/>
    </row>
    <row r="3439" spans="1:6" x14ac:dyDescent="0.25">
      <c r="A3439" s="83" t="s">
        <v>24</v>
      </c>
      <c r="B3439" s="28">
        <v>44038</v>
      </c>
      <c r="C3439" s="4">
        <v>31</v>
      </c>
      <c r="D3439" s="4">
        <v>821</v>
      </c>
      <c r="E3439" s="84">
        <v>3</v>
      </c>
    </row>
    <row r="3440" spans="1:6" x14ac:dyDescent="0.25">
      <c r="A3440" s="83" t="s">
        <v>30</v>
      </c>
      <c r="B3440" s="28">
        <v>44038</v>
      </c>
      <c r="C3440" s="4">
        <v>2</v>
      </c>
      <c r="D3440" s="4">
        <v>49</v>
      </c>
      <c r="E3440" s="84"/>
    </row>
    <row r="3441" spans="1:6" x14ac:dyDescent="0.25">
      <c r="A3441" s="83" t="s">
        <v>26</v>
      </c>
      <c r="B3441" s="28">
        <v>44038</v>
      </c>
      <c r="C3441" s="4">
        <v>25</v>
      </c>
      <c r="D3441" s="4">
        <v>1051</v>
      </c>
      <c r="E3441" s="84"/>
    </row>
    <row r="3442" spans="1:6" x14ac:dyDescent="0.25">
      <c r="A3442" s="83" t="s">
        <v>25</v>
      </c>
      <c r="B3442" s="28">
        <v>44038</v>
      </c>
      <c r="C3442" s="4">
        <v>18</v>
      </c>
      <c r="D3442" s="4">
        <v>1572</v>
      </c>
      <c r="E3442" s="84">
        <v>0</v>
      </c>
    </row>
    <row r="3443" spans="1:6" x14ac:dyDescent="0.25">
      <c r="A3443" s="83" t="s">
        <v>41</v>
      </c>
      <c r="B3443" s="28">
        <v>44038</v>
      </c>
      <c r="C3443" s="4">
        <v>0</v>
      </c>
      <c r="D3443" s="4">
        <v>239</v>
      </c>
      <c r="E3443" s="84"/>
    </row>
    <row r="3444" spans="1:6" x14ac:dyDescent="0.25">
      <c r="A3444" s="83" t="s">
        <v>42</v>
      </c>
      <c r="B3444" s="28">
        <v>44038</v>
      </c>
      <c r="C3444" s="4">
        <v>2</v>
      </c>
      <c r="D3444" s="4">
        <v>21</v>
      </c>
      <c r="E3444" s="84"/>
    </row>
    <row r="3445" spans="1:6" x14ac:dyDescent="0.25">
      <c r="A3445" s="83" t="s">
        <v>43</v>
      </c>
      <c r="B3445" s="28">
        <v>44038</v>
      </c>
      <c r="C3445" s="4">
        <v>0</v>
      </c>
      <c r="D3445" s="4">
        <v>19</v>
      </c>
      <c r="E3445" s="84"/>
    </row>
    <row r="3446" spans="1:6" x14ac:dyDescent="0.25">
      <c r="A3446" s="83" t="s">
        <v>44</v>
      </c>
      <c r="B3446" s="28">
        <v>44038</v>
      </c>
      <c r="C3446" s="4">
        <v>20</v>
      </c>
      <c r="D3446" s="4">
        <v>329</v>
      </c>
      <c r="E3446" s="84"/>
    </row>
    <row r="3447" spans="1:6" x14ac:dyDescent="0.25">
      <c r="A3447" s="83" t="s">
        <v>29</v>
      </c>
      <c r="B3447" s="28">
        <v>44038</v>
      </c>
      <c r="C3447" s="4">
        <v>41</v>
      </c>
      <c r="D3447" s="4">
        <v>939</v>
      </c>
      <c r="E3447" s="84"/>
    </row>
    <row r="3448" spans="1:6" x14ac:dyDescent="0.25">
      <c r="A3448" s="83" t="s">
        <v>45</v>
      </c>
      <c r="B3448" s="28">
        <v>44038</v>
      </c>
      <c r="C3448" s="4">
        <v>1</v>
      </c>
      <c r="D3448" s="4">
        <v>49</v>
      </c>
      <c r="E3448" s="84"/>
    </row>
    <row r="3449" spans="1:6" x14ac:dyDescent="0.25">
      <c r="A3449" s="83" t="s">
        <v>46</v>
      </c>
      <c r="B3449" s="28">
        <v>44038</v>
      </c>
      <c r="C3449" s="4">
        <v>6</v>
      </c>
      <c r="D3449" s="4">
        <v>341</v>
      </c>
      <c r="E3449" s="84"/>
    </row>
    <row r="3450" spans="1:6" ht="15.75" thickBot="1" x14ac:dyDescent="0.3">
      <c r="A3450" s="85" t="s">
        <v>47</v>
      </c>
      <c r="B3450" s="86">
        <v>44038</v>
      </c>
      <c r="C3450" s="87">
        <v>8</v>
      </c>
      <c r="D3450" s="87">
        <v>119</v>
      </c>
      <c r="E3450" s="88"/>
    </row>
    <row r="3451" spans="1:6" x14ac:dyDescent="0.25">
      <c r="A3451" s="79" t="s">
        <v>22</v>
      </c>
      <c r="B3451" s="80">
        <v>44039</v>
      </c>
      <c r="C3451" s="81">
        <v>3351</v>
      </c>
      <c r="D3451" s="81"/>
      <c r="E3451" s="82">
        <f>4+3+26+26</f>
        <v>59</v>
      </c>
    </row>
    <row r="3452" spans="1:6" x14ac:dyDescent="0.25">
      <c r="A3452" s="83" t="s">
        <v>20</v>
      </c>
      <c r="B3452" s="28">
        <v>44039</v>
      </c>
      <c r="C3452" s="4">
        <v>1059</v>
      </c>
      <c r="E3452" s="84">
        <f>3+5+26+19</f>
        <v>53</v>
      </c>
      <c r="F3452" s="71">
        <f>AVERAGE(C3452,C3428,C3404,C3380,C3356,C3332,C3308)</f>
        <v>1190.5714285714287</v>
      </c>
    </row>
    <row r="3453" spans="1:6" x14ac:dyDescent="0.25">
      <c r="A3453" s="83" t="s">
        <v>35</v>
      </c>
      <c r="B3453" s="28">
        <v>44039</v>
      </c>
      <c r="C3453" s="4">
        <v>0</v>
      </c>
      <c r="E3453" s="84"/>
    </row>
    <row r="3454" spans="1:6" x14ac:dyDescent="0.25">
      <c r="A3454" s="83" t="s">
        <v>21</v>
      </c>
      <c r="B3454" s="28">
        <v>44039</v>
      </c>
      <c r="C3454" s="4">
        <v>32</v>
      </c>
      <c r="E3454" s="84">
        <v>3</v>
      </c>
    </row>
    <row r="3455" spans="1:6" x14ac:dyDescent="0.25">
      <c r="A3455" s="83" t="s">
        <v>36</v>
      </c>
      <c r="B3455" s="28">
        <v>44039</v>
      </c>
      <c r="C3455" s="4">
        <v>-1</v>
      </c>
      <c r="E3455" s="84"/>
    </row>
    <row r="3456" spans="1:6" x14ac:dyDescent="0.25">
      <c r="A3456" s="83" t="s">
        <v>27</v>
      </c>
      <c r="B3456" s="28">
        <v>44039</v>
      </c>
      <c r="C3456" s="4">
        <v>99</v>
      </c>
      <c r="E3456" s="84"/>
    </row>
    <row r="3457" spans="1:5" x14ac:dyDescent="0.25">
      <c r="A3457" s="83" t="s">
        <v>37</v>
      </c>
      <c r="B3457" s="28">
        <v>44039</v>
      </c>
      <c r="C3457" s="4">
        <v>14</v>
      </c>
      <c r="E3457" s="84"/>
    </row>
    <row r="3458" spans="1:5" x14ac:dyDescent="0.25">
      <c r="A3458" s="83" t="s">
        <v>38</v>
      </c>
      <c r="B3458" s="28">
        <v>44039</v>
      </c>
      <c r="C3458" s="4">
        <v>4</v>
      </c>
      <c r="E3458" s="84">
        <v>1</v>
      </c>
    </row>
    <row r="3459" spans="1:5" x14ac:dyDescent="0.25">
      <c r="A3459" s="83" t="s">
        <v>48</v>
      </c>
      <c r="B3459" s="28">
        <v>44039</v>
      </c>
      <c r="C3459" s="4">
        <v>0</v>
      </c>
      <c r="E3459" s="84"/>
    </row>
    <row r="3460" spans="1:5" x14ac:dyDescent="0.25">
      <c r="A3460" s="83" t="s">
        <v>39</v>
      </c>
      <c r="B3460" s="28">
        <v>44039</v>
      </c>
      <c r="C3460" s="4">
        <v>92</v>
      </c>
      <c r="E3460" s="84"/>
    </row>
    <row r="3461" spans="1:5" x14ac:dyDescent="0.25">
      <c r="A3461" s="83" t="s">
        <v>40</v>
      </c>
      <c r="B3461" s="28">
        <v>44039</v>
      </c>
      <c r="C3461" s="4">
        <v>10</v>
      </c>
      <c r="E3461" s="84"/>
    </row>
    <row r="3462" spans="1:5" x14ac:dyDescent="0.25">
      <c r="A3462" s="83" t="s">
        <v>28</v>
      </c>
      <c r="B3462" s="28">
        <v>44039</v>
      </c>
      <c r="C3462" s="4">
        <v>10</v>
      </c>
      <c r="E3462" s="84">
        <v>1</v>
      </c>
    </row>
    <row r="3463" spans="1:5" x14ac:dyDescent="0.25">
      <c r="A3463" s="83" t="s">
        <v>24</v>
      </c>
      <c r="B3463" s="28">
        <v>44039</v>
      </c>
      <c r="C3463" s="4">
        <v>61</v>
      </c>
      <c r="E3463" s="84"/>
    </row>
    <row r="3464" spans="1:5" x14ac:dyDescent="0.25">
      <c r="A3464" s="83" t="s">
        <v>30</v>
      </c>
      <c r="B3464" s="28">
        <v>44039</v>
      </c>
      <c r="C3464" s="4">
        <v>-1</v>
      </c>
      <c r="E3464" s="84"/>
    </row>
    <row r="3465" spans="1:5" x14ac:dyDescent="0.25">
      <c r="A3465" s="83" t="s">
        <v>26</v>
      </c>
      <c r="B3465" s="28">
        <v>44039</v>
      </c>
      <c r="C3465" s="4">
        <v>23</v>
      </c>
      <c r="E3465" s="84"/>
    </row>
    <row r="3466" spans="1:5" x14ac:dyDescent="0.25">
      <c r="A3466" s="83" t="s">
        <v>25</v>
      </c>
      <c r="B3466" s="28">
        <v>44039</v>
      </c>
      <c r="C3466" s="4">
        <v>62</v>
      </c>
      <c r="E3466" s="84">
        <v>1</v>
      </c>
    </row>
    <row r="3467" spans="1:5" x14ac:dyDescent="0.25">
      <c r="A3467" s="83" t="s">
        <v>41</v>
      </c>
      <c r="B3467" s="28">
        <v>44039</v>
      </c>
      <c r="C3467" s="4">
        <v>-15</v>
      </c>
      <c r="E3467" s="84"/>
    </row>
    <row r="3468" spans="1:5" x14ac:dyDescent="0.25">
      <c r="A3468" s="83" t="s">
        <v>42</v>
      </c>
      <c r="B3468" s="28">
        <v>44039</v>
      </c>
      <c r="C3468" s="4">
        <v>1</v>
      </c>
      <c r="E3468" s="84"/>
    </row>
    <row r="3469" spans="1:5" x14ac:dyDescent="0.25">
      <c r="A3469" s="83" t="s">
        <v>43</v>
      </c>
      <c r="B3469" s="28">
        <v>44039</v>
      </c>
      <c r="C3469" s="4">
        <v>1</v>
      </c>
      <c r="E3469" s="84"/>
    </row>
    <row r="3470" spans="1:5" x14ac:dyDescent="0.25">
      <c r="A3470" s="83" t="s">
        <v>44</v>
      </c>
      <c r="B3470" s="28">
        <v>44039</v>
      </c>
      <c r="C3470" s="4">
        <v>15</v>
      </c>
      <c r="E3470" s="84"/>
    </row>
    <row r="3471" spans="1:5" x14ac:dyDescent="0.25">
      <c r="A3471" s="83" t="s">
        <v>29</v>
      </c>
      <c r="B3471" s="28">
        <v>44039</v>
      </c>
      <c r="C3471" s="4">
        <v>33</v>
      </c>
      <c r="E3471" s="84">
        <v>2</v>
      </c>
    </row>
    <row r="3472" spans="1:5" x14ac:dyDescent="0.25">
      <c r="A3472" s="83" t="s">
        <v>45</v>
      </c>
      <c r="B3472" s="28">
        <v>44039</v>
      </c>
      <c r="C3472" s="4">
        <v>-5</v>
      </c>
      <c r="E3472" s="84"/>
    </row>
    <row r="3473" spans="1:6" x14ac:dyDescent="0.25">
      <c r="A3473" s="83" t="s">
        <v>46</v>
      </c>
      <c r="B3473" s="28">
        <v>44039</v>
      </c>
      <c r="C3473" s="4">
        <v>32</v>
      </c>
      <c r="E3473" s="84"/>
    </row>
    <row r="3474" spans="1:6" ht="15.75" thickBot="1" x14ac:dyDescent="0.3">
      <c r="A3474" s="96" t="s">
        <v>47</v>
      </c>
      <c r="B3474" s="76">
        <v>44039</v>
      </c>
      <c r="C3474" s="77">
        <v>13</v>
      </c>
      <c r="D3474" s="77"/>
      <c r="E3474" s="97"/>
    </row>
    <row r="3475" spans="1:6" x14ac:dyDescent="0.25">
      <c r="A3475" s="79" t="s">
        <v>22</v>
      </c>
      <c r="B3475" s="80">
        <v>44040</v>
      </c>
      <c r="C3475" s="81">
        <v>4167</v>
      </c>
      <c r="D3475" s="81">
        <v>102395</v>
      </c>
      <c r="E3475" s="82">
        <f>8+7+34+20</f>
        <v>69</v>
      </c>
    </row>
    <row r="3476" spans="1:6" x14ac:dyDescent="0.25">
      <c r="A3476" s="83" t="s">
        <v>20</v>
      </c>
      <c r="B3476" s="28">
        <v>44040</v>
      </c>
      <c r="C3476" s="4">
        <v>1202</v>
      </c>
      <c r="D3476" s="4">
        <v>56248</v>
      </c>
      <c r="E3476" s="84">
        <f>3+4+17+21</f>
        <v>45</v>
      </c>
      <c r="F3476" s="71"/>
    </row>
    <row r="3477" spans="1:6" x14ac:dyDescent="0.25">
      <c r="A3477" s="83" t="s">
        <v>35</v>
      </c>
      <c r="B3477" s="28">
        <v>44040</v>
      </c>
      <c r="C3477" s="4">
        <v>0</v>
      </c>
      <c r="D3477" s="4">
        <v>60</v>
      </c>
      <c r="E3477" s="84"/>
    </row>
    <row r="3478" spans="1:6" x14ac:dyDescent="0.25">
      <c r="A3478" s="83" t="s">
        <v>21</v>
      </c>
      <c r="B3478" s="28">
        <v>44040</v>
      </c>
      <c r="C3478" s="4">
        <v>18</v>
      </c>
      <c r="D3478" s="4">
        <v>3376</v>
      </c>
      <c r="E3478" s="84"/>
    </row>
    <row r="3479" spans="1:6" x14ac:dyDescent="0.25">
      <c r="A3479" s="83" t="s">
        <v>36</v>
      </c>
      <c r="B3479" s="28">
        <v>44040</v>
      </c>
      <c r="C3479" s="4">
        <v>3</v>
      </c>
      <c r="D3479" s="4">
        <v>266</v>
      </c>
      <c r="E3479" s="84"/>
    </row>
    <row r="3480" spans="1:6" x14ac:dyDescent="0.25">
      <c r="A3480" s="83" t="s">
        <v>27</v>
      </c>
      <c r="B3480" s="28">
        <v>44040</v>
      </c>
      <c r="C3480" s="4">
        <v>75</v>
      </c>
      <c r="D3480" s="4">
        <v>1946</v>
      </c>
      <c r="E3480" s="84">
        <v>2</v>
      </c>
    </row>
    <row r="3481" spans="1:6" x14ac:dyDescent="0.25">
      <c r="A3481" s="83" t="s">
        <v>37</v>
      </c>
      <c r="B3481" s="28">
        <v>44040</v>
      </c>
      <c r="C3481" s="4">
        <v>-6</v>
      </c>
      <c r="D3481" s="4">
        <v>146</v>
      </c>
      <c r="E3481" s="84"/>
    </row>
    <row r="3482" spans="1:6" x14ac:dyDescent="0.25">
      <c r="A3482" s="83" t="s">
        <v>38</v>
      </c>
      <c r="B3482" s="28">
        <v>44040</v>
      </c>
      <c r="C3482" s="4">
        <v>4</v>
      </c>
      <c r="D3482" s="4">
        <v>769</v>
      </c>
      <c r="E3482" s="84"/>
    </row>
    <row r="3483" spans="1:6" x14ac:dyDescent="0.25">
      <c r="A3483" s="83" t="s">
        <v>48</v>
      </c>
      <c r="B3483" s="28">
        <v>44040</v>
      </c>
      <c r="C3483" s="4">
        <v>0</v>
      </c>
      <c r="D3483" s="4">
        <v>78</v>
      </c>
      <c r="E3483" s="84"/>
    </row>
    <row r="3484" spans="1:6" x14ac:dyDescent="0.25">
      <c r="A3484" s="83" t="s">
        <v>39</v>
      </c>
      <c r="B3484" s="28">
        <v>44040</v>
      </c>
      <c r="C3484" s="4">
        <v>158</v>
      </c>
      <c r="D3484" s="4">
        <v>1685</v>
      </c>
      <c r="E3484" s="84"/>
    </row>
    <row r="3485" spans="1:6" x14ac:dyDescent="0.25">
      <c r="A3485" s="83" t="s">
        <v>40</v>
      </c>
      <c r="B3485" s="28">
        <v>44040</v>
      </c>
      <c r="C3485" s="4">
        <v>9</v>
      </c>
      <c r="D3485" s="4">
        <v>59</v>
      </c>
      <c r="E3485" s="84"/>
    </row>
    <row r="3486" spans="1:6" x14ac:dyDescent="0.25">
      <c r="A3486" s="83" t="s">
        <v>28</v>
      </c>
      <c r="B3486" s="28">
        <v>44040</v>
      </c>
      <c r="C3486" s="4">
        <v>10</v>
      </c>
      <c r="D3486" s="4">
        <v>259</v>
      </c>
      <c r="E3486" s="84"/>
    </row>
    <row r="3487" spans="1:6" x14ac:dyDescent="0.25">
      <c r="A3487" s="83" t="s">
        <v>24</v>
      </c>
      <c r="B3487" s="28">
        <v>44040</v>
      </c>
      <c r="C3487" s="4">
        <v>67</v>
      </c>
      <c r="D3487" s="4">
        <v>949</v>
      </c>
      <c r="E3487" s="84">
        <v>2</v>
      </c>
    </row>
    <row r="3488" spans="1:6" x14ac:dyDescent="0.25">
      <c r="A3488" s="83" t="s">
        <v>30</v>
      </c>
      <c r="B3488" s="28">
        <v>44040</v>
      </c>
      <c r="C3488" s="4">
        <v>-4</v>
      </c>
      <c r="D3488" s="4">
        <v>44</v>
      </c>
      <c r="E3488" s="84"/>
    </row>
    <row r="3489" spans="1:5" x14ac:dyDescent="0.25">
      <c r="A3489" s="83" t="s">
        <v>26</v>
      </c>
      <c r="B3489" s="28">
        <v>44040</v>
      </c>
      <c r="C3489" s="4">
        <v>21</v>
      </c>
      <c r="D3489" s="4">
        <v>1095</v>
      </c>
      <c r="E3489" s="84"/>
    </row>
    <row r="3490" spans="1:5" x14ac:dyDescent="0.25">
      <c r="A3490" s="83" t="s">
        <v>25</v>
      </c>
      <c r="B3490" s="28">
        <v>44040</v>
      </c>
      <c r="C3490" s="4">
        <v>73</v>
      </c>
      <c r="D3490" s="4">
        <v>1707</v>
      </c>
      <c r="E3490" s="84">
        <v>2</v>
      </c>
    </row>
    <row r="3491" spans="1:5" x14ac:dyDescent="0.25">
      <c r="A3491" s="83" t="s">
        <v>41</v>
      </c>
      <c r="B3491" s="28">
        <v>44040</v>
      </c>
      <c r="C3491" s="4">
        <v>8</v>
      </c>
      <c r="D3491" s="4">
        <v>232</v>
      </c>
      <c r="E3491" s="84"/>
    </row>
    <row r="3492" spans="1:5" x14ac:dyDescent="0.25">
      <c r="A3492" s="83" t="s">
        <v>42</v>
      </c>
      <c r="B3492" s="28">
        <v>44040</v>
      </c>
      <c r="C3492" s="4">
        <v>-2</v>
      </c>
      <c r="D3492" s="4">
        <v>20</v>
      </c>
      <c r="E3492" s="84"/>
    </row>
    <row r="3493" spans="1:5" x14ac:dyDescent="0.25">
      <c r="A3493" s="83" t="s">
        <v>43</v>
      </c>
      <c r="B3493" s="28">
        <v>44040</v>
      </c>
      <c r="C3493" s="4">
        <v>2</v>
      </c>
      <c r="D3493" s="4">
        <v>22</v>
      </c>
      <c r="E3493" s="84"/>
    </row>
    <row r="3494" spans="1:5" x14ac:dyDescent="0.25">
      <c r="A3494" s="83" t="s">
        <v>44</v>
      </c>
      <c r="B3494" s="28">
        <v>44040</v>
      </c>
      <c r="C3494" s="4">
        <v>32</v>
      </c>
      <c r="D3494" s="4">
        <v>376</v>
      </c>
      <c r="E3494" s="84"/>
    </row>
    <row r="3495" spans="1:5" x14ac:dyDescent="0.25">
      <c r="A3495" s="83" t="s">
        <v>29</v>
      </c>
      <c r="B3495" s="28">
        <v>44040</v>
      </c>
      <c r="C3495" s="4">
        <v>63</v>
      </c>
      <c r="D3495" s="4">
        <v>1035</v>
      </c>
      <c r="E3495" s="84"/>
    </row>
    <row r="3496" spans="1:5" x14ac:dyDescent="0.25">
      <c r="A3496" s="83" t="s">
        <v>45</v>
      </c>
      <c r="B3496" s="28">
        <v>44040</v>
      </c>
      <c r="C3496" s="4">
        <v>-3</v>
      </c>
      <c r="D3496" s="4">
        <v>41</v>
      </c>
      <c r="E3496" s="84"/>
    </row>
    <row r="3497" spans="1:5" x14ac:dyDescent="0.25">
      <c r="A3497" s="83" t="s">
        <v>46</v>
      </c>
      <c r="B3497" s="28">
        <v>44040</v>
      </c>
      <c r="C3497" s="4">
        <v>25</v>
      </c>
      <c r="D3497" s="4">
        <v>398</v>
      </c>
      <c r="E3497" s="84"/>
    </row>
    <row r="3498" spans="1:5" ht="15.75" thickBot="1" x14ac:dyDescent="0.3">
      <c r="A3498" s="85" t="s">
        <v>47</v>
      </c>
      <c r="B3498" s="86">
        <v>44040</v>
      </c>
      <c r="C3498" s="87">
        <v>17</v>
      </c>
      <c r="D3498" s="87">
        <v>149</v>
      </c>
      <c r="E3498" s="88"/>
    </row>
    <row r="3499" spans="1:5" x14ac:dyDescent="0.25">
      <c r="A3499" s="79" t="s">
        <v>22</v>
      </c>
      <c r="B3499" s="89">
        <v>44041</v>
      </c>
      <c r="C3499" s="81">
        <v>3852</v>
      </c>
      <c r="D3499" s="81">
        <v>106247</v>
      </c>
      <c r="E3499" s="82">
        <f>6+6+35+24</f>
        <v>71</v>
      </c>
    </row>
    <row r="3500" spans="1:5" x14ac:dyDescent="0.25">
      <c r="A3500" s="83" t="s">
        <v>20</v>
      </c>
      <c r="B3500" s="28">
        <v>44041</v>
      </c>
      <c r="C3500" s="4">
        <v>1079</v>
      </c>
      <c r="D3500" s="4">
        <v>57327</v>
      </c>
      <c r="E3500" s="84">
        <f>1+4+15+10</f>
        <v>30</v>
      </c>
    </row>
    <row r="3501" spans="1:5" x14ac:dyDescent="0.25">
      <c r="A3501" s="83" t="s">
        <v>35</v>
      </c>
      <c r="B3501" s="28">
        <v>44041</v>
      </c>
      <c r="C3501" s="4">
        <v>0</v>
      </c>
      <c r="D3501" s="4">
        <v>60</v>
      </c>
      <c r="E3501" s="84"/>
    </row>
    <row r="3502" spans="1:5" x14ac:dyDescent="0.25">
      <c r="A3502" s="83" t="s">
        <v>21</v>
      </c>
      <c r="B3502" s="28">
        <v>44041</v>
      </c>
      <c r="C3502" s="4">
        <v>52</v>
      </c>
      <c r="D3502" s="4">
        <v>3428</v>
      </c>
      <c r="E3502" s="84">
        <f>2+1</f>
        <v>3</v>
      </c>
    </row>
    <row r="3503" spans="1:5" x14ac:dyDescent="0.25">
      <c r="A3503" s="83" t="s">
        <v>36</v>
      </c>
      <c r="B3503" s="28">
        <v>44041</v>
      </c>
      <c r="C3503" s="4">
        <v>3</v>
      </c>
      <c r="D3503" s="4">
        <v>269</v>
      </c>
      <c r="E3503" s="84"/>
    </row>
    <row r="3504" spans="1:5" x14ac:dyDescent="0.25">
      <c r="A3504" s="83" t="s">
        <v>27</v>
      </c>
      <c r="B3504" s="28">
        <v>44041</v>
      </c>
      <c r="C3504" s="4">
        <v>111</v>
      </c>
      <c r="D3504" s="4">
        <v>2057</v>
      </c>
      <c r="E3504" s="84"/>
    </row>
    <row r="3505" spans="1:5" x14ac:dyDescent="0.25">
      <c r="A3505" s="83" t="s">
        <v>37</v>
      </c>
      <c r="B3505" s="28">
        <v>44041</v>
      </c>
      <c r="C3505" s="4">
        <v>16</v>
      </c>
      <c r="D3505" s="4">
        <v>162</v>
      </c>
      <c r="E3505" s="84"/>
    </row>
    <row r="3506" spans="1:5" x14ac:dyDescent="0.25">
      <c r="A3506" s="83" t="s">
        <v>38</v>
      </c>
      <c r="B3506" s="28">
        <v>44041</v>
      </c>
      <c r="C3506" s="4">
        <v>15</v>
      </c>
      <c r="D3506" s="4">
        <v>784</v>
      </c>
      <c r="E3506" s="84"/>
    </row>
    <row r="3507" spans="1:5" x14ac:dyDescent="0.25">
      <c r="A3507" s="83" t="s">
        <v>48</v>
      </c>
      <c r="B3507" s="28">
        <v>44041</v>
      </c>
      <c r="C3507" s="4">
        <v>1</v>
      </c>
      <c r="D3507" s="4">
        <v>79</v>
      </c>
      <c r="E3507" s="84"/>
    </row>
    <row r="3508" spans="1:5" x14ac:dyDescent="0.25">
      <c r="A3508" s="83" t="s">
        <v>39</v>
      </c>
      <c r="B3508" s="28">
        <v>44041</v>
      </c>
      <c r="C3508" s="4">
        <v>172</v>
      </c>
      <c r="D3508" s="4">
        <v>1857</v>
      </c>
      <c r="E3508" s="84"/>
    </row>
    <row r="3509" spans="1:5" x14ac:dyDescent="0.25">
      <c r="A3509" s="83" t="s">
        <v>40</v>
      </c>
      <c r="B3509" s="28">
        <v>44041</v>
      </c>
      <c r="C3509" s="4">
        <v>10</v>
      </c>
      <c r="D3509" s="4">
        <v>69</v>
      </c>
      <c r="E3509" s="84"/>
    </row>
    <row r="3510" spans="1:5" x14ac:dyDescent="0.25">
      <c r="A3510" s="83" t="s">
        <v>28</v>
      </c>
      <c r="B3510" s="28">
        <v>44041</v>
      </c>
      <c r="C3510" s="4">
        <v>31</v>
      </c>
      <c r="D3510" s="4">
        <v>290</v>
      </c>
      <c r="E3510" s="84"/>
    </row>
    <row r="3511" spans="1:5" x14ac:dyDescent="0.25">
      <c r="A3511" s="83" t="s">
        <v>24</v>
      </c>
      <c r="B3511" s="28">
        <v>44041</v>
      </c>
      <c r="C3511" s="4">
        <v>65</v>
      </c>
      <c r="D3511" s="4">
        <v>1014</v>
      </c>
      <c r="E3511" s="84">
        <v>4</v>
      </c>
    </row>
    <row r="3512" spans="1:5" x14ac:dyDescent="0.25">
      <c r="A3512" s="83" t="s">
        <v>30</v>
      </c>
      <c r="B3512" s="28">
        <v>44041</v>
      </c>
      <c r="C3512" s="4">
        <v>0</v>
      </c>
      <c r="D3512" s="4">
        <v>44</v>
      </c>
      <c r="E3512" s="84"/>
    </row>
    <row r="3513" spans="1:5" x14ac:dyDescent="0.25">
      <c r="A3513" s="83" t="s">
        <v>26</v>
      </c>
      <c r="B3513" s="28">
        <v>44041</v>
      </c>
      <c r="C3513" s="4">
        <v>30</v>
      </c>
      <c r="D3513" s="4">
        <v>1125</v>
      </c>
      <c r="E3513" s="84"/>
    </row>
    <row r="3514" spans="1:5" x14ac:dyDescent="0.25">
      <c r="A3514" s="83" t="s">
        <v>25</v>
      </c>
      <c r="B3514" s="28">
        <v>44041</v>
      </c>
      <c r="C3514" s="4">
        <v>55</v>
      </c>
      <c r="D3514" s="4">
        <v>1762</v>
      </c>
      <c r="E3514" s="84">
        <f>1</f>
        <v>1</v>
      </c>
    </row>
    <row r="3515" spans="1:5" x14ac:dyDescent="0.25">
      <c r="A3515" s="83" t="s">
        <v>41</v>
      </c>
      <c r="B3515" s="28">
        <v>44041</v>
      </c>
      <c r="C3515" s="4">
        <v>9</v>
      </c>
      <c r="D3515" s="4">
        <v>241</v>
      </c>
      <c r="E3515" s="84"/>
    </row>
    <row r="3516" spans="1:5" x14ac:dyDescent="0.25">
      <c r="A3516" s="83" t="s">
        <v>42</v>
      </c>
      <c r="B3516" s="28">
        <v>44041</v>
      </c>
      <c r="C3516" s="4">
        <v>0</v>
      </c>
      <c r="D3516" s="4">
        <v>20</v>
      </c>
      <c r="E3516" s="84"/>
    </row>
    <row r="3517" spans="1:5" x14ac:dyDescent="0.25">
      <c r="A3517" s="83" t="s">
        <v>43</v>
      </c>
      <c r="B3517" s="28">
        <v>44041</v>
      </c>
      <c r="C3517" s="4">
        <v>2</v>
      </c>
      <c r="D3517" s="4">
        <v>24</v>
      </c>
      <c r="E3517" s="84"/>
    </row>
    <row r="3518" spans="1:5" x14ac:dyDescent="0.25">
      <c r="A3518" s="83" t="s">
        <v>44</v>
      </c>
      <c r="B3518" s="28">
        <v>44041</v>
      </c>
      <c r="C3518" s="4">
        <v>44</v>
      </c>
      <c r="D3518" s="4">
        <v>420</v>
      </c>
      <c r="E3518" s="84"/>
    </row>
    <row r="3519" spans="1:5" x14ac:dyDescent="0.25">
      <c r="A3519" s="83" t="s">
        <v>29</v>
      </c>
      <c r="B3519" s="28">
        <v>44041</v>
      </c>
      <c r="C3519" s="4">
        <v>68</v>
      </c>
      <c r="D3519" s="4">
        <v>1103</v>
      </c>
      <c r="E3519" s="84">
        <v>1</v>
      </c>
    </row>
    <row r="3520" spans="1:5" x14ac:dyDescent="0.25">
      <c r="A3520" s="83" t="s">
        <v>45</v>
      </c>
      <c r="B3520" s="28">
        <v>44041</v>
      </c>
      <c r="C3520" s="4">
        <v>2</v>
      </c>
      <c r="D3520" s="4">
        <v>43</v>
      </c>
      <c r="E3520" s="84"/>
    </row>
    <row r="3521" spans="1:5" x14ac:dyDescent="0.25">
      <c r="A3521" s="83" t="s">
        <v>46</v>
      </c>
      <c r="B3521" s="28">
        <v>44041</v>
      </c>
      <c r="C3521" s="4">
        <v>14</v>
      </c>
      <c r="D3521" s="4">
        <v>412</v>
      </c>
      <c r="E3521" s="84"/>
    </row>
    <row r="3522" spans="1:5" ht="15.75" thickBot="1" x14ac:dyDescent="0.3">
      <c r="A3522" s="85" t="s">
        <v>47</v>
      </c>
      <c r="B3522" s="86">
        <v>44041</v>
      </c>
      <c r="C3522" s="87">
        <v>10</v>
      </c>
      <c r="D3522" s="87">
        <v>159</v>
      </c>
      <c r="E3522" s="88"/>
    </row>
    <row r="3523" spans="1:5" x14ac:dyDescent="0.25">
      <c r="A3523" s="79" t="s">
        <v>22</v>
      </c>
      <c r="B3523" s="80">
        <v>44042</v>
      </c>
      <c r="C3523" s="81">
        <v>4415</v>
      </c>
      <c r="D3523" s="81">
        <f>C3523+D3499</f>
        <v>110662</v>
      </c>
      <c r="E3523" s="82">
        <f>5+8+49+54</f>
        <v>116</v>
      </c>
    </row>
    <row r="3524" spans="1:5" x14ac:dyDescent="0.25">
      <c r="A3524" s="83" t="s">
        <v>20</v>
      </c>
      <c r="B3524" s="28">
        <v>44042</v>
      </c>
      <c r="C3524" s="4">
        <v>1239</v>
      </c>
      <c r="E3524" s="84">
        <f>4+2+18+8</f>
        <v>32</v>
      </c>
    </row>
    <row r="3525" spans="1:5" x14ac:dyDescent="0.25">
      <c r="A3525" s="83" t="s">
        <v>35</v>
      </c>
      <c r="B3525" s="28">
        <v>44042</v>
      </c>
      <c r="C3525" s="4">
        <v>1</v>
      </c>
      <c r="E3525" s="84"/>
    </row>
    <row r="3526" spans="1:5" x14ac:dyDescent="0.25">
      <c r="A3526" s="83" t="s">
        <v>21</v>
      </c>
      <c r="B3526" s="28">
        <v>44042</v>
      </c>
      <c r="C3526" s="4">
        <v>93</v>
      </c>
      <c r="E3526" s="84"/>
    </row>
    <row r="3527" spans="1:5" x14ac:dyDescent="0.25">
      <c r="A3527" s="83" t="s">
        <v>36</v>
      </c>
      <c r="B3527" s="28">
        <v>44042</v>
      </c>
      <c r="C3527" s="4">
        <v>5</v>
      </c>
      <c r="E3527" s="84"/>
    </row>
    <row r="3528" spans="1:5" x14ac:dyDescent="0.25">
      <c r="A3528" s="83" t="s">
        <v>27</v>
      </c>
      <c r="B3528" s="28">
        <v>44042</v>
      </c>
      <c r="C3528" s="4">
        <v>91</v>
      </c>
      <c r="E3528" s="84">
        <v>1</v>
      </c>
    </row>
    <row r="3529" spans="1:5" x14ac:dyDescent="0.25">
      <c r="A3529" s="83" t="s">
        <v>37</v>
      </c>
      <c r="B3529" s="28">
        <v>44042</v>
      </c>
      <c r="C3529" s="4">
        <v>3</v>
      </c>
      <c r="E3529" s="84"/>
    </row>
    <row r="3530" spans="1:5" x14ac:dyDescent="0.25">
      <c r="A3530" s="83" t="s">
        <v>38</v>
      </c>
      <c r="B3530" s="28">
        <v>44042</v>
      </c>
      <c r="C3530" s="4">
        <v>20</v>
      </c>
      <c r="E3530" s="84"/>
    </row>
    <row r="3531" spans="1:5" x14ac:dyDescent="0.25">
      <c r="A3531" s="83" t="s">
        <v>48</v>
      </c>
      <c r="B3531" s="28">
        <v>44042</v>
      </c>
      <c r="C3531" s="4">
        <v>0</v>
      </c>
      <c r="E3531" s="84"/>
    </row>
    <row r="3532" spans="1:5" x14ac:dyDescent="0.25">
      <c r="A3532" s="83" t="s">
        <v>39</v>
      </c>
      <c r="B3532" s="28">
        <v>44042</v>
      </c>
      <c r="C3532" s="4">
        <v>161</v>
      </c>
      <c r="E3532" s="84"/>
    </row>
    <row r="3533" spans="1:5" x14ac:dyDescent="0.25">
      <c r="A3533" s="83" t="s">
        <v>40</v>
      </c>
      <c r="B3533" s="28">
        <v>44042</v>
      </c>
      <c r="C3533" s="4">
        <v>6</v>
      </c>
      <c r="E3533" s="84"/>
    </row>
    <row r="3534" spans="1:5" x14ac:dyDescent="0.25">
      <c r="A3534" s="83" t="s">
        <v>28</v>
      </c>
      <c r="B3534" s="28">
        <v>44042</v>
      </c>
      <c r="C3534" s="4">
        <v>11</v>
      </c>
      <c r="E3534" s="84"/>
    </row>
    <row r="3535" spans="1:5" x14ac:dyDescent="0.25">
      <c r="A3535" s="83" t="s">
        <v>24</v>
      </c>
      <c r="B3535" s="28">
        <v>44042</v>
      </c>
      <c r="C3535" s="4">
        <v>77</v>
      </c>
      <c r="E3535" s="84">
        <v>1</v>
      </c>
    </row>
    <row r="3536" spans="1:5" x14ac:dyDescent="0.25">
      <c r="A3536" s="83" t="s">
        <v>30</v>
      </c>
      <c r="B3536" s="28">
        <v>44042</v>
      </c>
      <c r="C3536" s="4">
        <v>1</v>
      </c>
      <c r="E3536" s="84"/>
    </row>
    <row r="3537" spans="1:5" x14ac:dyDescent="0.25">
      <c r="A3537" s="83" t="s">
        <v>26</v>
      </c>
      <c r="B3537" s="28">
        <v>44042</v>
      </c>
      <c r="C3537" s="4">
        <v>27</v>
      </c>
      <c r="E3537" s="84"/>
    </row>
    <row r="3538" spans="1:5" x14ac:dyDescent="0.25">
      <c r="A3538" s="83" t="s">
        <v>25</v>
      </c>
      <c r="B3538" s="28">
        <v>44042</v>
      </c>
      <c r="C3538" s="4">
        <v>81</v>
      </c>
      <c r="E3538" s="84">
        <v>2</v>
      </c>
    </row>
    <row r="3539" spans="1:5" x14ac:dyDescent="0.25">
      <c r="A3539" s="83" t="s">
        <v>41</v>
      </c>
      <c r="B3539" s="28">
        <v>44042</v>
      </c>
      <c r="C3539" s="4">
        <v>11</v>
      </c>
      <c r="E3539" s="84"/>
    </row>
    <row r="3540" spans="1:5" x14ac:dyDescent="0.25">
      <c r="A3540" s="83" t="s">
        <v>42</v>
      </c>
      <c r="B3540" s="28">
        <v>44042</v>
      </c>
      <c r="C3540" s="4">
        <v>1</v>
      </c>
      <c r="E3540" s="84"/>
    </row>
    <row r="3541" spans="1:5" x14ac:dyDescent="0.25">
      <c r="A3541" s="83" t="s">
        <v>43</v>
      </c>
      <c r="B3541" s="28">
        <v>44042</v>
      </c>
      <c r="C3541" s="4">
        <v>3</v>
      </c>
      <c r="E3541" s="84"/>
    </row>
    <row r="3542" spans="1:5" x14ac:dyDescent="0.25">
      <c r="A3542" s="83" t="s">
        <v>44</v>
      </c>
      <c r="B3542" s="28">
        <v>44042</v>
      </c>
      <c r="C3542" s="4">
        <v>9</v>
      </c>
      <c r="E3542" s="84">
        <v>1</v>
      </c>
    </row>
    <row r="3543" spans="1:5" x14ac:dyDescent="0.25">
      <c r="A3543" s="83" t="s">
        <v>29</v>
      </c>
      <c r="B3543" s="28">
        <v>44042</v>
      </c>
      <c r="C3543" s="4">
        <v>50</v>
      </c>
      <c r="E3543" s="84"/>
    </row>
    <row r="3544" spans="1:5" x14ac:dyDescent="0.25">
      <c r="A3544" s="83" t="s">
        <v>45</v>
      </c>
      <c r="B3544" s="28">
        <v>44042</v>
      </c>
      <c r="C3544" s="4">
        <v>2</v>
      </c>
      <c r="E3544" s="84"/>
    </row>
    <row r="3545" spans="1:5" x14ac:dyDescent="0.25">
      <c r="A3545" s="83" t="s">
        <v>46</v>
      </c>
      <c r="B3545" s="28">
        <v>44042</v>
      </c>
      <c r="C3545" s="4">
        <v>33</v>
      </c>
      <c r="E3545" s="84"/>
    </row>
    <row r="3546" spans="1:5" ht="15.75" thickBot="1" x14ac:dyDescent="0.3">
      <c r="A3546" s="96" t="s">
        <v>47</v>
      </c>
      <c r="B3546" s="76">
        <v>44042</v>
      </c>
      <c r="C3546" s="77">
        <v>37</v>
      </c>
      <c r="D3546" s="77"/>
      <c r="E3546" s="97"/>
    </row>
    <row r="3547" spans="1:5" x14ac:dyDescent="0.25">
      <c r="A3547" s="79" t="s">
        <v>22</v>
      </c>
      <c r="B3547" s="80">
        <v>44043</v>
      </c>
      <c r="C3547" s="81">
        <v>3911</v>
      </c>
      <c r="D3547" s="81"/>
      <c r="E3547" s="82">
        <f>5+5+38+17</f>
        <v>65</v>
      </c>
    </row>
    <row r="3548" spans="1:5" x14ac:dyDescent="0.25">
      <c r="A3548" s="83" t="s">
        <v>20</v>
      </c>
      <c r="B3548" s="28">
        <v>44043</v>
      </c>
      <c r="C3548" s="4">
        <v>1142</v>
      </c>
      <c r="E3548" s="84">
        <f>7+6+9+4</f>
        <v>26</v>
      </c>
    </row>
    <row r="3549" spans="1:5" x14ac:dyDescent="0.25">
      <c r="A3549" s="83" t="s">
        <v>35</v>
      </c>
      <c r="B3549" s="28">
        <v>44043</v>
      </c>
      <c r="C3549" s="4">
        <v>0</v>
      </c>
      <c r="E3549" s="84"/>
    </row>
    <row r="3550" spans="1:5" x14ac:dyDescent="0.25">
      <c r="A3550" s="83" t="s">
        <v>21</v>
      </c>
      <c r="B3550" s="28">
        <v>44043</v>
      </c>
      <c r="C3550" s="4">
        <v>58</v>
      </c>
      <c r="E3550" s="84">
        <v>2</v>
      </c>
    </row>
    <row r="3551" spans="1:5" x14ac:dyDescent="0.25">
      <c r="A3551" s="83" t="s">
        <v>36</v>
      </c>
      <c r="B3551" s="28">
        <v>44043</v>
      </c>
      <c r="C3551" s="4">
        <v>1</v>
      </c>
      <c r="E3551" s="84">
        <v>1</v>
      </c>
    </row>
    <row r="3552" spans="1:5" x14ac:dyDescent="0.25">
      <c r="A3552" s="83" t="s">
        <v>27</v>
      </c>
      <c r="B3552" s="28">
        <v>44043</v>
      </c>
      <c r="C3552" s="4">
        <v>108</v>
      </c>
      <c r="E3552" s="84"/>
    </row>
    <row r="3553" spans="1:5" x14ac:dyDescent="0.25">
      <c r="A3553" s="83" t="s">
        <v>37</v>
      </c>
      <c r="B3553" s="28">
        <v>44043</v>
      </c>
      <c r="C3553" s="4">
        <v>3</v>
      </c>
      <c r="E3553" s="84"/>
    </row>
    <row r="3554" spans="1:5" x14ac:dyDescent="0.25">
      <c r="A3554" s="83" t="s">
        <v>38</v>
      </c>
      <c r="B3554" s="28">
        <v>44043</v>
      </c>
      <c r="C3554" s="4">
        <v>9</v>
      </c>
      <c r="E3554" s="84">
        <v>1</v>
      </c>
    </row>
    <row r="3555" spans="1:5" x14ac:dyDescent="0.25">
      <c r="A3555" s="83" t="s">
        <v>48</v>
      </c>
      <c r="B3555" s="28">
        <v>44043</v>
      </c>
      <c r="C3555" s="4">
        <v>0</v>
      </c>
      <c r="E3555" s="84"/>
    </row>
    <row r="3556" spans="1:5" x14ac:dyDescent="0.25">
      <c r="A3556" s="83" t="s">
        <v>39</v>
      </c>
      <c r="B3556" s="28">
        <v>44043</v>
      </c>
      <c r="C3556" s="4">
        <v>238</v>
      </c>
      <c r="E3556" s="84"/>
    </row>
    <row r="3557" spans="1:5" x14ac:dyDescent="0.25">
      <c r="A3557" s="83" t="s">
        <v>40</v>
      </c>
      <c r="B3557" s="28">
        <v>44043</v>
      </c>
      <c r="C3557" s="4">
        <v>42</v>
      </c>
      <c r="E3557" s="84"/>
    </row>
    <row r="3558" spans="1:5" x14ac:dyDescent="0.25">
      <c r="A3558" s="83" t="s">
        <v>28</v>
      </c>
      <c r="B3558" s="28">
        <v>44043</v>
      </c>
      <c r="C3558" s="4">
        <v>36</v>
      </c>
      <c r="E3558" s="84"/>
    </row>
    <row r="3559" spans="1:5" x14ac:dyDescent="0.25">
      <c r="A3559" s="83" t="s">
        <v>24</v>
      </c>
      <c r="B3559" s="28">
        <v>44043</v>
      </c>
      <c r="C3559" s="4">
        <v>124</v>
      </c>
      <c r="E3559" s="84">
        <v>1</v>
      </c>
    </row>
    <row r="3560" spans="1:5" x14ac:dyDescent="0.25">
      <c r="A3560" s="83" t="s">
        <v>30</v>
      </c>
      <c r="B3560" s="28">
        <v>44043</v>
      </c>
      <c r="C3560" s="4">
        <v>6</v>
      </c>
      <c r="E3560" s="84"/>
    </row>
    <row r="3561" spans="1:5" x14ac:dyDescent="0.25">
      <c r="A3561" s="83" t="s">
        <v>26</v>
      </c>
      <c r="B3561" s="28">
        <v>44043</v>
      </c>
      <c r="C3561" s="4">
        <v>35</v>
      </c>
      <c r="E3561" s="84"/>
    </row>
    <row r="3562" spans="1:5" x14ac:dyDescent="0.25">
      <c r="A3562" s="83" t="s">
        <v>25</v>
      </c>
      <c r="B3562" s="28">
        <v>44043</v>
      </c>
      <c r="C3562" s="4">
        <v>104</v>
      </c>
      <c r="E3562" s="84">
        <v>2</v>
      </c>
    </row>
    <row r="3563" spans="1:5" x14ac:dyDescent="0.25">
      <c r="A3563" s="83" t="s">
        <v>41</v>
      </c>
      <c r="B3563" s="28">
        <v>44043</v>
      </c>
      <c r="C3563" s="4">
        <v>7</v>
      </c>
      <c r="E3563" s="84"/>
    </row>
    <row r="3564" spans="1:5" x14ac:dyDescent="0.25">
      <c r="A3564" s="83" t="s">
        <v>42</v>
      </c>
      <c r="B3564" s="28">
        <v>44043</v>
      </c>
      <c r="C3564" s="4">
        <v>-1</v>
      </c>
      <c r="E3564" s="84"/>
    </row>
    <row r="3565" spans="1:5" x14ac:dyDescent="0.25">
      <c r="A3565" s="83" t="s">
        <v>43</v>
      </c>
      <c r="B3565" s="28">
        <v>44043</v>
      </c>
      <c r="C3565" s="4">
        <v>-1</v>
      </c>
      <c r="E3565" s="84"/>
    </row>
    <row r="3566" spans="1:5" x14ac:dyDescent="0.25">
      <c r="A3566" s="83" t="s">
        <v>44</v>
      </c>
      <c r="B3566" s="28">
        <v>44043</v>
      </c>
      <c r="C3566" s="4">
        <v>25</v>
      </c>
      <c r="E3566" s="84">
        <v>1</v>
      </c>
    </row>
    <row r="3567" spans="1:5" x14ac:dyDescent="0.25">
      <c r="A3567" s="83" t="s">
        <v>29</v>
      </c>
      <c r="B3567" s="28">
        <v>44043</v>
      </c>
      <c r="C3567" s="4">
        <v>63</v>
      </c>
      <c r="E3567" s="84">
        <v>1</v>
      </c>
    </row>
    <row r="3568" spans="1:5" x14ac:dyDescent="0.25">
      <c r="A3568" s="83" t="s">
        <v>45</v>
      </c>
      <c r="B3568" s="28">
        <v>44043</v>
      </c>
      <c r="C3568" s="4">
        <v>-1</v>
      </c>
      <c r="E3568" s="84"/>
    </row>
    <row r="3569" spans="1:5" x14ac:dyDescent="0.25">
      <c r="A3569" s="83" t="s">
        <v>46</v>
      </c>
      <c r="B3569" s="28">
        <v>44043</v>
      </c>
      <c r="C3569" s="4">
        <v>12</v>
      </c>
      <c r="E3569" s="84"/>
    </row>
    <row r="3570" spans="1:5" ht="15.75" thickBot="1" x14ac:dyDescent="0.3">
      <c r="A3570" s="85" t="s">
        <v>47</v>
      </c>
      <c r="B3570" s="86">
        <v>44043</v>
      </c>
      <c r="C3570" s="87">
        <v>8</v>
      </c>
      <c r="D3570" s="87"/>
      <c r="E3570" s="88"/>
    </row>
    <row r="3571" spans="1:5" ht="15.75" thickBot="1" x14ac:dyDescent="0.3">
      <c r="A3571" s="79" t="s">
        <v>22</v>
      </c>
      <c r="B3571" s="86">
        <v>44044</v>
      </c>
      <c r="C3571" s="78">
        <v>3586</v>
      </c>
      <c r="D3571" s="78">
        <v>118159</v>
      </c>
      <c r="E3571" s="78">
        <f>14+5+2+15</f>
        <v>36</v>
      </c>
    </row>
    <row r="3572" spans="1:5" ht="15.75" thickBot="1" x14ac:dyDescent="0.3">
      <c r="A3572" s="83" t="s">
        <v>20</v>
      </c>
      <c r="B3572" s="86">
        <v>44044</v>
      </c>
      <c r="C3572" s="4">
        <v>968</v>
      </c>
      <c r="D3572" s="4">
        <v>60676</v>
      </c>
      <c r="E3572" s="4">
        <f>3+3+4+3+1</f>
        <v>14</v>
      </c>
    </row>
    <row r="3573" spans="1:5" ht="15.75" thickBot="1" x14ac:dyDescent="0.3">
      <c r="A3573" s="83" t="s">
        <v>35</v>
      </c>
      <c r="B3573" s="86">
        <v>44044</v>
      </c>
      <c r="C3573" s="4">
        <v>0</v>
      </c>
      <c r="D3573" s="4">
        <v>61</v>
      </c>
    </row>
    <row r="3574" spans="1:5" ht="15.75" thickBot="1" x14ac:dyDescent="0.3">
      <c r="A3574" s="83" t="s">
        <v>21</v>
      </c>
      <c r="B3574" s="86">
        <v>44044</v>
      </c>
      <c r="C3574" s="4">
        <v>59</v>
      </c>
      <c r="D3574" s="16">
        <v>3638</v>
      </c>
    </row>
    <row r="3575" spans="1:5" ht="15.75" thickBot="1" x14ac:dyDescent="0.3">
      <c r="A3575" s="83" t="s">
        <v>36</v>
      </c>
      <c r="B3575" s="86">
        <v>44044</v>
      </c>
      <c r="C3575" s="4">
        <v>10</v>
      </c>
      <c r="D3575" s="4">
        <v>285</v>
      </c>
    </row>
    <row r="3576" spans="1:5" ht="15.75" thickBot="1" x14ac:dyDescent="0.3">
      <c r="A3576" s="83" t="s">
        <v>27</v>
      </c>
      <c r="B3576" s="86">
        <v>44044</v>
      </c>
      <c r="C3576" s="4">
        <v>91</v>
      </c>
      <c r="D3576" s="16">
        <v>2347</v>
      </c>
      <c r="E3576" s="4">
        <v>2</v>
      </c>
    </row>
    <row r="3577" spans="1:5" ht="15.75" thickBot="1" x14ac:dyDescent="0.3">
      <c r="A3577" s="83" t="s">
        <v>37</v>
      </c>
      <c r="B3577" s="86">
        <v>44044</v>
      </c>
      <c r="C3577" s="4">
        <v>25</v>
      </c>
      <c r="D3577" s="4">
        <v>193</v>
      </c>
    </row>
    <row r="3578" spans="1:5" ht="15.75" thickBot="1" x14ac:dyDescent="0.3">
      <c r="A3578" s="83" t="s">
        <v>38</v>
      </c>
      <c r="B3578" s="86">
        <v>44044</v>
      </c>
      <c r="C3578" s="4">
        <v>14</v>
      </c>
      <c r="D3578" s="4">
        <v>827</v>
      </c>
    </row>
    <row r="3579" spans="1:5" ht="15.75" thickBot="1" x14ac:dyDescent="0.3">
      <c r="A3579" s="83" t="s">
        <v>48</v>
      </c>
      <c r="B3579" s="86">
        <v>44044</v>
      </c>
      <c r="C3579" s="4">
        <v>0</v>
      </c>
      <c r="D3579" s="4">
        <v>79</v>
      </c>
    </row>
    <row r="3580" spans="1:5" ht="15.75" thickBot="1" x14ac:dyDescent="0.3">
      <c r="A3580" s="83" t="s">
        <v>39</v>
      </c>
      <c r="B3580" s="86">
        <v>44044</v>
      </c>
      <c r="C3580" s="4">
        <v>85</v>
      </c>
      <c r="D3580" s="16">
        <v>2341</v>
      </c>
    </row>
    <row r="3581" spans="1:5" ht="15.75" thickBot="1" x14ac:dyDescent="0.3">
      <c r="A3581" s="83" t="s">
        <v>40</v>
      </c>
      <c r="B3581" s="86">
        <v>44044</v>
      </c>
      <c r="C3581" s="4">
        <v>29</v>
      </c>
      <c r="D3581" s="4">
        <v>146</v>
      </c>
    </row>
    <row r="3582" spans="1:5" ht="15.75" thickBot="1" x14ac:dyDescent="0.3">
      <c r="A3582" s="83" t="s">
        <v>28</v>
      </c>
      <c r="B3582" s="86">
        <v>44044</v>
      </c>
      <c r="C3582" s="4">
        <v>3</v>
      </c>
      <c r="D3582" s="4">
        <v>340</v>
      </c>
      <c r="E3582" s="4">
        <v>2</v>
      </c>
    </row>
    <row r="3583" spans="1:5" ht="15.75" thickBot="1" x14ac:dyDescent="0.3">
      <c r="A3583" s="83" t="s">
        <v>24</v>
      </c>
      <c r="B3583" s="86">
        <v>44044</v>
      </c>
      <c r="C3583" s="4">
        <v>84</v>
      </c>
      <c r="D3583" s="16">
        <v>1299</v>
      </c>
      <c r="E3583" s="4">
        <v>1</v>
      </c>
    </row>
    <row r="3584" spans="1:5" ht="15.75" thickBot="1" x14ac:dyDescent="0.3">
      <c r="A3584" s="83" t="s">
        <v>30</v>
      </c>
      <c r="B3584" s="86">
        <v>44044</v>
      </c>
      <c r="C3584" s="4">
        <v>-1</v>
      </c>
      <c r="D3584" s="4">
        <v>50</v>
      </c>
    </row>
    <row r="3585" spans="1:5" ht="15.75" thickBot="1" x14ac:dyDescent="0.3">
      <c r="A3585" s="83" t="s">
        <v>26</v>
      </c>
      <c r="B3585" s="86">
        <v>44044</v>
      </c>
      <c r="C3585" s="4">
        <v>8</v>
      </c>
      <c r="D3585" s="16">
        <v>1195</v>
      </c>
    </row>
    <row r="3586" spans="1:5" ht="15.75" thickBot="1" x14ac:dyDescent="0.3">
      <c r="A3586" s="83" t="s">
        <v>25</v>
      </c>
      <c r="B3586" s="86">
        <v>44044</v>
      </c>
      <c r="C3586" s="4">
        <v>60</v>
      </c>
      <c r="D3586" s="16">
        <v>2007</v>
      </c>
    </row>
    <row r="3587" spans="1:5" ht="15.75" thickBot="1" x14ac:dyDescent="0.3">
      <c r="A3587" s="83" t="s">
        <v>41</v>
      </c>
      <c r="B3587" s="86">
        <v>44044</v>
      </c>
      <c r="C3587" s="4">
        <v>22</v>
      </c>
      <c r="D3587" s="4">
        <v>281</v>
      </c>
    </row>
    <row r="3588" spans="1:5" ht="15.75" thickBot="1" x14ac:dyDescent="0.3">
      <c r="A3588" s="83" t="s">
        <v>42</v>
      </c>
      <c r="B3588" s="86">
        <v>44044</v>
      </c>
      <c r="C3588" s="4">
        <v>0</v>
      </c>
      <c r="D3588" s="4">
        <v>20</v>
      </c>
    </row>
    <row r="3589" spans="1:5" ht="15.75" thickBot="1" x14ac:dyDescent="0.3">
      <c r="A3589" s="83" t="s">
        <v>43</v>
      </c>
      <c r="B3589" s="86">
        <v>44044</v>
      </c>
      <c r="C3589" s="4">
        <v>2</v>
      </c>
      <c r="D3589" s="4">
        <v>28</v>
      </c>
    </row>
    <row r="3590" spans="1:5" ht="15.75" thickBot="1" x14ac:dyDescent="0.3">
      <c r="A3590" s="83" t="s">
        <v>44</v>
      </c>
      <c r="B3590" s="86">
        <v>44044</v>
      </c>
      <c r="C3590" s="4">
        <v>49</v>
      </c>
      <c r="D3590" s="4">
        <v>503</v>
      </c>
    </row>
    <row r="3591" spans="1:5" ht="15.75" thickBot="1" x14ac:dyDescent="0.3">
      <c r="A3591" s="83" t="s">
        <v>29</v>
      </c>
      <c r="B3591" s="86">
        <v>44044</v>
      </c>
      <c r="C3591" s="4">
        <v>78</v>
      </c>
      <c r="D3591" s="4">
        <v>1294</v>
      </c>
    </row>
    <row r="3592" spans="1:5" ht="15.75" thickBot="1" x14ac:dyDescent="0.3">
      <c r="A3592" s="83" t="s">
        <v>45</v>
      </c>
      <c r="B3592" s="86">
        <v>44044</v>
      </c>
      <c r="C3592" s="4">
        <v>2</v>
      </c>
      <c r="D3592" s="4">
        <v>46</v>
      </c>
    </row>
    <row r="3593" spans="1:5" ht="15.75" thickBot="1" x14ac:dyDescent="0.3">
      <c r="A3593" s="83" t="s">
        <v>46</v>
      </c>
      <c r="B3593" s="86">
        <v>44044</v>
      </c>
      <c r="C3593" s="4">
        <v>47</v>
      </c>
      <c r="D3593" s="4">
        <v>504</v>
      </c>
    </row>
    <row r="3594" spans="1:5" ht="15.75" thickBot="1" x14ac:dyDescent="0.3">
      <c r="A3594" s="96" t="s">
        <v>47</v>
      </c>
      <c r="B3594" s="76">
        <v>44044</v>
      </c>
      <c r="C3594" s="77">
        <v>20</v>
      </c>
      <c r="D3594" s="77">
        <v>224</v>
      </c>
      <c r="E3594" s="77"/>
    </row>
    <row r="3595" spans="1:5" x14ac:dyDescent="0.25">
      <c r="A3595" s="79" t="s">
        <v>22</v>
      </c>
      <c r="B3595" s="80">
        <v>44045</v>
      </c>
      <c r="C3595" s="81">
        <v>3797</v>
      </c>
      <c r="D3595" s="81"/>
      <c r="E3595" s="82">
        <f>5+3+15+14</f>
        <v>37</v>
      </c>
    </row>
    <row r="3596" spans="1:5" x14ac:dyDescent="0.25">
      <c r="A3596" s="83" t="s">
        <v>20</v>
      </c>
      <c r="B3596" s="28">
        <v>44045</v>
      </c>
      <c r="C3596" s="4">
        <v>971</v>
      </c>
      <c r="E3596" s="84">
        <v>7</v>
      </c>
    </row>
    <row r="3597" spans="1:5" x14ac:dyDescent="0.25">
      <c r="A3597" s="83" t="s">
        <v>35</v>
      </c>
      <c r="B3597" s="28">
        <v>44045</v>
      </c>
      <c r="C3597" s="4">
        <v>2</v>
      </c>
      <c r="E3597" s="84"/>
    </row>
    <row r="3598" spans="1:5" x14ac:dyDescent="0.25">
      <c r="A3598" s="83" t="s">
        <v>21</v>
      </c>
      <c r="B3598" s="28">
        <v>44045</v>
      </c>
      <c r="C3598" s="4">
        <v>33</v>
      </c>
      <c r="E3598" s="84">
        <v>1</v>
      </c>
    </row>
    <row r="3599" spans="1:5" x14ac:dyDescent="0.25">
      <c r="A3599" s="83" t="s">
        <v>36</v>
      </c>
      <c r="B3599" s="28">
        <v>44045</v>
      </c>
      <c r="C3599" s="4">
        <v>2</v>
      </c>
      <c r="E3599" s="84"/>
    </row>
    <row r="3600" spans="1:5" x14ac:dyDescent="0.25">
      <c r="A3600" s="83" t="s">
        <v>27</v>
      </c>
      <c r="B3600" s="28">
        <v>44045</v>
      </c>
      <c r="C3600" s="4">
        <v>87</v>
      </c>
      <c r="E3600" s="84">
        <v>1</v>
      </c>
    </row>
    <row r="3601" spans="1:5" x14ac:dyDescent="0.25">
      <c r="A3601" s="83" t="s">
        <v>37</v>
      </c>
      <c r="B3601" s="28">
        <v>44045</v>
      </c>
      <c r="C3601" s="4">
        <v>4</v>
      </c>
      <c r="E3601" s="84"/>
    </row>
    <row r="3602" spans="1:5" x14ac:dyDescent="0.25">
      <c r="A3602" s="83" t="s">
        <v>38</v>
      </c>
      <c r="B3602" s="28">
        <v>44045</v>
      </c>
      <c r="C3602" s="4">
        <v>20</v>
      </c>
      <c r="E3602" s="84"/>
    </row>
    <row r="3603" spans="1:5" x14ac:dyDescent="0.25">
      <c r="A3603" s="83" t="s">
        <v>48</v>
      </c>
      <c r="B3603" s="28">
        <v>44045</v>
      </c>
      <c r="C3603" s="4">
        <v>0</v>
      </c>
      <c r="E3603" s="84"/>
    </row>
    <row r="3604" spans="1:5" x14ac:dyDescent="0.25">
      <c r="A3604" s="83" t="s">
        <v>39</v>
      </c>
      <c r="B3604" s="28">
        <v>44045</v>
      </c>
      <c r="C3604" s="4">
        <v>38</v>
      </c>
      <c r="E3604" s="84"/>
    </row>
    <row r="3605" spans="1:5" x14ac:dyDescent="0.25">
      <c r="A3605" s="83" t="s">
        <v>40</v>
      </c>
      <c r="B3605" s="28">
        <v>44045</v>
      </c>
      <c r="C3605" s="4">
        <v>7</v>
      </c>
      <c r="E3605" s="84"/>
    </row>
    <row r="3606" spans="1:5" x14ac:dyDescent="0.25">
      <c r="A3606" s="83" t="s">
        <v>28</v>
      </c>
      <c r="B3606" s="28">
        <v>44045</v>
      </c>
      <c r="C3606" s="4">
        <v>7</v>
      </c>
      <c r="E3606" s="84"/>
    </row>
    <row r="3607" spans="1:5" x14ac:dyDescent="0.25">
      <c r="A3607" s="83" t="s">
        <v>24</v>
      </c>
      <c r="B3607" s="28">
        <v>44045</v>
      </c>
      <c r="C3607" s="4">
        <v>95</v>
      </c>
      <c r="E3607" s="84">
        <v>4</v>
      </c>
    </row>
    <row r="3608" spans="1:5" x14ac:dyDescent="0.25">
      <c r="A3608" s="83" t="s">
        <v>30</v>
      </c>
      <c r="B3608" s="28">
        <v>44045</v>
      </c>
      <c r="C3608" s="4">
        <v>6</v>
      </c>
      <c r="E3608" s="84"/>
    </row>
    <row r="3609" spans="1:5" x14ac:dyDescent="0.25">
      <c r="A3609" s="83" t="s">
        <v>26</v>
      </c>
      <c r="B3609" s="28">
        <v>44045</v>
      </c>
      <c r="C3609" s="4">
        <v>8</v>
      </c>
      <c r="E3609" s="84"/>
    </row>
    <row r="3610" spans="1:5" x14ac:dyDescent="0.25">
      <c r="A3610" s="83" t="s">
        <v>25</v>
      </c>
      <c r="B3610" s="28">
        <v>44045</v>
      </c>
      <c r="C3610" s="4">
        <v>56</v>
      </c>
      <c r="E3610" s="84"/>
    </row>
    <row r="3611" spans="1:5" x14ac:dyDescent="0.25">
      <c r="A3611" s="83" t="s">
        <v>41</v>
      </c>
      <c r="B3611" s="28">
        <v>44045</v>
      </c>
      <c r="C3611" s="4">
        <v>17</v>
      </c>
      <c r="E3611" s="84"/>
    </row>
    <row r="3612" spans="1:5" x14ac:dyDescent="0.25">
      <c r="A3612" s="83" t="s">
        <v>42</v>
      </c>
      <c r="B3612" s="28">
        <v>44045</v>
      </c>
      <c r="C3612" s="4">
        <v>0</v>
      </c>
      <c r="E3612" s="84"/>
    </row>
    <row r="3613" spans="1:5" x14ac:dyDescent="0.25">
      <c r="A3613" s="83" t="s">
        <v>43</v>
      </c>
      <c r="B3613" s="28">
        <v>44045</v>
      </c>
      <c r="C3613" s="4">
        <v>0</v>
      </c>
      <c r="E3613" s="84"/>
    </row>
    <row r="3614" spans="1:5" x14ac:dyDescent="0.25">
      <c r="A3614" s="83" t="s">
        <v>44</v>
      </c>
      <c r="B3614" s="28">
        <v>44045</v>
      </c>
      <c r="C3614" s="4">
        <v>18</v>
      </c>
      <c r="E3614" s="84"/>
    </row>
    <row r="3615" spans="1:5" x14ac:dyDescent="0.25">
      <c r="A3615" s="83" t="s">
        <v>29</v>
      </c>
      <c r="B3615" s="28">
        <v>44045</v>
      </c>
      <c r="C3615" s="4">
        <v>78</v>
      </c>
      <c r="E3615" s="84">
        <v>2</v>
      </c>
    </row>
    <row r="3616" spans="1:5" x14ac:dyDescent="0.25">
      <c r="A3616" s="83" t="s">
        <v>45</v>
      </c>
      <c r="B3616" s="28">
        <v>44045</v>
      </c>
      <c r="C3616" s="4">
        <v>0</v>
      </c>
      <c r="E3616" s="84"/>
    </row>
    <row r="3617" spans="1:5" x14ac:dyDescent="0.25">
      <c r="A3617" s="83" t="s">
        <v>46</v>
      </c>
      <c r="B3617" s="28">
        <v>44045</v>
      </c>
      <c r="C3617" s="4">
        <v>96</v>
      </c>
      <c r="E3617" s="84"/>
    </row>
    <row r="3618" spans="1:5" ht="15.75" thickBot="1" x14ac:dyDescent="0.3">
      <c r="A3618" s="96" t="s">
        <v>47</v>
      </c>
      <c r="B3618" s="76">
        <v>44045</v>
      </c>
      <c r="C3618" s="77">
        <v>34</v>
      </c>
      <c r="D3618" s="77"/>
      <c r="E3618" s="97"/>
    </row>
    <row r="3619" spans="1:5" x14ac:dyDescent="0.25">
      <c r="A3619" s="79" t="s">
        <v>22</v>
      </c>
      <c r="B3619" s="80">
        <v>44046</v>
      </c>
      <c r="C3619" s="81">
        <v>3158</v>
      </c>
      <c r="D3619" s="81"/>
      <c r="E3619" s="82">
        <f>4+4+45+41</f>
        <v>94</v>
      </c>
    </row>
    <row r="3620" spans="1:5" x14ac:dyDescent="0.25">
      <c r="A3620" s="83" t="s">
        <v>20</v>
      </c>
      <c r="B3620" s="28">
        <v>44046</v>
      </c>
      <c r="C3620" s="4">
        <v>1051</v>
      </c>
      <c r="E3620" s="84">
        <f>3+24+24</f>
        <v>51</v>
      </c>
    </row>
    <row r="3621" spans="1:5" x14ac:dyDescent="0.25">
      <c r="A3621" s="83" t="s">
        <v>35</v>
      </c>
      <c r="B3621" s="28">
        <v>44046</v>
      </c>
      <c r="C3621" s="4">
        <v>2</v>
      </c>
      <c r="E3621" s="84"/>
    </row>
    <row r="3622" spans="1:5" x14ac:dyDescent="0.25">
      <c r="A3622" s="83" t="s">
        <v>21</v>
      </c>
      <c r="B3622" s="28">
        <v>44046</v>
      </c>
      <c r="C3622" s="4">
        <v>31</v>
      </c>
      <c r="E3622" s="84">
        <f>1+2+3</f>
        <v>6</v>
      </c>
    </row>
    <row r="3623" spans="1:5" x14ac:dyDescent="0.25">
      <c r="A3623" s="83" t="s">
        <v>36</v>
      </c>
      <c r="B3623" s="28">
        <v>44046</v>
      </c>
      <c r="C3623" s="4">
        <v>5</v>
      </c>
      <c r="E3623" s="84"/>
    </row>
    <row r="3624" spans="1:5" x14ac:dyDescent="0.25">
      <c r="A3624" s="83" t="s">
        <v>27</v>
      </c>
      <c r="B3624" s="28">
        <v>44046</v>
      </c>
      <c r="C3624" s="4">
        <v>133</v>
      </c>
      <c r="E3624" s="84"/>
    </row>
    <row r="3625" spans="1:5" x14ac:dyDescent="0.25">
      <c r="A3625" s="83" t="s">
        <v>37</v>
      </c>
      <c r="B3625" s="28">
        <v>44046</v>
      </c>
      <c r="C3625" s="4">
        <v>-2</v>
      </c>
      <c r="E3625" s="84"/>
    </row>
    <row r="3626" spans="1:5" x14ac:dyDescent="0.25">
      <c r="A3626" s="83" t="s">
        <v>38</v>
      </c>
      <c r="B3626" s="28">
        <v>44046</v>
      </c>
      <c r="C3626" s="4">
        <v>29</v>
      </c>
      <c r="E3626" s="84">
        <v>2</v>
      </c>
    </row>
    <row r="3627" spans="1:5" x14ac:dyDescent="0.25">
      <c r="A3627" s="83" t="s">
        <v>48</v>
      </c>
      <c r="B3627" s="28">
        <v>44046</v>
      </c>
      <c r="C3627" s="4">
        <v>2</v>
      </c>
      <c r="E3627" s="84"/>
    </row>
    <row r="3628" spans="1:5" x14ac:dyDescent="0.25">
      <c r="A3628" s="83" t="s">
        <v>39</v>
      </c>
      <c r="B3628" s="28">
        <v>44046</v>
      </c>
      <c r="C3628" s="4">
        <v>102</v>
      </c>
      <c r="E3628" s="84"/>
    </row>
    <row r="3629" spans="1:5" x14ac:dyDescent="0.25">
      <c r="A3629" s="83" t="s">
        <v>40</v>
      </c>
      <c r="B3629" s="28">
        <v>44046</v>
      </c>
      <c r="C3629" s="4">
        <v>5</v>
      </c>
      <c r="E3629" s="84"/>
    </row>
    <row r="3630" spans="1:5" x14ac:dyDescent="0.25">
      <c r="A3630" s="83" t="s">
        <v>28</v>
      </c>
      <c r="B3630" s="28">
        <v>44046</v>
      </c>
      <c r="C3630" s="4">
        <v>5</v>
      </c>
      <c r="E3630" s="84"/>
    </row>
    <row r="3631" spans="1:5" x14ac:dyDescent="0.25">
      <c r="A3631" s="83" t="s">
        <v>24</v>
      </c>
      <c r="B3631" s="28">
        <v>44046</v>
      </c>
      <c r="C3631" s="4">
        <v>79</v>
      </c>
      <c r="E3631" s="84">
        <f>3+3</f>
        <v>6</v>
      </c>
    </row>
    <row r="3632" spans="1:5" x14ac:dyDescent="0.25">
      <c r="A3632" s="83" t="s">
        <v>30</v>
      </c>
      <c r="B3632" s="28">
        <v>44046</v>
      </c>
      <c r="C3632" s="4">
        <v>-4</v>
      </c>
      <c r="E3632" s="84"/>
    </row>
    <row r="3633" spans="1:5" x14ac:dyDescent="0.25">
      <c r="A3633" s="83" t="s">
        <v>26</v>
      </c>
      <c r="B3633" s="28">
        <v>44046</v>
      </c>
      <c r="C3633" s="4">
        <v>21</v>
      </c>
      <c r="E3633" s="84">
        <f>2</f>
        <v>2</v>
      </c>
    </row>
    <row r="3634" spans="1:5" x14ac:dyDescent="0.25">
      <c r="A3634" s="83" t="s">
        <v>25</v>
      </c>
      <c r="B3634" s="28">
        <v>44046</v>
      </c>
      <c r="C3634" s="4">
        <v>63</v>
      </c>
      <c r="E3634" s="84">
        <v>3</v>
      </c>
    </row>
    <row r="3635" spans="1:5" x14ac:dyDescent="0.25">
      <c r="A3635" s="83" t="s">
        <v>41</v>
      </c>
      <c r="B3635" s="28">
        <v>44046</v>
      </c>
      <c r="C3635" s="4">
        <v>1</v>
      </c>
      <c r="E3635" s="84"/>
    </row>
    <row r="3636" spans="1:5" x14ac:dyDescent="0.25">
      <c r="A3636" s="83" t="s">
        <v>42</v>
      </c>
      <c r="B3636" s="28">
        <v>44046</v>
      </c>
      <c r="C3636" s="4">
        <v>2</v>
      </c>
      <c r="E3636" s="84"/>
    </row>
    <row r="3637" spans="1:5" x14ac:dyDescent="0.25">
      <c r="A3637" s="83" t="s">
        <v>43</v>
      </c>
      <c r="B3637" s="28">
        <v>44046</v>
      </c>
      <c r="C3637" s="4">
        <v>-2</v>
      </c>
      <c r="E3637" s="84"/>
    </row>
    <row r="3638" spans="1:5" x14ac:dyDescent="0.25">
      <c r="A3638" s="83" t="s">
        <v>44</v>
      </c>
      <c r="B3638" s="28">
        <v>44046</v>
      </c>
      <c r="C3638" s="4">
        <v>27</v>
      </c>
      <c r="E3638" s="84"/>
    </row>
    <row r="3639" spans="1:5" x14ac:dyDescent="0.25">
      <c r="A3639" s="83" t="s">
        <v>29</v>
      </c>
      <c r="B3639" s="28">
        <v>44046</v>
      </c>
      <c r="C3639" s="4">
        <v>63</v>
      </c>
      <c r="E3639" s="84">
        <v>1</v>
      </c>
    </row>
    <row r="3640" spans="1:5" x14ac:dyDescent="0.25">
      <c r="A3640" s="83" t="s">
        <v>45</v>
      </c>
      <c r="B3640" s="28">
        <v>44046</v>
      </c>
      <c r="C3640" s="4">
        <v>1</v>
      </c>
      <c r="E3640" s="84"/>
    </row>
    <row r="3641" spans="1:5" x14ac:dyDescent="0.25">
      <c r="A3641" s="83" t="s">
        <v>46</v>
      </c>
      <c r="B3641" s="28">
        <v>44046</v>
      </c>
      <c r="C3641" s="4">
        <v>44</v>
      </c>
      <c r="E3641" s="84"/>
    </row>
    <row r="3642" spans="1:5" ht="15.75" thickBot="1" x14ac:dyDescent="0.3">
      <c r="A3642" s="96" t="s">
        <v>47</v>
      </c>
      <c r="B3642" s="76">
        <v>44046</v>
      </c>
      <c r="C3642" s="77">
        <v>8</v>
      </c>
      <c r="D3642" s="77"/>
      <c r="E3642" s="97"/>
    </row>
    <row r="3643" spans="1:5" x14ac:dyDescent="0.25">
      <c r="A3643" s="79" t="s">
        <v>22</v>
      </c>
      <c r="B3643" s="80">
        <v>44047</v>
      </c>
      <c r="C3643" s="81">
        <v>4337</v>
      </c>
      <c r="D3643" s="81">
        <v>129451</v>
      </c>
      <c r="E3643" s="82">
        <f>77+14+21</f>
        <v>112</v>
      </c>
    </row>
    <row r="3644" spans="1:5" x14ac:dyDescent="0.25">
      <c r="A3644" s="83" t="s">
        <v>20</v>
      </c>
      <c r="B3644" s="28">
        <v>44047</v>
      </c>
      <c r="C3644" s="4">
        <v>1371</v>
      </c>
      <c r="D3644" s="4">
        <v>64069</v>
      </c>
      <c r="E3644" s="84">
        <f>18+13+7+7</f>
        <v>45</v>
      </c>
    </row>
    <row r="3645" spans="1:5" x14ac:dyDescent="0.25">
      <c r="A3645" s="83" t="s">
        <v>35</v>
      </c>
      <c r="B3645" s="28">
        <v>44047</v>
      </c>
      <c r="C3645" s="4">
        <v>-2</v>
      </c>
      <c r="D3645" s="4">
        <v>63</v>
      </c>
      <c r="E3645" s="84"/>
    </row>
    <row r="3646" spans="1:5" x14ac:dyDescent="0.25">
      <c r="A3646" s="83" t="s">
        <v>21</v>
      </c>
      <c r="B3646" s="28">
        <v>44047</v>
      </c>
      <c r="C3646" s="4">
        <v>53</v>
      </c>
      <c r="D3646" s="4">
        <v>3755</v>
      </c>
      <c r="E3646" s="84">
        <v>3</v>
      </c>
    </row>
    <row r="3647" spans="1:5" x14ac:dyDescent="0.25">
      <c r="A3647" s="83" t="s">
        <v>36</v>
      </c>
      <c r="B3647" s="28">
        <v>44047</v>
      </c>
      <c r="C3647" s="4">
        <v>1</v>
      </c>
      <c r="D3647" s="4">
        <v>293</v>
      </c>
      <c r="E3647" s="84"/>
    </row>
    <row r="3648" spans="1:5" x14ac:dyDescent="0.25">
      <c r="A3648" s="83" t="s">
        <v>27</v>
      </c>
      <c r="B3648" s="28">
        <v>44047</v>
      </c>
      <c r="C3648" s="4">
        <v>147</v>
      </c>
      <c r="D3648" s="4">
        <v>2714</v>
      </c>
      <c r="E3648" s="84">
        <v>1</v>
      </c>
    </row>
    <row r="3649" spans="1:5" x14ac:dyDescent="0.25">
      <c r="A3649" s="83" t="s">
        <v>37</v>
      </c>
      <c r="B3649" s="28">
        <v>44047</v>
      </c>
      <c r="C3649" s="4">
        <v>-4</v>
      </c>
      <c r="D3649" s="4">
        <v>191</v>
      </c>
      <c r="E3649" s="84">
        <v>1</v>
      </c>
    </row>
    <row r="3650" spans="1:5" x14ac:dyDescent="0.25">
      <c r="A3650" s="83" t="s">
        <v>38</v>
      </c>
      <c r="B3650" s="28">
        <v>44047</v>
      </c>
      <c r="C3650" s="4">
        <v>22</v>
      </c>
      <c r="D3650" s="4">
        <v>898</v>
      </c>
      <c r="E3650" s="84"/>
    </row>
    <row r="3651" spans="1:5" x14ac:dyDescent="0.25">
      <c r="A3651" s="83" t="s">
        <v>48</v>
      </c>
      <c r="B3651" s="28">
        <v>44047</v>
      </c>
      <c r="C3651" s="4">
        <v>1</v>
      </c>
      <c r="D3651" s="4">
        <v>82</v>
      </c>
      <c r="E3651" s="84"/>
    </row>
    <row r="3652" spans="1:5" x14ac:dyDescent="0.25">
      <c r="A3652" s="83" t="s">
        <v>39</v>
      </c>
      <c r="B3652" s="28">
        <v>44047</v>
      </c>
      <c r="C3652" s="4">
        <v>269</v>
      </c>
      <c r="D3652" s="4">
        <v>2750</v>
      </c>
      <c r="E3652" s="84"/>
    </row>
    <row r="3653" spans="1:5" x14ac:dyDescent="0.25">
      <c r="A3653" s="83" t="s">
        <v>40</v>
      </c>
      <c r="B3653" s="28">
        <v>44047</v>
      </c>
      <c r="C3653" s="4">
        <v>29</v>
      </c>
      <c r="D3653" s="4">
        <v>159</v>
      </c>
      <c r="E3653" s="84"/>
    </row>
    <row r="3654" spans="1:5" x14ac:dyDescent="0.25">
      <c r="A3654" s="83" t="s">
        <v>28</v>
      </c>
      <c r="B3654" s="28">
        <v>44047</v>
      </c>
      <c r="C3654" s="4">
        <v>29</v>
      </c>
      <c r="D3654" s="4">
        <v>381</v>
      </c>
      <c r="E3654" s="84"/>
    </row>
    <row r="3655" spans="1:5" x14ac:dyDescent="0.25">
      <c r="A3655" s="83" t="s">
        <v>24</v>
      </c>
      <c r="B3655" s="28">
        <v>44047</v>
      </c>
      <c r="C3655" s="4">
        <v>106</v>
      </c>
      <c r="D3655" s="4">
        <v>1579</v>
      </c>
      <c r="E3655" s="84">
        <v>2</v>
      </c>
    </row>
    <row r="3656" spans="1:5" x14ac:dyDescent="0.25">
      <c r="A3656" s="83" t="s">
        <v>30</v>
      </c>
      <c r="B3656" s="28">
        <v>44047</v>
      </c>
      <c r="C3656" s="4">
        <v>-1</v>
      </c>
      <c r="D3656" s="4">
        <v>51</v>
      </c>
      <c r="E3656" s="84"/>
    </row>
    <row r="3657" spans="1:5" x14ac:dyDescent="0.25">
      <c r="A3657" s="83" t="s">
        <v>26</v>
      </c>
      <c r="B3657" s="28">
        <v>44047</v>
      </c>
      <c r="C3657" s="4">
        <v>18</v>
      </c>
      <c r="D3657" s="4">
        <v>1242</v>
      </c>
      <c r="E3657" s="84"/>
    </row>
    <row r="3658" spans="1:5" x14ac:dyDescent="0.25">
      <c r="A3658" s="83" t="s">
        <v>25</v>
      </c>
      <c r="B3658" s="28">
        <v>44047</v>
      </c>
      <c r="C3658" s="4">
        <v>197</v>
      </c>
      <c r="D3658" s="4">
        <v>2323</v>
      </c>
      <c r="E3658" s="84">
        <v>2</v>
      </c>
    </row>
    <row r="3659" spans="1:5" x14ac:dyDescent="0.25">
      <c r="A3659" s="83" t="s">
        <v>41</v>
      </c>
      <c r="B3659" s="28">
        <v>44047</v>
      </c>
      <c r="C3659" s="4">
        <v>42</v>
      </c>
      <c r="D3659" s="4">
        <v>341</v>
      </c>
      <c r="E3659" s="84"/>
    </row>
    <row r="3660" spans="1:5" x14ac:dyDescent="0.25">
      <c r="A3660" s="83" t="s">
        <v>42</v>
      </c>
      <c r="B3660" s="28">
        <v>44047</v>
      </c>
      <c r="C3660" s="4">
        <v>0</v>
      </c>
      <c r="D3660" s="4">
        <v>22</v>
      </c>
      <c r="E3660" s="84"/>
    </row>
    <row r="3661" spans="1:5" x14ac:dyDescent="0.25">
      <c r="A3661" s="83" t="s">
        <v>43</v>
      </c>
      <c r="B3661" s="28">
        <v>44047</v>
      </c>
      <c r="C3661" s="4">
        <v>5</v>
      </c>
      <c r="D3661" s="4">
        <v>31</v>
      </c>
      <c r="E3661" s="84"/>
    </row>
    <row r="3662" spans="1:5" x14ac:dyDescent="0.25">
      <c r="A3662" s="83" t="s">
        <v>44</v>
      </c>
      <c r="B3662" s="28">
        <v>44047</v>
      </c>
      <c r="C3662" s="4">
        <v>16</v>
      </c>
      <c r="D3662" s="4">
        <v>564</v>
      </c>
      <c r="E3662" s="84"/>
    </row>
    <row r="3663" spans="1:5" x14ac:dyDescent="0.25">
      <c r="A3663" s="83" t="s">
        <v>29</v>
      </c>
      <c r="B3663" s="28">
        <v>44047</v>
      </c>
      <c r="C3663" s="4">
        <v>101</v>
      </c>
      <c r="D3663" s="4">
        <v>1536</v>
      </c>
      <c r="E3663" s="84"/>
    </row>
    <row r="3664" spans="1:5" x14ac:dyDescent="0.25">
      <c r="A3664" s="83" t="s">
        <v>45</v>
      </c>
      <c r="B3664" s="28">
        <v>44047</v>
      </c>
      <c r="C3664" s="4">
        <v>1</v>
      </c>
      <c r="D3664" s="4">
        <v>48</v>
      </c>
      <c r="E3664" s="84"/>
    </row>
    <row r="3665" spans="1:5" x14ac:dyDescent="0.25">
      <c r="A3665" s="83" t="s">
        <v>46</v>
      </c>
      <c r="B3665" s="28">
        <v>44047</v>
      </c>
      <c r="C3665" s="4">
        <v>58</v>
      </c>
      <c r="D3665" s="4">
        <v>702</v>
      </c>
      <c r="E3665" s="84"/>
    </row>
    <row r="3666" spans="1:5" ht="15.75" thickBot="1" x14ac:dyDescent="0.3">
      <c r="A3666" s="85" t="s">
        <v>47</v>
      </c>
      <c r="B3666" s="86">
        <v>44047</v>
      </c>
      <c r="C3666" s="87">
        <v>24</v>
      </c>
      <c r="D3666" s="87">
        <v>290</v>
      </c>
      <c r="E3666" s="88"/>
    </row>
    <row r="3667" spans="1:5" x14ac:dyDescent="0.25">
      <c r="A3667" s="79" t="s">
        <v>22</v>
      </c>
      <c r="B3667" s="118">
        <v>44048</v>
      </c>
      <c r="C3667" s="78">
        <v>4676</v>
      </c>
      <c r="D3667" s="78"/>
      <c r="E3667" s="78">
        <f>12+12+34+26</f>
        <v>84</v>
      </c>
    </row>
    <row r="3668" spans="1:5" x14ac:dyDescent="0.25">
      <c r="A3668" s="83" t="s">
        <v>20</v>
      </c>
      <c r="B3668" s="118">
        <v>44048</v>
      </c>
      <c r="C3668" s="4">
        <v>1467</v>
      </c>
      <c r="E3668" s="4">
        <f>1+1+16+14</f>
        <v>32</v>
      </c>
    </row>
    <row r="3669" spans="1:5" x14ac:dyDescent="0.25">
      <c r="A3669" s="83" t="s">
        <v>35</v>
      </c>
      <c r="B3669" s="118">
        <v>44048</v>
      </c>
      <c r="C3669" s="4">
        <v>-2</v>
      </c>
    </row>
    <row r="3670" spans="1:5" x14ac:dyDescent="0.25">
      <c r="A3670" s="83" t="s">
        <v>21</v>
      </c>
      <c r="B3670" s="118">
        <v>44048</v>
      </c>
      <c r="C3670" s="4">
        <v>70</v>
      </c>
      <c r="E3670" s="4">
        <v>2</v>
      </c>
    </row>
    <row r="3671" spans="1:5" x14ac:dyDescent="0.25">
      <c r="A3671" s="83" t="s">
        <v>36</v>
      </c>
      <c r="B3671" s="118">
        <v>44048</v>
      </c>
      <c r="C3671" s="4">
        <v>9</v>
      </c>
    </row>
    <row r="3672" spans="1:5" x14ac:dyDescent="0.25">
      <c r="A3672" s="83" t="s">
        <v>27</v>
      </c>
      <c r="B3672" s="118">
        <v>44048</v>
      </c>
      <c r="C3672" s="4">
        <v>137</v>
      </c>
      <c r="E3672" s="4">
        <v>2</v>
      </c>
    </row>
    <row r="3673" spans="1:5" x14ac:dyDescent="0.25">
      <c r="A3673" s="83" t="s">
        <v>37</v>
      </c>
      <c r="B3673" s="118">
        <v>44048</v>
      </c>
      <c r="C3673" s="4">
        <v>5</v>
      </c>
    </row>
    <row r="3674" spans="1:5" x14ac:dyDescent="0.25">
      <c r="A3674" s="83" t="s">
        <v>38</v>
      </c>
      <c r="B3674" s="118">
        <v>44048</v>
      </c>
      <c r="C3674" s="4">
        <v>42</v>
      </c>
      <c r="E3674" s="4">
        <v>2</v>
      </c>
    </row>
    <row r="3675" spans="1:5" x14ac:dyDescent="0.25">
      <c r="A3675" s="83" t="s">
        <v>48</v>
      </c>
      <c r="B3675" s="118">
        <v>44048</v>
      </c>
      <c r="C3675" s="4">
        <v>-2</v>
      </c>
    </row>
    <row r="3676" spans="1:5" x14ac:dyDescent="0.25">
      <c r="A3676" s="83" t="s">
        <v>39</v>
      </c>
      <c r="B3676" s="118">
        <v>44048</v>
      </c>
      <c r="C3676" s="4">
        <v>135</v>
      </c>
    </row>
    <row r="3677" spans="1:5" x14ac:dyDescent="0.25">
      <c r="A3677" s="83" t="s">
        <v>40</v>
      </c>
      <c r="B3677" s="118">
        <v>44048</v>
      </c>
      <c r="C3677" s="4">
        <v>6</v>
      </c>
    </row>
    <row r="3678" spans="1:5" x14ac:dyDescent="0.25">
      <c r="A3678" s="83" t="s">
        <v>28</v>
      </c>
      <c r="B3678" s="118">
        <v>44048</v>
      </c>
      <c r="C3678" s="4">
        <v>27</v>
      </c>
    </row>
    <row r="3679" spans="1:5" x14ac:dyDescent="0.25">
      <c r="A3679" s="83" t="s">
        <v>24</v>
      </c>
      <c r="B3679" s="118">
        <v>44048</v>
      </c>
      <c r="C3679" s="4">
        <v>98</v>
      </c>
      <c r="E3679" s="4">
        <v>1</v>
      </c>
    </row>
    <row r="3680" spans="1:5" x14ac:dyDescent="0.25">
      <c r="A3680" s="83" t="s">
        <v>30</v>
      </c>
      <c r="B3680" s="118">
        <v>44048</v>
      </c>
      <c r="C3680" s="4">
        <v>0</v>
      </c>
    </row>
    <row r="3681" spans="1:5" x14ac:dyDescent="0.25">
      <c r="A3681" s="83" t="s">
        <v>26</v>
      </c>
      <c r="B3681" s="118">
        <v>44048</v>
      </c>
      <c r="C3681" s="4">
        <v>81</v>
      </c>
      <c r="E3681" s="4">
        <f>1+1</f>
        <v>2</v>
      </c>
    </row>
    <row r="3682" spans="1:5" x14ac:dyDescent="0.25">
      <c r="A3682" s="83" t="s">
        <v>25</v>
      </c>
      <c r="B3682" s="118">
        <v>44048</v>
      </c>
      <c r="C3682" s="4">
        <v>121</v>
      </c>
    </row>
    <row r="3683" spans="1:5" x14ac:dyDescent="0.25">
      <c r="A3683" s="83" t="s">
        <v>41</v>
      </c>
      <c r="B3683" s="118">
        <v>44048</v>
      </c>
      <c r="C3683" s="4">
        <v>34</v>
      </c>
    </row>
    <row r="3684" spans="1:5" x14ac:dyDescent="0.25">
      <c r="A3684" s="83" t="s">
        <v>42</v>
      </c>
      <c r="B3684" s="118">
        <v>44048</v>
      </c>
      <c r="C3684" s="4">
        <v>1</v>
      </c>
    </row>
    <row r="3685" spans="1:5" x14ac:dyDescent="0.25">
      <c r="A3685" s="83" t="s">
        <v>43</v>
      </c>
      <c r="B3685" s="118">
        <v>44048</v>
      </c>
      <c r="C3685" s="4">
        <v>2</v>
      </c>
    </row>
    <row r="3686" spans="1:5" x14ac:dyDescent="0.25">
      <c r="A3686" s="83" t="s">
        <v>44</v>
      </c>
      <c r="B3686" s="118">
        <v>44048</v>
      </c>
      <c r="C3686" s="4">
        <v>50</v>
      </c>
    </row>
    <row r="3687" spans="1:5" x14ac:dyDescent="0.25">
      <c r="A3687" s="83" t="s">
        <v>29</v>
      </c>
      <c r="B3687" s="118">
        <v>44048</v>
      </c>
      <c r="C3687" s="4">
        <v>101</v>
      </c>
      <c r="E3687" s="4">
        <f>1+1</f>
        <v>2</v>
      </c>
    </row>
    <row r="3688" spans="1:5" x14ac:dyDescent="0.25">
      <c r="A3688" s="83" t="s">
        <v>45</v>
      </c>
      <c r="B3688" s="118">
        <v>44048</v>
      </c>
      <c r="C3688" s="4">
        <v>18</v>
      </c>
    </row>
    <row r="3689" spans="1:5" x14ac:dyDescent="0.25">
      <c r="A3689" s="83" t="s">
        <v>46</v>
      </c>
      <c r="B3689" s="118">
        <v>44048</v>
      </c>
      <c r="C3689" s="4">
        <v>43</v>
      </c>
    </row>
    <row r="3690" spans="1:5" ht="15.75" thickBot="1" x14ac:dyDescent="0.3">
      <c r="A3690" s="85" t="s">
        <v>47</v>
      </c>
      <c r="B3690" s="118">
        <v>44048</v>
      </c>
      <c r="C3690" s="4">
        <v>28</v>
      </c>
    </row>
    <row r="3691" spans="1:5" x14ac:dyDescent="0.25">
      <c r="A3691" s="79" t="s">
        <v>22</v>
      </c>
      <c r="B3691" s="118">
        <v>44049</v>
      </c>
      <c r="E3691" s="4">
        <f>15+6</f>
        <v>21</v>
      </c>
    </row>
    <row r="3692" spans="1:5" x14ac:dyDescent="0.25">
      <c r="A3692" s="83" t="s">
        <v>20</v>
      </c>
      <c r="B3692" s="118">
        <v>44049</v>
      </c>
      <c r="E3692" s="4">
        <f>3+1</f>
        <v>4</v>
      </c>
    </row>
    <row r="3693" spans="1:5" x14ac:dyDescent="0.25">
      <c r="A3693" s="83" t="s">
        <v>35</v>
      </c>
      <c r="B3693" s="118">
        <v>44049</v>
      </c>
    </row>
    <row r="3694" spans="1:5" x14ac:dyDescent="0.25">
      <c r="A3694" s="83" t="s">
        <v>21</v>
      </c>
      <c r="B3694" s="118">
        <v>44049</v>
      </c>
      <c r="E3694" s="4">
        <f>1</f>
        <v>1</v>
      </c>
    </row>
    <row r="3695" spans="1:5" x14ac:dyDescent="0.25">
      <c r="A3695" s="83" t="s">
        <v>36</v>
      </c>
      <c r="B3695" s="118">
        <v>44049</v>
      </c>
    </row>
    <row r="3696" spans="1:5" x14ac:dyDescent="0.25">
      <c r="A3696" s="83" t="s">
        <v>27</v>
      </c>
      <c r="B3696" s="118">
        <v>44049</v>
      </c>
    </row>
    <row r="3697" spans="1:5" x14ac:dyDescent="0.25">
      <c r="A3697" s="83" t="s">
        <v>37</v>
      </c>
      <c r="B3697" s="118">
        <v>44049</v>
      </c>
    </row>
    <row r="3698" spans="1:5" x14ac:dyDescent="0.25">
      <c r="A3698" s="83" t="s">
        <v>38</v>
      </c>
      <c r="B3698" s="118">
        <v>44049</v>
      </c>
    </row>
    <row r="3699" spans="1:5" x14ac:dyDescent="0.25">
      <c r="A3699" s="83" t="s">
        <v>48</v>
      </c>
      <c r="B3699" s="118">
        <v>44049</v>
      </c>
    </row>
    <row r="3700" spans="1:5" x14ac:dyDescent="0.25">
      <c r="A3700" s="83" t="s">
        <v>39</v>
      </c>
      <c r="B3700" s="118">
        <v>44049</v>
      </c>
    </row>
    <row r="3701" spans="1:5" x14ac:dyDescent="0.25">
      <c r="A3701" s="83" t="s">
        <v>40</v>
      </c>
      <c r="B3701" s="118">
        <v>44049</v>
      </c>
    </row>
    <row r="3702" spans="1:5" x14ac:dyDescent="0.25">
      <c r="A3702" s="83" t="s">
        <v>28</v>
      </c>
      <c r="B3702" s="118">
        <v>44049</v>
      </c>
    </row>
    <row r="3703" spans="1:5" x14ac:dyDescent="0.25">
      <c r="A3703" s="83" t="s">
        <v>24</v>
      </c>
      <c r="B3703" s="118">
        <v>44049</v>
      </c>
    </row>
    <row r="3704" spans="1:5" x14ac:dyDescent="0.25">
      <c r="A3704" s="83" t="s">
        <v>30</v>
      </c>
      <c r="B3704" s="118">
        <v>44049</v>
      </c>
    </row>
    <row r="3705" spans="1:5" x14ac:dyDescent="0.25">
      <c r="A3705" s="83" t="s">
        <v>26</v>
      </c>
      <c r="B3705" s="118">
        <v>44049</v>
      </c>
      <c r="E3705" s="4">
        <v>1</v>
      </c>
    </row>
    <row r="3706" spans="1:5" x14ac:dyDescent="0.25">
      <c r="A3706" s="83" t="s">
        <v>25</v>
      </c>
      <c r="B3706" s="118">
        <v>44049</v>
      </c>
    </row>
    <row r="3707" spans="1:5" x14ac:dyDescent="0.25">
      <c r="A3707" s="83" t="s">
        <v>41</v>
      </c>
      <c r="B3707" s="118">
        <v>44049</v>
      </c>
    </row>
    <row r="3708" spans="1:5" x14ac:dyDescent="0.25">
      <c r="A3708" s="83" t="s">
        <v>42</v>
      </c>
      <c r="B3708" s="118">
        <v>44049</v>
      </c>
    </row>
    <row r="3709" spans="1:5" x14ac:dyDescent="0.25">
      <c r="A3709" s="83" t="s">
        <v>43</v>
      </c>
      <c r="B3709" s="118">
        <v>44049</v>
      </c>
    </row>
    <row r="3710" spans="1:5" x14ac:dyDescent="0.25">
      <c r="A3710" s="83" t="s">
        <v>44</v>
      </c>
      <c r="B3710" s="118">
        <v>44049</v>
      </c>
    </row>
    <row r="3711" spans="1:5" x14ac:dyDescent="0.25">
      <c r="A3711" s="83" t="s">
        <v>29</v>
      </c>
      <c r="B3711" s="118">
        <v>44049</v>
      </c>
    </row>
    <row r="3712" spans="1:5" x14ac:dyDescent="0.25">
      <c r="A3712" s="83" t="s">
        <v>45</v>
      </c>
      <c r="B3712" s="118">
        <v>44049</v>
      </c>
    </row>
    <row r="3713" spans="1:5" x14ac:dyDescent="0.25">
      <c r="A3713" s="83" t="s">
        <v>46</v>
      </c>
      <c r="B3713" s="118">
        <v>44049</v>
      </c>
      <c r="E3713" s="4">
        <f>1+2</f>
        <v>3</v>
      </c>
    </row>
    <row r="3714" spans="1:5" ht="15.75" thickBot="1" x14ac:dyDescent="0.3">
      <c r="A3714" s="85" t="s">
        <v>47</v>
      </c>
      <c r="B3714" s="118">
        <v>44049</v>
      </c>
      <c r="E3714" s="4">
        <f>1</f>
        <v>1</v>
      </c>
    </row>
  </sheetData>
  <autoFilter ref="A1:H3498"/>
  <sortState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 t="shared" ref="C152:C154" si="1"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ref="M152:M156" si="2">G152/(C152-E152-F152)</f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 t="shared" si="1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2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 t="shared" si="1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2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2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2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workbookViewId="0">
      <pane ySplit="1" topLeftCell="A144" activePane="bottomLeft" state="frozen"/>
      <selection pane="bottomLeft" activeCell="C164" sqref="C164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>B161*100/C161</f>
        <v>1794.8717948717949</v>
      </c>
    </row>
    <row r="162" spans="1:5" x14ac:dyDescent="0.25">
      <c r="A162" s="72" t="s">
        <v>174</v>
      </c>
    </row>
    <row r="163" spans="1:5" x14ac:dyDescent="0.25">
      <c r="A163" s="72" t="s">
        <v>162</v>
      </c>
    </row>
    <row r="164" spans="1:5" x14ac:dyDescent="0.25">
      <c r="A164" s="72" t="s">
        <v>163</v>
      </c>
      <c r="B164" s="6">
        <v>1024</v>
      </c>
    </row>
  </sheetData>
  <autoFilter ref="A1:B116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19"/>
      <c r="E142" s="120"/>
      <c r="F142" s="120"/>
      <c r="G142" s="121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/>
  <sortState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opLeftCell="A137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POBLAC_AMBA</vt:lpstr>
      <vt:lpstr>Hoja1</vt:lpstr>
      <vt:lpstr>UTI</vt:lpstr>
      <vt:lpstr>BD</vt:lpstr>
      <vt:lpstr>MOVIL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FacCsSalud</cp:lastModifiedBy>
  <dcterms:created xsi:type="dcterms:W3CDTF">2020-06-08T11:08:34Z</dcterms:created>
  <dcterms:modified xsi:type="dcterms:W3CDTF">2020-08-06T16:35:49Z</dcterms:modified>
</cp:coreProperties>
</file>