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2E1F7280-60CE-4038-8E75-AFD25CF3DE71}" xr6:coauthVersionLast="45" xr6:coauthVersionMax="45" xr10:uidLastSave="{00000000-0000-0000-0000-000000000000}"/>
  <bookViews>
    <workbookView xWindow="10020" yWindow="690" windowWidth="9630" windowHeight="10440" tabRatio="769" xr2:uid="{00000000-000D-0000-FFFF-FFFF00000000}"/>
  </bookViews>
  <sheets>
    <sheet name="CASOS1" sheetId="31" r:id="rId1"/>
    <sheet name="TOTALES" sheetId="55" r:id="rId2"/>
    <sheet name="ALTAS" sheetId="4" r:id="rId3"/>
    <sheet name="LOCALIDADES" sheetId="33" r:id="rId4"/>
    <sheet name="ER" sheetId="5" r:id="rId5"/>
    <sheet name="Hoja1" sheetId="56" r:id="rId6"/>
    <sheet name="DIA" sheetId="46" r:id="rId7"/>
    <sheet name="FALLE" sheetId="15" r:id="rId8"/>
    <sheet name="UTI" sheetId="48" r:id="rId9"/>
    <sheet name="Hoja12" sheetId="49" r:id="rId10"/>
    <sheet name="entre_rios_casos" sheetId="54" r:id="rId11"/>
  </sheets>
  <definedNames>
    <definedName name="_xlnm._FilterDatabase" localSheetId="0" hidden="1">CASOS1!$A$1:$D$790</definedName>
  </definedNames>
  <calcPr calcId="181029"/>
</workbook>
</file>

<file path=xl/calcChain.xml><?xml version="1.0" encoding="utf-8"?>
<calcChain xmlns="http://schemas.openxmlformats.org/spreadsheetml/2006/main">
  <c r="F183" i="55" l="1"/>
  <c r="G183" i="55" s="1"/>
  <c r="D183" i="55"/>
  <c r="E183" i="55" s="1"/>
  <c r="P17" i="5" l="1"/>
  <c r="D26" i="5"/>
  <c r="K3" i="56" l="1"/>
  <c r="K4" i="56"/>
  <c r="K5" i="56"/>
  <c r="K6" i="56"/>
  <c r="K7" i="56"/>
  <c r="K8" i="56"/>
  <c r="K9" i="56"/>
  <c r="K10" i="56"/>
  <c r="K11" i="56"/>
  <c r="K12" i="56"/>
  <c r="K13" i="56"/>
  <c r="K14" i="56"/>
  <c r="K15" i="56"/>
  <c r="K16" i="56"/>
  <c r="K17" i="56"/>
  <c r="K18" i="56"/>
  <c r="K19" i="56"/>
  <c r="K20" i="56"/>
  <c r="K21" i="56"/>
  <c r="K22" i="56"/>
  <c r="K23" i="56"/>
  <c r="K24" i="56"/>
  <c r="K25" i="56"/>
  <c r="K26" i="56"/>
  <c r="K27" i="56"/>
  <c r="K28" i="56"/>
  <c r="K29" i="56"/>
  <c r="K30" i="56"/>
  <c r="K31" i="56"/>
  <c r="K32" i="56"/>
  <c r="K33" i="56"/>
  <c r="K34" i="56"/>
  <c r="K35" i="56"/>
  <c r="K36" i="56"/>
  <c r="K37" i="56"/>
  <c r="K38" i="56"/>
  <c r="K39" i="56"/>
  <c r="K40" i="56"/>
  <c r="K41" i="56"/>
  <c r="K42" i="56"/>
  <c r="K43" i="56"/>
  <c r="K44" i="56"/>
  <c r="K45" i="56"/>
  <c r="K46" i="56"/>
  <c r="K47" i="56"/>
  <c r="K48" i="56"/>
  <c r="K49" i="56"/>
  <c r="K50" i="56"/>
  <c r="K51" i="56"/>
  <c r="K52" i="56"/>
  <c r="K53" i="56"/>
  <c r="K54" i="56"/>
  <c r="K55" i="56"/>
  <c r="K56" i="56"/>
  <c r="K57" i="56"/>
  <c r="K58" i="56"/>
  <c r="K59" i="56"/>
  <c r="K60" i="56"/>
  <c r="K61" i="56"/>
  <c r="K62" i="56"/>
  <c r="K63" i="56"/>
  <c r="K64" i="56"/>
  <c r="K65" i="56"/>
  <c r="K66" i="56"/>
  <c r="K67" i="56"/>
  <c r="K68" i="56"/>
  <c r="K69" i="56"/>
  <c r="K70" i="56"/>
  <c r="K71" i="56"/>
  <c r="K72" i="56"/>
  <c r="K73" i="56"/>
  <c r="K74" i="56"/>
  <c r="K2" i="56"/>
  <c r="G3" i="56"/>
  <c r="O9" i="56"/>
  <c r="O41" i="56"/>
  <c r="O45" i="56"/>
  <c r="O57" i="56"/>
  <c r="O61" i="56"/>
  <c r="E45" i="56"/>
  <c r="G45" i="56" s="1"/>
  <c r="I45" i="56" s="1"/>
  <c r="M45" i="56" s="1"/>
  <c r="E36" i="56"/>
  <c r="G36" i="56" s="1"/>
  <c r="I36" i="56" s="1"/>
  <c r="M36" i="56" s="1"/>
  <c r="O36" i="56" s="1"/>
  <c r="E8" i="56"/>
  <c r="G8" i="56" s="1"/>
  <c r="I8" i="56" s="1"/>
  <c r="M8" i="56" s="1"/>
  <c r="O8" i="56" s="1"/>
  <c r="E9" i="56"/>
  <c r="G9" i="56" s="1"/>
  <c r="I9" i="56" s="1"/>
  <c r="M9" i="56" s="1"/>
  <c r="E40" i="56"/>
  <c r="G40" i="56" s="1"/>
  <c r="I40" i="56" s="1"/>
  <c r="M40" i="56" s="1"/>
  <c r="O40" i="56" s="1"/>
  <c r="E67" i="56"/>
  <c r="G67" i="56" s="1"/>
  <c r="I67" i="56" s="1"/>
  <c r="M67" i="56" s="1"/>
  <c r="O67" i="56" s="1"/>
  <c r="E68" i="56"/>
  <c r="G68" i="56" s="1"/>
  <c r="I68" i="56" s="1"/>
  <c r="M68" i="56" s="1"/>
  <c r="O68" i="56" s="1"/>
  <c r="E33" i="56"/>
  <c r="G33" i="56" s="1"/>
  <c r="I33" i="56" s="1"/>
  <c r="M33" i="56" s="1"/>
  <c r="O33" i="56" s="1"/>
  <c r="E46" i="56"/>
  <c r="G46" i="56" s="1"/>
  <c r="I46" i="56" s="1"/>
  <c r="E16" i="56"/>
  <c r="G16" i="56" s="1"/>
  <c r="I16" i="56" s="1"/>
  <c r="M16" i="56" s="1"/>
  <c r="O16" i="56" s="1"/>
  <c r="E69" i="56"/>
  <c r="G69" i="56" s="1"/>
  <c r="I69" i="56" s="1"/>
  <c r="M69" i="56" s="1"/>
  <c r="O69" i="56" s="1"/>
  <c r="E47" i="56"/>
  <c r="G47" i="56" s="1"/>
  <c r="I47" i="56" s="1"/>
  <c r="M47" i="56" s="1"/>
  <c r="O47" i="56" s="1"/>
  <c r="E48" i="56"/>
  <c r="G48" i="56" s="1"/>
  <c r="I48" i="56" s="1"/>
  <c r="M48" i="56" s="1"/>
  <c r="O48" i="56" s="1"/>
  <c r="E10" i="56"/>
  <c r="G10" i="56" s="1"/>
  <c r="I10" i="56" s="1"/>
  <c r="E17" i="56"/>
  <c r="G17" i="56" s="1"/>
  <c r="I17" i="56" s="1"/>
  <c r="M17" i="56" s="1"/>
  <c r="O17" i="56" s="1"/>
  <c r="E18" i="56"/>
  <c r="G18" i="56" s="1"/>
  <c r="I18" i="56" s="1"/>
  <c r="E2" i="56"/>
  <c r="G2" i="56" s="1"/>
  <c r="I2" i="56" s="1"/>
  <c r="M2" i="56" s="1"/>
  <c r="O2" i="56" s="1"/>
  <c r="E19" i="56"/>
  <c r="G19" i="56" s="1"/>
  <c r="I19" i="56" s="1"/>
  <c r="M19" i="56" s="1"/>
  <c r="O19" i="56" s="1"/>
  <c r="E20" i="56"/>
  <c r="G20" i="56" s="1"/>
  <c r="I20" i="56" s="1"/>
  <c r="M20" i="56" s="1"/>
  <c r="O20" i="56" s="1"/>
  <c r="E3" i="56"/>
  <c r="E70" i="56"/>
  <c r="G70" i="56" s="1"/>
  <c r="I70" i="56" s="1"/>
  <c r="E6" i="56"/>
  <c r="G6" i="56" s="1"/>
  <c r="I6" i="56" s="1"/>
  <c r="E49" i="56"/>
  <c r="G49" i="56" s="1"/>
  <c r="I49" i="56" s="1"/>
  <c r="M49" i="56" s="1"/>
  <c r="O49" i="56" s="1"/>
  <c r="E11" i="56"/>
  <c r="G11" i="56" s="1"/>
  <c r="I11" i="56" s="1"/>
  <c r="M11" i="56" s="1"/>
  <c r="O11" i="56" s="1"/>
  <c r="E41" i="56"/>
  <c r="G41" i="56" s="1"/>
  <c r="I41" i="56" s="1"/>
  <c r="M41" i="56" s="1"/>
  <c r="E42" i="56"/>
  <c r="G42" i="56" s="1"/>
  <c r="I42" i="56" s="1"/>
  <c r="E50" i="56"/>
  <c r="G50" i="56" s="1"/>
  <c r="I50" i="56" s="1"/>
  <c r="M50" i="56" s="1"/>
  <c r="O50" i="56" s="1"/>
  <c r="E37" i="56"/>
  <c r="G37" i="56" s="1"/>
  <c r="I37" i="56" s="1"/>
  <c r="M37" i="56" s="1"/>
  <c r="O37" i="56" s="1"/>
  <c r="E51" i="56"/>
  <c r="G51" i="56" s="1"/>
  <c r="I51" i="56" s="1"/>
  <c r="M51" i="56" s="1"/>
  <c r="O51" i="56" s="1"/>
  <c r="E21" i="56"/>
  <c r="G21" i="56" s="1"/>
  <c r="I21" i="56" s="1"/>
  <c r="M21" i="56" s="1"/>
  <c r="O21" i="56" s="1"/>
  <c r="E25" i="56"/>
  <c r="G25" i="56" s="1"/>
  <c r="I25" i="56" s="1"/>
  <c r="M25" i="56" s="1"/>
  <c r="O25" i="56" s="1"/>
  <c r="E26" i="56"/>
  <c r="G26" i="56" s="1"/>
  <c r="I26" i="56" s="1"/>
  <c r="E52" i="56"/>
  <c r="G52" i="56" s="1"/>
  <c r="I52" i="56" s="1"/>
  <c r="M52" i="56" s="1"/>
  <c r="O52" i="56" s="1"/>
  <c r="E66" i="56"/>
  <c r="G66" i="56" s="1"/>
  <c r="I66" i="56" s="1"/>
  <c r="E64" i="56"/>
  <c r="G64" i="56" s="1"/>
  <c r="I64" i="56" s="1"/>
  <c r="M64" i="56" s="1"/>
  <c r="O64" i="56" s="1"/>
  <c r="E27" i="56"/>
  <c r="G27" i="56" s="1"/>
  <c r="I27" i="56" s="1"/>
  <c r="M27" i="56" s="1"/>
  <c r="O27" i="56" s="1"/>
  <c r="E12" i="56"/>
  <c r="G12" i="56" s="1"/>
  <c r="I12" i="56" s="1"/>
  <c r="M12" i="56" s="1"/>
  <c r="O12" i="56" s="1"/>
  <c r="E28" i="56"/>
  <c r="G28" i="56" s="1"/>
  <c r="I28" i="56" s="1"/>
  <c r="M28" i="56" s="1"/>
  <c r="O28" i="56" s="1"/>
  <c r="E29" i="56"/>
  <c r="G29" i="56" s="1"/>
  <c r="I29" i="56" s="1"/>
  <c r="M29" i="56" s="1"/>
  <c r="O29" i="56" s="1"/>
  <c r="E53" i="56"/>
  <c r="G53" i="56" s="1"/>
  <c r="I53" i="56" s="1"/>
  <c r="M53" i="56" s="1"/>
  <c r="O53" i="56" s="1"/>
  <c r="E54" i="56"/>
  <c r="G54" i="56" s="1"/>
  <c r="I54" i="56" s="1"/>
  <c r="E34" i="56"/>
  <c r="G34" i="56" s="1"/>
  <c r="I34" i="56" s="1"/>
  <c r="E38" i="56"/>
  <c r="G38" i="56" s="1"/>
  <c r="I38" i="56" s="1"/>
  <c r="M38" i="56" s="1"/>
  <c r="O38" i="56" s="1"/>
  <c r="E55" i="56"/>
  <c r="G55" i="56" s="1"/>
  <c r="I55" i="56" s="1"/>
  <c r="M55" i="56" s="1"/>
  <c r="O55" i="56" s="1"/>
  <c r="E30" i="56"/>
  <c r="G30" i="56" s="1"/>
  <c r="I30" i="56" s="1"/>
  <c r="E43" i="56"/>
  <c r="G43" i="56" s="1"/>
  <c r="I43" i="56" s="1"/>
  <c r="M43" i="56" s="1"/>
  <c r="O43" i="56" s="1"/>
  <c r="E56" i="56"/>
  <c r="G56" i="56" s="1"/>
  <c r="I56" i="56" s="1"/>
  <c r="M56" i="56" s="1"/>
  <c r="O56" i="56" s="1"/>
  <c r="E44" i="56"/>
  <c r="G44" i="56" s="1"/>
  <c r="I44" i="56" s="1"/>
  <c r="M44" i="56" s="1"/>
  <c r="O44" i="56" s="1"/>
  <c r="E57" i="56"/>
  <c r="G57" i="56" s="1"/>
  <c r="I57" i="56" s="1"/>
  <c r="M57" i="56" s="1"/>
  <c r="E58" i="56"/>
  <c r="G58" i="56" s="1"/>
  <c r="I58" i="56" s="1"/>
  <c r="E31" i="56"/>
  <c r="G31" i="56" s="1"/>
  <c r="I31" i="56" s="1"/>
  <c r="M31" i="56" s="1"/>
  <c r="O31" i="56" s="1"/>
  <c r="E59" i="56"/>
  <c r="G59" i="56" s="1"/>
  <c r="I59" i="56" s="1"/>
  <c r="M59" i="56" s="1"/>
  <c r="O59" i="56" s="1"/>
  <c r="E60" i="56"/>
  <c r="G60" i="56" s="1"/>
  <c r="I60" i="56" s="1"/>
  <c r="M60" i="56" s="1"/>
  <c r="O60" i="56" s="1"/>
  <c r="E4" i="56"/>
  <c r="G4" i="56" s="1"/>
  <c r="M4" i="56" s="1"/>
  <c r="O4" i="56" s="1"/>
  <c r="E71" i="56"/>
  <c r="G71" i="56" s="1"/>
  <c r="I71" i="56" s="1"/>
  <c r="M71" i="56" s="1"/>
  <c r="O71" i="56" s="1"/>
  <c r="E22" i="56"/>
  <c r="G22" i="56" s="1"/>
  <c r="I22" i="56" s="1"/>
  <c r="E65" i="56"/>
  <c r="G65" i="56" s="1"/>
  <c r="I65" i="56" s="1"/>
  <c r="E23" i="56"/>
  <c r="G23" i="56" s="1"/>
  <c r="I23" i="56" s="1"/>
  <c r="M23" i="56" s="1"/>
  <c r="O23" i="56" s="1"/>
  <c r="E39" i="56"/>
  <c r="G39" i="56" s="1"/>
  <c r="I39" i="56" s="1"/>
  <c r="M39" i="56" s="1"/>
  <c r="O39" i="56" s="1"/>
  <c r="E61" i="56"/>
  <c r="G61" i="56" s="1"/>
  <c r="I61" i="56" s="1"/>
  <c r="M61" i="56" s="1"/>
  <c r="E62" i="56"/>
  <c r="G62" i="56" s="1"/>
  <c r="I62" i="56" s="1"/>
  <c r="E13" i="56"/>
  <c r="G13" i="56" s="1"/>
  <c r="I13" i="56" s="1"/>
  <c r="M13" i="56" s="1"/>
  <c r="O13" i="56" s="1"/>
  <c r="E32" i="56"/>
  <c r="G32" i="56" s="1"/>
  <c r="I32" i="56" s="1"/>
  <c r="M32" i="56" s="1"/>
  <c r="O32" i="56" s="1"/>
  <c r="E14" i="56"/>
  <c r="G14" i="56" s="1"/>
  <c r="I14" i="56" s="1"/>
  <c r="E63" i="56"/>
  <c r="G63" i="56" s="1"/>
  <c r="I63" i="56" s="1"/>
  <c r="M63" i="56" s="1"/>
  <c r="O63" i="56" s="1"/>
  <c r="E72" i="56"/>
  <c r="G72" i="56" s="1"/>
  <c r="I72" i="56" s="1"/>
  <c r="M72" i="56" s="1"/>
  <c r="O72" i="56" s="1"/>
  <c r="E24" i="56"/>
  <c r="G24" i="56" s="1"/>
  <c r="I24" i="56" s="1"/>
  <c r="M24" i="56" s="1"/>
  <c r="O24" i="56" s="1"/>
  <c r="E5" i="56"/>
  <c r="E15" i="56"/>
  <c r="G15" i="56" s="1"/>
  <c r="I15" i="56" s="1"/>
  <c r="M15" i="56" s="1"/>
  <c r="O15" i="56" s="1"/>
  <c r="E35" i="56"/>
  <c r="G35" i="56" s="1"/>
  <c r="I35" i="56" s="1"/>
  <c r="M35" i="56" s="1"/>
  <c r="O35" i="56" s="1"/>
  <c r="E73" i="56"/>
  <c r="G73" i="56" s="1"/>
  <c r="I73" i="56" s="1"/>
  <c r="M73" i="56" s="1"/>
  <c r="O73" i="56" s="1"/>
  <c r="E74" i="56"/>
  <c r="G74" i="56" s="1"/>
  <c r="I74" i="56" s="1"/>
  <c r="E7" i="56"/>
  <c r="G7" i="56" s="1"/>
  <c r="I7" i="56" s="1"/>
  <c r="M7" i="56" s="1"/>
  <c r="O7" i="56" s="1"/>
  <c r="H158" i="55"/>
  <c r="H159" i="55"/>
  <c r="H160" i="55"/>
  <c r="H161" i="55"/>
  <c r="H162" i="55"/>
  <c r="H163" i="55"/>
  <c r="H164" i="55"/>
  <c r="H165" i="55"/>
  <c r="H166" i="55"/>
  <c r="H167" i="55"/>
  <c r="H168" i="55"/>
  <c r="H169" i="55"/>
  <c r="H170" i="55"/>
  <c r="H171" i="55"/>
  <c r="H172" i="55"/>
  <c r="H173" i="55"/>
  <c r="H174" i="55"/>
  <c r="H175" i="55"/>
  <c r="H176" i="55"/>
  <c r="H177" i="55"/>
  <c r="H178" i="55"/>
  <c r="H179" i="55"/>
  <c r="H180" i="55"/>
  <c r="H181" i="55"/>
  <c r="H182" i="55"/>
  <c r="N22" i="5"/>
  <c r="N20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3" i="5"/>
  <c r="M34" i="56" l="1"/>
  <c r="O34" i="56" s="1"/>
  <c r="M42" i="56"/>
  <c r="O42" i="56" s="1"/>
  <c r="M62" i="56"/>
  <c r="O62" i="56" s="1"/>
  <c r="M30" i="56"/>
  <c r="O30" i="56" s="1"/>
  <c r="M54" i="56"/>
  <c r="O54" i="56" s="1"/>
  <c r="M70" i="56"/>
  <c r="O70" i="56" s="1"/>
  <c r="M46" i="56"/>
  <c r="O46" i="56" s="1"/>
  <c r="M58" i="56"/>
  <c r="O58" i="56" s="1"/>
  <c r="M66" i="56"/>
  <c r="O66" i="56" s="1"/>
  <c r="M6" i="56"/>
  <c r="O6" i="56" s="1"/>
  <c r="M10" i="56"/>
  <c r="O10" i="56" s="1"/>
  <c r="M65" i="56"/>
  <c r="O65" i="56" s="1"/>
  <c r="M74" i="56"/>
  <c r="O74" i="56" s="1"/>
  <c r="M14" i="56"/>
  <c r="O14" i="56" s="1"/>
  <c r="M22" i="56"/>
  <c r="O22" i="56" s="1"/>
  <c r="M26" i="56"/>
  <c r="O26" i="56" s="1"/>
  <c r="M18" i="56"/>
  <c r="O18" i="56" s="1"/>
  <c r="G5" i="56"/>
  <c r="I5" i="56" s="1"/>
  <c r="M5" i="56" s="1"/>
  <c r="O5" i="56" s="1"/>
  <c r="I4" i="56"/>
  <c r="I3" i="56"/>
  <c r="M3" i="56" s="1"/>
  <c r="O3" i="56" s="1"/>
  <c r="BD118" i="46"/>
  <c r="BE118" i="46" s="1"/>
  <c r="BD119" i="46"/>
  <c r="BE119" i="46"/>
  <c r="BA118" i="46"/>
  <c r="BB118" i="46"/>
  <c r="BA119" i="46"/>
  <c r="BB119" i="46"/>
  <c r="AX118" i="46"/>
  <c r="AY118" i="46" s="1"/>
  <c r="AX119" i="46"/>
  <c r="AY119" i="46"/>
  <c r="AU118" i="46"/>
  <c r="AV118" i="46"/>
  <c r="AU119" i="46"/>
  <c r="AV119" i="46"/>
  <c r="AR118" i="46"/>
  <c r="AS118" i="46" s="1"/>
  <c r="AR119" i="46"/>
  <c r="AO118" i="46"/>
  <c r="AP118" i="46" s="1"/>
  <c r="AO119" i="46"/>
  <c r="AL118" i="46"/>
  <c r="AM118" i="46"/>
  <c r="AL119" i="46"/>
  <c r="AM119" i="46"/>
  <c r="AI118" i="46"/>
  <c r="AJ118" i="46"/>
  <c r="AI119" i="46"/>
  <c r="AJ119" i="46"/>
  <c r="AF118" i="46"/>
  <c r="AG118" i="46"/>
  <c r="AF119" i="46"/>
  <c r="AG119" i="46"/>
  <c r="AC118" i="46"/>
  <c r="AD118" i="46"/>
  <c r="AC119" i="46"/>
  <c r="AD119" i="46"/>
  <c r="Z118" i="46"/>
  <c r="AA118" i="46"/>
  <c r="Z119" i="46"/>
  <c r="AA119" i="46"/>
  <c r="W118" i="46"/>
  <c r="X118" i="46"/>
  <c r="W119" i="46"/>
  <c r="X119" i="46"/>
  <c r="T118" i="46"/>
  <c r="U118" i="46"/>
  <c r="T119" i="46"/>
  <c r="U119" i="46"/>
  <c r="Q118" i="46"/>
  <c r="R118" i="46"/>
  <c r="Q119" i="46"/>
  <c r="R119" i="46"/>
  <c r="N118" i="46"/>
  <c r="O118" i="46" s="1"/>
  <c r="N119" i="46"/>
  <c r="K118" i="46"/>
  <c r="L118" i="46" s="1"/>
  <c r="K119" i="46"/>
  <c r="L119" i="46"/>
  <c r="H118" i="46"/>
  <c r="I118" i="46" s="1"/>
  <c r="H119" i="46"/>
  <c r="E118" i="46"/>
  <c r="F118" i="46" s="1"/>
  <c r="E119" i="46"/>
  <c r="B118" i="46"/>
  <c r="B119" i="46"/>
  <c r="D182" i="55"/>
  <c r="E182" i="55"/>
  <c r="F182" i="55" s="1"/>
  <c r="G182" i="55" s="1"/>
  <c r="C22" i="5"/>
  <c r="AS119" i="46" l="1"/>
  <c r="AP119" i="46"/>
  <c r="O119" i="46"/>
  <c r="I119" i="46"/>
  <c r="F119" i="46"/>
  <c r="D4" i="55"/>
  <c r="E4" i="55" s="1"/>
  <c r="E3" i="55"/>
  <c r="D3" i="55"/>
  <c r="E2" i="55"/>
  <c r="D5" i="55" l="1"/>
  <c r="E5" i="55" l="1"/>
  <c r="D6" i="55"/>
  <c r="E6" i="55" l="1"/>
  <c r="D7" i="55"/>
  <c r="D8" i="55" l="1"/>
  <c r="E7" i="55"/>
  <c r="E8" i="55" l="1"/>
  <c r="D9" i="55"/>
  <c r="F8" i="55"/>
  <c r="G8" i="55" s="1"/>
  <c r="E9" i="55" l="1"/>
  <c r="D10" i="55"/>
  <c r="E10" i="55" l="1"/>
  <c r="D11" i="55"/>
  <c r="F9" i="55"/>
  <c r="G9" i="55" s="1"/>
  <c r="F10" i="55" l="1"/>
  <c r="G10" i="55" s="1"/>
  <c r="E11" i="55"/>
  <c r="D12" i="55"/>
  <c r="E12" i="55" l="1"/>
  <c r="D13" i="55"/>
  <c r="F11" i="55"/>
  <c r="G11" i="55" s="1"/>
  <c r="E13" i="55" l="1"/>
  <c r="D14" i="55"/>
  <c r="F12" i="55"/>
  <c r="G12" i="55" s="1"/>
  <c r="E14" i="55" l="1"/>
  <c r="D15" i="55"/>
  <c r="F13" i="55"/>
  <c r="G13" i="55" s="1"/>
  <c r="E15" i="55" l="1"/>
  <c r="D16" i="55"/>
  <c r="F14" i="55"/>
  <c r="G14" i="55" s="1"/>
  <c r="E16" i="55" l="1"/>
  <c r="D17" i="55"/>
  <c r="F15" i="55"/>
  <c r="G15" i="55" s="1"/>
  <c r="F16" i="55" l="1"/>
  <c r="G16" i="55" s="1"/>
  <c r="E17" i="55"/>
  <c r="D18" i="55"/>
  <c r="F17" i="55" l="1"/>
  <c r="G17" i="55" s="1"/>
  <c r="E18" i="55"/>
  <c r="D19" i="55"/>
  <c r="F18" i="55" l="1"/>
  <c r="G18" i="55" s="1"/>
  <c r="F19" i="55"/>
  <c r="G19" i="55" s="1"/>
  <c r="E19" i="55"/>
  <c r="D20" i="55"/>
  <c r="E20" i="55" l="1"/>
  <c r="D21" i="55"/>
  <c r="F20" i="55"/>
  <c r="G20" i="55" s="1"/>
  <c r="E21" i="55" l="1"/>
  <c r="D22" i="55"/>
  <c r="E22" i="55" l="1"/>
  <c r="D23" i="55"/>
  <c r="F21" i="55"/>
  <c r="G21" i="55" s="1"/>
  <c r="F22" i="55" l="1"/>
  <c r="G22" i="55" s="1"/>
  <c r="E23" i="55"/>
  <c r="D24" i="55"/>
  <c r="E24" i="55" l="1"/>
  <c r="D25" i="55"/>
  <c r="F23" i="55"/>
  <c r="G23" i="55" s="1"/>
  <c r="F24" i="55"/>
  <c r="G24" i="55" s="1"/>
  <c r="E25" i="55" l="1"/>
  <c r="D26" i="55"/>
  <c r="E26" i="55" l="1"/>
  <c r="D27" i="55"/>
  <c r="F25" i="55"/>
  <c r="G25" i="55" s="1"/>
  <c r="E27" i="55" l="1"/>
  <c r="D28" i="55"/>
  <c r="F26" i="55"/>
  <c r="G26" i="55" s="1"/>
  <c r="E28" i="55" l="1"/>
  <c r="D29" i="55"/>
  <c r="F27" i="55"/>
  <c r="G27" i="55" s="1"/>
  <c r="F28" i="55"/>
  <c r="G28" i="55" s="1"/>
  <c r="E29" i="55" l="1"/>
  <c r="D30" i="55"/>
  <c r="E30" i="55" l="1"/>
  <c r="D31" i="55"/>
  <c r="F29" i="55"/>
  <c r="G29" i="55" s="1"/>
  <c r="F30" i="55"/>
  <c r="G30" i="55" s="1"/>
  <c r="E31" i="55" l="1"/>
  <c r="D32" i="55"/>
  <c r="E32" i="55" l="1"/>
  <c r="D33" i="55"/>
  <c r="F31" i="55"/>
  <c r="G31" i="55" s="1"/>
  <c r="E33" i="55" l="1"/>
  <c r="D34" i="55"/>
  <c r="F32" i="55"/>
  <c r="G32" i="55" s="1"/>
  <c r="E34" i="55" l="1"/>
  <c r="D35" i="55"/>
  <c r="F33" i="55"/>
  <c r="G33" i="55" s="1"/>
  <c r="E35" i="55" l="1"/>
  <c r="D36" i="55"/>
  <c r="F34" i="55"/>
  <c r="G34" i="55" s="1"/>
  <c r="E36" i="55" l="1"/>
  <c r="D37" i="55"/>
  <c r="F35" i="55"/>
  <c r="G35" i="55" s="1"/>
  <c r="E37" i="55" l="1"/>
  <c r="D38" i="55"/>
  <c r="F36" i="55"/>
  <c r="G36" i="55" s="1"/>
  <c r="E38" i="55" l="1"/>
  <c r="D39" i="55"/>
  <c r="F37" i="55"/>
  <c r="G37" i="55" s="1"/>
  <c r="E39" i="55" l="1"/>
  <c r="D40" i="55"/>
  <c r="F38" i="55"/>
  <c r="G38" i="55" s="1"/>
  <c r="E40" i="55" l="1"/>
  <c r="D41" i="55"/>
  <c r="F39" i="55"/>
  <c r="G39" i="55" s="1"/>
  <c r="E41" i="55" l="1"/>
  <c r="D42" i="55"/>
  <c r="F40" i="55"/>
  <c r="G40" i="55" s="1"/>
  <c r="E42" i="55" l="1"/>
  <c r="D43" i="55"/>
  <c r="F41" i="55"/>
  <c r="G41" i="55" s="1"/>
  <c r="E43" i="55" l="1"/>
  <c r="D44" i="55"/>
  <c r="F42" i="55"/>
  <c r="G42" i="55" s="1"/>
  <c r="E44" i="55" l="1"/>
  <c r="D45" i="55"/>
  <c r="F43" i="55"/>
  <c r="G43" i="55" s="1"/>
  <c r="E45" i="55" l="1"/>
  <c r="D46" i="55"/>
  <c r="F44" i="55"/>
  <c r="G44" i="55" s="1"/>
  <c r="F45" i="55" l="1"/>
  <c r="G45" i="55" s="1"/>
  <c r="E46" i="55"/>
  <c r="D47" i="55"/>
  <c r="F46" i="55" l="1"/>
  <c r="G46" i="55" s="1"/>
  <c r="E47" i="55"/>
  <c r="D48" i="55"/>
  <c r="E48" i="55" l="1"/>
  <c r="D49" i="55"/>
  <c r="F47" i="55"/>
  <c r="G47" i="55" s="1"/>
  <c r="F48" i="55" l="1"/>
  <c r="G48" i="55" s="1"/>
  <c r="E49" i="55"/>
  <c r="D50" i="55"/>
  <c r="E50" i="55" l="1"/>
  <c r="D51" i="55"/>
  <c r="F49" i="55"/>
  <c r="G49" i="55" s="1"/>
  <c r="E51" i="55" l="1"/>
  <c r="D52" i="55"/>
  <c r="F50" i="55"/>
  <c r="G50" i="55" s="1"/>
  <c r="F51" i="55" l="1"/>
  <c r="G51" i="55" s="1"/>
  <c r="E52" i="55"/>
  <c r="D53" i="55"/>
  <c r="E53" i="55" l="1"/>
  <c r="D54" i="55"/>
  <c r="F52" i="55"/>
  <c r="G52" i="55" s="1"/>
  <c r="E54" i="55" l="1"/>
  <c r="D55" i="55"/>
  <c r="F53" i="55"/>
  <c r="G53" i="55" s="1"/>
  <c r="E55" i="55" l="1"/>
  <c r="D56" i="55"/>
  <c r="F54" i="55"/>
  <c r="G54" i="55" s="1"/>
  <c r="E56" i="55" l="1"/>
  <c r="D57" i="55"/>
  <c r="F55" i="55"/>
  <c r="G55" i="55" s="1"/>
  <c r="E57" i="55" l="1"/>
  <c r="D58" i="55"/>
  <c r="F56" i="55"/>
  <c r="G56" i="55" s="1"/>
  <c r="F57" i="55"/>
  <c r="G57" i="55" s="1"/>
  <c r="E58" i="55" l="1"/>
  <c r="D59" i="55"/>
  <c r="F58" i="55"/>
  <c r="G58" i="55" s="1"/>
  <c r="E59" i="55" l="1"/>
  <c r="D60" i="55"/>
  <c r="F60" i="55" l="1"/>
  <c r="G60" i="55" s="1"/>
  <c r="F59" i="55"/>
  <c r="G59" i="55" s="1"/>
  <c r="E60" i="55"/>
  <c r="D61" i="55"/>
  <c r="E61" i="55" l="1"/>
  <c r="D62" i="55"/>
  <c r="E62" i="55" l="1"/>
  <c r="D63" i="55"/>
  <c r="F61" i="55"/>
  <c r="G61" i="55" s="1"/>
  <c r="F62" i="55"/>
  <c r="G62" i="55" s="1"/>
  <c r="E63" i="55" l="1"/>
  <c r="D64" i="55"/>
  <c r="E64" i="55" l="1"/>
  <c r="D65" i="55"/>
  <c r="F63" i="55"/>
  <c r="G63" i="55" s="1"/>
  <c r="E65" i="55" l="1"/>
  <c r="D66" i="55"/>
  <c r="F64" i="55"/>
  <c r="G64" i="55" s="1"/>
  <c r="F65" i="55"/>
  <c r="G65" i="55" s="1"/>
  <c r="F66" i="55" l="1"/>
  <c r="G66" i="55" s="1"/>
  <c r="E66" i="55"/>
  <c r="D67" i="55"/>
  <c r="E67" i="55" l="1"/>
  <c r="D68" i="55"/>
  <c r="E68" i="55" l="1"/>
  <c r="D69" i="55"/>
  <c r="F67" i="55"/>
  <c r="G67" i="55" s="1"/>
  <c r="D70" i="55" l="1"/>
  <c r="E69" i="55"/>
  <c r="F68" i="55"/>
  <c r="G68" i="55" s="1"/>
  <c r="F69" i="55"/>
  <c r="G69" i="55" s="1"/>
  <c r="D71" i="55" l="1"/>
  <c r="E70" i="55"/>
  <c r="F71" i="55" l="1"/>
  <c r="G71" i="55" s="1"/>
  <c r="E71" i="55"/>
  <c r="D72" i="55"/>
  <c r="F70" i="55"/>
  <c r="G70" i="55" s="1"/>
  <c r="E72" i="55" l="1"/>
  <c r="D73" i="55"/>
  <c r="D74" i="55" l="1"/>
  <c r="E73" i="55"/>
  <c r="F73" i="55"/>
  <c r="G73" i="55" s="1"/>
  <c r="F72" i="55"/>
  <c r="G72" i="55" s="1"/>
  <c r="F74" i="55" l="1"/>
  <c r="G74" i="55" s="1"/>
  <c r="D75" i="55"/>
  <c r="E74" i="55"/>
  <c r="E75" i="55" l="1"/>
  <c r="D76" i="55"/>
  <c r="F75" i="55" l="1"/>
  <c r="G75" i="55" s="1"/>
  <c r="E76" i="55"/>
  <c r="D77" i="55"/>
  <c r="D78" i="55" l="1"/>
  <c r="E77" i="55"/>
  <c r="F76" i="55"/>
  <c r="G76" i="55" s="1"/>
  <c r="F77" i="55"/>
  <c r="G77" i="55" s="1"/>
  <c r="D79" i="55" l="1"/>
  <c r="E78" i="55"/>
  <c r="F78" i="55" l="1"/>
  <c r="G78" i="55" s="1"/>
  <c r="E79" i="55"/>
  <c r="D80" i="55"/>
  <c r="E80" i="55" l="1"/>
  <c r="D81" i="55"/>
  <c r="F79" i="55"/>
  <c r="G79" i="55" s="1"/>
  <c r="D82" i="55" l="1"/>
  <c r="E81" i="55"/>
  <c r="F80" i="55"/>
  <c r="G80" i="55" s="1"/>
  <c r="F81" i="55" l="1"/>
  <c r="G81" i="55" s="1"/>
  <c r="D83" i="55"/>
  <c r="E82" i="55"/>
  <c r="F82" i="55" l="1"/>
  <c r="G82" i="55" s="1"/>
  <c r="E83" i="55"/>
  <c r="D84" i="55"/>
  <c r="F83" i="55"/>
  <c r="G83" i="55" s="1"/>
  <c r="D85" i="55" l="1"/>
  <c r="E84" i="55"/>
  <c r="F84" i="55" l="1"/>
  <c r="G84" i="55" s="1"/>
  <c r="D86" i="55"/>
  <c r="E85" i="55"/>
  <c r="D87" i="55" l="1"/>
  <c r="E86" i="55"/>
  <c r="F85" i="55"/>
  <c r="G85" i="55" s="1"/>
  <c r="F86" i="55" l="1"/>
  <c r="G86" i="55" s="1"/>
  <c r="D88" i="55"/>
  <c r="E87" i="55"/>
  <c r="F87" i="55" l="1"/>
  <c r="G87" i="55" s="1"/>
  <c r="D89" i="55"/>
  <c r="E88" i="55"/>
  <c r="F88" i="55" l="1"/>
  <c r="G88" i="55" s="1"/>
  <c r="D90" i="55"/>
  <c r="E89" i="55"/>
  <c r="F89" i="55"/>
  <c r="G89" i="55" s="1"/>
  <c r="D91" i="55" l="1"/>
  <c r="E90" i="55"/>
  <c r="F90" i="55" l="1"/>
  <c r="G90" i="55" s="1"/>
  <c r="D92" i="55"/>
  <c r="E91" i="55"/>
  <c r="F91" i="55"/>
  <c r="G91" i="55" s="1"/>
  <c r="D93" i="55" l="1"/>
  <c r="E92" i="55"/>
  <c r="F92" i="55" l="1"/>
  <c r="G92" i="55" s="1"/>
  <c r="D94" i="55"/>
  <c r="E93" i="55"/>
  <c r="D95" i="55" l="1"/>
  <c r="E94" i="55"/>
  <c r="F93" i="55"/>
  <c r="G93" i="55" s="1"/>
  <c r="F94" i="55"/>
  <c r="G94" i="55" s="1"/>
  <c r="D96" i="55" l="1"/>
  <c r="E95" i="55"/>
  <c r="D97" i="55" l="1"/>
  <c r="E96" i="55"/>
  <c r="F95" i="55"/>
  <c r="G95" i="55" s="1"/>
  <c r="E97" i="55" l="1"/>
  <c r="D98" i="55"/>
  <c r="F96" i="55"/>
  <c r="G96" i="55" s="1"/>
  <c r="E98" i="55" l="1"/>
  <c r="D99" i="55"/>
  <c r="F97" i="55"/>
  <c r="G97" i="55" s="1"/>
  <c r="F98" i="55"/>
  <c r="G98" i="55" s="1"/>
  <c r="E99" i="55" l="1"/>
  <c r="D100" i="55"/>
  <c r="E100" i="55" l="1"/>
  <c r="D101" i="55"/>
  <c r="F99" i="55"/>
  <c r="G99" i="55" s="1"/>
  <c r="E101" i="55" l="1"/>
  <c r="D102" i="55"/>
  <c r="F100" i="55"/>
  <c r="G100" i="55" s="1"/>
  <c r="E102" i="55" l="1"/>
  <c r="D103" i="55"/>
  <c r="F101" i="55"/>
  <c r="G101" i="55" s="1"/>
  <c r="E103" i="55" l="1"/>
  <c r="D104" i="55"/>
  <c r="F103" i="55"/>
  <c r="G103" i="55" s="1"/>
  <c r="F102" i="55"/>
  <c r="G102" i="55" s="1"/>
  <c r="E104" i="55" l="1"/>
  <c r="D105" i="55"/>
  <c r="E105" i="55" l="1"/>
  <c r="D106" i="55"/>
  <c r="F104" i="55"/>
  <c r="G104" i="55" s="1"/>
  <c r="F105" i="55"/>
  <c r="G105" i="55" s="1"/>
  <c r="E106" i="55" l="1"/>
  <c r="D107" i="55"/>
  <c r="E107" i="55" l="1"/>
  <c r="D108" i="55"/>
  <c r="F107" i="55"/>
  <c r="G107" i="55" s="1"/>
  <c r="F106" i="55"/>
  <c r="G106" i="55" s="1"/>
  <c r="E108" i="55" l="1"/>
  <c r="D109" i="55"/>
  <c r="E109" i="55" l="1"/>
  <c r="D110" i="55"/>
  <c r="F108" i="55"/>
  <c r="G108" i="55" s="1"/>
  <c r="E110" i="55" l="1"/>
  <c r="D111" i="55"/>
  <c r="F109" i="55"/>
  <c r="G109" i="55" s="1"/>
  <c r="E111" i="55" l="1"/>
  <c r="D112" i="55"/>
  <c r="F110" i="55"/>
  <c r="G110" i="55" s="1"/>
  <c r="F111" i="55" l="1"/>
  <c r="G111" i="55" s="1"/>
  <c r="E112" i="55"/>
  <c r="D113" i="55"/>
  <c r="F112" i="55" l="1"/>
  <c r="G112" i="55" s="1"/>
  <c r="E113" i="55"/>
  <c r="D114" i="55"/>
  <c r="F113" i="55" l="1"/>
  <c r="G113" i="55" s="1"/>
  <c r="E114" i="55"/>
  <c r="D115" i="55"/>
  <c r="E115" i="55" l="1"/>
  <c r="D116" i="55"/>
  <c r="F114" i="55"/>
  <c r="G114" i="55" s="1"/>
  <c r="F115" i="55"/>
  <c r="G115" i="55" s="1"/>
  <c r="G20" i="5"/>
  <c r="J7" i="5"/>
  <c r="H20" i="5"/>
  <c r="BD114" i="46"/>
  <c r="BE114" i="46" s="1"/>
  <c r="BD115" i="46"/>
  <c r="BE115" i="46" s="1"/>
  <c r="BD116" i="46"/>
  <c r="BD117" i="46"/>
  <c r="BA114" i="46"/>
  <c r="BB114" i="46"/>
  <c r="BA115" i="46"/>
  <c r="BB116" i="46" s="1"/>
  <c r="BB115" i="46"/>
  <c r="BA116" i="46"/>
  <c r="BA117" i="46"/>
  <c r="BB117" i="46"/>
  <c r="AX117" i="46"/>
  <c r="AY117" i="46"/>
  <c r="AX114" i="46"/>
  <c r="AY114" i="46"/>
  <c r="AX115" i="46"/>
  <c r="AY115" i="46"/>
  <c r="AX116" i="46"/>
  <c r="AY116" i="46"/>
  <c r="AU114" i="46"/>
  <c r="AV114" i="46"/>
  <c r="AU115" i="46"/>
  <c r="AV116" i="46" s="1"/>
  <c r="AV115" i="46"/>
  <c r="AU116" i="46"/>
  <c r="AU117" i="46"/>
  <c r="AV117" i="46"/>
  <c r="AR114" i="46"/>
  <c r="AS114" i="46"/>
  <c r="AR115" i="46"/>
  <c r="AS116" i="46" s="1"/>
  <c r="AS115" i="46"/>
  <c r="AR116" i="46"/>
  <c r="AR117" i="46"/>
  <c r="AS117" i="46"/>
  <c r="AO115" i="46"/>
  <c r="AP115" i="46"/>
  <c r="AO116" i="46"/>
  <c r="AP117" i="46" s="1"/>
  <c r="AP116" i="46"/>
  <c r="AO117" i="46"/>
  <c r="AL115" i="46"/>
  <c r="AM115" i="46" s="1"/>
  <c r="AL116" i="46"/>
  <c r="AM117" i="46" s="1"/>
  <c r="AM116" i="46"/>
  <c r="AL117" i="46"/>
  <c r="AI114" i="46"/>
  <c r="AJ114" i="46"/>
  <c r="AI115" i="46"/>
  <c r="AJ116" i="46" s="1"/>
  <c r="AJ115" i="46"/>
  <c r="AI116" i="46"/>
  <c r="AI117" i="46"/>
  <c r="AJ117" i="46"/>
  <c r="AF114" i="46"/>
  <c r="AG114" i="46"/>
  <c r="AF115" i="46"/>
  <c r="AG115" i="46"/>
  <c r="AF116" i="46"/>
  <c r="AG116" i="46"/>
  <c r="AF117" i="46"/>
  <c r="AG117" i="46"/>
  <c r="AC114" i="46"/>
  <c r="AD114" i="46"/>
  <c r="AC115" i="46"/>
  <c r="AD115" i="46"/>
  <c r="AC116" i="46"/>
  <c r="AD116" i="46"/>
  <c r="AC117" i="46"/>
  <c r="AD117" i="46"/>
  <c r="Z115" i="46"/>
  <c r="AA115" i="46" s="1"/>
  <c r="Z116" i="46"/>
  <c r="AA116" i="46"/>
  <c r="Z117" i="46"/>
  <c r="AA117" i="46"/>
  <c r="W114" i="46"/>
  <c r="X114" i="46" s="1"/>
  <c r="W115" i="46"/>
  <c r="X116" i="46" s="1"/>
  <c r="X115" i="46"/>
  <c r="W116" i="46"/>
  <c r="W117" i="46"/>
  <c r="X117" i="46"/>
  <c r="T114" i="46"/>
  <c r="U114" i="46"/>
  <c r="T115" i="46"/>
  <c r="U115" i="46"/>
  <c r="T116" i="46"/>
  <c r="U116" i="46"/>
  <c r="T117" i="46"/>
  <c r="U117" i="46"/>
  <c r="Q114" i="46"/>
  <c r="R114" i="46"/>
  <c r="Q115" i="46"/>
  <c r="R115" i="46"/>
  <c r="Q116" i="46"/>
  <c r="R116" i="46"/>
  <c r="Q117" i="46"/>
  <c r="R117" i="46"/>
  <c r="N114" i="46"/>
  <c r="O114" i="46" s="1"/>
  <c r="N115" i="46"/>
  <c r="O115" i="46"/>
  <c r="N116" i="46"/>
  <c r="N117" i="46"/>
  <c r="O117" i="46"/>
  <c r="K114" i="46"/>
  <c r="L114" i="46"/>
  <c r="K115" i="46"/>
  <c r="L115" i="46"/>
  <c r="K116" i="46"/>
  <c r="L116" i="46"/>
  <c r="K117" i="46"/>
  <c r="L117" i="46"/>
  <c r="H114" i="46"/>
  <c r="I114" i="46"/>
  <c r="H115" i="46"/>
  <c r="I116" i="46" s="1"/>
  <c r="I115" i="46"/>
  <c r="H116" i="46"/>
  <c r="H117" i="46"/>
  <c r="I117" i="46"/>
  <c r="E114" i="46"/>
  <c r="F114" i="46"/>
  <c r="E115" i="46"/>
  <c r="F115" i="46"/>
  <c r="E116" i="46"/>
  <c r="F116" i="46"/>
  <c r="E117" i="46"/>
  <c r="F117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8" i="31"/>
  <c r="AO114" i="46"/>
  <c r="AL114" i="46"/>
  <c r="Z114" i="46"/>
  <c r="J15" i="5"/>
  <c r="J16" i="5"/>
  <c r="M3" i="5"/>
  <c r="M14" i="5"/>
  <c r="M15" i="5"/>
  <c r="M16" i="5"/>
  <c r="M17" i="5"/>
  <c r="M18" i="5"/>
  <c r="M19" i="5"/>
  <c r="M8" i="5"/>
  <c r="M9" i="5"/>
  <c r="M10" i="5"/>
  <c r="M11" i="5"/>
  <c r="M12" i="5"/>
  <c r="M13" i="5"/>
  <c r="M7" i="5"/>
  <c r="M4" i="5"/>
  <c r="BD24" i="46"/>
  <c r="BD25" i="46"/>
  <c r="BD26" i="46"/>
  <c r="BD27" i="46"/>
  <c r="BD28" i="46"/>
  <c r="BD29" i="46"/>
  <c r="BD30" i="46"/>
  <c r="BD31" i="46"/>
  <c r="BD32" i="46"/>
  <c r="BD33" i="46"/>
  <c r="BD34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23" i="46"/>
  <c r="BA24" i="46"/>
  <c r="BA25" i="46"/>
  <c r="BA26" i="46"/>
  <c r="BA27" i="46"/>
  <c r="BA28" i="46"/>
  <c r="BA29" i="46"/>
  <c r="BA30" i="46"/>
  <c r="BA31" i="46"/>
  <c r="BA32" i="46"/>
  <c r="BA33" i="46"/>
  <c r="BA34" i="46"/>
  <c r="BA35" i="46"/>
  <c r="BA36" i="46"/>
  <c r="BA37" i="46"/>
  <c r="BA38" i="46"/>
  <c r="BA39" i="46"/>
  <c r="BA40" i="46"/>
  <c r="BA41" i="46"/>
  <c r="BA42" i="46"/>
  <c r="BA43" i="46"/>
  <c r="BA44" i="46"/>
  <c r="BA45" i="46"/>
  <c r="BA46" i="46"/>
  <c r="BA47" i="46"/>
  <c r="BA48" i="46"/>
  <c r="BA49" i="46"/>
  <c r="BA50" i="46"/>
  <c r="BA51" i="46"/>
  <c r="BA52" i="46"/>
  <c r="BA53" i="46"/>
  <c r="BA54" i="46"/>
  <c r="BA55" i="46"/>
  <c r="BA56" i="46"/>
  <c r="BA57" i="46"/>
  <c r="BA58" i="46"/>
  <c r="BA59" i="46"/>
  <c r="BA60" i="46"/>
  <c r="BA61" i="46"/>
  <c r="BA62" i="46"/>
  <c r="BA63" i="46"/>
  <c r="BA64" i="46"/>
  <c r="BA65" i="46"/>
  <c r="BA66" i="46"/>
  <c r="BA67" i="46"/>
  <c r="BA68" i="46"/>
  <c r="BA69" i="46"/>
  <c r="BA70" i="46"/>
  <c r="BA71" i="46"/>
  <c r="BA72" i="46"/>
  <c r="BA73" i="46"/>
  <c r="BA74" i="46"/>
  <c r="BA75" i="46"/>
  <c r="BA76" i="46"/>
  <c r="BA77" i="46"/>
  <c r="BA78" i="46"/>
  <c r="BA79" i="46"/>
  <c r="BA80" i="46"/>
  <c r="BA81" i="46"/>
  <c r="BA82" i="46"/>
  <c r="BA83" i="46"/>
  <c r="BA84" i="46"/>
  <c r="BA85" i="46"/>
  <c r="BA86" i="46"/>
  <c r="BA87" i="46"/>
  <c r="BA88" i="46"/>
  <c r="BA89" i="46"/>
  <c r="BA90" i="46"/>
  <c r="BA91" i="46"/>
  <c r="BA92" i="46"/>
  <c r="BA93" i="46"/>
  <c r="BA94" i="46"/>
  <c r="BA95" i="46"/>
  <c r="BA96" i="46"/>
  <c r="BA97" i="46"/>
  <c r="BA98" i="46"/>
  <c r="BA99" i="46"/>
  <c r="BA100" i="46"/>
  <c r="BA101" i="46"/>
  <c r="BA102" i="46"/>
  <c r="BA103" i="46"/>
  <c r="BA104" i="46"/>
  <c r="BA105" i="46"/>
  <c r="BA106" i="46"/>
  <c r="BA107" i="46"/>
  <c r="BA108" i="46"/>
  <c r="BA109" i="46"/>
  <c r="BA110" i="46"/>
  <c r="BA111" i="46"/>
  <c r="BA112" i="46"/>
  <c r="BA113" i="46"/>
  <c r="BA23" i="46"/>
  <c r="AX24" i="46"/>
  <c r="AX25" i="46"/>
  <c r="AX26" i="46"/>
  <c r="AX27" i="46"/>
  <c r="AX28" i="46"/>
  <c r="AX29" i="46"/>
  <c r="AX30" i="46"/>
  <c r="AX31" i="46"/>
  <c r="AX32" i="46"/>
  <c r="AX33" i="46"/>
  <c r="AX34" i="46"/>
  <c r="AX35" i="46"/>
  <c r="AX36" i="46"/>
  <c r="AX37" i="46"/>
  <c r="AX38" i="46"/>
  <c r="AX39" i="46"/>
  <c r="AX40" i="46"/>
  <c r="AX41" i="46"/>
  <c r="AX42" i="46"/>
  <c r="AX43" i="46"/>
  <c r="AX44" i="46"/>
  <c r="AX45" i="46"/>
  <c r="AX46" i="46"/>
  <c r="AX47" i="46"/>
  <c r="AX48" i="46"/>
  <c r="AX49" i="46"/>
  <c r="AX50" i="46"/>
  <c r="AX51" i="46"/>
  <c r="AX52" i="46"/>
  <c r="AX53" i="46"/>
  <c r="AX54" i="46"/>
  <c r="AX55" i="46"/>
  <c r="AX56" i="46"/>
  <c r="AX57" i="46"/>
  <c r="AX58" i="46"/>
  <c r="AX59" i="46"/>
  <c r="AX60" i="46"/>
  <c r="AX61" i="46"/>
  <c r="AX62" i="46"/>
  <c r="AX63" i="46"/>
  <c r="AX64" i="46"/>
  <c r="AX65" i="46"/>
  <c r="AX66" i="46"/>
  <c r="AX67" i="46"/>
  <c r="AX68" i="46"/>
  <c r="AX69" i="46"/>
  <c r="AX70" i="46"/>
  <c r="AX71" i="46"/>
  <c r="AX72" i="46"/>
  <c r="AX73" i="46"/>
  <c r="AX74" i="46"/>
  <c r="AX75" i="46"/>
  <c r="AX76" i="46"/>
  <c r="AX77" i="46"/>
  <c r="AX78" i="46"/>
  <c r="AX79" i="46"/>
  <c r="AX80" i="46"/>
  <c r="AX81" i="46"/>
  <c r="AX82" i="46"/>
  <c r="AX83" i="46"/>
  <c r="AX84" i="46"/>
  <c r="AX85" i="46"/>
  <c r="AX86" i="46"/>
  <c r="AX87" i="46"/>
  <c r="AX88" i="46"/>
  <c r="AX89" i="46"/>
  <c r="AX90" i="46"/>
  <c r="AX91" i="46"/>
  <c r="AX92" i="46"/>
  <c r="AX93" i="46"/>
  <c r="AX94" i="46"/>
  <c r="AX95" i="46"/>
  <c r="AX96" i="46"/>
  <c r="AX97" i="46"/>
  <c r="AX98" i="46"/>
  <c r="AX99" i="46"/>
  <c r="AX100" i="46"/>
  <c r="AX101" i="46"/>
  <c r="AX102" i="46"/>
  <c r="AX103" i="46"/>
  <c r="AX104" i="46"/>
  <c r="AX105" i="46"/>
  <c r="AX106" i="46"/>
  <c r="AX107" i="46"/>
  <c r="AX108" i="46"/>
  <c r="AX109" i="46"/>
  <c r="AX110" i="46"/>
  <c r="AX111" i="46"/>
  <c r="AX112" i="46"/>
  <c r="AX113" i="46"/>
  <c r="AX23" i="46"/>
  <c r="AU24" i="46"/>
  <c r="AU25" i="46"/>
  <c r="AU26" i="46"/>
  <c r="AU27" i="46"/>
  <c r="AU28" i="46"/>
  <c r="AU29" i="46"/>
  <c r="AU30" i="46"/>
  <c r="AU31" i="46"/>
  <c r="AU32" i="46"/>
  <c r="AU33" i="46"/>
  <c r="AU34" i="46"/>
  <c r="AU35" i="46"/>
  <c r="AU36" i="46"/>
  <c r="AU37" i="46"/>
  <c r="AU38" i="46"/>
  <c r="AU39" i="46"/>
  <c r="AU40" i="46"/>
  <c r="AU41" i="46"/>
  <c r="AU42" i="46"/>
  <c r="AU43" i="46"/>
  <c r="AU44" i="46"/>
  <c r="AU45" i="46"/>
  <c r="AU46" i="46"/>
  <c r="AU47" i="46"/>
  <c r="AU48" i="46"/>
  <c r="AU49" i="46"/>
  <c r="AU50" i="46"/>
  <c r="AU51" i="46"/>
  <c r="AU52" i="46"/>
  <c r="AU53" i="46"/>
  <c r="AU54" i="46"/>
  <c r="AU55" i="46"/>
  <c r="AU56" i="46"/>
  <c r="AU57" i="46"/>
  <c r="AU58" i="46"/>
  <c r="AU59" i="46"/>
  <c r="AU60" i="46"/>
  <c r="AU61" i="46"/>
  <c r="AU62" i="46"/>
  <c r="AU63" i="46"/>
  <c r="AU64" i="46"/>
  <c r="AU65" i="46"/>
  <c r="AU66" i="46"/>
  <c r="AU67" i="46"/>
  <c r="AU68" i="46"/>
  <c r="AU69" i="46"/>
  <c r="AU70" i="46"/>
  <c r="AU71" i="46"/>
  <c r="AU72" i="46"/>
  <c r="AU73" i="46"/>
  <c r="AU74" i="46"/>
  <c r="AU75" i="46"/>
  <c r="AU76" i="46"/>
  <c r="AU77" i="46"/>
  <c r="AU78" i="46"/>
  <c r="AU79" i="46"/>
  <c r="AU80" i="46"/>
  <c r="AU81" i="46"/>
  <c r="AU82" i="46"/>
  <c r="AU83" i="46"/>
  <c r="AU84" i="46"/>
  <c r="AU85" i="46"/>
  <c r="AU86" i="46"/>
  <c r="AU87" i="46"/>
  <c r="AU88" i="46"/>
  <c r="AU89" i="46"/>
  <c r="AU90" i="46"/>
  <c r="AU91" i="46"/>
  <c r="AU92" i="46"/>
  <c r="AU93" i="46"/>
  <c r="AU94" i="46"/>
  <c r="AU95" i="46"/>
  <c r="AU96" i="46"/>
  <c r="AU97" i="46"/>
  <c r="AU98" i="46"/>
  <c r="AU99" i="46"/>
  <c r="AU100" i="46"/>
  <c r="AU101" i="46"/>
  <c r="AU102" i="46"/>
  <c r="AU103" i="46"/>
  <c r="AU104" i="46"/>
  <c r="AU105" i="46"/>
  <c r="AU106" i="46"/>
  <c r="AU107" i="46"/>
  <c r="AU108" i="46"/>
  <c r="AU109" i="46"/>
  <c r="AU110" i="46"/>
  <c r="AU111" i="46"/>
  <c r="AU112" i="46"/>
  <c r="AU113" i="46"/>
  <c r="AU23" i="46"/>
  <c r="AR24" i="46"/>
  <c r="AR25" i="46"/>
  <c r="AR26" i="46"/>
  <c r="AR27" i="46"/>
  <c r="AR28" i="46"/>
  <c r="AR29" i="46"/>
  <c r="AR30" i="46"/>
  <c r="AR31" i="46"/>
  <c r="AR32" i="46"/>
  <c r="AR33" i="46"/>
  <c r="AR34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23" i="46"/>
  <c r="AO24" i="46"/>
  <c r="AO25" i="46"/>
  <c r="AO26" i="46"/>
  <c r="AO27" i="46"/>
  <c r="AO28" i="46"/>
  <c r="AO29" i="46"/>
  <c r="AO30" i="46"/>
  <c r="AO31" i="46"/>
  <c r="AO32" i="46"/>
  <c r="AO33" i="46"/>
  <c r="AO34" i="46"/>
  <c r="AO35" i="46"/>
  <c r="AO36" i="46"/>
  <c r="AO37" i="46"/>
  <c r="AO38" i="46"/>
  <c r="AO39" i="46"/>
  <c r="AO40" i="46"/>
  <c r="AO41" i="46"/>
  <c r="AO42" i="46"/>
  <c r="AO43" i="46"/>
  <c r="AO44" i="46"/>
  <c r="AO45" i="46"/>
  <c r="AO46" i="46"/>
  <c r="AO47" i="46"/>
  <c r="AO48" i="46"/>
  <c r="AO49" i="46"/>
  <c r="AO50" i="46"/>
  <c r="AO51" i="46"/>
  <c r="AO52" i="46"/>
  <c r="AO53" i="46"/>
  <c r="AO54" i="46"/>
  <c r="AO55" i="46"/>
  <c r="AO56" i="46"/>
  <c r="AO57" i="46"/>
  <c r="AO58" i="46"/>
  <c r="AO59" i="46"/>
  <c r="AO60" i="46"/>
  <c r="AO61" i="46"/>
  <c r="AO62" i="46"/>
  <c r="AO63" i="46"/>
  <c r="AO64" i="46"/>
  <c r="AO65" i="46"/>
  <c r="AO66" i="46"/>
  <c r="AO67" i="46"/>
  <c r="AO68" i="46"/>
  <c r="AO69" i="46"/>
  <c r="AO70" i="46"/>
  <c r="AO71" i="46"/>
  <c r="AO72" i="46"/>
  <c r="AO73" i="46"/>
  <c r="AO74" i="46"/>
  <c r="AO75" i="46"/>
  <c r="AO76" i="46"/>
  <c r="AO77" i="46"/>
  <c r="AO78" i="46"/>
  <c r="AO79" i="46"/>
  <c r="AO80" i="46"/>
  <c r="AO81" i="46"/>
  <c r="AO82" i="46"/>
  <c r="AO83" i="46"/>
  <c r="AO84" i="46"/>
  <c r="AO85" i="46"/>
  <c r="AO86" i="46"/>
  <c r="AO87" i="46"/>
  <c r="AO88" i="46"/>
  <c r="AO89" i="46"/>
  <c r="AO90" i="46"/>
  <c r="AO91" i="46"/>
  <c r="AO92" i="46"/>
  <c r="AO93" i="46"/>
  <c r="AO94" i="46"/>
  <c r="AO95" i="46"/>
  <c r="AO96" i="46"/>
  <c r="AO97" i="46"/>
  <c r="AO98" i="46"/>
  <c r="AO99" i="46"/>
  <c r="AO100" i="46"/>
  <c r="AO101" i="46"/>
  <c r="AO102" i="46"/>
  <c r="AO103" i="46"/>
  <c r="AO104" i="46"/>
  <c r="AO105" i="46"/>
  <c r="AO106" i="46"/>
  <c r="AO107" i="46"/>
  <c r="AO108" i="46"/>
  <c r="AO109" i="46"/>
  <c r="AO110" i="46"/>
  <c r="AO111" i="46"/>
  <c r="AO112" i="46"/>
  <c r="AO113" i="46"/>
  <c r="AO23" i="46"/>
  <c r="AL24" i="46"/>
  <c r="AL25" i="46"/>
  <c r="AL26" i="46"/>
  <c r="AL27" i="46"/>
  <c r="AL28" i="46"/>
  <c r="AL29" i="46"/>
  <c r="AL30" i="46"/>
  <c r="AL31" i="46"/>
  <c r="AL32" i="46"/>
  <c r="AL33" i="46"/>
  <c r="AL34" i="46"/>
  <c r="AL35" i="46"/>
  <c r="AL36" i="46"/>
  <c r="AL37" i="46"/>
  <c r="AL38" i="46"/>
  <c r="AL39" i="46"/>
  <c r="AL40" i="46"/>
  <c r="AL41" i="46"/>
  <c r="AL42" i="46"/>
  <c r="AL43" i="46"/>
  <c r="AL44" i="46"/>
  <c r="AL45" i="46"/>
  <c r="AL46" i="46"/>
  <c r="AL47" i="46"/>
  <c r="AL48" i="46"/>
  <c r="AL49" i="46"/>
  <c r="AL50" i="46"/>
  <c r="AL51" i="46"/>
  <c r="AL52" i="46"/>
  <c r="AL53" i="46"/>
  <c r="AL54" i="46"/>
  <c r="AL55" i="46"/>
  <c r="AL56" i="46"/>
  <c r="AL57" i="46"/>
  <c r="AL58" i="46"/>
  <c r="AL59" i="46"/>
  <c r="AL60" i="46"/>
  <c r="AL61" i="46"/>
  <c r="AL62" i="46"/>
  <c r="AL63" i="46"/>
  <c r="AL64" i="46"/>
  <c r="AL65" i="46"/>
  <c r="AL66" i="46"/>
  <c r="AL67" i="46"/>
  <c r="AL68" i="46"/>
  <c r="AL69" i="46"/>
  <c r="AL70" i="46"/>
  <c r="AL71" i="46"/>
  <c r="AL72" i="46"/>
  <c r="AL73" i="46"/>
  <c r="AL74" i="46"/>
  <c r="AL75" i="46"/>
  <c r="AL76" i="46"/>
  <c r="AL77" i="46"/>
  <c r="AL78" i="46"/>
  <c r="AL79" i="46"/>
  <c r="AL80" i="46"/>
  <c r="AL81" i="46"/>
  <c r="AL82" i="46"/>
  <c r="AL83" i="46"/>
  <c r="AL84" i="46"/>
  <c r="AL85" i="46"/>
  <c r="AL86" i="46"/>
  <c r="AL87" i="46"/>
  <c r="AL88" i="46"/>
  <c r="AL89" i="46"/>
  <c r="AL90" i="46"/>
  <c r="AL91" i="46"/>
  <c r="AL92" i="46"/>
  <c r="AL93" i="46"/>
  <c r="AL94" i="46"/>
  <c r="AL95" i="46"/>
  <c r="AL96" i="46"/>
  <c r="AL97" i="46"/>
  <c r="AL98" i="46"/>
  <c r="AL99" i="46"/>
  <c r="AL100" i="46"/>
  <c r="AL101" i="46"/>
  <c r="AL102" i="46"/>
  <c r="AL103" i="46"/>
  <c r="AL104" i="46"/>
  <c r="AL105" i="46"/>
  <c r="AL106" i="46"/>
  <c r="AL107" i="46"/>
  <c r="AL108" i="46"/>
  <c r="AL109" i="46"/>
  <c r="AL110" i="46"/>
  <c r="AL111" i="46"/>
  <c r="AL112" i="46"/>
  <c r="AL113" i="46"/>
  <c r="AL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AI43" i="46"/>
  <c r="AI44" i="46"/>
  <c r="AI45" i="46"/>
  <c r="AI46" i="46"/>
  <c r="AI47" i="46"/>
  <c r="AI48" i="46"/>
  <c r="AI49" i="46"/>
  <c r="AI50" i="46"/>
  <c r="AI51" i="46"/>
  <c r="AI52" i="46"/>
  <c r="AI53" i="46"/>
  <c r="AI54" i="46"/>
  <c r="AI55" i="46"/>
  <c r="AI56" i="46"/>
  <c r="AI57" i="46"/>
  <c r="AI58" i="46"/>
  <c r="AI59" i="46"/>
  <c r="AI60" i="46"/>
  <c r="AI61" i="46"/>
  <c r="AI62" i="46"/>
  <c r="AI63" i="46"/>
  <c r="AI64" i="46"/>
  <c r="AI65" i="46"/>
  <c r="AI66" i="46"/>
  <c r="AI67" i="46"/>
  <c r="AI68" i="46"/>
  <c r="AI69" i="46"/>
  <c r="AI70" i="46"/>
  <c r="AI71" i="46"/>
  <c r="AI72" i="46"/>
  <c r="AI73" i="46"/>
  <c r="AI74" i="46"/>
  <c r="AI75" i="46"/>
  <c r="AI76" i="46"/>
  <c r="AI77" i="46"/>
  <c r="AI78" i="46"/>
  <c r="AI79" i="46"/>
  <c r="AI80" i="46"/>
  <c r="AI81" i="46"/>
  <c r="AI82" i="46"/>
  <c r="AI83" i="46"/>
  <c r="AI84" i="46"/>
  <c r="AI85" i="46"/>
  <c r="AI86" i="46"/>
  <c r="AI87" i="46"/>
  <c r="AI88" i="46"/>
  <c r="AI89" i="46"/>
  <c r="AI90" i="46"/>
  <c r="AI91" i="46"/>
  <c r="AI92" i="46"/>
  <c r="AI93" i="46"/>
  <c r="AI94" i="46"/>
  <c r="AI95" i="46"/>
  <c r="AI96" i="46"/>
  <c r="AI97" i="46"/>
  <c r="AI98" i="46"/>
  <c r="AI99" i="46"/>
  <c r="AI100" i="46"/>
  <c r="AI101" i="46"/>
  <c r="AI102" i="46"/>
  <c r="AI103" i="46"/>
  <c r="AI104" i="46"/>
  <c r="AI105" i="46"/>
  <c r="AI106" i="46"/>
  <c r="AI107" i="46"/>
  <c r="AI108" i="46"/>
  <c r="AI109" i="46"/>
  <c r="AI110" i="46"/>
  <c r="AI111" i="46"/>
  <c r="AI112" i="46"/>
  <c r="AI113" i="46"/>
  <c r="AI23" i="46"/>
  <c r="AF60" i="46"/>
  <c r="AF24" i="46"/>
  <c r="AF25" i="46"/>
  <c r="AF26" i="46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23" i="46"/>
  <c r="AC23" i="46"/>
  <c r="AC24" i="46"/>
  <c r="AC25" i="46"/>
  <c r="AC26" i="46"/>
  <c r="AC27" i="46"/>
  <c r="AC28" i="46"/>
  <c r="AC29" i="46"/>
  <c r="AC30" i="46"/>
  <c r="AC31" i="46"/>
  <c r="AC32" i="46"/>
  <c r="AC33" i="46"/>
  <c r="AC34" i="46"/>
  <c r="AC35" i="46"/>
  <c r="AC36" i="46"/>
  <c r="AC37" i="46"/>
  <c r="AC38" i="46"/>
  <c r="AC39" i="46"/>
  <c r="AC40" i="46"/>
  <c r="AC41" i="46"/>
  <c r="AC42" i="46"/>
  <c r="AC43" i="46"/>
  <c r="AC44" i="46"/>
  <c r="AC45" i="46"/>
  <c r="AC46" i="46"/>
  <c r="AC47" i="46"/>
  <c r="AC48" i="46"/>
  <c r="AC49" i="46"/>
  <c r="AC50" i="46"/>
  <c r="AC51" i="46"/>
  <c r="AC52" i="46"/>
  <c r="AC53" i="46"/>
  <c r="AC54" i="46"/>
  <c r="AC55" i="46"/>
  <c r="AC56" i="46"/>
  <c r="AC57" i="46"/>
  <c r="AC58" i="46"/>
  <c r="AC59" i="46"/>
  <c r="AC60" i="46"/>
  <c r="AC61" i="46"/>
  <c r="AC62" i="46"/>
  <c r="AC63" i="46"/>
  <c r="AC64" i="46"/>
  <c r="AC65" i="46"/>
  <c r="AC66" i="46"/>
  <c r="AC67" i="46"/>
  <c r="AC68" i="46"/>
  <c r="AC69" i="46"/>
  <c r="AC70" i="46"/>
  <c r="AC71" i="46"/>
  <c r="AC72" i="46"/>
  <c r="AC73" i="46"/>
  <c r="AC74" i="46"/>
  <c r="AC75" i="46"/>
  <c r="AC76" i="46"/>
  <c r="AC77" i="46"/>
  <c r="AC78" i="46"/>
  <c r="AC79" i="46"/>
  <c r="AC80" i="46"/>
  <c r="AC81" i="46"/>
  <c r="AC82" i="46"/>
  <c r="AC83" i="46"/>
  <c r="AC84" i="46"/>
  <c r="AC85" i="46"/>
  <c r="AC86" i="46"/>
  <c r="AC87" i="46"/>
  <c r="AC88" i="46"/>
  <c r="AC89" i="46"/>
  <c r="AC90" i="46"/>
  <c r="AC91" i="46"/>
  <c r="AC92" i="46"/>
  <c r="AC93" i="46"/>
  <c r="AC94" i="46"/>
  <c r="AC96" i="46"/>
  <c r="AC97" i="46"/>
  <c r="AC98" i="46"/>
  <c r="AC99" i="46"/>
  <c r="AC100" i="46"/>
  <c r="AC101" i="46"/>
  <c r="AC102" i="46"/>
  <c r="AC103" i="46"/>
  <c r="AC104" i="46"/>
  <c r="AC105" i="46"/>
  <c r="AC106" i="46"/>
  <c r="AC107" i="46"/>
  <c r="AC108" i="46"/>
  <c r="AC109" i="46"/>
  <c r="AC110" i="46"/>
  <c r="AC111" i="46"/>
  <c r="AC112" i="46"/>
  <c r="AC113" i="46"/>
  <c r="AC95" i="46"/>
  <c r="Z24" i="46"/>
  <c r="Z25" i="46"/>
  <c r="Z26" i="46"/>
  <c r="Z27" i="46"/>
  <c r="Z28" i="46"/>
  <c r="Z29" i="46"/>
  <c r="Z30" i="46"/>
  <c r="Z31" i="46"/>
  <c r="Z32" i="46"/>
  <c r="Z33" i="46"/>
  <c r="Z34" i="46"/>
  <c r="Z35" i="46"/>
  <c r="Z36" i="46"/>
  <c r="Z37" i="46"/>
  <c r="Z38" i="46"/>
  <c r="Z39" i="46"/>
  <c r="Z40" i="46"/>
  <c r="Z41" i="46"/>
  <c r="Z42" i="46"/>
  <c r="Z43" i="46"/>
  <c r="Z44" i="46"/>
  <c r="Z45" i="46"/>
  <c r="Z46" i="46"/>
  <c r="Z47" i="46"/>
  <c r="Z48" i="46"/>
  <c r="Z49" i="46"/>
  <c r="Z50" i="46"/>
  <c r="Z51" i="46"/>
  <c r="Z52" i="46"/>
  <c r="Z53" i="46"/>
  <c r="Z54" i="46"/>
  <c r="Z55" i="46"/>
  <c r="Z56" i="46"/>
  <c r="Z57" i="46"/>
  <c r="Z58" i="46"/>
  <c r="Z59" i="46"/>
  <c r="Z60" i="46"/>
  <c r="Z61" i="46"/>
  <c r="Z62" i="46"/>
  <c r="Z63" i="46"/>
  <c r="Z64" i="46"/>
  <c r="Z65" i="46"/>
  <c r="Z66" i="46"/>
  <c r="Z67" i="46"/>
  <c r="Z68" i="46"/>
  <c r="Z69" i="46"/>
  <c r="Z70" i="46"/>
  <c r="Z71" i="46"/>
  <c r="Z72" i="46"/>
  <c r="Z73" i="46"/>
  <c r="Z74" i="46"/>
  <c r="Z75" i="46"/>
  <c r="Z76" i="46"/>
  <c r="Z77" i="46"/>
  <c r="Z78" i="46"/>
  <c r="Z79" i="46"/>
  <c r="Z80" i="46"/>
  <c r="Z81" i="46"/>
  <c r="Z82" i="46"/>
  <c r="Z83" i="46"/>
  <c r="Z84" i="46"/>
  <c r="Z85" i="46"/>
  <c r="Z86" i="46"/>
  <c r="Z87" i="46"/>
  <c r="Z88" i="46"/>
  <c r="Z89" i="46"/>
  <c r="Z90" i="46"/>
  <c r="Z91" i="46"/>
  <c r="Z92" i="46"/>
  <c r="Z93" i="46"/>
  <c r="Z94" i="46"/>
  <c r="Z95" i="46"/>
  <c r="Z96" i="46"/>
  <c r="Z97" i="46"/>
  <c r="Z98" i="46"/>
  <c r="Z99" i="46"/>
  <c r="Z100" i="46"/>
  <c r="Z101" i="46"/>
  <c r="Z102" i="46"/>
  <c r="Z103" i="46"/>
  <c r="Z104" i="46"/>
  <c r="Z105" i="46"/>
  <c r="Z106" i="46"/>
  <c r="Z107" i="46"/>
  <c r="Z108" i="46"/>
  <c r="Z109" i="46"/>
  <c r="Z110" i="46"/>
  <c r="Z111" i="46"/>
  <c r="Z112" i="46"/>
  <c r="Z113" i="46"/>
  <c r="Z23" i="46"/>
  <c r="W24" i="46"/>
  <c r="W25" i="46"/>
  <c r="W26" i="46"/>
  <c r="W27" i="46"/>
  <c r="W28" i="46"/>
  <c r="W29" i="46"/>
  <c r="W30" i="46"/>
  <c r="W31" i="46"/>
  <c r="W32" i="46"/>
  <c r="W33" i="46"/>
  <c r="W34" i="46"/>
  <c r="W35" i="46"/>
  <c r="W36" i="46"/>
  <c r="W37" i="46"/>
  <c r="W38" i="46"/>
  <c r="W39" i="46"/>
  <c r="W40" i="46"/>
  <c r="W41" i="46"/>
  <c r="W42" i="46"/>
  <c r="W43" i="46"/>
  <c r="W44" i="46"/>
  <c r="W45" i="46"/>
  <c r="W46" i="46"/>
  <c r="W47" i="46"/>
  <c r="W48" i="46"/>
  <c r="W49" i="46"/>
  <c r="W50" i="46"/>
  <c r="W51" i="46"/>
  <c r="W52" i="46"/>
  <c r="W53" i="46"/>
  <c r="W54" i="46"/>
  <c r="W55" i="46"/>
  <c r="W56" i="46"/>
  <c r="W57" i="46"/>
  <c r="W58" i="46"/>
  <c r="W59" i="46"/>
  <c r="W60" i="46"/>
  <c r="W61" i="46"/>
  <c r="W62" i="46"/>
  <c r="W63" i="46"/>
  <c r="W64" i="46"/>
  <c r="W65" i="46"/>
  <c r="W66" i="46"/>
  <c r="W67" i="46"/>
  <c r="W68" i="46"/>
  <c r="W69" i="46"/>
  <c r="W70" i="46"/>
  <c r="W71" i="46"/>
  <c r="W72" i="46"/>
  <c r="W73" i="46"/>
  <c r="W74" i="46"/>
  <c r="W75" i="46"/>
  <c r="W76" i="46"/>
  <c r="W77" i="46"/>
  <c r="W78" i="46"/>
  <c r="W79" i="46"/>
  <c r="W80" i="46"/>
  <c r="W81" i="46"/>
  <c r="W82" i="46"/>
  <c r="W83" i="46"/>
  <c r="W84" i="46"/>
  <c r="W85" i="46"/>
  <c r="W86" i="46"/>
  <c r="W87" i="46"/>
  <c r="W88" i="46"/>
  <c r="W89" i="46"/>
  <c r="W90" i="46"/>
  <c r="W91" i="46"/>
  <c r="W92" i="46"/>
  <c r="W93" i="46"/>
  <c r="W94" i="46"/>
  <c r="W95" i="46"/>
  <c r="W96" i="46"/>
  <c r="W97" i="46"/>
  <c r="W98" i="46"/>
  <c r="W99" i="46"/>
  <c r="W100" i="46"/>
  <c r="W101" i="46"/>
  <c r="W102" i="46"/>
  <c r="W103" i="46"/>
  <c r="W104" i="46"/>
  <c r="W105" i="46"/>
  <c r="W106" i="46"/>
  <c r="W107" i="46"/>
  <c r="W108" i="46"/>
  <c r="W109" i="46"/>
  <c r="W110" i="46"/>
  <c r="W111" i="46"/>
  <c r="W112" i="46"/>
  <c r="W113" i="46"/>
  <c r="W23" i="46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23" i="46"/>
  <c r="Q24" i="46"/>
  <c r="Q25" i="46"/>
  <c r="Q26" i="46"/>
  <c r="Q27" i="46"/>
  <c r="Q28" i="46"/>
  <c r="Q29" i="46"/>
  <c r="Q30" i="46"/>
  <c r="Q31" i="46"/>
  <c r="Q32" i="46"/>
  <c r="Q33" i="46"/>
  <c r="Q34" i="46"/>
  <c r="Q35" i="46"/>
  <c r="Q36" i="46"/>
  <c r="Q37" i="46"/>
  <c r="Q38" i="46"/>
  <c r="Q39" i="46"/>
  <c r="Q40" i="46"/>
  <c r="Q41" i="46"/>
  <c r="Q42" i="46"/>
  <c r="Q43" i="46"/>
  <c r="Q44" i="46"/>
  <c r="Q45" i="46"/>
  <c r="Q46" i="46"/>
  <c r="Q47" i="46"/>
  <c r="Q48" i="46"/>
  <c r="Q49" i="46"/>
  <c r="Q50" i="46"/>
  <c r="Q51" i="46"/>
  <c r="Q52" i="46"/>
  <c r="Q53" i="46"/>
  <c r="Q54" i="46"/>
  <c r="Q55" i="46"/>
  <c r="Q56" i="46"/>
  <c r="Q57" i="46"/>
  <c r="Q58" i="46"/>
  <c r="Q59" i="46"/>
  <c r="Q60" i="46"/>
  <c r="Q61" i="46"/>
  <c r="Q62" i="46"/>
  <c r="Q63" i="46"/>
  <c r="Q64" i="46"/>
  <c r="Q65" i="46"/>
  <c r="Q66" i="46"/>
  <c r="Q67" i="46"/>
  <c r="Q68" i="46"/>
  <c r="Q69" i="46"/>
  <c r="Q70" i="46"/>
  <c r="Q71" i="46"/>
  <c r="Q72" i="46"/>
  <c r="Q73" i="46"/>
  <c r="Q74" i="46"/>
  <c r="Q75" i="46"/>
  <c r="Q76" i="46"/>
  <c r="Q77" i="46"/>
  <c r="Q78" i="46"/>
  <c r="Q79" i="46"/>
  <c r="Q80" i="46"/>
  <c r="Q81" i="46"/>
  <c r="Q82" i="46"/>
  <c r="Q83" i="46"/>
  <c r="Q84" i="46"/>
  <c r="Q85" i="46"/>
  <c r="Q86" i="46"/>
  <c r="Q87" i="46"/>
  <c r="Q88" i="46"/>
  <c r="Q89" i="46"/>
  <c r="Q90" i="46"/>
  <c r="Q91" i="46"/>
  <c r="Q92" i="46"/>
  <c r="Q93" i="46"/>
  <c r="Q94" i="46"/>
  <c r="Q95" i="46"/>
  <c r="Q96" i="46"/>
  <c r="Q97" i="46"/>
  <c r="Q98" i="46"/>
  <c r="Q99" i="46"/>
  <c r="Q100" i="46"/>
  <c r="Q101" i="46"/>
  <c r="Q102" i="46"/>
  <c r="Q103" i="46"/>
  <c r="Q104" i="46"/>
  <c r="Q105" i="46"/>
  <c r="Q106" i="46"/>
  <c r="Q107" i="46"/>
  <c r="Q108" i="46"/>
  <c r="Q109" i="46"/>
  <c r="Q110" i="46"/>
  <c r="Q111" i="46"/>
  <c r="Q112" i="46"/>
  <c r="Q113" i="46"/>
  <c r="Q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69" i="46"/>
  <c r="N70" i="46"/>
  <c r="N71" i="46"/>
  <c r="N72" i="46"/>
  <c r="N73" i="46"/>
  <c r="N74" i="46"/>
  <c r="N75" i="46"/>
  <c r="N76" i="46"/>
  <c r="N77" i="46"/>
  <c r="N78" i="46"/>
  <c r="N79" i="46"/>
  <c r="N80" i="46"/>
  <c r="N81" i="46"/>
  <c r="N82" i="46"/>
  <c r="N83" i="46"/>
  <c r="N84" i="46"/>
  <c r="N85" i="46"/>
  <c r="N86" i="46"/>
  <c r="N87" i="46"/>
  <c r="N88" i="46"/>
  <c r="N89" i="46"/>
  <c r="N90" i="46"/>
  <c r="N91" i="46"/>
  <c r="N92" i="46"/>
  <c r="N93" i="46"/>
  <c r="N94" i="46"/>
  <c r="N95" i="46"/>
  <c r="N96" i="46"/>
  <c r="N97" i="46"/>
  <c r="N98" i="46"/>
  <c r="N99" i="46"/>
  <c r="N100" i="46"/>
  <c r="N101" i="46"/>
  <c r="N102" i="46"/>
  <c r="N103" i="46"/>
  <c r="N104" i="46"/>
  <c r="N105" i="46"/>
  <c r="N106" i="46"/>
  <c r="N107" i="46"/>
  <c r="N108" i="46"/>
  <c r="N109" i="46"/>
  <c r="N110" i="46"/>
  <c r="N111" i="46"/>
  <c r="N112" i="46"/>
  <c r="N113" i="46"/>
  <c r="N23" i="46"/>
  <c r="K23" i="46"/>
  <c r="K24" i="46"/>
  <c r="K25" i="46"/>
  <c r="K26" i="46"/>
  <c r="K27" i="46"/>
  <c r="K28" i="46"/>
  <c r="K29" i="46"/>
  <c r="K30" i="46"/>
  <c r="K31" i="46"/>
  <c r="K32" i="46"/>
  <c r="K33" i="46"/>
  <c r="K34" i="46"/>
  <c r="K35" i="46"/>
  <c r="K36" i="46"/>
  <c r="K37" i="46"/>
  <c r="K38" i="46"/>
  <c r="K39" i="46"/>
  <c r="K40" i="46"/>
  <c r="K41" i="46"/>
  <c r="K42" i="46"/>
  <c r="K43" i="46"/>
  <c r="K44" i="46"/>
  <c r="K45" i="46"/>
  <c r="K46" i="46"/>
  <c r="K47" i="46"/>
  <c r="K48" i="46"/>
  <c r="K49" i="46"/>
  <c r="K50" i="46"/>
  <c r="K51" i="46"/>
  <c r="K52" i="46"/>
  <c r="K53" i="46"/>
  <c r="K54" i="46"/>
  <c r="K55" i="46"/>
  <c r="K56" i="46"/>
  <c r="K57" i="46"/>
  <c r="K58" i="46"/>
  <c r="K59" i="46"/>
  <c r="K60" i="46"/>
  <c r="K61" i="46"/>
  <c r="K62" i="46"/>
  <c r="K63" i="46"/>
  <c r="K64" i="46"/>
  <c r="K65" i="46"/>
  <c r="K66" i="46"/>
  <c r="K67" i="46"/>
  <c r="K68" i="46"/>
  <c r="K69" i="46"/>
  <c r="K70" i="46"/>
  <c r="K71" i="46"/>
  <c r="K72" i="46"/>
  <c r="K73" i="46"/>
  <c r="K74" i="46"/>
  <c r="K75" i="46"/>
  <c r="K76" i="46"/>
  <c r="K77" i="46"/>
  <c r="K78" i="46"/>
  <c r="K79" i="46"/>
  <c r="K80" i="46"/>
  <c r="K81" i="46"/>
  <c r="K82" i="46"/>
  <c r="K83" i="46"/>
  <c r="K84" i="46"/>
  <c r="K85" i="46"/>
  <c r="K86" i="46"/>
  <c r="K87" i="46"/>
  <c r="K88" i="46"/>
  <c r="K89" i="46"/>
  <c r="K90" i="46"/>
  <c r="K91" i="46"/>
  <c r="K92" i="46"/>
  <c r="K93" i="46"/>
  <c r="K94" i="46"/>
  <c r="K95" i="46"/>
  <c r="K96" i="46"/>
  <c r="K97" i="46"/>
  <c r="K98" i="46"/>
  <c r="K99" i="46"/>
  <c r="K100" i="46"/>
  <c r="K101" i="46"/>
  <c r="K102" i="46"/>
  <c r="K103" i="46"/>
  <c r="K104" i="46"/>
  <c r="K105" i="46"/>
  <c r="K106" i="46"/>
  <c r="K107" i="46"/>
  <c r="K108" i="46"/>
  <c r="K109" i="46"/>
  <c r="K110" i="46"/>
  <c r="K111" i="46"/>
  <c r="K112" i="46"/>
  <c r="K11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23" i="46"/>
  <c r="A2" i="46"/>
  <c r="B3" i="46"/>
  <c r="B4" i="46" s="1"/>
  <c r="B5" i="46" s="1"/>
  <c r="E116" i="55" l="1"/>
  <c r="D117" i="55"/>
  <c r="BE117" i="46"/>
  <c r="BE116" i="46"/>
  <c r="O116" i="46"/>
  <c r="E13" i="49"/>
  <c r="B6" i="46"/>
  <c r="A5" i="46"/>
  <c r="A4" i="46"/>
  <c r="A3" i="46"/>
  <c r="F116" i="55" l="1"/>
  <c r="G116" i="55" s="1"/>
  <c r="F117" i="55"/>
  <c r="G117" i="55" s="1"/>
  <c r="E117" i="55"/>
  <c r="D118" i="55"/>
  <c r="B7" i="46"/>
  <c r="A6" i="46"/>
  <c r="P14" i="5"/>
  <c r="J13" i="5"/>
  <c r="J14" i="5"/>
  <c r="J17" i="5"/>
  <c r="J18" i="5"/>
  <c r="J19" i="5"/>
  <c r="E118" i="55" l="1"/>
  <c r="D119" i="55"/>
  <c r="B8" i="46"/>
  <c r="A7" i="46"/>
  <c r="M5" i="5"/>
  <c r="E119" i="55" l="1"/>
  <c r="D120" i="55"/>
  <c r="F118" i="55"/>
  <c r="G118" i="55" s="1"/>
  <c r="B9" i="46"/>
  <c r="A8" i="4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E120" i="55" l="1"/>
  <c r="D121" i="55"/>
  <c r="F119" i="55"/>
  <c r="G119" i="55" s="1"/>
  <c r="B10" i="46"/>
  <c r="A9" i="46"/>
  <c r="J5" i="5"/>
  <c r="E121" i="55" l="1"/>
  <c r="D122" i="55"/>
  <c r="F120" i="55"/>
  <c r="G120" i="55" s="1"/>
  <c r="B11" i="46"/>
  <c r="A10" i="46"/>
  <c r="E122" i="55" l="1"/>
  <c r="D123" i="55"/>
  <c r="F121" i="55"/>
  <c r="G121" i="55" s="1"/>
  <c r="B12" i="46"/>
  <c r="A11" i="46"/>
  <c r="F122" i="55" l="1"/>
  <c r="G122" i="55" s="1"/>
  <c r="F123" i="55"/>
  <c r="G123" i="55" s="1"/>
  <c r="E123" i="55"/>
  <c r="D124" i="55"/>
  <c r="B13" i="46"/>
  <c r="A12" i="46"/>
  <c r="E124" i="55" l="1"/>
  <c r="D125" i="55"/>
  <c r="B14" i="46"/>
  <c r="A13" i="46"/>
  <c r="E125" i="55" l="1"/>
  <c r="D126" i="55"/>
  <c r="F124" i="55"/>
  <c r="G124" i="55" s="1"/>
  <c r="B15" i="46"/>
  <c r="A14" i="46"/>
  <c r="E126" i="55" l="1"/>
  <c r="D127" i="55"/>
  <c r="F126" i="55"/>
  <c r="G126" i="55" s="1"/>
  <c r="F125" i="55"/>
  <c r="G125" i="55" s="1"/>
  <c r="B16" i="46"/>
  <c r="A15" i="46"/>
  <c r="M6" i="5"/>
  <c r="E127" i="55" l="1"/>
  <c r="D128" i="55"/>
  <c r="F127" i="55"/>
  <c r="G127" i="55" s="1"/>
  <c r="B17" i="46"/>
  <c r="A16" i="46"/>
  <c r="E128" i="55" l="1"/>
  <c r="D129" i="55"/>
  <c r="B18" i="46"/>
  <c r="A17" i="46"/>
  <c r="F20" i="5"/>
  <c r="E129" i="55" l="1"/>
  <c r="D130" i="55"/>
  <c r="F128" i="55"/>
  <c r="G128" i="55" s="1"/>
  <c r="B19" i="46"/>
  <c r="A18" i="46"/>
  <c r="D20" i="5"/>
  <c r="C20" i="5"/>
  <c r="D22" i="5" l="1"/>
  <c r="E22" i="5" s="1"/>
  <c r="M20" i="5"/>
  <c r="J20" i="5"/>
  <c r="D21" i="5"/>
  <c r="E21" i="5" s="1"/>
  <c r="F129" i="55"/>
  <c r="G129" i="55" s="1"/>
  <c r="E130" i="55"/>
  <c r="D131" i="55"/>
  <c r="B20" i="46"/>
  <c r="A19" i="46"/>
  <c r="I20" i="5"/>
  <c r="F130" i="55" l="1"/>
  <c r="G130" i="55" s="1"/>
  <c r="E131" i="55"/>
  <c r="F131" i="55" s="1"/>
  <c r="G131" i="55" s="1"/>
  <c r="D132" i="55"/>
  <c r="B21" i="46"/>
  <c r="A20" i="46"/>
  <c r="E132" i="55" l="1"/>
  <c r="D133" i="55"/>
  <c r="B22" i="46"/>
  <c r="A21" i="46"/>
  <c r="J10" i="5"/>
  <c r="F132" i="55" l="1"/>
  <c r="G132" i="55" s="1"/>
  <c r="E133" i="55"/>
  <c r="D134" i="55"/>
  <c r="B23" i="46"/>
  <c r="A22" i="46"/>
  <c r="E134" i="55" l="1"/>
  <c r="D135" i="55"/>
  <c r="F133" i="55"/>
  <c r="G133" i="55" s="1"/>
  <c r="U29" i="46"/>
  <c r="R29" i="46"/>
  <c r="AP29" i="46"/>
  <c r="AS29" i="46"/>
  <c r="AY29" i="46"/>
  <c r="B24" i="46"/>
  <c r="A23" i="46"/>
  <c r="E135" i="55" l="1"/>
  <c r="D136" i="55"/>
  <c r="F134" i="55"/>
  <c r="G134" i="55" s="1"/>
  <c r="F135" i="55"/>
  <c r="G135" i="55" s="1"/>
  <c r="U30" i="46"/>
  <c r="R30" i="46"/>
  <c r="AP30" i="46"/>
  <c r="AS30" i="46"/>
  <c r="AY30" i="46"/>
  <c r="B25" i="46"/>
  <c r="A24" i="46"/>
  <c r="E136" i="55" l="1"/>
  <c r="F136" i="55" s="1"/>
  <c r="G136" i="55" s="1"/>
  <c r="D137" i="55"/>
  <c r="R31" i="46"/>
  <c r="U31" i="46"/>
  <c r="AP31" i="46"/>
  <c r="AS31" i="46"/>
  <c r="AY31" i="46"/>
  <c r="B26" i="46"/>
  <c r="A25" i="46"/>
  <c r="E137" i="55" l="1"/>
  <c r="D138" i="55"/>
  <c r="U32" i="46"/>
  <c r="R32" i="46"/>
  <c r="AP32" i="46"/>
  <c r="AS32" i="46"/>
  <c r="AY32" i="46"/>
  <c r="B27" i="46"/>
  <c r="A26" i="46"/>
  <c r="E138" i="55" l="1"/>
  <c r="D139" i="55"/>
  <c r="F137" i="55"/>
  <c r="G137" i="55" s="1"/>
  <c r="F138" i="55"/>
  <c r="G138" i="55" s="1"/>
  <c r="U33" i="46"/>
  <c r="R33" i="46"/>
  <c r="AP33" i="46"/>
  <c r="AS33" i="46"/>
  <c r="AY33" i="46"/>
  <c r="B28" i="46"/>
  <c r="A27" i="46"/>
  <c r="T19" i="5"/>
  <c r="V19" i="5" s="1"/>
  <c r="T18" i="5"/>
  <c r="V18" i="5" s="1"/>
  <c r="T20" i="5"/>
  <c r="V20" i="5" s="1"/>
  <c r="T14" i="5"/>
  <c r="V14" i="5" s="1"/>
  <c r="T13" i="5"/>
  <c r="V13" i="5" s="1"/>
  <c r="T12" i="5"/>
  <c r="V12" i="5" s="1"/>
  <c r="J12" i="5"/>
  <c r="T11" i="5"/>
  <c r="V11" i="5" s="1"/>
  <c r="J11" i="5"/>
  <c r="T10" i="5"/>
  <c r="V10" i="5" s="1"/>
  <c r="T9" i="5"/>
  <c r="V9" i="5" s="1"/>
  <c r="J9" i="5"/>
  <c r="T6" i="5"/>
  <c r="V6" i="5" s="1"/>
  <c r="J6" i="5"/>
  <c r="T5" i="5"/>
  <c r="V5" i="5" s="1"/>
  <c r="T4" i="5"/>
  <c r="V4" i="5" s="1"/>
  <c r="J4" i="5"/>
  <c r="J3" i="5"/>
  <c r="E139" i="55" l="1"/>
  <c r="D140" i="55"/>
  <c r="U34" i="46"/>
  <c r="R34" i="46"/>
  <c r="AP34" i="46"/>
  <c r="AS34" i="46"/>
  <c r="AY34" i="46"/>
  <c r="AG29" i="46"/>
  <c r="B29" i="46"/>
  <c r="A28" i="46"/>
  <c r="E140" i="55" l="1"/>
  <c r="D141" i="55"/>
  <c r="F139" i="55"/>
  <c r="G139" i="55" s="1"/>
  <c r="U35" i="46"/>
  <c r="R35" i="46"/>
  <c r="AP35" i="46"/>
  <c r="AS35" i="46"/>
  <c r="AY35" i="46"/>
  <c r="BE29" i="46"/>
  <c r="AD29" i="46"/>
  <c r="AM29" i="46"/>
  <c r="X29" i="46"/>
  <c r="AJ29" i="46"/>
  <c r="O29" i="46"/>
  <c r="BB30" i="46"/>
  <c r="AA29" i="46"/>
  <c r="AV29" i="46"/>
  <c r="BB29" i="46"/>
  <c r="L29" i="46"/>
  <c r="B30" i="46"/>
  <c r="A29" i="46"/>
  <c r="F29" i="46"/>
  <c r="I29" i="46"/>
  <c r="E141" i="55" l="1"/>
  <c r="D142" i="55"/>
  <c r="F140" i="55"/>
  <c r="G140" i="55" s="1"/>
  <c r="AJ30" i="46"/>
  <c r="R36" i="46"/>
  <c r="U36" i="46"/>
  <c r="AP36" i="46"/>
  <c r="AS36" i="46"/>
  <c r="AY36" i="46"/>
  <c r="L30" i="46"/>
  <c r="BE30" i="46"/>
  <c r="X30" i="46"/>
  <c r="AA30" i="46"/>
  <c r="AV30" i="46"/>
  <c r="AG30" i="46"/>
  <c r="O30" i="46"/>
  <c r="AM30" i="46"/>
  <c r="AD30" i="46"/>
  <c r="B31" i="46"/>
  <c r="A30" i="46"/>
  <c r="F30" i="46"/>
  <c r="I30" i="46"/>
  <c r="E142" i="55" l="1"/>
  <c r="D143" i="55"/>
  <c r="F141" i="55"/>
  <c r="G141" i="55" s="1"/>
  <c r="BB31" i="46"/>
  <c r="U37" i="46"/>
  <c r="R37" i="46"/>
  <c r="AP37" i="46"/>
  <c r="AS37" i="46"/>
  <c r="AY37" i="46"/>
  <c r="O31" i="46"/>
  <c r="AA31" i="46"/>
  <c r="AJ31" i="46"/>
  <c r="X31" i="46"/>
  <c r="AM31" i="46"/>
  <c r="AV31" i="46"/>
  <c r="AD31" i="46"/>
  <c r="BE31" i="46"/>
  <c r="AG31" i="46"/>
  <c r="L31" i="46"/>
  <c r="B32" i="46"/>
  <c r="A31" i="46"/>
  <c r="I31" i="46"/>
  <c r="F31" i="46"/>
  <c r="E143" i="55" l="1"/>
  <c r="D144" i="55"/>
  <c r="F142" i="55"/>
  <c r="G142" i="55" s="1"/>
  <c r="AM32" i="46"/>
  <c r="X32" i="46"/>
  <c r="BE32" i="46"/>
  <c r="AG32" i="46"/>
  <c r="U38" i="46"/>
  <c r="R38" i="46"/>
  <c r="AP38" i="46"/>
  <c r="AS38" i="46"/>
  <c r="AY38" i="46"/>
  <c r="BB32" i="46"/>
  <c r="L32" i="46"/>
  <c r="O32" i="46"/>
  <c r="AJ32" i="46"/>
  <c r="AJ33" i="46"/>
  <c r="AV32" i="46"/>
  <c r="AA32" i="46"/>
  <c r="AD32" i="46"/>
  <c r="AV33" i="46"/>
  <c r="AY39" i="46" s="1"/>
  <c r="B33" i="46"/>
  <c r="BE33" i="46" s="1"/>
  <c r="A32" i="46"/>
  <c r="F32" i="46"/>
  <c r="I32" i="46"/>
  <c r="F33" i="46"/>
  <c r="E144" i="55" l="1"/>
  <c r="D145" i="55"/>
  <c r="F143" i="55"/>
  <c r="G143" i="55" s="1"/>
  <c r="BB33" i="46"/>
  <c r="AG33" i="46"/>
  <c r="AM33" i="46"/>
  <c r="U39" i="46"/>
  <c r="R39" i="46"/>
  <c r="AP39" i="46"/>
  <c r="AS39" i="46"/>
  <c r="L33" i="46"/>
  <c r="O33" i="46"/>
  <c r="AA33" i="46"/>
  <c r="AD33" i="46"/>
  <c r="X33" i="46"/>
  <c r="B34" i="46"/>
  <c r="A33" i="46"/>
  <c r="I33" i="46"/>
  <c r="E145" i="55" l="1"/>
  <c r="D146" i="55"/>
  <c r="F144" i="55"/>
  <c r="G144" i="55" s="1"/>
  <c r="L34" i="46"/>
  <c r="U40" i="46"/>
  <c r="R40" i="46"/>
  <c r="AP40" i="46"/>
  <c r="AS40" i="46"/>
  <c r="AY40" i="46"/>
  <c r="X34" i="46"/>
  <c r="O34" i="46"/>
  <c r="AG34" i="46"/>
  <c r="AM34" i="46"/>
  <c r="AJ34" i="46"/>
  <c r="BE34" i="46"/>
  <c r="BB34" i="46"/>
  <c r="AV34" i="46"/>
  <c r="AA34" i="46"/>
  <c r="AD34" i="46"/>
  <c r="B35" i="46"/>
  <c r="A34" i="46"/>
  <c r="I34" i="46"/>
  <c r="F34" i="46"/>
  <c r="I35" i="46"/>
  <c r="E146" i="55" l="1"/>
  <c r="D147" i="55"/>
  <c r="F145" i="55"/>
  <c r="G145" i="55" s="1"/>
  <c r="U41" i="46"/>
  <c r="R41" i="46"/>
  <c r="AP41" i="46"/>
  <c r="AS41" i="46"/>
  <c r="AY41" i="46"/>
  <c r="AD35" i="46"/>
  <c r="AG35" i="46"/>
  <c r="O35" i="46"/>
  <c r="AA35" i="46"/>
  <c r="L35" i="46"/>
  <c r="AM35" i="46"/>
  <c r="AJ35" i="46"/>
  <c r="AV35" i="46"/>
  <c r="BE35" i="46"/>
  <c r="BB35" i="46"/>
  <c r="X35" i="46"/>
  <c r="AM36" i="46"/>
  <c r="B36" i="46"/>
  <c r="A35" i="46"/>
  <c r="F35" i="46"/>
  <c r="E147" i="55" l="1"/>
  <c r="D148" i="55"/>
  <c r="F146" i="55"/>
  <c r="G146" i="55" s="1"/>
  <c r="U42" i="46"/>
  <c r="R42" i="46"/>
  <c r="AP42" i="46"/>
  <c r="AS42" i="46"/>
  <c r="AY42" i="46"/>
  <c r="AA36" i="46"/>
  <c r="L36" i="46"/>
  <c r="O36" i="46"/>
  <c r="BB36" i="46"/>
  <c r="AV36" i="46"/>
  <c r="AG36" i="46"/>
  <c r="BE36" i="46"/>
  <c r="X36" i="46"/>
  <c r="AJ37" i="46"/>
  <c r="AD36" i="46"/>
  <c r="AJ36" i="46"/>
  <c r="BB37" i="46"/>
  <c r="B37" i="46"/>
  <c r="A36" i="46"/>
  <c r="I37" i="46"/>
  <c r="F36" i="46"/>
  <c r="I36" i="46"/>
  <c r="E148" i="55" l="1"/>
  <c r="D149" i="55"/>
  <c r="F147" i="55"/>
  <c r="G147" i="55" s="1"/>
  <c r="F37" i="46"/>
  <c r="AV37" i="46"/>
  <c r="BE37" i="46"/>
  <c r="U43" i="46"/>
  <c r="R43" i="46"/>
  <c r="AP43" i="46"/>
  <c r="AS43" i="46"/>
  <c r="AY43" i="46"/>
  <c r="L37" i="46"/>
  <c r="AA37" i="46"/>
  <c r="O37" i="46"/>
  <c r="AD37" i="46"/>
  <c r="AG37" i="46"/>
  <c r="AM37" i="46"/>
  <c r="X37" i="46"/>
  <c r="B38" i="46"/>
  <c r="A37" i="46"/>
  <c r="E149" i="55" l="1"/>
  <c r="D150" i="55"/>
  <c r="F149" i="55"/>
  <c r="G149" i="55" s="1"/>
  <c r="F148" i="55"/>
  <c r="G148" i="55" s="1"/>
  <c r="L38" i="46"/>
  <c r="AD38" i="46"/>
  <c r="U44" i="46"/>
  <c r="R44" i="46"/>
  <c r="AP44" i="46"/>
  <c r="AS44" i="46"/>
  <c r="AY44" i="46"/>
  <c r="X38" i="46"/>
  <c r="O38" i="46"/>
  <c r="BE39" i="46"/>
  <c r="BE38" i="46"/>
  <c r="AV38" i="46"/>
  <c r="AG38" i="46"/>
  <c r="BB38" i="46"/>
  <c r="AJ38" i="46"/>
  <c r="AM38" i="46"/>
  <c r="AA38" i="46"/>
  <c r="AM39" i="46"/>
  <c r="B39" i="46"/>
  <c r="A38" i="46"/>
  <c r="I38" i="46"/>
  <c r="F38" i="46"/>
  <c r="I39" i="46"/>
  <c r="E150" i="55" l="1"/>
  <c r="D151" i="55"/>
  <c r="U45" i="46"/>
  <c r="R45" i="46"/>
  <c r="AP45" i="46"/>
  <c r="AS45" i="46"/>
  <c r="AY45" i="46"/>
  <c r="O39" i="46"/>
  <c r="AA39" i="46"/>
  <c r="AV39" i="46"/>
  <c r="AD39" i="46"/>
  <c r="L39" i="46"/>
  <c r="AJ39" i="46"/>
  <c r="X39" i="46"/>
  <c r="BB39" i="46"/>
  <c r="AG39" i="46"/>
  <c r="B40" i="46"/>
  <c r="O40" i="46" s="1"/>
  <c r="A39" i="46"/>
  <c r="F39" i="46"/>
  <c r="E151" i="55" l="1"/>
  <c r="D152" i="55"/>
  <c r="F150" i="55"/>
  <c r="G150" i="55" s="1"/>
  <c r="AG40" i="46"/>
  <c r="BE40" i="46"/>
  <c r="AD40" i="46"/>
  <c r="AV40" i="46"/>
  <c r="AA41" i="46"/>
  <c r="BE41" i="46"/>
  <c r="AJ40" i="46"/>
  <c r="U46" i="46"/>
  <c r="R46" i="46"/>
  <c r="AP46" i="46"/>
  <c r="AS46" i="46"/>
  <c r="AY46" i="46"/>
  <c r="AM40" i="46"/>
  <c r="AA40" i="46"/>
  <c r="L40" i="46"/>
  <c r="AV41" i="46"/>
  <c r="AJ41" i="46"/>
  <c r="BB40" i="46"/>
  <c r="X40" i="46"/>
  <c r="B41" i="46"/>
  <c r="A40" i="46"/>
  <c r="I41" i="46"/>
  <c r="F40" i="46"/>
  <c r="I40" i="46"/>
  <c r="E152" i="55" l="1"/>
  <c r="D153" i="55"/>
  <c r="F151" i="55"/>
  <c r="G151" i="55" s="1"/>
  <c r="AM41" i="46"/>
  <c r="R47" i="46"/>
  <c r="U47" i="46"/>
  <c r="AP47" i="46"/>
  <c r="AS47" i="46"/>
  <c r="AY47" i="46"/>
  <c r="L41" i="46"/>
  <c r="O41" i="46"/>
  <c r="BB41" i="46"/>
  <c r="AA42" i="46"/>
  <c r="X41" i="46"/>
  <c r="AD41" i="46"/>
  <c r="AG41" i="46"/>
  <c r="BB42" i="46"/>
  <c r="B42" i="46"/>
  <c r="A41" i="46"/>
  <c r="F41" i="46"/>
  <c r="E153" i="55" l="1"/>
  <c r="D154" i="55"/>
  <c r="F152" i="55"/>
  <c r="G152" i="55" s="1"/>
  <c r="U48" i="46"/>
  <c r="R48" i="46"/>
  <c r="AP48" i="46"/>
  <c r="AS48" i="46"/>
  <c r="AY48" i="46"/>
  <c r="BE42" i="46"/>
  <c r="AJ42" i="46"/>
  <c r="O42" i="46"/>
  <c r="AG42" i="46"/>
  <c r="AM42" i="46"/>
  <c r="O43" i="46"/>
  <c r="L42" i="46"/>
  <c r="AD43" i="46"/>
  <c r="X42" i="46"/>
  <c r="AV42" i="46"/>
  <c r="X43" i="46"/>
  <c r="AD42" i="46"/>
  <c r="B43" i="46"/>
  <c r="A42" i="46"/>
  <c r="F42" i="46"/>
  <c r="I42" i="46"/>
  <c r="E154" i="55" l="1"/>
  <c r="D155" i="55"/>
  <c r="F153" i="55"/>
  <c r="G153" i="55" s="1"/>
  <c r="F154" i="55"/>
  <c r="G154" i="55" s="1"/>
  <c r="BB43" i="46"/>
  <c r="AM43" i="46"/>
  <c r="L43" i="46"/>
  <c r="U49" i="46"/>
  <c r="R49" i="46"/>
  <c r="AP49" i="46"/>
  <c r="AS49" i="46"/>
  <c r="AY49" i="46"/>
  <c r="BE43" i="46"/>
  <c r="AA43" i="46"/>
  <c r="AG43" i="46"/>
  <c r="AV43" i="46"/>
  <c r="AJ43" i="46"/>
  <c r="BB44" i="46"/>
  <c r="BE44" i="46"/>
  <c r="B44" i="46"/>
  <c r="A43" i="46"/>
  <c r="F43" i="46"/>
  <c r="I43" i="46"/>
  <c r="F155" i="55" l="1"/>
  <c r="G155" i="55" s="1"/>
  <c r="E155" i="55"/>
  <c r="D156" i="55"/>
  <c r="AV44" i="46"/>
  <c r="AM44" i="46"/>
  <c r="U50" i="46"/>
  <c r="R50" i="46"/>
  <c r="AP50" i="46"/>
  <c r="AS50" i="46"/>
  <c r="AY50" i="46"/>
  <c r="AA44" i="46"/>
  <c r="X44" i="46"/>
  <c r="AG44" i="46"/>
  <c r="O44" i="46"/>
  <c r="AJ44" i="46"/>
  <c r="L44" i="46"/>
  <c r="AD44" i="46"/>
  <c r="B45" i="46"/>
  <c r="A44" i="46"/>
  <c r="I44" i="46"/>
  <c r="F44" i="46"/>
  <c r="E156" i="55" l="1"/>
  <c r="D157" i="55"/>
  <c r="R51" i="46"/>
  <c r="U51" i="46"/>
  <c r="AP51" i="46"/>
  <c r="AS51" i="46"/>
  <c r="AY51" i="46"/>
  <c r="L45" i="46"/>
  <c r="X45" i="46"/>
  <c r="O45" i="46"/>
  <c r="AD45" i="46"/>
  <c r="AA45" i="46"/>
  <c r="AG45" i="46"/>
  <c r="BB45" i="46"/>
  <c r="AM45" i="46"/>
  <c r="AM46" i="46"/>
  <c r="AV45" i="46"/>
  <c r="AJ45" i="46"/>
  <c r="BE45" i="46"/>
  <c r="B46" i="46"/>
  <c r="A45" i="46"/>
  <c r="I45" i="46"/>
  <c r="F45" i="46"/>
  <c r="F156" i="55" l="1"/>
  <c r="G156" i="55" s="1"/>
  <c r="E157" i="55"/>
  <c r="D158" i="55"/>
  <c r="R52" i="46"/>
  <c r="U52" i="46"/>
  <c r="AP52" i="46"/>
  <c r="AS52" i="46"/>
  <c r="AY52" i="46"/>
  <c r="BE46" i="46"/>
  <c r="AG46" i="46"/>
  <c r="AV46" i="46"/>
  <c r="BB46" i="46"/>
  <c r="L46" i="46"/>
  <c r="X46" i="46"/>
  <c r="AD46" i="46"/>
  <c r="AA46" i="46"/>
  <c r="O46" i="46"/>
  <c r="AJ46" i="46"/>
  <c r="B47" i="46"/>
  <c r="A46" i="46"/>
  <c r="I46" i="46"/>
  <c r="F46" i="46"/>
  <c r="E158" i="55" l="1"/>
  <c r="D159" i="55"/>
  <c r="F157" i="55"/>
  <c r="G157" i="55" s="1"/>
  <c r="AV47" i="46"/>
  <c r="U53" i="46"/>
  <c r="R53" i="46"/>
  <c r="AP53" i="46"/>
  <c r="AS53" i="46"/>
  <c r="AY53" i="46"/>
  <c r="O47" i="46"/>
  <c r="AG47" i="46"/>
  <c r="AJ47" i="46"/>
  <c r="BB47" i="46"/>
  <c r="BE47" i="46"/>
  <c r="AA47" i="46"/>
  <c r="L47" i="46"/>
  <c r="X47" i="46"/>
  <c r="AM47" i="46"/>
  <c r="AD47" i="46"/>
  <c r="B48" i="46"/>
  <c r="A47" i="46"/>
  <c r="I47" i="46"/>
  <c r="F47" i="46"/>
  <c r="E159" i="55" l="1"/>
  <c r="D160" i="55"/>
  <c r="F158" i="55"/>
  <c r="G158" i="55" s="1"/>
  <c r="U54" i="46"/>
  <c r="R54" i="46"/>
  <c r="AP54" i="46"/>
  <c r="AS54" i="46"/>
  <c r="AY54" i="46"/>
  <c r="AD48" i="46"/>
  <c r="AG48" i="46"/>
  <c r="X48" i="46"/>
  <c r="AJ48" i="46"/>
  <c r="BE48" i="46"/>
  <c r="L48" i="46"/>
  <c r="AA48" i="46"/>
  <c r="BB48" i="46"/>
  <c r="AV48" i="46"/>
  <c r="O48" i="46"/>
  <c r="AM48" i="46"/>
  <c r="B49" i="46"/>
  <c r="A48" i="46"/>
  <c r="F48" i="46"/>
  <c r="I48" i="46"/>
  <c r="E160" i="55" l="1"/>
  <c r="D161" i="55"/>
  <c r="F160" i="55"/>
  <c r="G160" i="55" s="1"/>
  <c r="F159" i="55"/>
  <c r="G159" i="55" s="1"/>
  <c r="AV49" i="46"/>
  <c r="U55" i="46"/>
  <c r="R55" i="46"/>
  <c r="AP55" i="46"/>
  <c r="AS55" i="46"/>
  <c r="AY55" i="46"/>
  <c r="L49" i="46"/>
  <c r="X49" i="46"/>
  <c r="AG49" i="46"/>
  <c r="O49" i="46"/>
  <c r="BE49" i="46"/>
  <c r="BB50" i="46"/>
  <c r="BB49" i="46"/>
  <c r="AD49" i="46"/>
  <c r="AM49" i="46"/>
  <c r="AA49" i="46"/>
  <c r="AJ49" i="46"/>
  <c r="AV50" i="46"/>
  <c r="AA50" i="46"/>
  <c r="B50" i="46"/>
  <c r="A49" i="46"/>
  <c r="F49" i="46"/>
  <c r="I49" i="46"/>
  <c r="E161" i="55" l="1"/>
  <c r="D162" i="55"/>
  <c r="F161" i="55"/>
  <c r="G161" i="55" s="1"/>
  <c r="AJ50" i="46"/>
  <c r="R56" i="46"/>
  <c r="U56" i="46"/>
  <c r="AP56" i="46"/>
  <c r="AS56" i="46"/>
  <c r="AY56" i="46"/>
  <c r="BE50" i="46"/>
  <c r="L50" i="46"/>
  <c r="AM50" i="46"/>
  <c r="X50" i="46"/>
  <c r="AM51" i="46"/>
  <c r="O50" i="46"/>
  <c r="AG50" i="46"/>
  <c r="AD50" i="46"/>
  <c r="AD51" i="46"/>
  <c r="B51" i="46"/>
  <c r="A50" i="46"/>
  <c r="I50" i="46"/>
  <c r="F50" i="46"/>
  <c r="E162" i="55" l="1"/>
  <c r="D163" i="55"/>
  <c r="F162" i="55"/>
  <c r="G162" i="55" s="1"/>
  <c r="AA51" i="46"/>
  <c r="X51" i="46"/>
  <c r="U57" i="46"/>
  <c r="R57" i="46"/>
  <c r="AP57" i="46"/>
  <c r="AS57" i="46"/>
  <c r="AY57" i="46"/>
  <c r="O51" i="46"/>
  <c r="L51" i="46"/>
  <c r="BB51" i="46"/>
  <c r="BE51" i="46"/>
  <c r="AV51" i="46"/>
  <c r="AG51" i="46"/>
  <c r="AJ51" i="46"/>
  <c r="B52" i="46"/>
  <c r="A51" i="46"/>
  <c r="I51" i="46"/>
  <c r="F51" i="46"/>
  <c r="E163" i="55" l="1"/>
  <c r="D164" i="55"/>
  <c r="U58" i="46"/>
  <c r="R58" i="46"/>
  <c r="AP58" i="46"/>
  <c r="AS58" i="46"/>
  <c r="AY58" i="46"/>
  <c r="AD52" i="46"/>
  <c r="AA52" i="46"/>
  <c r="AM52" i="46"/>
  <c r="L52" i="46"/>
  <c r="AG52" i="46"/>
  <c r="X52" i="46"/>
  <c r="O52" i="46"/>
  <c r="AJ52" i="46"/>
  <c r="AJ53" i="46"/>
  <c r="AD53" i="46"/>
  <c r="AV52" i="46"/>
  <c r="BE52" i="46"/>
  <c r="BB52" i="46"/>
  <c r="B53" i="46"/>
  <c r="A52" i="46"/>
  <c r="F52" i="46"/>
  <c r="I52" i="46"/>
  <c r="E164" i="55" l="1"/>
  <c r="D165" i="55"/>
  <c r="F163" i="55"/>
  <c r="G163" i="55" s="1"/>
  <c r="AM53" i="46"/>
  <c r="BB53" i="46"/>
  <c r="BE53" i="46"/>
  <c r="AA53" i="46"/>
  <c r="O53" i="46"/>
  <c r="U59" i="46"/>
  <c r="R59" i="46"/>
  <c r="AP59" i="46"/>
  <c r="AS59" i="46"/>
  <c r="AY59" i="46"/>
  <c r="L53" i="46"/>
  <c r="AV53" i="46"/>
  <c r="X53" i="46"/>
  <c r="AG53" i="46"/>
  <c r="B54" i="46"/>
  <c r="A53" i="46"/>
  <c r="I53" i="46"/>
  <c r="F53" i="46"/>
  <c r="E165" i="55" l="1"/>
  <c r="D166" i="55"/>
  <c r="F164" i="55"/>
  <c r="G164" i="55" s="1"/>
  <c r="U60" i="46"/>
  <c r="R60" i="46"/>
  <c r="AP60" i="46"/>
  <c r="AS60" i="46"/>
  <c r="AY60" i="46"/>
  <c r="BE54" i="46"/>
  <c r="O54" i="46"/>
  <c r="L54" i="46"/>
  <c r="X54" i="46"/>
  <c r="AM54" i="46"/>
  <c r="BB54" i="46"/>
  <c r="AA54" i="46"/>
  <c r="AG54" i="46"/>
  <c r="AV54" i="46"/>
  <c r="AG55" i="46"/>
  <c r="AD55" i="46"/>
  <c r="AJ54" i="46"/>
  <c r="AD54" i="46"/>
  <c r="B55" i="46"/>
  <c r="A54" i="46"/>
  <c r="F54" i="46"/>
  <c r="I54" i="46"/>
  <c r="E166" i="55" l="1"/>
  <c r="D167" i="55"/>
  <c r="F165" i="55"/>
  <c r="G165" i="55" s="1"/>
  <c r="AA55" i="46"/>
  <c r="BE56" i="46"/>
  <c r="U61" i="46"/>
  <c r="R61" i="46"/>
  <c r="AP61" i="46"/>
  <c r="AS61" i="46"/>
  <c r="AY61" i="46"/>
  <c r="BE55" i="46"/>
  <c r="O55" i="46"/>
  <c r="L55" i="46"/>
  <c r="AJ55" i="46"/>
  <c r="X55" i="46"/>
  <c r="AM55" i="46"/>
  <c r="BB55" i="46"/>
  <c r="AV55" i="46"/>
  <c r="B56" i="46"/>
  <c r="A55" i="46"/>
  <c r="I55" i="46"/>
  <c r="F55" i="46"/>
  <c r="F56" i="46"/>
  <c r="E167" i="55" l="1"/>
  <c r="D168" i="55"/>
  <c r="F166" i="55"/>
  <c r="G166" i="55" s="1"/>
  <c r="U62" i="46"/>
  <c r="R62" i="46"/>
  <c r="AP62" i="46"/>
  <c r="AS62" i="46"/>
  <c r="AY62" i="46"/>
  <c r="AD56" i="46"/>
  <c r="O56" i="46"/>
  <c r="AM56" i="46"/>
  <c r="L56" i="46"/>
  <c r="AA56" i="46"/>
  <c r="BB56" i="46"/>
  <c r="AG56" i="46"/>
  <c r="X56" i="46"/>
  <c r="AV56" i="46"/>
  <c r="AJ56" i="46"/>
  <c r="B57" i="46"/>
  <c r="A56" i="46"/>
  <c r="I56" i="46"/>
  <c r="E168" i="55" l="1"/>
  <c r="D169" i="55"/>
  <c r="F167" i="55"/>
  <c r="G167" i="55" s="1"/>
  <c r="R63" i="46"/>
  <c r="U63" i="46"/>
  <c r="AP63" i="46"/>
  <c r="AS63" i="46"/>
  <c r="AY63" i="46"/>
  <c r="L57" i="46"/>
  <c r="BB57" i="46"/>
  <c r="O57" i="46"/>
  <c r="X57" i="46"/>
  <c r="AG57" i="46"/>
  <c r="AA57" i="46"/>
  <c r="AJ57" i="46"/>
  <c r="AV57" i="46"/>
  <c r="AD57" i="46"/>
  <c r="BE57" i="46"/>
  <c r="AM57" i="46"/>
  <c r="B58" i="46"/>
  <c r="A57" i="46"/>
  <c r="F57" i="46"/>
  <c r="I57" i="46"/>
  <c r="E169" i="55" l="1"/>
  <c r="D170" i="55"/>
  <c r="F168" i="55"/>
  <c r="G168" i="55" s="1"/>
  <c r="U64" i="46"/>
  <c r="R64" i="46"/>
  <c r="AP64" i="46"/>
  <c r="AS64" i="46"/>
  <c r="BB58" i="46"/>
  <c r="AM58" i="46"/>
  <c r="AA59" i="46"/>
  <c r="AD58" i="46"/>
  <c r="BE59" i="46"/>
  <c r="AG58" i="46"/>
  <c r="X58" i="46"/>
  <c r="AV59" i="46"/>
  <c r="X59" i="46"/>
  <c r="BB59" i="46"/>
  <c r="AJ59" i="46"/>
  <c r="AV58" i="46"/>
  <c r="AG59" i="46"/>
  <c r="BE58" i="46"/>
  <c r="L59" i="46"/>
  <c r="AA58" i="46"/>
  <c r="L58" i="46"/>
  <c r="AJ58" i="46"/>
  <c r="O58" i="46"/>
  <c r="B59" i="46"/>
  <c r="A58" i="46"/>
  <c r="F58" i="46"/>
  <c r="I58" i="46"/>
  <c r="E170" i="55" l="1"/>
  <c r="D171" i="55"/>
  <c r="F169" i="55"/>
  <c r="G169" i="55" s="1"/>
  <c r="U65" i="46"/>
  <c r="R65" i="46"/>
  <c r="AP65" i="46"/>
  <c r="AS65" i="46"/>
  <c r="O59" i="46"/>
  <c r="AM59" i="46"/>
  <c r="AD59" i="46"/>
  <c r="B60" i="46"/>
  <c r="A59" i="46"/>
  <c r="I59" i="46"/>
  <c r="F59" i="46"/>
  <c r="E171" i="55" l="1"/>
  <c r="D172" i="55"/>
  <c r="F170" i="55"/>
  <c r="G170" i="55" s="1"/>
  <c r="BB60" i="46"/>
  <c r="AJ60" i="46"/>
  <c r="U66" i="46"/>
  <c r="R66" i="46"/>
  <c r="AP66" i="46"/>
  <c r="AS66" i="46"/>
  <c r="O60" i="46"/>
  <c r="AD60" i="46"/>
  <c r="X60" i="46"/>
  <c r="L60" i="46"/>
  <c r="AM60" i="46"/>
  <c r="AG60" i="46"/>
  <c r="X61" i="46"/>
  <c r="AV60" i="46"/>
  <c r="BB61" i="46"/>
  <c r="AM61" i="46"/>
  <c r="AA60" i="46"/>
  <c r="BE60" i="46"/>
  <c r="AJ61" i="46"/>
  <c r="B61" i="46"/>
  <c r="A60" i="46"/>
  <c r="F60" i="46"/>
  <c r="I60" i="46"/>
  <c r="E172" i="55" l="1"/>
  <c r="D173" i="55"/>
  <c r="F171" i="55"/>
  <c r="G171" i="55" s="1"/>
  <c r="BE61" i="46"/>
  <c r="U67" i="46"/>
  <c r="R67" i="46"/>
  <c r="AP67" i="46"/>
  <c r="AS67" i="46"/>
  <c r="L61" i="46"/>
  <c r="O61" i="46"/>
  <c r="AG61" i="46"/>
  <c r="AV61" i="46"/>
  <c r="AD61" i="46"/>
  <c r="AA61" i="46"/>
  <c r="B62" i="46"/>
  <c r="A61" i="46"/>
  <c r="I61" i="46"/>
  <c r="F61" i="46"/>
  <c r="F62" i="46"/>
  <c r="E173" i="55" l="1"/>
  <c r="D174" i="55"/>
  <c r="F172" i="55"/>
  <c r="G172" i="55" s="1"/>
  <c r="AV62" i="46"/>
  <c r="AJ62" i="46"/>
  <c r="R68" i="46"/>
  <c r="U68" i="46"/>
  <c r="AP68" i="46"/>
  <c r="AS68" i="46"/>
  <c r="BE62" i="46"/>
  <c r="L62" i="46"/>
  <c r="X62" i="46"/>
  <c r="BB62" i="46"/>
  <c r="AG62" i="46"/>
  <c r="AD62" i="46"/>
  <c r="AM62" i="46"/>
  <c r="AA62" i="46"/>
  <c r="O62" i="46"/>
  <c r="B63" i="46"/>
  <c r="A62" i="46"/>
  <c r="I62" i="46"/>
  <c r="E174" i="55" l="1"/>
  <c r="D175" i="55"/>
  <c r="F173" i="55"/>
  <c r="G173" i="55" s="1"/>
  <c r="AG63" i="46"/>
  <c r="AV63" i="46"/>
  <c r="BB63" i="46"/>
  <c r="AY64" i="46"/>
  <c r="AM64" i="46"/>
  <c r="AA63" i="46"/>
  <c r="AD63" i="46"/>
  <c r="X63" i="46"/>
  <c r="L63" i="46"/>
  <c r="U69" i="46"/>
  <c r="R69" i="46"/>
  <c r="AP69" i="46"/>
  <c r="AS69" i="46"/>
  <c r="O63" i="46"/>
  <c r="BE63" i="46"/>
  <c r="AJ63" i="46"/>
  <c r="AM63" i="46"/>
  <c r="O64" i="46"/>
  <c r="B64" i="46"/>
  <c r="A63" i="46"/>
  <c r="F63" i="46"/>
  <c r="I63" i="46"/>
  <c r="F64" i="46"/>
  <c r="F174" i="55" l="1"/>
  <c r="G174" i="55" s="1"/>
  <c r="E175" i="55"/>
  <c r="D176" i="55"/>
  <c r="BB64" i="46"/>
  <c r="U70" i="46"/>
  <c r="R70" i="46"/>
  <c r="AP70" i="46"/>
  <c r="AS70" i="46"/>
  <c r="BE64" i="46"/>
  <c r="L64" i="46"/>
  <c r="AV64" i="46"/>
  <c r="AJ64" i="46"/>
  <c r="AA64" i="46"/>
  <c r="AD64" i="46"/>
  <c r="X64" i="46"/>
  <c r="AG64" i="46"/>
  <c r="B65" i="46"/>
  <c r="A64" i="46"/>
  <c r="I64" i="46"/>
  <c r="E176" i="55" l="1"/>
  <c r="D177" i="55"/>
  <c r="F176" i="55"/>
  <c r="G176" i="55" s="1"/>
  <c r="F175" i="55"/>
  <c r="G175" i="55" s="1"/>
  <c r="AV65" i="46"/>
  <c r="BE65" i="46"/>
  <c r="U71" i="46"/>
  <c r="R71" i="46"/>
  <c r="AP71" i="46"/>
  <c r="AS71" i="46"/>
  <c r="L65" i="46"/>
  <c r="X65" i="46"/>
  <c r="AD65" i="46"/>
  <c r="AY65" i="46"/>
  <c r="AA65" i="46"/>
  <c r="AM65" i="46"/>
  <c r="BB65" i="46"/>
  <c r="AJ65" i="46"/>
  <c r="O65" i="46"/>
  <c r="AG65" i="46"/>
  <c r="B66" i="46"/>
  <c r="A65" i="46"/>
  <c r="F65" i="46"/>
  <c r="I65" i="46"/>
  <c r="F66" i="46"/>
  <c r="E177" i="55" l="1"/>
  <c r="D178" i="55"/>
  <c r="AJ66" i="46"/>
  <c r="BB66" i="46"/>
  <c r="AM66" i="46"/>
  <c r="U72" i="46"/>
  <c r="R72" i="46"/>
  <c r="AP72" i="46"/>
  <c r="AS72" i="46"/>
  <c r="AG66" i="46"/>
  <c r="BB67" i="46"/>
  <c r="AV66" i="46"/>
  <c r="X66" i="46"/>
  <c r="L67" i="46"/>
  <c r="BE66" i="46"/>
  <c r="O66" i="46"/>
  <c r="AY66" i="46"/>
  <c r="AD66" i="46"/>
  <c r="L66" i="46"/>
  <c r="AA66" i="46"/>
  <c r="B67" i="46"/>
  <c r="X67" i="46" s="1"/>
  <c r="A66" i="46"/>
  <c r="I66" i="46"/>
  <c r="E178" i="55" l="1"/>
  <c r="F178" i="55" s="1"/>
  <c r="G178" i="55" s="1"/>
  <c r="D179" i="55"/>
  <c r="F177" i="55"/>
  <c r="G177" i="55" s="1"/>
  <c r="AV67" i="46"/>
  <c r="U73" i="46"/>
  <c r="R73" i="46"/>
  <c r="AP73" i="46"/>
  <c r="AS73" i="46"/>
  <c r="AY67" i="46"/>
  <c r="AD67" i="46"/>
  <c r="O67" i="46"/>
  <c r="BE67" i="46"/>
  <c r="AJ67" i="46"/>
  <c r="AA67" i="46"/>
  <c r="AG67" i="46"/>
  <c r="AM67" i="46"/>
  <c r="B68" i="46"/>
  <c r="A67" i="46"/>
  <c r="F67" i="46"/>
  <c r="I67" i="46"/>
  <c r="E179" i="55" l="1"/>
  <c r="F179" i="55" s="1"/>
  <c r="G179" i="55" s="1"/>
  <c r="D180" i="55"/>
  <c r="BE69" i="46"/>
  <c r="AM68" i="46"/>
  <c r="BB69" i="46"/>
  <c r="U74" i="46"/>
  <c r="R74" i="46"/>
  <c r="AP74" i="46"/>
  <c r="AS74" i="46"/>
  <c r="X68" i="46"/>
  <c r="AD68" i="46"/>
  <c r="AV68" i="46"/>
  <c r="BE68" i="46"/>
  <c r="O68" i="46"/>
  <c r="AA68" i="46"/>
  <c r="AG68" i="46"/>
  <c r="AJ68" i="46"/>
  <c r="BB68" i="46"/>
  <c r="L68" i="46"/>
  <c r="AY68" i="46"/>
  <c r="B69" i="46"/>
  <c r="A68" i="46"/>
  <c r="I68" i="46"/>
  <c r="F68" i="46"/>
  <c r="E180" i="55" l="1"/>
  <c r="F181" i="55" s="1"/>
  <c r="G181" i="55" s="1"/>
  <c r="D181" i="55"/>
  <c r="E181" i="55" s="1"/>
  <c r="F180" i="55"/>
  <c r="G180" i="55" s="1"/>
  <c r="U75" i="46"/>
  <c r="R75" i="46"/>
  <c r="AP75" i="46"/>
  <c r="AS75" i="46"/>
  <c r="AV69" i="46"/>
  <c r="O69" i="46"/>
  <c r="X69" i="46"/>
  <c r="L69" i="46"/>
  <c r="AM69" i="46"/>
  <c r="AY69" i="46"/>
  <c r="AJ69" i="46"/>
  <c r="AD69" i="46"/>
  <c r="AG69" i="46"/>
  <c r="AA69" i="46"/>
  <c r="B70" i="46"/>
  <c r="A69" i="46"/>
  <c r="F69" i="46"/>
  <c r="I69" i="46"/>
  <c r="U76" i="46" l="1"/>
  <c r="R76" i="46"/>
  <c r="AP76" i="46"/>
  <c r="AS76" i="46"/>
  <c r="AM70" i="46"/>
  <c r="O70" i="46"/>
  <c r="BB70" i="46"/>
  <c r="BE70" i="46"/>
  <c r="L70" i="46"/>
  <c r="AG70" i="46"/>
  <c r="AV70" i="46"/>
  <c r="AA70" i="46"/>
  <c r="AD70" i="46"/>
  <c r="AJ70" i="46"/>
  <c r="X70" i="46"/>
  <c r="AY70" i="46"/>
  <c r="B71" i="46"/>
  <c r="A70" i="46"/>
  <c r="I70" i="46"/>
  <c r="F70" i="46"/>
  <c r="I71" i="46"/>
  <c r="L72" i="46" l="1"/>
  <c r="L71" i="46"/>
  <c r="AG72" i="46"/>
  <c r="AA71" i="46"/>
  <c r="U77" i="46"/>
  <c r="R77" i="46"/>
  <c r="AP77" i="46"/>
  <c r="AS77" i="46"/>
  <c r="O71" i="46"/>
  <c r="BE71" i="46"/>
  <c r="AJ71" i="46"/>
  <c r="BB71" i="46"/>
  <c r="AM71" i="46"/>
  <c r="AG71" i="46"/>
  <c r="AY71" i="46"/>
  <c r="X71" i="46"/>
  <c r="AJ72" i="46"/>
  <c r="AD71" i="46"/>
  <c r="AV71" i="46"/>
  <c r="AV72" i="46"/>
  <c r="B72" i="46"/>
  <c r="BE72" i="46" s="1"/>
  <c r="A71" i="46"/>
  <c r="F71" i="46"/>
  <c r="AM72" i="46" l="1"/>
  <c r="U78" i="46"/>
  <c r="R78" i="46"/>
  <c r="AP78" i="46"/>
  <c r="AS78" i="46"/>
  <c r="AD72" i="46"/>
  <c r="AY72" i="46"/>
  <c r="O72" i="46"/>
  <c r="AA72" i="46"/>
  <c r="X72" i="46"/>
  <c r="BB72" i="46"/>
  <c r="B73" i="46"/>
  <c r="AM73" i="46" s="1"/>
  <c r="A72" i="46"/>
  <c r="I72" i="46"/>
  <c r="F72" i="46"/>
  <c r="AV73" i="46" l="1"/>
  <c r="R79" i="46"/>
  <c r="U79" i="46"/>
  <c r="AP79" i="46"/>
  <c r="AS79" i="46"/>
  <c r="L73" i="46"/>
  <c r="X73" i="46"/>
  <c r="O73" i="46"/>
  <c r="AA73" i="46"/>
  <c r="BB73" i="46"/>
  <c r="AG73" i="46"/>
  <c r="AY73" i="46"/>
  <c r="AD73" i="46"/>
  <c r="AJ73" i="46"/>
  <c r="BE73" i="46"/>
  <c r="B74" i="46"/>
  <c r="A73" i="46"/>
  <c r="F73" i="46"/>
  <c r="I73" i="46"/>
  <c r="U80" i="46" l="1"/>
  <c r="R80" i="46"/>
  <c r="AP80" i="46"/>
  <c r="AS80" i="46"/>
  <c r="AJ74" i="46"/>
  <c r="AY74" i="46"/>
  <c r="BB74" i="46"/>
  <c r="O74" i="46"/>
  <c r="AD74" i="46"/>
  <c r="BE74" i="46"/>
  <c r="AG74" i="46"/>
  <c r="AA74" i="46"/>
  <c r="AV74" i="46"/>
  <c r="X74" i="46"/>
  <c r="L74" i="46"/>
  <c r="AM75" i="46"/>
  <c r="AM74" i="46"/>
  <c r="AJ75" i="46"/>
  <c r="B75" i="46"/>
  <c r="AG75" i="46" s="1"/>
  <c r="A74" i="46"/>
  <c r="F74" i="46"/>
  <c r="I74" i="46"/>
  <c r="BE75" i="46" l="1"/>
  <c r="AV75" i="46"/>
  <c r="L75" i="46"/>
  <c r="AY75" i="46"/>
  <c r="AM76" i="46"/>
  <c r="U81" i="46"/>
  <c r="R81" i="46"/>
  <c r="AP81" i="46"/>
  <c r="AS81" i="46"/>
  <c r="O75" i="46"/>
  <c r="X75" i="46"/>
  <c r="AA75" i="46"/>
  <c r="AY76" i="46"/>
  <c r="AD75" i="46"/>
  <c r="L76" i="46"/>
  <c r="BB75" i="46"/>
  <c r="AV76" i="46"/>
  <c r="AJ76" i="46"/>
  <c r="B76" i="46"/>
  <c r="A75" i="46"/>
  <c r="I75" i="46"/>
  <c r="F75" i="46"/>
  <c r="U82" i="46" l="1"/>
  <c r="R82" i="46"/>
  <c r="AP82" i="46"/>
  <c r="AS82" i="46"/>
  <c r="AD76" i="46"/>
  <c r="AA76" i="46"/>
  <c r="AD77" i="46"/>
  <c r="X76" i="46"/>
  <c r="BE76" i="46"/>
  <c r="BB76" i="46"/>
  <c r="AG76" i="46"/>
  <c r="O76" i="46"/>
  <c r="AM77" i="46"/>
  <c r="AV77" i="46"/>
  <c r="AY77" i="46"/>
  <c r="AG77" i="46"/>
  <c r="B77" i="46"/>
  <c r="A76" i="46"/>
  <c r="I76" i="46"/>
  <c r="F76" i="46"/>
  <c r="F77" i="46"/>
  <c r="BE77" i="46" l="1"/>
  <c r="U83" i="46"/>
  <c r="R83" i="46"/>
  <c r="AP83" i="46"/>
  <c r="AS83" i="46"/>
  <c r="L77" i="46"/>
  <c r="AY78" i="46"/>
  <c r="O77" i="46"/>
  <c r="AA78" i="46"/>
  <c r="X78" i="46"/>
  <c r="X77" i="46"/>
  <c r="BB77" i="46"/>
  <c r="AJ77" i="46"/>
  <c r="AA77" i="46"/>
  <c r="L78" i="46"/>
  <c r="B78" i="46"/>
  <c r="A77" i="46"/>
  <c r="I77" i="46"/>
  <c r="F78" i="46"/>
  <c r="AV78" i="46" l="1"/>
  <c r="R84" i="46"/>
  <c r="U84" i="46"/>
  <c r="AP84" i="46"/>
  <c r="AS84" i="46"/>
  <c r="O78" i="46"/>
  <c r="AJ78" i="46"/>
  <c r="BE78" i="46"/>
  <c r="AM79" i="46"/>
  <c r="AM78" i="46"/>
  <c r="AD78" i="46"/>
  <c r="BB78" i="46"/>
  <c r="AG78" i="46"/>
  <c r="B79" i="46"/>
  <c r="A78" i="46"/>
  <c r="I78" i="46"/>
  <c r="AD79" i="46" l="1"/>
  <c r="AG79" i="46"/>
  <c r="BE79" i="46"/>
  <c r="U85" i="46"/>
  <c r="R85" i="46"/>
  <c r="AP85" i="46"/>
  <c r="AS85" i="46"/>
  <c r="BB79" i="46"/>
  <c r="O79" i="46"/>
  <c r="AA79" i="46"/>
  <c r="L80" i="46"/>
  <c r="AV79" i="46"/>
  <c r="AG80" i="46"/>
  <c r="AY79" i="46"/>
  <c r="L79" i="46"/>
  <c r="AJ80" i="46"/>
  <c r="AJ79" i="46"/>
  <c r="X79" i="46"/>
  <c r="B80" i="46"/>
  <c r="A79" i="46"/>
  <c r="I79" i="46"/>
  <c r="F79" i="46"/>
  <c r="X80" i="46" l="1"/>
  <c r="AM80" i="46"/>
  <c r="AY80" i="46"/>
  <c r="AV80" i="46"/>
  <c r="U86" i="46"/>
  <c r="AP86" i="46"/>
  <c r="AS86" i="46"/>
  <c r="AD80" i="46"/>
  <c r="O80" i="46"/>
  <c r="AA80" i="46"/>
  <c r="BE80" i="46"/>
  <c r="AA81" i="46"/>
  <c r="BB80" i="46"/>
  <c r="B81" i="46"/>
  <c r="A80" i="46"/>
  <c r="F81" i="46"/>
  <c r="I80" i="46"/>
  <c r="F80" i="46"/>
  <c r="U87" i="46" l="1"/>
  <c r="AP87" i="46"/>
  <c r="AS87" i="46"/>
  <c r="L81" i="46"/>
  <c r="AV81" i="46"/>
  <c r="AG82" i="46"/>
  <c r="BB81" i="46"/>
  <c r="AJ81" i="46"/>
  <c r="O81" i="46"/>
  <c r="AG81" i="46"/>
  <c r="AY81" i="46"/>
  <c r="BE82" i="46"/>
  <c r="X81" i="46"/>
  <c r="O82" i="46"/>
  <c r="BE81" i="46"/>
  <c r="BB82" i="46"/>
  <c r="AM82" i="46"/>
  <c r="AM81" i="46"/>
  <c r="AD81" i="46"/>
  <c r="AD82" i="46"/>
  <c r="B82" i="46"/>
  <c r="A81" i="46"/>
  <c r="I81" i="46"/>
  <c r="AA82" i="46" l="1"/>
  <c r="AV82" i="46"/>
  <c r="U88" i="46"/>
  <c r="AS88" i="46"/>
  <c r="AP88" i="46"/>
  <c r="AY82" i="46"/>
  <c r="X82" i="46"/>
  <c r="AJ82" i="46"/>
  <c r="AV83" i="46"/>
  <c r="L82" i="46"/>
  <c r="AD83" i="46"/>
  <c r="L83" i="46"/>
  <c r="B83" i="46"/>
  <c r="A82" i="46"/>
  <c r="F82" i="46"/>
  <c r="F83" i="46"/>
  <c r="I82" i="46"/>
  <c r="AM83" i="46" l="1"/>
  <c r="U89" i="46"/>
  <c r="AP89" i="46"/>
  <c r="AS89" i="46"/>
  <c r="AA83" i="46"/>
  <c r="BE83" i="46"/>
  <c r="O83" i="46"/>
  <c r="X83" i="46"/>
  <c r="AJ83" i="46"/>
  <c r="AG83" i="46"/>
  <c r="AY83" i="46"/>
  <c r="BB83" i="46"/>
  <c r="B84" i="46"/>
  <c r="A83" i="46"/>
  <c r="I83" i="46"/>
  <c r="X85" i="46" l="1"/>
  <c r="U90" i="46"/>
  <c r="AP90" i="46"/>
  <c r="AS90" i="46"/>
  <c r="AD84" i="46"/>
  <c r="O84" i="46"/>
  <c r="AA84" i="46"/>
  <c r="BE84" i="46"/>
  <c r="AM84" i="46"/>
  <c r="AA85" i="46"/>
  <c r="AG85" i="46"/>
  <c r="AV84" i="46"/>
  <c r="AJ84" i="46"/>
  <c r="AG84" i="46"/>
  <c r="X84" i="46"/>
  <c r="AY85" i="46"/>
  <c r="BB84" i="46"/>
  <c r="AV85" i="46"/>
  <c r="AM85" i="46"/>
  <c r="AY84" i="46"/>
  <c r="L84" i="46"/>
  <c r="AJ85" i="46"/>
  <c r="B85" i="46"/>
  <c r="A84" i="46"/>
  <c r="F84" i="46"/>
  <c r="I84" i="46"/>
  <c r="U91" i="46" l="1"/>
  <c r="AP91" i="46"/>
  <c r="AS91" i="46"/>
  <c r="L85" i="46"/>
  <c r="BE85" i="46"/>
  <c r="O85" i="46"/>
  <c r="AY86" i="46"/>
  <c r="BB85" i="46"/>
  <c r="AD85" i="46"/>
  <c r="B86" i="46"/>
  <c r="A85" i="46"/>
  <c r="I85" i="46"/>
  <c r="F85" i="46"/>
  <c r="U92" i="46" l="1"/>
  <c r="AP92" i="46"/>
  <c r="AS92" i="46"/>
  <c r="R86" i="46"/>
  <c r="AG86" i="46"/>
  <c r="L86" i="46"/>
  <c r="AJ86" i="46"/>
  <c r="BB86" i="46"/>
  <c r="AA86" i="46"/>
  <c r="BE86" i="46"/>
  <c r="X86" i="46"/>
  <c r="AD86" i="46"/>
  <c r="AM86" i="46"/>
  <c r="AV86" i="46"/>
  <c r="O86" i="46"/>
  <c r="B87" i="46"/>
  <c r="A86" i="46"/>
  <c r="F86" i="46"/>
  <c r="I86" i="46"/>
  <c r="BE87" i="46" l="1"/>
  <c r="U93" i="46"/>
  <c r="AP93" i="46"/>
  <c r="AS93" i="46"/>
  <c r="R87" i="46"/>
  <c r="L87" i="46"/>
  <c r="X87" i="46"/>
  <c r="AM87" i="46"/>
  <c r="AY87" i="46"/>
  <c r="AV87" i="46"/>
  <c r="O87" i="46"/>
  <c r="AA87" i="46"/>
  <c r="AD87" i="46"/>
  <c r="BB87" i="46"/>
  <c r="AJ87" i="46"/>
  <c r="AG87" i="46"/>
  <c r="B88" i="46"/>
  <c r="A87" i="46"/>
  <c r="I87" i="46"/>
  <c r="F87" i="46"/>
  <c r="X88" i="46" l="1"/>
  <c r="AV88" i="46"/>
  <c r="AG88" i="46"/>
  <c r="U94" i="46"/>
  <c r="AS94" i="46"/>
  <c r="O88" i="46"/>
  <c r="AD88" i="46"/>
  <c r="AA88" i="46"/>
  <c r="AY88" i="46"/>
  <c r="BB89" i="46"/>
  <c r="R88" i="46"/>
  <c r="AD89" i="46"/>
  <c r="AA89" i="46"/>
  <c r="L88" i="46"/>
  <c r="AM88" i="46"/>
  <c r="BB88" i="46"/>
  <c r="BE88" i="46"/>
  <c r="AJ88" i="46"/>
  <c r="BE89" i="46"/>
  <c r="B89" i="46"/>
  <c r="A88" i="46"/>
  <c r="I88" i="46"/>
  <c r="F88" i="46"/>
  <c r="AG89" i="46" l="1"/>
  <c r="U95" i="46"/>
  <c r="AS95" i="46"/>
  <c r="L89" i="46"/>
  <c r="R89" i="46"/>
  <c r="X89" i="46"/>
  <c r="AM89" i="46"/>
  <c r="O89" i="46"/>
  <c r="AV89" i="46"/>
  <c r="AJ89" i="46"/>
  <c r="AY89" i="46"/>
  <c r="B90" i="46"/>
  <c r="A89" i="46"/>
  <c r="F89" i="46"/>
  <c r="I89" i="46"/>
  <c r="U96" i="46" l="1"/>
  <c r="AS96" i="46"/>
  <c r="R90" i="46"/>
  <c r="BB90" i="46"/>
  <c r="BE90" i="46"/>
  <c r="AD90" i="46"/>
  <c r="AG90" i="46"/>
  <c r="AY90" i="46"/>
  <c r="X90" i="46"/>
  <c r="AV90" i="46"/>
  <c r="L90" i="46"/>
  <c r="O90" i="46"/>
  <c r="AA90" i="46"/>
  <c r="AJ90" i="46"/>
  <c r="AM90" i="46"/>
  <c r="B91" i="46"/>
  <c r="A90" i="46"/>
  <c r="I90" i="46"/>
  <c r="F90" i="46"/>
  <c r="U97" i="46" l="1"/>
  <c r="AS97" i="46"/>
  <c r="O91" i="46"/>
  <c r="X91" i="46"/>
  <c r="AD91" i="46"/>
  <c r="BE91" i="46"/>
  <c r="AA91" i="46"/>
  <c r="L91" i="46"/>
  <c r="BB91" i="46"/>
  <c r="AM91" i="46"/>
  <c r="AY91" i="46"/>
  <c r="R91" i="46"/>
  <c r="AJ91" i="46"/>
  <c r="AV91" i="46"/>
  <c r="AG91" i="46"/>
  <c r="B92" i="46"/>
  <c r="A91" i="46"/>
  <c r="I91" i="46"/>
  <c r="F91" i="46"/>
  <c r="U98" i="46" l="1"/>
  <c r="AS98" i="46"/>
  <c r="AD92" i="46"/>
  <c r="R92" i="46"/>
  <c r="AG92" i="46"/>
  <c r="AA92" i="46"/>
  <c r="AY92" i="46"/>
  <c r="BE92" i="46"/>
  <c r="AJ92" i="46"/>
  <c r="AV92" i="46"/>
  <c r="BB92" i="46"/>
  <c r="O92" i="46"/>
  <c r="L92" i="46"/>
  <c r="AM92" i="46"/>
  <c r="X92" i="46"/>
  <c r="B93" i="46"/>
  <c r="A92" i="46"/>
  <c r="F92" i="46"/>
  <c r="I92" i="46"/>
  <c r="U99" i="46" l="1"/>
  <c r="AS99" i="46"/>
  <c r="L93" i="46"/>
  <c r="X93" i="46"/>
  <c r="O93" i="46"/>
  <c r="O94" i="46"/>
  <c r="AJ93" i="46"/>
  <c r="BE93" i="46"/>
  <c r="AY93" i="46"/>
  <c r="R93" i="46"/>
  <c r="AG93" i="46"/>
  <c r="BB94" i="46"/>
  <c r="AD93" i="46"/>
  <c r="BB93" i="46"/>
  <c r="AD94" i="46"/>
  <c r="AA93" i="46"/>
  <c r="AV93" i="46"/>
  <c r="AM93" i="46"/>
  <c r="B94" i="46"/>
  <c r="A93" i="46"/>
  <c r="I93" i="46"/>
  <c r="F93" i="46"/>
  <c r="U100" i="46" l="1"/>
  <c r="AS100" i="46"/>
  <c r="X94" i="46"/>
  <c r="R94" i="46"/>
  <c r="AM94" i="46"/>
  <c r="BE94" i="46"/>
  <c r="L94" i="46"/>
  <c r="AY94" i="46"/>
  <c r="AP94" i="46"/>
  <c r="AV94" i="46"/>
  <c r="AJ94" i="46"/>
  <c r="AG94" i="46"/>
  <c r="AA94" i="46"/>
  <c r="B95" i="46"/>
  <c r="A94" i="46"/>
  <c r="I94" i="46"/>
  <c r="F94" i="46"/>
  <c r="R95" i="46" l="1"/>
  <c r="AY95" i="46"/>
  <c r="U101" i="46"/>
  <c r="AS101" i="46"/>
  <c r="X95" i="46"/>
  <c r="AD95" i="46"/>
  <c r="AV95" i="46"/>
  <c r="AJ95" i="46"/>
  <c r="AA95" i="46"/>
  <c r="O95" i="46"/>
  <c r="AG95" i="46"/>
  <c r="BE95" i="46"/>
  <c r="AP95" i="46"/>
  <c r="AM95" i="46"/>
  <c r="L95" i="46"/>
  <c r="BB95" i="46"/>
  <c r="B96" i="46"/>
  <c r="A95" i="46"/>
  <c r="F95" i="46"/>
  <c r="I95" i="46"/>
  <c r="BE96" i="46" l="1"/>
  <c r="BB96" i="46"/>
  <c r="AY96" i="46"/>
  <c r="AP96" i="46"/>
  <c r="AJ96" i="46"/>
  <c r="U102" i="46"/>
  <c r="AS102" i="46"/>
  <c r="R96" i="46"/>
  <c r="L96" i="46"/>
  <c r="O96" i="46"/>
  <c r="AD96" i="46"/>
  <c r="AA96" i="46"/>
  <c r="AG96" i="46"/>
  <c r="AM96" i="46"/>
  <c r="AV96" i="46"/>
  <c r="X96" i="46"/>
  <c r="B97" i="46"/>
  <c r="A96" i="46"/>
  <c r="F96" i="46"/>
  <c r="I96" i="46"/>
  <c r="AM97" i="46" l="1"/>
  <c r="AV97" i="46"/>
  <c r="U103" i="46"/>
  <c r="AS103" i="46"/>
  <c r="L97" i="46"/>
  <c r="R97" i="46"/>
  <c r="O97" i="46"/>
  <c r="AY97" i="46"/>
  <c r="AA97" i="46"/>
  <c r="X97" i="46"/>
  <c r="AD97" i="46"/>
  <c r="AG97" i="46"/>
  <c r="BE97" i="46"/>
  <c r="BB97" i="46"/>
  <c r="AP97" i="46"/>
  <c r="AJ97" i="46"/>
  <c r="B98" i="46"/>
  <c r="A97" i="46"/>
  <c r="I97" i="46"/>
  <c r="F97" i="46"/>
  <c r="O98" i="46" l="1"/>
  <c r="X98" i="46"/>
  <c r="AA98" i="46"/>
  <c r="U104" i="46"/>
  <c r="AS104" i="46"/>
  <c r="R98" i="46"/>
  <c r="AG98" i="46"/>
  <c r="BE98" i="46"/>
  <c r="AM98" i="46"/>
  <c r="L98" i="46"/>
  <c r="AJ98" i="46"/>
  <c r="BB98" i="46"/>
  <c r="AY98" i="46"/>
  <c r="AP99" i="46"/>
  <c r="AP98" i="46"/>
  <c r="AD98" i="46"/>
  <c r="AV98" i="46"/>
  <c r="AM99" i="46"/>
  <c r="B99" i="46"/>
  <c r="A98" i="46"/>
  <c r="I98" i="46"/>
  <c r="F98" i="46"/>
  <c r="U105" i="46" l="1"/>
  <c r="AS105" i="46"/>
  <c r="X99" i="46"/>
  <c r="R99" i="46"/>
  <c r="O99" i="46"/>
  <c r="BE99" i="46"/>
  <c r="BB99" i="46"/>
  <c r="AD99" i="46"/>
  <c r="AG99" i="46"/>
  <c r="AV99" i="46"/>
  <c r="AA99" i="46"/>
  <c r="AJ99" i="46"/>
  <c r="AY99" i="46"/>
  <c r="L99" i="46"/>
  <c r="B100" i="46"/>
  <c r="A99" i="46"/>
  <c r="I99" i="46"/>
  <c r="F99" i="46"/>
  <c r="BB100" i="46" l="1"/>
  <c r="AY100" i="46"/>
  <c r="AG100" i="46"/>
  <c r="U106" i="46"/>
  <c r="AS106" i="46"/>
  <c r="AD100" i="46"/>
  <c r="AJ100" i="46"/>
  <c r="AP100" i="46"/>
  <c r="BE100" i="46"/>
  <c r="AA100" i="46"/>
  <c r="O100" i="46"/>
  <c r="AV100" i="46"/>
  <c r="AM100" i="46"/>
  <c r="R100" i="46"/>
  <c r="L100" i="46"/>
  <c r="X100" i="46"/>
  <c r="AM101" i="46"/>
  <c r="B101" i="46"/>
  <c r="A100" i="46"/>
  <c r="I100" i="46"/>
  <c r="F100" i="46"/>
  <c r="AA101" i="46" l="1"/>
  <c r="U107" i="46"/>
  <c r="AS107" i="46"/>
  <c r="L101" i="46"/>
  <c r="O101" i="46"/>
  <c r="AY101" i="46"/>
  <c r="BE101" i="46"/>
  <c r="AV101" i="46"/>
  <c r="AJ101" i="46"/>
  <c r="AP101" i="46"/>
  <c r="BB101" i="46"/>
  <c r="R101" i="46"/>
  <c r="X101" i="46"/>
  <c r="AD101" i="46"/>
  <c r="AG101" i="46"/>
  <c r="B102" i="46"/>
  <c r="A101" i="46"/>
  <c r="F101" i="46"/>
  <c r="I101" i="46"/>
  <c r="U108" i="46" l="1"/>
  <c r="R102" i="46"/>
  <c r="BE102" i="46"/>
  <c r="L102" i="46"/>
  <c r="AP102" i="46"/>
  <c r="AJ102" i="46"/>
  <c r="O102" i="46"/>
  <c r="AY102" i="46"/>
  <c r="AG102" i="46"/>
  <c r="X102" i="46"/>
  <c r="AV102" i="46"/>
  <c r="BB102" i="46"/>
  <c r="AD102" i="46"/>
  <c r="AM102" i="46"/>
  <c r="AA102" i="46"/>
  <c r="B103" i="46"/>
  <c r="A102" i="46"/>
  <c r="F102" i="46"/>
  <c r="I102" i="46"/>
  <c r="U109" i="46" l="1"/>
  <c r="X103" i="46"/>
  <c r="R103" i="46"/>
  <c r="AD103" i="46"/>
  <c r="AY103" i="46"/>
  <c r="L103" i="46"/>
  <c r="O103" i="46"/>
  <c r="AA103" i="46"/>
  <c r="BE103" i="46"/>
  <c r="AG103" i="46"/>
  <c r="AJ103" i="46"/>
  <c r="AM103" i="46"/>
  <c r="AP103" i="46"/>
  <c r="BB103" i="46"/>
  <c r="AV103" i="46"/>
  <c r="B104" i="46"/>
  <c r="AY104" i="46" s="1"/>
  <c r="A103" i="46"/>
  <c r="F103" i="46"/>
  <c r="I103" i="46"/>
  <c r="AA105" i="46" l="1"/>
  <c r="BB104" i="46"/>
  <c r="AV104" i="46"/>
  <c r="AJ104" i="46"/>
  <c r="AM104" i="46"/>
  <c r="U110" i="46"/>
  <c r="AD104" i="46"/>
  <c r="AA104" i="46"/>
  <c r="AG104" i="46"/>
  <c r="BE104" i="46"/>
  <c r="L104" i="46"/>
  <c r="O104" i="46"/>
  <c r="AP104" i="46"/>
  <c r="R104" i="46"/>
  <c r="X104" i="46"/>
  <c r="B105" i="46"/>
  <c r="A104" i="46"/>
  <c r="F104" i="46"/>
  <c r="I104" i="46"/>
  <c r="U111" i="46" l="1"/>
  <c r="L105" i="46"/>
  <c r="BB105" i="46"/>
  <c r="O105" i="46"/>
  <c r="AP105" i="46"/>
  <c r="AY105" i="46"/>
  <c r="AD105" i="46"/>
  <c r="AM105" i="46"/>
  <c r="X105" i="46"/>
  <c r="R105" i="46"/>
  <c r="BE105" i="46"/>
  <c r="AG105" i="46"/>
  <c r="X106" i="46"/>
  <c r="AV105" i="46"/>
  <c r="AJ105" i="46"/>
  <c r="B106" i="46"/>
  <c r="A105" i="46"/>
  <c r="F105" i="46"/>
  <c r="I105" i="46"/>
  <c r="AY106" i="46" l="1"/>
  <c r="AA106" i="46"/>
  <c r="U112" i="46"/>
  <c r="AD106" i="46"/>
  <c r="R106" i="46"/>
  <c r="AM106" i="46"/>
  <c r="L106" i="46"/>
  <c r="AP106" i="46"/>
  <c r="O106" i="46"/>
  <c r="AJ106" i="46"/>
  <c r="BE106" i="46"/>
  <c r="AV106" i="46"/>
  <c r="BB106" i="46"/>
  <c r="AG106" i="46"/>
  <c r="B107" i="46"/>
  <c r="A106" i="46"/>
  <c r="F106" i="46"/>
  <c r="I106" i="46"/>
  <c r="I107" i="46"/>
  <c r="BE107" i="46" l="1"/>
  <c r="AY107" i="46"/>
  <c r="L107" i="46"/>
  <c r="AP107" i="46"/>
  <c r="AM107" i="46"/>
  <c r="AJ107" i="46"/>
  <c r="U113" i="46"/>
  <c r="R107" i="46"/>
  <c r="O107" i="46"/>
  <c r="AG107" i="46"/>
  <c r="AA107" i="46"/>
  <c r="AV107" i="46"/>
  <c r="X107" i="46"/>
  <c r="AD107" i="46"/>
  <c r="BB107" i="46"/>
  <c r="B108" i="46"/>
  <c r="A107" i="46"/>
  <c r="F107" i="46"/>
  <c r="AG108" i="46" l="1"/>
  <c r="AP108" i="46"/>
  <c r="R108" i="46"/>
  <c r="AJ108" i="46"/>
  <c r="AD108" i="46"/>
  <c r="O108" i="46"/>
  <c r="L108" i="46"/>
  <c r="BB108" i="46"/>
  <c r="AA108" i="46"/>
  <c r="AM108" i="46"/>
  <c r="AS108" i="46"/>
  <c r="X108" i="46"/>
  <c r="BE108" i="46"/>
  <c r="AV108" i="46"/>
  <c r="AY108" i="46"/>
  <c r="B109" i="46"/>
  <c r="A108" i="46"/>
  <c r="F109" i="46"/>
  <c r="I109" i="46"/>
  <c r="I108" i="46"/>
  <c r="F108" i="46"/>
  <c r="O110" i="46" l="1"/>
  <c r="AJ110" i="46"/>
  <c r="L110" i="46"/>
  <c r="L109" i="46"/>
  <c r="AG109" i="46"/>
  <c r="AP109" i="46"/>
  <c r="AA109" i="46"/>
  <c r="AS109" i="46"/>
  <c r="O109" i="46"/>
  <c r="BB109" i="46"/>
  <c r="X109" i="46"/>
  <c r="AJ109" i="46"/>
  <c r="AM109" i="46"/>
  <c r="AV109" i="46"/>
  <c r="BE109" i="46"/>
  <c r="AD109" i="46"/>
  <c r="AY109" i="46"/>
  <c r="AY110" i="46"/>
  <c r="R109" i="46"/>
  <c r="AP110" i="46"/>
  <c r="B110" i="46"/>
  <c r="A109" i="46"/>
  <c r="R110" i="46" l="1"/>
  <c r="BE110" i="46"/>
  <c r="AM110" i="46"/>
  <c r="AG110" i="46"/>
  <c r="AS110" i="46"/>
  <c r="AD110" i="46"/>
  <c r="AA110" i="46"/>
  <c r="X110" i="46"/>
  <c r="AV110" i="46"/>
  <c r="BB110" i="46"/>
  <c r="B111" i="46"/>
  <c r="A110" i="46"/>
  <c r="I110" i="46"/>
  <c r="F111" i="46"/>
  <c r="F110" i="46"/>
  <c r="R111" i="46" l="1"/>
  <c r="AA111" i="46"/>
  <c r="X111" i="46"/>
  <c r="O111" i="46"/>
  <c r="AS111" i="46"/>
  <c r="AP111" i="46"/>
  <c r="BE111" i="46"/>
  <c r="AY111" i="46"/>
  <c r="AD111" i="46"/>
  <c r="BB111" i="46"/>
  <c r="AM111" i="46"/>
  <c r="AV111" i="46"/>
  <c r="AJ111" i="46"/>
  <c r="L111" i="46"/>
  <c r="AG111" i="46"/>
  <c r="I111" i="46"/>
  <c r="B112" i="46"/>
  <c r="A111" i="46"/>
  <c r="AM112" i="46" l="1"/>
  <c r="BB112" i="46"/>
  <c r="L112" i="46"/>
  <c r="AV112" i="46"/>
  <c r="R112" i="46"/>
  <c r="AD112" i="46"/>
  <c r="BE112" i="46"/>
  <c r="AG112" i="46"/>
  <c r="AA112" i="46"/>
  <c r="O112" i="46"/>
  <c r="X112" i="46"/>
  <c r="AY112" i="46"/>
  <c r="AS112" i="46"/>
  <c r="AP112" i="46"/>
  <c r="AJ112" i="46"/>
  <c r="B113" i="46"/>
  <c r="AS113" i="46" s="1"/>
  <c r="A112" i="46"/>
  <c r="F112" i="46"/>
  <c r="I112" i="46"/>
  <c r="BE113" i="46" l="1"/>
  <c r="AA113" i="46"/>
  <c r="AY113" i="46"/>
  <c r="AV113" i="46"/>
  <c r="B114" i="46"/>
  <c r="O113" i="46"/>
  <c r="L113" i="46"/>
  <c r="AP113" i="46"/>
  <c r="R113" i="46"/>
  <c r="AD113" i="46"/>
  <c r="X113" i="46"/>
  <c r="F113" i="46"/>
  <c r="AJ113" i="46"/>
  <c r="AG113" i="46"/>
  <c r="AM113" i="46"/>
  <c r="BB113" i="46"/>
  <c r="A113" i="46"/>
  <c r="I113" i="46"/>
  <c r="B115" i="46" l="1"/>
  <c r="B116" i="46" s="1"/>
  <c r="B117" i="46" s="1"/>
  <c r="AM114" i="46"/>
  <c r="AP114" i="46"/>
  <c r="AA114" i="46"/>
</calcChain>
</file>

<file path=xl/sharedStrings.xml><?xml version="1.0" encoding="utf-8"?>
<sst xmlns="http://schemas.openxmlformats.org/spreadsheetml/2006/main" count="2529" uniqueCount="377">
  <si>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</si>
  <si>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</si>
  <si>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</si>
  <si>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</si>
  <si>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</si>
  <si>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</si>
  <si>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</si>
  <si>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</si>
  <si>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</si>
  <si>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</si>
  <si>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</si>
  <si>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</si>
  <si>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</si>
  <si>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</si>
  <si>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</si>
  <si>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</si>
  <si>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</si>
  <si>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</si>
  <si>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</si>
  <si>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</si>
  <si>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</si>
  <si>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</si>
  <si>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</si>
  <si>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</si>
  <si>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</si>
  <si>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</si>
  <si>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</si>
  <si>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</si>
  <si>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</si>
  <si>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</si>
  <si>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</si>
  <si>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</si>
  <si>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</si>
  <si>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</si>
  <si>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</si>
  <si>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</si>
  <si>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</si>
  <si>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</si>
  <si>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</si>
  <si>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</si>
  <si>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</si>
  <si>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</si>
  <si>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</si>
  <si>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</si>
  <si>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</si>
  <si>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</si>
  <si>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</si>
  <si>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</si>
  <si>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</si>
  <si>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</si>
  <si>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</si>
  <si>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</si>
  <si>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</si>
  <si>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</si>
  <si>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</si>
  <si>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</si>
  <si>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</si>
  <si>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</si>
  <si>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</si>
  <si>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</si>
  <si>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</si>
  <si>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</si>
  <si>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</si>
  <si>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</si>
  <si>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</si>
  <si>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</si>
  <si>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</si>
  <si>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</si>
  <si>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</si>
  <si>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</si>
  <si>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</si>
  <si>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</si>
  <si>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</si>
  <si>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</si>
  <si>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</si>
  <si>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</si>
  <si>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</si>
  <si>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</si>
  <si>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</si>
  <si>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</si>
  <si>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</si>
  <si>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</si>
  <si>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</si>
  <si>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</si>
  <si>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</si>
  <si>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</si>
  <si>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</si>
  <si>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</si>
  <si>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</si>
  <si>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</si>
  <si>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</si>
  <si>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</si>
  <si>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</si>
  <si>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</si>
  <si>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</si>
  <si>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</si>
  <si>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</si>
  <si>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</si>
  <si>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</si>
  <si>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</si>
  <si>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</si>
  <si>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</si>
  <si>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</si>
  <si>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</si>
  <si>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</si>
  <si>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</si>
  <si>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</si>
  <si>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</si>
  <si>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</si>
  <si>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</si>
  <si>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</si>
  <si>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</si>
  <si>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</si>
  <si>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</si>
  <si>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</si>
  <si>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</si>
  <si>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</si>
  <si>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</si>
  <si>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</si>
  <si>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</si>
  <si>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</si>
  <si>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</si>
  <si>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</si>
  <si>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</si>
  <si>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</si>
  <si>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</si>
  <si>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</si>
  <si>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</si>
  <si>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</si>
  <si>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</si>
  <si>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</si>
  <si>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</si>
  <si>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</si>
  <si>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</si>
  <si>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</si>
  <si>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</si>
  <si>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</si>
  <si>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</si>
  <si>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</si>
  <si>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</si>
  <si>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</si>
  <si>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</si>
  <si>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</si>
  <si>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</si>
  <si>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</si>
  <si>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</si>
  <si>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</si>
  <si>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</si>
  <si>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</si>
  <si>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</si>
  <si>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</si>
  <si>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</si>
  <si>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</si>
  <si>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</si>
  <si>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</si>
  <si>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</si>
  <si>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</si>
  <si>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</si>
  <si>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</si>
  <si>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</si>
  <si>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</si>
  <si>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</si>
  <si>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</si>
  <si>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</si>
  <si>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</si>
  <si>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</si>
  <si>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</si>
  <si>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</si>
  <si>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</si>
  <si>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</si>
  <si>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</si>
  <si>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</si>
  <si>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</si>
  <si>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</si>
  <si>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</si>
  <si>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</si>
  <si>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</si>
  <si>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</si>
  <si>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</si>
  <si>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</si>
  <si>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</si>
  <si>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</si>
  <si>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</si>
  <si>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</si>
  <si>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</si>
  <si>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</si>
  <si>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</si>
  <si>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</si>
  <si>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</si>
  <si>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-59.383333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</si>
  <si>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</si>
  <si>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</si>
  <si>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</si>
  <si>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</si>
  <si>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</si>
  <si>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</si>
  <si>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</si>
  <si>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</si>
  <si>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</si>
  <si>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</si>
  <si>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DIAS DUPLICACION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</si>
  <si>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</si>
  <si>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</si>
  <si>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</si>
  <si>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</si>
  <si>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</si>
  <si>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</si>
  <si>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</si>
  <si>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CASOS HOY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</si>
  <si>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</si>
  <si>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</si>
  <si>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</si>
  <si>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</si>
  <si>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</si>
  <si>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</si>
  <si>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</si>
  <si>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</si>
  <si>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</si>
  <si>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-33,0243636</t>
  </si>
  <si>
    <t>-33.0243636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</si>
  <si>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</si>
  <si>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</si>
  <si>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</si>
  <si>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</si>
  <si>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</si>
  <si>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</si>
  <si>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</si>
  <si>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</si>
  <si>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</si>
  <si>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</si>
  <si>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</si>
  <si>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</si>
  <si>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</si>
  <si>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</si>
  <si>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</si>
  <si>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</si>
  <si>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</si>
  <si>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</si>
  <si>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</si>
  <si>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</si>
  <si>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</si>
  <si>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</si>
  <si>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</si>
  <si>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</si>
  <si>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</si>
  <si>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</si>
  <si>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</si>
  <si>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</si>
  <si>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</si>
  <si>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</si>
  <si>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</si>
  <si>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</si>
  <si>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</si>
  <si>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</si>
  <si>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Etiquetas de fila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</si>
  <si>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</si>
  <si>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</si>
  <si>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</si>
  <si>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</si>
  <si>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</si>
  <si>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</si>
  <si>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</si>
  <si>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</si>
  <si>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</si>
  <si>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</si>
  <si>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</si>
  <si>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</si>
  <si>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</si>
  <si>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</si>
  <si>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</si>
  <si>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</si>
  <si>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</si>
  <si>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</si>
  <si>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</si>
  <si>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</si>
  <si>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</si>
  <si>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</si>
  <si>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</si>
  <si>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</si>
  <si>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</si>
  <si>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</si>
  <si>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</si>
  <si>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</si>
  <si>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</si>
  <si>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</si>
  <si>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</si>
  <si>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</si>
  <si>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</si>
  <si>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</si>
  <si>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</si>
  <si>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</si>
  <si>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</si>
  <si>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</si>
  <si>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</si>
  <si>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</si>
  <si>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</si>
  <si>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</si>
  <si>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</si>
  <si>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</si>
  <si>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</si>
  <si>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</si>
  <si>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</si>
  <si>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</si>
  <si>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</si>
  <si>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</si>
  <si>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</si>
  <si>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Col. San Ramón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</si>
  <si>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</si>
  <si>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</si>
  <si>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</si>
  <si>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</si>
  <si>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</si>
  <si>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</si>
  <si>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</si>
  <si>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</si>
  <si>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</si>
  <si>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</si>
  <si>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</si>
  <si>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</si>
  <si>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</si>
  <si>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</si>
  <si>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</si>
  <si>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</si>
  <si>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</si>
  <si>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</si>
  <si>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</si>
  <si>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</si>
  <si>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</si>
  <si>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</si>
  <si>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</si>
  <si>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</si>
  <si>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</si>
  <si>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</si>
  <si>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% POSITIVIDAD ÚLT. SEMANA</t>
  </si>
  <si>
    <t>POSITIVIDAD</t>
  </si>
  <si>
    <t>Incremento semanal</t>
  </si>
  <si>
    <t>DIA</t>
  </si>
  <si>
    <t>ACUMULADOS</t>
  </si>
  <si>
    <t>LN</t>
  </si>
  <si>
    <t>PEND</t>
  </si>
  <si>
    <t>DIAS DUPL</t>
  </si>
  <si>
    <t>A. Grapschental</t>
  </si>
  <si>
    <t>-31.961</t>
  </si>
  <si>
    <t>-60.4985</t>
  </si>
  <si>
    <t>-31,961</t>
  </si>
  <si>
    <t>-60,4985</t>
  </si>
  <si>
    <t>F</t>
  </si>
  <si>
    <t>CASOS 9/9/2020</t>
  </si>
  <si>
    <t>M</t>
  </si>
  <si>
    <t>NR</t>
  </si>
  <si>
    <t>FECHA FALLECIMIENTO</t>
  </si>
  <si>
    <t>Mortalidad</t>
  </si>
  <si>
    <t>muere 1 de cada 1085 entrerrianos</t>
  </si>
  <si>
    <t>mar</t>
  </si>
  <si>
    <t>abr</t>
  </si>
  <si>
    <t>may</t>
  </si>
  <si>
    <t>jun</t>
  </si>
  <si>
    <t>jul</t>
  </si>
  <si>
    <t>ago</t>
  </si>
  <si>
    <t>sep</t>
  </si>
  <si>
    <t>localidad</t>
  </si>
  <si>
    <t>total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</si>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</sst>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%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26" fillId="35" borderId="23" xfId="0" applyFont="1" applyFill="1" applyBorder="1" applyAlignment="1">
      <alignment horizontal="center" vertical="center" wrapText="1"/>
    </xf>
    <xf numFmtId="9" fontId="0" fillId="0" borderId="0" xfId="42" applyFont="1" applyAlignment="1">
      <alignment horizont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0" xfId="0" applyFont="1" applyFill="1" applyBorder="1" applyAlignment="1">
      <alignment horizontal="left" vertical="center"/>
    </xf>
    <xf numFmtId="0" fontId="24" fillId="36" borderId="31" xfId="0" applyFont="1" applyFill="1" applyBorder="1" applyAlignment="1">
      <alignment horizontal="center" vertical="center"/>
    </xf>
    <xf numFmtId="0" fontId="24" fillId="36" borderId="32" xfId="0" applyFont="1" applyFill="1" applyBorder="1" applyAlignment="1">
      <alignment horizontal="center" vertical="center"/>
    </xf>
    <xf numFmtId="0" fontId="24" fillId="36" borderId="33" xfId="0" applyFont="1" applyFill="1" applyBorder="1" applyAlignment="1">
      <alignment horizontal="center" vertical="center"/>
    </xf>
    <xf numFmtId="3" fontId="24" fillId="36" borderId="27" xfId="0" applyNumberFormat="1" applyFont="1" applyFill="1" applyBorder="1" applyAlignment="1">
      <alignment horizontal="center" vertical="center"/>
    </xf>
    <xf numFmtId="9" fontId="24" fillId="36" borderId="34" xfId="42" applyFont="1" applyFill="1" applyBorder="1" applyAlignment="1">
      <alignment horizontal="center" vertical="center"/>
    </xf>
    <xf numFmtId="164" fontId="24" fillId="36" borderId="26" xfId="0" applyNumberFormat="1" applyFont="1" applyFill="1" applyBorder="1" applyAlignment="1">
      <alignment horizontal="center" vertical="center"/>
    </xf>
    <xf numFmtId="165" fontId="24" fillId="36" borderId="33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center"/>
    </xf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8" fillId="0" borderId="0" xfId="0" applyNumberFormat="1" applyFont="1" applyAlignment="1">
      <alignment horizontal="left"/>
    </xf>
    <xf numFmtId="3" fontId="0" fillId="0" borderId="0" xfId="0" applyNumberFormat="1"/>
    <xf numFmtId="0" fontId="0" fillId="0" borderId="0" xfId="0"/>
    <xf numFmtId="0" fontId="0" fillId="33" borderId="0" xfId="0" applyFill="1"/>
    <xf numFmtId="0" fontId="0" fillId="38" borderId="0" xfId="0" applyFill="1"/>
    <xf numFmtId="164" fontId="22" fillId="39" borderId="14" xfId="42" quotePrefix="1" applyNumberFormat="1" applyFont="1" applyFill="1" applyBorder="1" applyAlignment="1">
      <alignment horizontal="center" vertical="center"/>
    </xf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37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38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40" xfId="42" applyFont="1" applyBorder="1" applyAlignment="1">
      <alignment horizontal="center"/>
    </xf>
    <xf numFmtId="9" fontId="0" fillId="0" borderId="41" xfId="42" applyFont="1" applyBorder="1" applyAlignment="1">
      <alignment horizontal="center"/>
    </xf>
    <xf numFmtId="9" fontId="17" fillId="42" borderId="42" xfId="42" applyFont="1" applyFill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0" fillId="0" borderId="35" xfId="0" applyBorder="1" applyAlignment="1">
      <alignment horizontal="center"/>
    </xf>
    <xf numFmtId="9" fontId="16" fillId="0" borderId="35" xfId="42" applyFont="1" applyBorder="1" applyAlignment="1">
      <alignment horizontal="center"/>
    </xf>
    <xf numFmtId="0" fontId="30" fillId="42" borderId="39" xfId="0" applyFont="1" applyFill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0" fillId="0" borderId="37" xfId="0" applyBorder="1" applyAlignment="1">
      <alignment horizontal="center"/>
    </xf>
    <xf numFmtId="9" fontId="16" fillId="0" borderId="37" xfId="42" applyFont="1" applyBorder="1" applyAlignment="1">
      <alignment horizontal="center"/>
    </xf>
    <xf numFmtId="0" fontId="21" fillId="42" borderId="39" xfId="0" applyFont="1" applyFill="1" applyBorder="1" applyAlignment="1">
      <alignment horizontal="center" vertical="center" wrapText="1"/>
    </xf>
    <xf numFmtId="9" fontId="21" fillId="42" borderId="39" xfId="42" applyFont="1" applyFill="1" applyBorder="1" applyAlignment="1">
      <alignment horizontal="center" vertical="center" wrapText="1"/>
    </xf>
    <xf numFmtId="9" fontId="0" fillId="0" borderId="43" xfId="42" applyFont="1" applyBorder="1" applyAlignment="1">
      <alignment horizontal="center"/>
    </xf>
    <xf numFmtId="1" fontId="22" fillId="38" borderId="14" xfId="42" applyNumberFormat="1" applyFont="1" applyFill="1" applyBorder="1" applyAlignment="1">
      <alignment horizontal="center" vertic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3" borderId="14" xfId="42" applyNumberFormat="1" applyFont="1" applyFill="1" applyBorder="1" applyAlignment="1">
      <alignment horizontal="center" vertical="center"/>
    </xf>
    <xf numFmtId="1" fontId="24" fillId="36" borderId="32" xfId="42" applyNumberFormat="1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21" fillId="36" borderId="47" xfId="0" applyFont="1" applyFill="1" applyBorder="1" applyAlignment="1">
      <alignment horizontal="center" vertical="center" wrapText="1"/>
    </xf>
    <xf numFmtId="0" fontId="22" fillId="39" borderId="48" xfId="0" applyFont="1" applyFill="1" applyBorder="1" applyAlignment="1">
      <alignment horizontal="left" vertical="center"/>
    </xf>
    <xf numFmtId="0" fontId="23" fillId="35" borderId="36" xfId="0" applyFont="1" applyFill="1" applyBorder="1" applyAlignment="1">
      <alignment horizontal="center" vertical="center" wrapText="1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16" fillId="40" borderId="0" xfId="0" applyNumberFormat="1" applyFont="1" applyFill="1" applyAlignment="1">
      <alignment horizontal="center"/>
    </xf>
    <xf numFmtId="14" fontId="16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1" fontId="0" fillId="34" borderId="0" xfId="0" applyNumberFormat="1" applyFill="1"/>
    <xf numFmtId="1" fontId="23" fillId="35" borderId="25" xfId="0" applyNumberFormat="1" applyFont="1" applyFill="1" applyBorder="1" applyAlignment="1">
      <alignment horizontal="center" vertical="center" wrapText="1"/>
    </xf>
    <xf numFmtId="1" fontId="22" fillId="39" borderId="28" xfId="0" quotePrefix="1" applyNumberFormat="1" applyFont="1" applyFill="1" applyBorder="1" applyAlignment="1">
      <alignment horizontal="center" vertical="center"/>
    </xf>
    <xf numFmtId="1" fontId="24" fillId="35" borderId="29" xfId="0" quotePrefix="1" applyNumberFormat="1" applyFont="1" applyFill="1" applyBorder="1" applyAlignment="1">
      <alignment horizontal="center" vertical="center"/>
    </xf>
    <xf numFmtId="1" fontId="0" fillId="40" borderId="0" xfId="0" applyNumberFormat="1" applyFill="1"/>
    <xf numFmtId="1" fontId="0" fillId="0" borderId="0" xfId="0" applyNumberFormat="1"/>
    <xf numFmtId="9" fontId="0" fillId="0" borderId="0" xfId="42" applyFont="1"/>
    <xf numFmtId="0" fontId="17" fillId="43" borderId="0" xfId="0" applyFont="1" applyFill="1"/>
    <xf numFmtId="0" fontId="17" fillId="43" borderId="0" xfId="0" applyFont="1" applyFill="1" applyAlignment="1">
      <alignment horizontal="center"/>
    </xf>
    <xf numFmtId="0" fontId="0" fillId="0" borderId="14" xfId="0" applyBorder="1"/>
    <xf numFmtId="0" fontId="0" fillId="0" borderId="49" xfId="0" applyBorder="1"/>
    <xf numFmtId="0" fontId="17" fillId="43" borderId="14" xfId="0" applyFont="1" applyFill="1" applyBorder="1"/>
    <xf numFmtId="0" fontId="17" fillId="43" borderId="14" xfId="0" applyFont="1" applyFill="1" applyBorder="1" applyAlignment="1">
      <alignment horizontal="center"/>
    </xf>
    <xf numFmtId="166" fontId="0" fillId="0" borderId="0" xfId="42" applyNumberFormat="1" applyFont="1"/>
    <xf numFmtId="0" fontId="13" fillId="42" borderId="44" xfId="0" applyFont="1" applyFill="1" applyBorder="1" applyAlignment="1">
      <alignment horizontal="center" vertical="center"/>
    </xf>
    <xf numFmtId="0" fontId="13" fillId="42" borderId="45" xfId="0" applyFont="1" applyFill="1" applyBorder="1" applyAlignment="1">
      <alignment horizontal="center" vertical="center"/>
    </xf>
    <xf numFmtId="0" fontId="13" fillId="42" borderId="46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00"/>
  <sheetViews>
    <sheetView tabSelected="1" zoomScale="85" zoomScaleNormal="85" workbookViewId="0">
      <pane ySplit="1" topLeftCell="A783" activePane="bottomLeft" state="frozen"/>
      <selection pane="bottomLeft" activeCell="A792" sqref="A792:A800"/>
    </sheetView>
  </sheetViews>
  <sheetFormatPr baseColWidth="10" defaultRowHeight="15" x14ac:dyDescent="0.25"/>
  <cols>
    <col min="1" max="1" width="11.42578125" style="51"/>
    <col min="2" max="2" width="15.7109375" bestFit="1" customWidth="1"/>
    <col min="3" max="3" width="19.28515625" customWidth="1"/>
    <col min="4" max="4" width="11.42578125" style="2"/>
  </cols>
  <sheetData>
    <row r="1" spans="1:4" x14ac:dyDescent="0.25">
      <c r="A1" s="74" t="s">
        <v>0</v>
      </c>
      <c r="B1" s="75" t="s">
        <v>1</v>
      </c>
      <c r="C1" s="75" t="s">
        <v>2</v>
      </c>
      <c r="D1" s="75" t="s">
        <v>117</v>
      </c>
    </row>
    <row r="2" spans="1:4" x14ac:dyDescent="0.25">
      <c r="A2" s="51">
        <v>43903</v>
      </c>
      <c r="B2" t="s">
        <v>7</v>
      </c>
      <c r="C2" t="s">
        <v>7</v>
      </c>
      <c r="D2" s="2">
        <v>1</v>
      </c>
    </row>
    <row r="3" spans="1:4" x14ac:dyDescent="0.25">
      <c r="A3" s="51">
        <v>43907</v>
      </c>
      <c r="B3" t="s">
        <v>8</v>
      </c>
      <c r="C3" t="s">
        <v>8</v>
      </c>
      <c r="D3" s="2">
        <v>1</v>
      </c>
    </row>
    <row r="4" spans="1:4" x14ac:dyDescent="0.25">
      <c r="A4" s="51">
        <v>43910</v>
      </c>
      <c r="B4" t="s">
        <v>7</v>
      </c>
      <c r="C4" t="s">
        <v>7</v>
      </c>
      <c r="D4" s="2">
        <v>1</v>
      </c>
    </row>
    <row r="5" spans="1:4" x14ac:dyDescent="0.25">
      <c r="A5" s="51">
        <v>43910</v>
      </c>
      <c r="B5" t="s">
        <v>9</v>
      </c>
      <c r="C5" t="s">
        <v>9</v>
      </c>
      <c r="D5" s="2">
        <v>1</v>
      </c>
    </row>
    <row r="6" spans="1:4" x14ac:dyDescent="0.25">
      <c r="A6" s="51">
        <v>43915</v>
      </c>
      <c r="B6" t="s">
        <v>8</v>
      </c>
      <c r="C6" t="s">
        <v>8</v>
      </c>
      <c r="D6" s="2">
        <v>1</v>
      </c>
    </row>
    <row r="7" spans="1:4" x14ac:dyDescent="0.25">
      <c r="A7" s="51">
        <v>43915</v>
      </c>
      <c r="B7" t="s">
        <v>10</v>
      </c>
      <c r="C7" t="s">
        <v>10</v>
      </c>
      <c r="D7" s="2">
        <v>1</v>
      </c>
    </row>
    <row r="8" spans="1:4" x14ac:dyDescent="0.25">
      <c r="A8" s="51">
        <v>43916</v>
      </c>
      <c r="B8" t="s">
        <v>13</v>
      </c>
      <c r="C8" t="s">
        <v>13</v>
      </c>
      <c r="D8" s="2">
        <v>1</v>
      </c>
    </row>
    <row r="9" spans="1:4" x14ac:dyDescent="0.25">
      <c r="A9" s="51">
        <v>43916</v>
      </c>
      <c r="B9" t="s">
        <v>11</v>
      </c>
      <c r="C9" t="s">
        <v>11</v>
      </c>
      <c r="D9" s="2">
        <v>1</v>
      </c>
    </row>
    <row r="10" spans="1:4" x14ac:dyDescent="0.25">
      <c r="A10" s="51">
        <v>43916</v>
      </c>
      <c r="B10" t="s">
        <v>12</v>
      </c>
      <c r="C10" t="s">
        <v>12</v>
      </c>
      <c r="D10" s="2">
        <v>1</v>
      </c>
    </row>
    <row r="11" spans="1:4" x14ac:dyDescent="0.25">
      <c r="A11" s="51">
        <v>43920</v>
      </c>
      <c r="B11" t="s">
        <v>14</v>
      </c>
      <c r="C11" t="s">
        <v>14</v>
      </c>
      <c r="D11" s="2">
        <v>1</v>
      </c>
    </row>
    <row r="12" spans="1:4" x14ac:dyDescent="0.25">
      <c r="A12" s="51">
        <v>43920</v>
      </c>
      <c r="B12" t="s">
        <v>9</v>
      </c>
      <c r="C12" t="s">
        <v>9</v>
      </c>
      <c r="D12" s="2">
        <v>1</v>
      </c>
    </row>
    <row r="13" spans="1:4" x14ac:dyDescent="0.25">
      <c r="A13" s="51">
        <v>43923</v>
      </c>
      <c r="B13" t="s">
        <v>9</v>
      </c>
      <c r="C13" t="s">
        <v>9</v>
      </c>
      <c r="D13" s="2">
        <v>1</v>
      </c>
    </row>
    <row r="14" spans="1:4" x14ac:dyDescent="0.25">
      <c r="A14" s="51">
        <v>43923</v>
      </c>
      <c r="B14" t="s">
        <v>8</v>
      </c>
      <c r="C14" t="s">
        <v>8</v>
      </c>
      <c r="D14" s="2">
        <v>1</v>
      </c>
    </row>
    <row r="15" spans="1:4" x14ac:dyDescent="0.25">
      <c r="A15" s="51">
        <v>43924</v>
      </c>
      <c r="B15" t="s">
        <v>9</v>
      </c>
      <c r="C15" t="s">
        <v>9</v>
      </c>
      <c r="D15" s="2">
        <v>1</v>
      </c>
    </row>
    <row r="16" spans="1:4" x14ac:dyDescent="0.25">
      <c r="A16" s="51">
        <v>43924</v>
      </c>
      <c r="B16" t="s">
        <v>8</v>
      </c>
      <c r="C16" t="s">
        <v>8</v>
      </c>
      <c r="D16" s="2">
        <v>1</v>
      </c>
    </row>
    <row r="17" spans="1:4" x14ac:dyDescent="0.25">
      <c r="A17" s="51">
        <v>43926</v>
      </c>
      <c r="B17" t="s">
        <v>8</v>
      </c>
      <c r="C17" t="s">
        <v>8</v>
      </c>
      <c r="D17" s="2">
        <v>1</v>
      </c>
    </row>
    <row r="18" spans="1:4" x14ac:dyDescent="0.25">
      <c r="A18" s="51">
        <v>43929</v>
      </c>
      <c r="B18" t="s">
        <v>13</v>
      </c>
      <c r="C18" t="s">
        <v>241</v>
      </c>
      <c r="D18" s="2">
        <v>1</v>
      </c>
    </row>
    <row r="19" spans="1:4" x14ac:dyDescent="0.25">
      <c r="A19" s="51">
        <v>43930</v>
      </c>
      <c r="B19" t="s">
        <v>15</v>
      </c>
      <c r="C19" t="s">
        <v>70</v>
      </c>
      <c r="D19" s="2">
        <v>1</v>
      </c>
    </row>
    <row r="20" spans="1:4" x14ac:dyDescent="0.25">
      <c r="A20" s="51">
        <v>43936</v>
      </c>
      <c r="B20" t="s">
        <v>14</v>
      </c>
      <c r="C20" t="s">
        <v>16</v>
      </c>
      <c r="D20" s="2">
        <v>1</v>
      </c>
    </row>
    <row r="21" spans="1:4" x14ac:dyDescent="0.25">
      <c r="A21" s="51">
        <v>43948</v>
      </c>
      <c r="B21" t="s">
        <v>8</v>
      </c>
      <c r="C21" t="s">
        <v>8</v>
      </c>
      <c r="D21" s="2">
        <v>1</v>
      </c>
    </row>
    <row r="22" spans="1:4" x14ac:dyDescent="0.25">
      <c r="A22" s="51">
        <v>43951</v>
      </c>
      <c r="B22" t="s">
        <v>9</v>
      </c>
      <c r="C22" t="s">
        <v>9</v>
      </c>
      <c r="D22" s="2">
        <v>1</v>
      </c>
    </row>
    <row r="23" spans="1:4" x14ac:dyDescent="0.25">
      <c r="A23" s="51">
        <v>43951</v>
      </c>
      <c r="B23" t="s">
        <v>10</v>
      </c>
      <c r="C23" t="s">
        <v>10</v>
      </c>
      <c r="D23" s="2">
        <v>1</v>
      </c>
    </row>
    <row r="24" spans="1:4" x14ac:dyDescent="0.25">
      <c r="A24" s="51">
        <v>43953</v>
      </c>
      <c r="B24" t="s">
        <v>9</v>
      </c>
      <c r="C24" t="s">
        <v>9</v>
      </c>
      <c r="D24" s="2">
        <v>1</v>
      </c>
    </row>
    <row r="25" spans="1:4" x14ac:dyDescent="0.25">
      <c r="A25" s="51">
        <v>43953</v>
      </c>
      <c r="B25" t="s">
        <v>9</v>
      </c>
      <c r="C25" t="s">
        <v>17</v>
      </c>
      <c r="D25" s="2">
        <v>1</v>
      </c>
    </row>
    <row r="26" spans="1:4" x14ac:dyDescent="0.25">
      <c r="A26" s="51">
        <v>43956</v>
      </c>
      <c r="B26" t="s">
        <v>9</v>
      </c>
      <c r="C26" t="s">
        <v>9</v>
      </c>
      <c r="D26" s="2">
        <v>1</v>
      </c>
    </row>
    <row r="27" spans="1:4" x14ac:dyDescent="0.25">
      <c r="A27" s="51">
        <v>43956</v>
      </c>
      <c r="B27" t="s">
        <v>9</v>
      </c>
      <c r="C27" t="s">
        <v>17</v>
      </c>
      <c r="D27" s="2">
        <v>1</v>
      </c>
    </row>
    <row r="28" spans="1:4" x14ac:dyDescent="0.25">
      <c r="A28" s="51">
        <v>43963</v>
      </c>
      <c r="B28" t="s">
        <v>20</v>
      </c>
      <c r="C28" t="s">
        <v>20</v>
      </c>
      <c r="D28" s="2">
        <v>1</v>
      </c>
    </row>
    <row r="29" spans="1:4" x14ac:dyDescent="0.25">
      <c r="A29" s="51">
        <v>43979</v>
      </c>
      <c r="B29" t="s">
        <v>8</v>
      </c>
      <c r="C29" t="s">
        <v>31</v>
      </c>
      <c r="D29" s="2">
        <v>1</v>
      </c>
    </row>
    <row r="30" spans="1:4" x14ac:dyDescent="0.25">
      <c r="A30" s="51">
        <v>43981</v>
      </c>
      <c r="B30" t="s">
        <v>20</v>
      </c>
      <c r="C30" t="s">
        <v>20</v>
      </c>
      <c r="D30" s="2">
        <v>1</v>
      </c>
    </row>
    <row r="31" spans="1:4" x14ac:dyDescent="0.25">
      <c r="A31" s="51">
        <v>43981</v>
      </c>
      <c r="B31" t="s">
        <v>24</v>
      </c>
      <c r="C31" t="s">
        <v>23</v>
      </c>
      <c r="D31" s="2">
        <v>1</v>
      </c>
    </row>
    <row r="32" spans="1:4" x14ac:dyDescent="0.25">
      <c r="A32" s="51">
        <v>43983</v>
      </c>
      <c r="B32" t="s">
        <v>24</v>
      </c>
      <c r="C32" t="s">
        <v>23</v>
      </c>
      <c r="D32" s="2">
        <v>1</v>
      </c>
    </row>
    <row r="33" spans="1:4" x14ac:dyDescent="0.25">
      <c r="A33" s="51">
        <v>43983</v>
      </c>
      <c r="B33" t="s">
        <v>27</v>
      </c>
      <c r="C33" t="s">
        <v>28</v>
      </c>
      <c r="D33" s="2">
        <v>1</v>
      </c>
    </row>
    <row r="34" spans="1:4" x14ac:dyDescent="0.25">
      <c r="A34" s="51">
        <v>43985</v>
      </c>
      <c r="B34" t="s">
        <v>27</v>
      </c>
      <c r="C34" t="s">
        <v>28</v>
      </c>
      <c r="D34" s="2">
        <v>2</v>
      </c>
    </row>
    <row r="35" spans="1:4" x14ac:dyDescent="0.25">
      <c r="A35" s="51">
        <v>43986</v>
      </c>
      <c r="B35" t="s">
        <v>14</v>
      </c>
      <c r="C35" t="s">
        <v>14</v>
      </c>
      <c r="D35" s="2">
        <v>4</v>
      </c>
    </row>
    <row r="36" spans="1:4" x14ac:dyDescent="0.25">
      <c r="A36" s="51">
        <v>43987</v>
      </c>
      <c r="B36" t="s">
        <v>14</v>
      </c>
      <c r="C36" t="s">
        <v>14</v>
      </c>
      <c r="D36" s="2">
        <v>7</v>
      </c>
    </row>
    <row r="37" spans="1:4" x14ac:dyDescent="0.25">
      <c r="A37" s="51">
        <v>43988</v>
      </c>
      <c r="B37" t="s">
        <v>14</v>
      </c>
      <c r="C37" t="s">
        <v>14</v>
      </c>
      <c r="D37" s="2">
        <v>4</v>
      </c>
    </row>
    <row r="38" spans="1:4" x14ac:dyDescent="0.25">
      <c r="A38" s="51">
        <v>43988</v>
      </c>
      <c r="B38" t="s">
        <v>9</v>
      </c>
      <c r="C38" t="s">
        <v>9</v>
      </c>
      <c r="D38" s="2">
        <v>1</v>
      </c>
    </row>
    <row r="39" spans="1:4" x14ac:dyDescent="0.25">
      <c r="A39" s="51">
        <v>43989</v>
      </c>
      <c r="B39" t="s">
        <v>9</v>
      </c>
      <c r="C39" t="s">
        <v>9</v>
      </c>
      <c r="D39" s="2">
        <v>2</v>
      </c>
    </row>
    <row r="40" spans="1:4" x14ac:dyDescent="0.25">
      <c r="A40" s="51">
        <v>43990</v>
      </c>
      <c r="B40" t="s">
        <v>14</v>
      </c>
      <c r="C40" t="s">
        <v>16</v>
      </c>
      <c r="D40" s="2">
        <v>2</v>
      </c>
    </row>
    <row r="41" spans="1:4" x14ac:dyDescent="0.25">
      <c r="A41" s="51">
        <v>43991</v>
      </c>
      <c r="B41" t="s">
        <v>9</v>
      </c>
      <c r="C41" t="s">
        <v>9</v>
      </c>
      <c r="D41" s="2">
        <v>3</v>
      </c>
    </row>
    <row r="42" spans="1:4" x14ac:dyDescent="0.25">
      <c r="A42" s="51">
        <v>43992</v>
      </c>
      <c r="B42" t="s">
        <v>14</v>
      </c>
      <c r="C42" t="s">
        <v>16</v>
      </c>
      <c r="D42" s="2">
        <v>2</v>
      </c>
    </row>
    <row r="43" spans="1:4" x14ac:dyDescent="0.25">
      <c r="A43" s="51">
        <v>43992</v>
      </c>
      <c r="B43" t="s">
        <v>24</v>
      </c>
      <c r="C43" t="s">
        <v>23</v>
      </c>
      <c r="D43" s="2">
        <v>1</v>
      </c>
    </row>
    <row r="44" spans="1:4" x14ac:dyDescent="0.25">
      <c r="A44" s="51">
        <v>43992</v>
      </c>
      <c r="B44" t="s">
        <v>24</v>
      </c>
      <c r="C44" t="s">
        <v>38</v>
      </c>
      <c r="D44" s="2">
        <v>1</v>
      </c>
    </row>
    <row r="45" spans="1:4" x14ac:dyDescent="0.25">
      <c r="A45" s="51">
        <v>43992</v>
      </c>
      <c r="B45" t="s">
        <v>24</v>
      </c>
      <c r="C45" t="s">
        <v>36</v>
      </c>
      <c r="D45" s="2">
        <v>1</v>
      </c>
    </row>
    <row r="46" spans="1:4" x14ac:dyDescent="0.25">
      <c r="A46" s="51">
        <v>43992</v>
      </c>
      <c r="B46" t="s">
        <v>9</v>
      </c>
      <c r="C46" t="s">
        <v>17</v>
      </c>
      <c r="D46" s="2">
        <v>1</v>
      </c>
    </row>
    <row r="47" spans="1:4" x14ac:dyDescent="0.25">
      <c r="A47" s="51">
        <v>43993</v>
      </c>
      <c r="B47" t="s">
        <v>14</v>
      </c>
      <c r="C47" t="s">
        <v>14</v>
      </c>
      <c r="D47" s="2">
        <v>1</v>
      </c>
    </row>
    <row r="48" spans="1:4" x14ac:dyDescent="0.25">
      <c r="A48" s="51">
        <v>43993</v>
      </c>
      <c r="B48" t="s">
        <v>24</v>
      </c>
      <c r="C48" t="s">
        <v>24</v>
      </c>
      <c r="D48" s="2">
        <v>1</v>
      </c>
    </row>
    <row r="49" spans="1:4" x14ac:dyDescent="0.25">
      <c r="A49" s="51">
        <v>43993</v>
      </c>
      <c r="B49" t="s">
        <v>9</v>
      </c>
      <c r="C49" t="s">
        <v>9</v>
      </c>
      <c r="D49" s="2">
        <v>4</v>
      </c>
    </row>
    <row r="50" spans="1:4" x14ac:dyDescent="0.25">
      <c r="A50" s="51">
        <v>43993</v>
      </c>
      <c r="B50" t="s">
        <v>15</v>
      </c>
      <c r="C50" t="s">
        <v>70</v>
      </c>
      <c r="D50" s="2">
        <v>1</v>
      </c>
    </row>
    <row r="51" spans="1:4" x14ac:dyDescent="0.25">
      <c r="A51" s="51">
        <v>43993</v>
      </c>
      <c r="B51" t="s">
        <v>27</v>
      </c>
      <c r="C51" t="s">
        <v>28</v>
      </c>
      <c r="D51" s="2">
        <v>1</v>
      </c>
    </row>
    <row r="52" spans="1:4" x14ac:dyDescent="0.25">
      <c r="A52" s="51">
        <v>43994</v>
      </c>
      <c r="B52" t="s">
        <v>24</v>
      </c>
      <c r="C52" t="s">
        <v>36</v>
      </c>
      <c r="D52" s="2">
        <v>2</v>
      </c>
    </row>
    <row r="53" spans="1:4" x14ac:dyDescent="0.25">
      <c r="A53" s="51">
        <v>43994</v>
      </c>
      <c r="B53" t="s">
        <v>8</v>
      </c>
      <c r="C53" t="s">
        <v>8</v>
      </c>
      <c r="D53" s="2">
        <v>1</v>
      </c>
    </row>
    <row r="54" spans="1:4" x14ac:dyDescent="0.25">
      <c r="A54" s="51">
        <v>43995</v>
      </c>
      <c r="B54" t="s">
        <v>14</v>
      </c>
      <c r="C54" t="s">
        <v>14</v>
      </c>
      <c r="D54" s="2">
        <v>1</v>
      </c>
    </row>
    <row r="55" spans="1:4" x14ac:dyDescent="0.25">
      <c r="A55" s="51">
        <v>43995</v>
      </c>
      <c r="B55" t="s">
        <v>14</v>
      </c>
      <c r="C55" t="s">
        <v>16</v>
      </c>
      <c r="D55" s="2">
        <v>1</v>
      </c>
    </row>
    <row r="56" spans="1:4" x14ac:dyDescent="0.25">
      <c r="A56" s="51">
        <v>43995</v>
      </c>
      <c r="B56" t="s">
        <v>20</v>
      </c>
      <c r="C56" t="s">
        <v>20</v>
      </c>
      <c r="D56" s="2">
        <v>1</v>
      </c>
    </row>
    <row r="57" spans="1:4" x14ac:dyDescent="0.25">
      <c r="A57" s="51">
        <v>43995</v>
      </c>
      <c r="B57" t="s">
        <v>24</v>
      </c>
      <c r="C57" t="s">
        <v>23</v>
      </c>
      <c r="D57" s="2">
        <v>1</v>
      </c>
    </row>
    <row r="58" spans="1:4" x14ac:dyDescent="0.25">
      <c r="A58" s="51">
        <v>43995</v>
      </c>
      <c r="B58" t="s">
        <v>15</v>
      </c>
      <c r="C58" t="s">
        <v>70</v>
      </c>
      <c r="D58" s="2">
        <v>14</v>
      </c>
    </row>
    <row r="59" spans="1:4" x14ac:dyDescent="0.25">
      <c r="A59" s="51">
        <v>43996</v>
      </c>
      <c r="B59" t="s">
        <v>15</v>
      </c>
      <c r="C59" t="s">
        <v>70</v>
      </c>
      <c r="D59" s="2">
        <v>1</v>
      </c>
    </row>
    <row r="60" spans="1:4" x14ac:dyDescent="0.25">
      <c r="A60" s="51">
        <v>43998</v>
      </c>
      <c r="B60" t="s">
        <v>14</v>
      </c>
      <c r="C60" t="s">
        <v>14</v>
      </c>
      <c r="D60" s="2">
        <v>6</v>
      </c>
    </row>
    <row r="61" spans="1:4" x14ac:dyDescent="0.25">
      <c r="A61" s="51">
        <v>43998</v>
      </c>
      <c r="B61" t="s">
        <v>15</v>
      </c>
      <c r="C61" t="s">
        <v>70</v>
      </c>
      <c r="D61" s="2">
        <v>8</v>
      </c>
    </row>
    <row r="62" spans="1:4" x14ac:dyDescent="0.25">
      <c r="A62" s="51">
        <v>43999</v>
      </c>
      <c r="B62" t="s">
        <v>24</v>
      </c>
      <c r="C62" t="s">
        <v>38</v>
      </c>
      <c r="D62" s="2">
        <v>1</v>
      </c>
    </row>
    <row r="63" spans="1:4" x14ac:dyDescent="0.25">
      <c r="A63" s="51">
        <v>43999</v>
      </c>
      <c r="B63" t="s">
        <v>15</v>
      </c>
      <c r="C63" t="s">
        <v>70</v>
      </c>
      <c r="D63" s="2">
        <v>4</v>
      </c>
    </row>
    <row r="64" spans="1:4" x14ac:dyDescent="0.25">
      <c r="A64" s="51">
        <v>44000</v>
      </c>
      <c r="B64" t="s">
        <v>15</v>
      </c>
      <c r="C64" t="s">
        <v>70</v>
      </c>
      <c r="D64" s="2">
        <v>1</v>
      </c>
    </row>
    <row r="65" spans="1:4" x14ac:dyDescent="0.25">
      <c r="A65" s="51">
        <v>44000</v>
      </c>
      <c r="B65" t="s">
        <v>8</v>
      </c>
      <c r="C65" t="s">
        <v>41</v>
      </c>
      <c r="D65" s="2">
        <v>1</v>
      </c>
    </row>
    <row r="66" spans="1:4" x14ac:dyDescent="0.25">
      <c r="A66" s="51">
        <v>44001</v>
      </c>
      <c r="B66" t="s">
        <v>24</v>
      </c>
      <c r="C66" t="s">
        <v>38</v>
      </c>
      <c r="D66" s="2">
        <v>1</v>
      </c>
    </row>
    <row r="67" spans="1:4" x14ac:dyDescent="0.25">
      <c r="A67" s="51">
        <v>44001</v>
      </c>
      <c r="B67" t="s">
        <v>8</v>
      </c>
      <c r="C67" t="s">
        <v>8</v>
      </c>
      <c r="D67" s="2">
        <v>2</v>
      </c>
    </row>
    <row r="68" spans="1:4" x14ac:dyDescent="0.25">
      <c r="A68" s="51">
        <v>44002</v>
      </c>
      <c r="B68" t="s">
        <v>24</v>
      </c>
      <c r="C68" t="s">
        <v>38</v>
      </c>
      <c r="D68" s="2">
        <v>1</v>
      </c>
    </row>
    <row r="69" spans="1:4" x14ac:dyDescent="0.25">
      <c r="A69" s="51">
        <v>44002</v>
      </c>
      <c r="B69" t="s">
        <v>9</v>
      </c>
      <c r="C69" t="s">
        <v>9</v>
      </c>
      <c r="D69" s="2">
        <v>1</v>
      </c>
    </row>
    <row r="70" spans="1:4" x14ac:dyDescent="0.25">
      <c r="A70" s="51">
        <v>44002</v>
      </c>
      <c r="B70" t="s">
        <v>15</v>
      </c>
      <c r="C70" t="s">
        <v>70</v>
      </c>
      <c r="D70" s="2">
        <v>7</v>
      </c>
    </row>
    <row r="71" spans="1:4" x14ac:dyDescent="0.25">
      <c r="A71" s="51">
        <v>44002</v>
      </c>
      <c r="B71" t="s">
        <v>8</v>
      </c>
      <c r="C71" t="s">
        <v>8</v>
      </c>
      <c r="D71" s="2">
        <v>9</v>
      </c>
    </row>
    <row r="72" spans="1:4" x14ac:dyDescent="0.25">
      <c r="A72" s="51">
        <v>44003</v>
      </c>
      <c r="B72" t="s">
        <v>24</v>
      </c>
      <c r="C72" t="s">
        <v>38</v>
      </c>
      <c r="D72" s="2">
        <v>1</v>
      </c>
    </row>
    <row r="73" spans="1:4" x14ac:dyDescent="0.25">
      <c r="A73" s="51">
        <v>44003</v>
      </c>
      <c r="B73" t="s">
        <v>8</v>
      </c>
      <c r="C73" t="s">
        <v>8</v>
      </c>
      <c r="D73" s="2">
        <v>9</v>
      </c>
    </row>
    <row r="74" spans="1:4" x14ac:dyDescent="0.25">
      <c r="A74" s="51">
        <v>44004</v>
      </c>
      <c r="B74" t="s">
        <v>24</v>
      </c>
      <c r="C74" t="s">
        <v>38</v>
      </c>
      <c r="D74" s="2">
        <v>5</v>
      </c>
    </row>
    <row r="75" spans="1:4" x14ac:dyDescent="0.25">
      <c r="A75" s="51">
        <v>44004</v>
      </c>
      <c r="B75" t="s">
        <v>9</v>
      </c>
      <c r="C75" t="s">
        <v>9</v>
      </c>
      <c r="D75" s="2">
        <v>1</v>
      </c>
    </row>
    <row r="76" spans="1:4" x14ac:dyDescent="0.25">
      <c r="A76" s="51">
        <v>44004</v>
      </c>
      <c r="B76" t="s">
        <v>8</v>
      </c>
      <c r="C76" t="s">
        <v>8</v>
      </c>
      <c r="D76" s="2">
        <v>10</v>
      </c>
    </row>
    <row r="77" spans="1:4" x14ac:dyDescent="0.25">
      <c r="A77" s="51">
        <v>44005</v>
      </c>
      <c r="B77" t="s">
        <v>24</v>
      </c>
      <c r="C77" t="s">
        <v>38</v>
      </c>
      <c r="D77" s="2">
        <v>4</v>
      </c>
    </row>
    <row r="78" spans="1:4" x14ac:dyDescent="0.25">
      <c r="A78" s="51">
        <v>44005</v>
      </c>
      <c r="B78" t="s">
        <v>8</v>
      </c>
      <c r="C78" t="s">
        <v>8</v>
      </c>
      <c r="D78" s="2">
        <v>13</v>
      </c>
    </row>
    <row r="79" spans="1:4" x14ac:dyDescent="0.25">
      <c r="A79" s="51">
        <v>44005</v>
      </c>
      <c r="B79" t="s">
        <v>27</v>
      </c>
      <c r="C79" t="s">
        <v>44</v>
      </c>
      <c r="D79" s="2">
        <v>1</v>
      </c>
    </row>
    <row r="80" spans="1:4" x14ac:dyDescent="0.25">
      <c r="A80" s="51">
        <v>44006</v>
      </c>
      <c r="B80" t="s">
        <v>24</v>
      </c>
      <c r="C80" t="s">
        <v>38</v>
      </c>
      <c r="D80" s="2">
        <v>7</v>
      </c>
    </row>
    <row r="81" spans="1:4" x14ac:dyDescent="0.25">
      <c r="A81" s="51">
        <v>44006</v>
      </c>
      <c r="B81" t="s">
        <v>15</v>
      </c>
      <c r="C81" t="s">
        <v>70</v>
      </c>
      <c r="D81" s="2">
        <v>2</v>
      </c>
    </row>
    <row r="82" spans="1:4" x14ac:dyDescent="0.25">
      <c r="A82" s="51">
        <v>44006</v>
      </c>
      <c r="B82" t="s">
        <v>8</v>
      </c>
      <c r="C82" t="s">
        <v>8</v>
      </c>
      <c r="D82" s="2">
        <v>11</v>
      </c>
    </row>
    <row r="83" spans="1:4" x14ac:dyDescent="0.25">
      <c r="A83" s="51">
        <v>44007</v>
      </c>
      <c r="B83" t="s">
        <v>24</v>
      </c>
      <c r="C83" t="s">
        <v>38</v>
      </c>
      <c r="D83" s="2">
        <v>4</v>
      </c>
    </row>
    <row r="84" spans="1:4" x14ac:dyDescent="0.25">
      <c r="A84" s="51">
        <v>44007</v>
      </c>
      <c r="B84" t="s">
        <v>15</v>
      </c>
      <c r="C84" t="s">
        <v>70</v>
      </c>
      <c r="D84" s="2">
        <v>3</v>
      </c>
    </row>
    <row r="85" spans="1:4" x14ac:dyDescent="0.25">
      <c r="A85" s="51">
        <v>44007</v>
      </c>
      <c r="B85" t="s">
        <v>8</v>
      </c>
      <c r="C85" t="s">
        <v>8</v>
      </c>
      <c r="D85" s="2">
        <v>10</v>
      </c>
    </row>
    <row r="86" spans="1:4" x14ac:dyDescent="0.25">
      <c r="A86" s="51">
        <v>44008</v>
      </c>
      <c r="B86" t="s">
        <v>24</v>
      </c>
      <c r="C86" t="s">
        <v>38</v>
      </c>
      <c r="D86" s="2">
        <v>12</v>
      </c>
    </row>
    <row r="87" spans="1:4" x14ac:dyDescent="0.25">
      <c r="A87" s="51">
        <v>44008</v>
      </c>
      <c r="B87" t="s">
        <v>8</v>
      </c>
      <c r="C87" t="s">
        <v>8</v>
      </c>
      <c r="D87" s="2">
        <v>8</v>
      </c>
    </row>
    <row r="88" spans="1:4" x14ac:dyDescent="0.25">
      <c r="A88" s="51">
        <v>44009</v>
      </c>
      <c r="B88" t="s">
        <v>24</v>
      </c>
      <c r="C88" t="s">
        <v>38</v>
      </c>
      <c r="D88" s="2">
        <v>1</v>
      </c>
    </row>
    <row r="89" spans="1:4" x14ac:dyDescent="0.25">
      <c r="A89" s="51">
        <v>44009</v>
      </c>
      <c r="B89" t="s">
        <v>9</v>
      </c>
      <c r="C89" t="s">
        <v>9</v>
      </c>
      <c r="D89" s="2">
        <v>2</v>
      </c>
    </row>
    <row r="90" spans="1:4" x14ac:dyDescent="0.25">
      <c r="A90" s="51">
        <v>44009</v>
      </c>
      <c r="B90" t="s">
        <v>8</v>
      </c>
      <c r="C90" t="s">
        <v>8</v>
      </c>
      <c r="D90" s="2">
        <v>7</v>
      </c>
    </row>
    <row r="91" spans="1:4" x14ac:dyDescent="0.25">
      <c r="A91" s="51">
        <v>44010</v>
      </c>
      <c r="B91" t="s">
        <v>14</v>
      </c>
      <c r="C91" t="s">
        <v>242</v>
      </c>
      <c r="D91" s="2">
        <v>1</v>
      </c>
    </row>
    <row r="92" spans="1:4" x14ac:dyDescent="0.25">
      <c r="A92" s="51">
        <v>44010</v>
      </c>
      <c r="B92" t="s">
        <v>24</v>
      </c>
      <c r="C92" t="s">
        <v>38</v>
      </c>
      <c r="D92" s="2">
        <v>13</v>
      </c>
    </row>
    <row r="93" spans="1:4" x14ac:dyDescent="0.25">
      <c r="A93" s="51">
        <v>44010</v>
      </c>
      <c r="B93" t="s">
        <v>9</v>
      </c>
      <c r="C93" t="s">
        <v>9</v>
      </c>
      <c r="D93" s="2">
        <v>3</v>
      </c>
    </row>
    <row r="94" spans="1:4" x14ac:dyDescent="0.25">
      <c r="A94" s="51">
        <v>44010</v>
      </c>
      <c r="B94" t="s">
        <v>8</v>
      </c>
      <c r="C94" t="s">
        <v>8</v>
      </c>
      <c r="D94" s="2">
        <v>8</v>
      </c>
    </row>
    <row r="95" spans="1:4" x14ac:dyDescent="0.25">
      <c r="A95" s="51">
        <v>44011</v>
      </c>
      <c r="B95" t="s">
        <v>8</v>
      </c>
      <c r="C95" t="s">
        <v>249</v>
      </c>
      <c r="D95" s="2">
        <v>1</v>
      </c>
    </row>
    <row r="96" spans="1:4" x14ac:dyDescent="0.25">
      <c r="A96" s="51">
        <v>44011</v>
      </c>
      <c r="B96" t="s">
        <v>8</v>
      </c>
      <c r="C96" t="s">
        <v>8</v>
      </c>
      <c r="D96" s="2">
        <v>4</v>
      </c>
    </row>
    <row r="97" spans="1:4" x14ac:dyDescent="0.25">
      <c r="A97" s="51">
        <v>44012</v>
      </c>
      <c r="B97" t="s">
        <v>14</v>
      </c>
      <c r="C97" t="s">
        <v>242</v>
      </c>
      <c r="D97" s="2">
        <v>2</v>
      </c>
    </row>
    <row r="98" spans="1:4" x14ac:dyDescent="0.25">
      <c r="A98" s="51">
        <v>44012</v>
      </c>
      <c r="B98" t="s">
        <v>8</v>
      </c>
      <c r="C98" t="s">
        <v>8</v>
      </c>
      <c r="D98" s="2">
        <v>5</v>
      </c>
    </row>
    <row r="99" spans="1:4" x14ac:dyDescent="0.25">
      <c r="A99" s="51">
        <v>44013</v>
      </c>
      <c r="B99" t="s">
        <v>14</v>
      </c>
      <c r="C99" t="s">
        <v>242</v>
      </c>
      <c r="D99" s="2">
        <v>1</v>
      </c>
    </row>
    <row r="100" spans="1:4" x14ac:dyDescent="0.25">
      <c r="A100" s="51">
        <v>44013</v>
      </c>
      <c r="B100" t="s">
        <v>8</v>
      </c>
      <c r="C100" t="s">
        <v>68</v>
      </c>
      <c r="D100" s="2">
        <v>1</v>
      </c>
    </row>
    <row r="101" spans="1:4" x14ac:dyDescent="0.25">
      <c r="A101" s="51">
        <v>44013</v>
      </c>
      <c r="B101" t="s">
        <v>8</v>
      </c>
      <c r="C101" t="s">
        <v>8</v>
      </c>
      <c r="D101" s="2">
        <v>8</v>
      </c>
    </row>
    <row r="102" spans="1:4" x14ac:dyDescent="0.25">
      <c r="A102" s="51">
        <v>44014</v>
      </c>
      <c r="B102" t="s">
        <v>14</v>
      </c>
      <c r="C102" t="s">
        <v>242</v>
      </c>
      <c r="D102" s="2">
        <v>5</v>
      </c>
    </row>
    <row r="103" spans="1:4" x14ac:dyDescent="0.25">
      <c r="A103" s="51">
        <v>44014</v>
      </c>
      <c r="B103" t="s">
        <v>24</v>
      </c>
      <c r="C103" t="s">
        <v>23</v>
      </c>
      <c r="D103" s="2">
        <v>1</v>
      </c>
    </row>
    <row r="104" spans="1:4" x14ac:dyDescent="0.25">
      <c r="A104" s="51">
        <v>44014</v>
      </c>
      <c r="B104" t="s">
        <v>24</v>
      </c>
      <c r="C104" t="s">
        <v>38</v>
      </c>
      <c r="D104" s="2">
        <v>9</v>
      </c>
    </row>
    <row r="105" spans="1:4" x14ac:dyDescent="0.25">
      <c r="A105" s="51">
        <v>44014</v>
      </c>
      <c r="B105" t="s">
        <v>8</v>
      </c>
      <c r="C105" t="s">
        <v>8</v>
      </c>
      <c r="D105" s="2">
        <v>2</v>
      </c>
    </row>
    <row r="106" spans="1:4" x14ac:dyDescent="0.25">
      <c r="A106" s="51">
        <v>44015</v>
      </c>
      <c r="B106" t="s">
        <v>24</v>
      </c>
      <c r="C106" t="s">
        <v>38</v>
      </c>
      <c r="D106" s="2">
        <v>1</v>
      </c>
    </row>
    <row r="107" spans="1:4" x14ac:dyDescent="0.25">
      <c r="A107" s="51">
        <v>44015</v>
      </c>
      <c r="B107" t="s">
        <v>8</v>
      </c>
      <c r="C107" t="s">
        <v>8</v>
      </c>
      <c r="D107" s="2">
        <v>9</v>
      </c>
    </row>
    <row r="108" spans="1:4" x14ac:dyDescent="0.25">
      <c r="A108" s="51">
        <v>44016</v>
      </c>
      <c r="B108" t="s">
        <v>24</v>
      </c>
      <c r="C108" t="s">
        <v>38</v>
      </c>
      <c r="D108" s="2">
        <v>2</v>
      </c>
    </row>
    <row r="109" spans="1:4" x14ac:dyDescent="0.25">
      <c r="A109" s="51">
        <v>44016</v>
      </c>
      <c r="B109" t="s">
        <v>24</v>
      </c>
      <c r="C109" t="s">
        <v>36</v>
      </c>
      <c r="D109" s="2">
        <v>1</v>
      </c>
    </row>
    <row r="110" spans="1:4" x14ac:dyDescent="0.25">
      <c r="A110" s="51">
        <v>44016</v>
      </c>
      <c r="B110" t="s">
        <v>8</v>
      </c>
      <c r="C110" t="s">
        <v>8</v>
      </c>
      <c r="D110" s="2">
        <v>2</v>
      </c>
    </row>
    <row r="111" spans="1:4" x14ac:dyDescent="0.25">
      <c r="A111" s="51">
        <v>44017</v>
      </c>
      <c r="B111" t="s">
        <v>24</v>
      </c>
      <c r="C111" t="s">
        <v>23</v>
      </c>
      <c r="D111" s="2">
        <v>2</v>
      </c>
    </row>
    <row r="112" spans="1:4" x14ac:dyDescent="0.25">
      <c r="A112" s="51">
        <v>44017</v>
      </c>
      <c r="B112" t="s">
        <v>8</v>
      </c>
      <c r="C112" t="s">
        <v>8</v>
      </c>
      <c r="D112" s="2">
        <v>4</v>
      </c>
    </row>
    <row r="113" spans="1:4" x14ac:dyDescent="0.25">
      <c r="A113" s="51">
        <v>44018</v>
      </c>
      <c r="B113" t="s">
        <v>8</v>
      </c>
      <c r="C113" t="s">
        <v>8</v>
      </c>
      <c r="D113" s="2">
        <v>5</v>
      </c>
    </row>
    <row r="114" spans="1:4" x14ac:dyDescent="0.25">
      <c r="A114" s="51">
        <v>44019</v>
      </c>
      <c r="B114" t="s">
        <v>24</v>
      </c>
      <c r="C114" t="s">
        <v>38</v>
      </c>
      <c r="D114" s="2">
        <v>1</v>
      </c>
    </row>
    <row r="115" spans="1:4" x14ac:dyDescent="0.25">
      <c r="A115" s="51">
        <v>44019</v>
      </c>
      <c r="B115" t="s">
        <v>9</v>
      </c>
      <c r="C115" t="s">
        <v>9</v>
      </c>
      <c r="D115" s="2">
        <v>1</v>
      </c>
    </row>
    <row r="116" spans="1:4" x14ac:dyDescent="0.25">
      <c r="A116" s="51">
        <v>44019</v>
      </c>
      <c r="B116" t="s">
        <v>8</v>
      </c>
      <c r="C116" t="s">
        <v>8</v>
      </c>
      <c r="D116" s="2">
        <v>7</v>
      </c>
    </row>
    <row r="117" spans="1:4" x14ac:dyDescent="0.25">
      <c r="A117" s="51">
        <v>44020</v>
      </c>
      <c r="B117" t="s">
        <v>24</v>
      </c>
      <c r="C117" t="s">
        <v>23</v>
      </c>
      <c r="D117" s="2">
        <v>2</v>
      </c>
    </row>
    <row r="118" spans="1:4" x14ac:dyDescent="0.25">
      <c r="A118" s="51">
        <v>44020</v>
      </c>
      <c r="B118" t="s">
        <v>9</v>
      </c>
      <c r="C118" t="s">
        <v>9</v>
      </c>
      <c r="D118" s="2">
        <v>1</v>
      </c>
    </row>
    <row r="119" spans="1:4" x14ac:dyDescent="0.25">
      <c r="A119" s="51">
        <v>44020</v>
      </c>
      <c r="B119" t="s">
        <v>15</v>
      </c>
      <c r="C119" t="s">
        <v>70</v>
      </c>
      <c r="D119" s="2">
        <v>1</v>
      </c>
    </row>
    <row r="120" spans="1:4" x14ac:dyDescent="0.25">
      <c r="A120" s="51">
        <v>44020</v>
      </c>
      <c r="B120" t="s">
        <v>8</v>
      </c>
      <c r="C120" t="s">
        <v>8</v>
      </c>
      <c r="D120" s="2">
        <v>6</v>
      </c>
    </row>
    <row r="121" spans="1:4" x14ac:dyDescent="0.25">
      <c r="A121" s="51">
        <v>44021</v>
      </c>
      <c r="B121" t="s">
        <v>13</v>
      </c>
      <c r="C121" t="s">
        <v>13</v>
      </c>
      <c r="D121" s="2">
        <v>1</v>
      </c>
    </row>
    <row r="122" spans="1:4" x14ac:dyDescent="0.25">
      <c r="A122" s="51">
        <v>44021</v>
      </c>
      <c r="B122" t="s">
        <v>24</v>
      </c>
      <c r="C122" t="s">
        <v>38</v>
      </c>
      <c r="D122" s="2">
        <v>1</v>
      </c>
    </row>
    <row r="123" spans="1:4" x14ac:dyDescent="0.25">
      <c r="A123" s="51">
        <v>44021</v>
      </c>
      <c r="B123" t="s">
        <v>24</v>
      </c>
      <c r="C123" t="s">
        <v>36</v>
      </c>
      <c r="D123" s="2">
        <v>1</v>
      </c>
    </row>
    <row r="124" spans="1:4" x14ac:dyDescent="0.25">
      <c r="A124" s="51">
        <v>44021</v>
      </c>
      <c r="B124" t="s">
        <v>9</v>
      </c>
      <c r="C124" t="s">
        <v>9</v>
      </c>
      <c r="D124" s="2">
        <v>11</v>
      </c>
    </row>
    <row r="125" spans="1:4" x14ac:dyDescent="0.25">
      <c r="A125" s="51">
        <v>44021</v>
      </c>
      <c r="B125" t="s">
        <v>8</v>
      </c>
      <c r="C125" t="s">
        <v>8</v>
      </c>
      <c r="D125" s="2">
        <v>5</v>
      </c>
    </row>
    <row r="126" spans="1:4" x14ac:dyDescent="0.25">
      <c r="A126" s="51">
        <v>44021</v>
      </c>
      <c r="B126" t="s">
        <v>27</v>
      </c>
      <c r="C126" t="s">
        <v>44</v>
      </c>
      <c r="D126" s="2">
        <v>1</v>
      </c>
    </row>
    <row r="127" spans="1:4" x14ac:dyDescent="0.25">
      <c r="A127" s="51">
        <v>44022</v>
      </c>
      <c r="B127" t="s">
        <v>14</v>
      </c>
      <c r="C127" t="s">
        <v>242</v>
      </c>
      <c r="D127" s="2">
        <v>1</v>
      </c>
    </row>
    <row r="128" spans="1:4" x14ac:dyDescent="0.25">
      <c r="A128" s="51">
        <v>44022</v>
      </c>
      <c r="B128" t="s">
        <v>13</v>
      </c>
      <c r="C128" t="s">
        <v>13</v>
      </c>
      <c r="D128" s="2">
        <v>2</v>
      </c>
    </row>
    <row r="129" spans="1:4" x14ac:dyDescent="0.25">
      <c r="A129" s="51">
        <v>44022</v>
      </c>
      <c r="B129" t="s">
        <v>24</v>
      </c>
      <c r="C129" t="s">
        <v>23</v>
      </c>
      <c r="D129" s="2">
        <v>1</v>
      </c>
    </row>
    <row r="130" spans="1:4" x14ac:dyDescent="0.25">
      <c r="A130" s="51">
        <v>44022</v>
      </c>
      <c r="B130" t="s">
        <v>9</v>
      </c>
      <c r="C130" t="s">
        <v>9</v>
      </c>
      <c r="D130" s="2">
        <v>4</v>
      </c>
    </row>
    <row r="131" spans="1:4" x14ac:dyDescent="0.25">
      <c r="A131" s="51">
        <v>44022</v>
      </c>
      <c r="B131" t="s">
        <v>15</v>
      </c>
      <c r="C131" t="s">
        <v>70</v>
      </c>
      <c r="D131" s="2">
        <v>1</v>
      </c>
    </row>
    <row r="132" spans="1:4" x14ac:dyDescent="0.25">
      <c r="A132" s="51">
        <v>44022</v>
      </c>
      <c r="B132" t="s">
        <v>8</v>
      </c>
      <c r="C132" t="s">
        <v>8</v>
      </c>
      <c r="D132" s="2">
        <v>12</v>
      </c>
    </row>
    <row r="133" spans="1:4" x14ac:dyDescent="0.25">
      <c r="A133" s="51">
        <v>44022</v>
      </c>
      <c r="B133" t="s">
        <v>52</v>
      </c>
      <c r="C133" t="s">
        <v>52</v>
      </c>
      <c r="D133" s="2">
        <v>1</v>
      </c>
    </row>
    <row r="134" spans="1:4" x14ac:dyDescent="0.25">
      <c r="A134" s="51">
        <v>44023</v>
      </c>
      <c r="B134" t="s">
        <v>13</v>
      </c>
      <c r="C134" t="s">
        <v>13</v>
      </c>
      <c r="D134" s="2">
        <v>1</v>
      </c>
    </row>
    <row r="135" spans="1:4" x14ac:dyDescent="0.25">
      <c r="A135" s="51">
        <v>44023</v>
      </c>
      <c r="B135" t="s">
        <v>24</v>
      </c>
      <c r="C135" t="s">
        <v>24</v>
      </c>
      <c r="D135" s="2">
        <v>1</v>
      </c>
    </row>
    <row r="136" spans="1:4" x14ac:dyDescent="0.25">
      <c r="A136" s="51">
        <v>44023</v>
      </c>
      <c r="B136" t="s">
        <v>24</v>
      </c>
      <c r="C136" t="s">
        <v>36</v>
      </c>
      <c r="D136" s="2">
        <v>1</v>
      </c>
    </row>
    <row r="137" spans="1:4" x14ac:dyDescent="0.25">
      <c r="A137" s="51">
        <v>44023</v>
      </c>
      <c r="B137" t="s">
        <v>9</v>
      </c>
      <c r="C137" t="s">
        <v>9</v>
      </c>
      <c r="D137" s="2">
        <v>6</v>
      </c>
    </row>
    <row r="138" spans="1:4" x14ac:dyDescent="0.25">
      <c r="A138" s="51">
        <v>44023</v>
      </c>
      <c r="B138" t="s">
        <v>8</v>
      </c>
      <c r="C138" t="s">
        <v>8</v>
      </c>
      <c r="D138" s="2">
        <v>20</v>
      </c>
    </row>
    <row r="139" spans="1:4" x14ac:dyDescent="0.25">
      <c r="A139" s="51">
        <v>44023</v>
      </c>
      <c r="B139" t="s">
        <v>27</v>
      </c>
      <c r="C139" t="s">
        <v>44</v>
      </c>
      <c r="D139" s="2">
        <v>1</v>
      </c>
    </row>
    <row r="140" spans="1:4" x14ac:dyDescent="0.25">
      <c r="A140" s="51">
        <v>44023</v>
      </c>
      <c r="B140" t="s">
        <v>52</v>
      </c>
      <c r="C140" t="s">
        <v>52</v>
      </c>
      <c r="D140" s="2">
        <v>1</v>
      </c>
    </row>
    <row r="141" spans="1:4" x14ac:dyDescent="0.25">
      <c r="A141" s="51">
        <v>44024</v>
      </c>
      <c r="B141" t="s">
        <v>14</v>
      </c>
      <c r="C141" t="s">
        <v>16</v>
      </c>
      <c r="D141" s="2">
        <v>1</v>
      </c>
    </row>
    <row r="142" spans="1:4" x14ac:dyDescent="0.25">
      <c r="A142" s="51">
        <v>44024</v>
      </c>
      <c r="B142" t="s">
        <v>13</v>
      </c>
      <c r="C142" t="s">
        <v>13</v>
      </c>
      <c r="D142" s="2">
        <v>6</v>
      </c>
    </row>
    <row r="143" spans="1:4" x14ac:dyDescent="0.25">
      <c r="A143" s="51">
        <v>44024</v>
      </c>
      <c r="B143" t="s">
        <v>24</v>
      </c>
      <c r="C143" t="s">
        <v>23</v>
      </c>
      <c r="D143" s="2">
        <v>6</v>
      </c>
    </row>
    <row r="144" spans="1:4" x14ac:dyDescent="0.25">
      <c r="A144" s="51">
        <v>44024</v>
      </c>
      <c r="B144" t="s">
        <v>24</v>
      </c>
      <c r="C144" t="s">
        <v>36</v>
      </c>
      <c r="D144" s="2">
        <v>4</v>
      </c>
    </row>
    <row r="145" spans="1:4" x14ac:dyDescent="0.25">
      <c r="A145" s="51">
        <v>44024</v>
      </c>
      <c r="B145" t="s">
        <v>9</v>
      </c>
      <c r="C145" t="s">
        <v>9</v>
      </c>
      <c r="D145" s="2">
        <v>12</v>
      </c>
    </row>
    <row r="146" spans="1:4" x14ac:dyDescent="0.25">
      <c r="A146" s="51">
        <v>44024</v>
      </c>
      <c r="B146" t="s">
        <v>11</v>
      </c>
      <c r="C146" t="s">
        <v>74</v>
      </c>
      <c r="D146" s="2">
        <v>1</v>
      </c>
    </row>
    <row r="147" spans="1:4" x14ac:dyDescent="0.25">
      <c r="A147" s="51">
        <v>44024</v>
      </c>
      <c r="B147" t="s">
        <v>8</v>
      </c>
      <c r="C147" t="s">
        <v>8</v>
      </c>
      <c r="D147" s="2">
        <v>24</v>
      </c>
    </row>
    <row r="148" spans="1:4" x14ac:dyDescent="0.25">
      <c r="A148" s="51">
        <v>44024</v>
      </c>
      <c r="B148" t="s">
        <v>8</v>
      </c>
      <c r="C148" t="s">
        <v>90</v>
      </c>
      <c r="D148" s="2">
        <v>1</v>
      </c>
    </row>
    <row r="149" spans="1:4" x14ac:dyDescent="0.25">
      <c r="A149" s="51">
        <v>44024</v>
      </c>
      <c r="B149" t="s">
        <v>27</v>
      </c>
      <c r="C149" t="s">
        <v>252</v>
      </c>
      <c r="D149" s="2">
        <v>1</v>
      </c>
    </row>
    <row r="150" spans="1:4" x14ac:dyDescent="0.25">
      <c r="A150" s="51">
        <v>44024</v>
      </c>
      <c r="B150" t="s">
        <v>27</v>
      </c>
      <c r="C150" t="s">
        <v>44</v>
      </c>
      <c r="D150" s="2">
        <v>1</v>
      </c>
    </row>
    <row r="151" spans="1:4" x14ac:dyDescent="0.25">
      <c r="A151" s="51">
        <v>44025</v>
      </c>
      <c r="B151" t="s">
        <v>14</v>
      </c>
      <c r="C151" t="s">
        <v>14</v>
      </c>
      <c r="D151" s="2">
        <v>1</v>
      </c>
    </row>
    <row r="152" spans="1:4" x14ac:dyDescent="0.25">
      <c r="A152" s="51">
        <v>44025</v>
      </c>
      <c r="B152" t="s">
        <v>13</v>
      </c>
      <c r="C152" t="s">
        <v>13</v>
      </c>
      <c r="D152" s="2">
        <v>7</v>
      </c>
    </row>
    <row r="153" spans="1:4" x14ac:dyDescent="0.25">
      <c r="A153" s="51">
        <v>44025</v>
      </c>
      <c r="B153" t="s">
        <v>24</v>
      </c>
      <c r="C153" t="s">
        <v>245</v>
      </c>
      <c r="D153" s="2">
        <v>1</v>
      </c>
    </row>
    <row r="154" spans="1:4" x14ac:dyDescent="0.25">
      <c r="A154" s="51">
        <v>44025</v>
      </c>
      <c r="B154" t="s">
        <v>9</v>
      </c>
      <c r="C154" t="s">
        <v>9</v>
      </c>
      <c r="D154" s="2">
        <v>8</v>
      </c>
    </row>
    <row r="155" spans="1:4" x14ac:dyDescent="0.25">
      <c r="A155" s="51">
        <v>44025</v>
      </c>
      <c r="B155" t="s">
        <v>12</v>
      </c>
      <c r="C155" t="s">
        <v>84</v>
      </c>
      <c r="D155" s="2">
        <v>1</v>
      </c>
    </row>
    <row r="156" spans="1:4" x14ac:dyDescent="0.25">
      <c r="A156" s="51">
        <v>44025</v>
      </c>
      <c r="B156" t="s">
        <v>8</v>
      </c>
      <c r="C156" t="s">
        <v>83</v>
      </c>
      <c r="D156" s="2">
        <v>1</v>
      </c>
    </row>
    <row r="157" spans="1:4" x14ac:dyDescent="0.25">
      <c r="A157" s="51">
        <v>44025</v>
      </c>
      <c r="B157" t="s">
        <v>8</v>
      </c>
      <c r="C157" t="s">
        <v>68</v>
      </c>
      <c r="D157" s="2">
        <v>2</v>
      </c>
    </row>
    <row r="158" spans="1:4" x14ac:dyDescent="0.25">
      <c r="A158" s="51">
        <v>44025</v>
      </c>
      <c r="B158" t="s">
        <v>8</v>
      </c>
      <c r="C158" t="s">
        <v>8</v>
      </c>
      <c r="D158" s="2">
        <v>18</v>
      </c>
    </row>
    <row r="159" spans="1:4" x14ac:dyDescent="0.25">
      <c r="A159" s="51">
        <v>44025</v>
      </c>
      <c r="B159" t="s">
        <v>8</v>
      </c>
      <c r="C159" t="s">
        <v>31</v>
      </c>
      <c r="D159" s="2">
        <v>1</v>
      </c>
    </row>
    <row r="160" spans="1:4" x14ac:dyDescent="0.25">
      <c r="A160" s="51">
        <v>44025</v>
      </c>
      <c r="B160" t="s">
        <v>27</v>
      </c>
      <c r="C160" t="s">
        <v>44</v>
      </c>
      <c r="D160" s="2">
        <v>2</v>
      </c>
    </row>
    <row r="161" spans="1:4" x14ac:dyDescent="0.25">
      <c r="A161" s="51">
        <v>44025</v>
      </c>
      <c r="B161" t="s">
        <v>27</v>
      </c>
      <c r="C161" t="s">
        <v>28</v>
      </c>
      <c r="D161" s="2">
        <v>1</v>
      </c>
    </row>
    <row r="162" spans="1:4" x14ac:dyDescent="0.25">
      <c r="A162" s="51">
        <v>44026</v>
      </c>
      <c r="B162" t="s">
        <v>14</v>
      </c>
      <c r="C162" t="s">
        <v>96</v>
      </c>
      <c r="D162" s="2">
        <v>1</v>
      </c>
    </row>
    <row r="163" spans="1:4" x14ac:dyDescent="0.25">
      <c r="A163" s="51">
        <v>44026</v>
      </c>
      <c r="B163" t="s">
        <v>20</v>
      </c>
      <c r="C163" t="s">
        <v>20</v>
      </c>
      <c r="D163" s="2">
        <v>1</v>
      </c>
    </row>
    <row r="164" spans="1:4" x14ac:dyDescent="0.25">
      <c r="A164" s="51">
        <v>44026</v>
      </c>
      <c r="B164" t="s">
        <v>13</v>
      </c>
      <c r="C164" t="s">
        <v>243</v>
      </c>
      <c r="D164" s="2">
        <v>1</v>
      </c>
    </row>
    <row r="165" spans="1:4" x14ac:dyDescent="0.25">
      <c r="A165" s="51">
        <v>44026</v>
      </c>
      <c r="B165" t="s">
        <v>13</v>
      </c>
      <c r="C165" t="s">
        <v>13</v>
      </c>
      <c r="D165" s="2">
        <v>1</v>
      </c>
    </row>
    <row r="166" spans="1:4" x14ac:dyDescent="0.25">
      <c r="A166" s="51">
        <v>44026</v>
      </c>
      <c r="B166" t="s">
        <v>9</v>
      </c>
      <c r="C166" t="s">
        <v>9</v>
      </c>
      <c r="D166" s="2">
        <v>5</v>
      </c>
    </row>
    <row r="167" spans="1:4" x14ac:dyDescent="0.25">
      <c r="A167" s="51">
        <v>44026</v>
      </c>
      <c r="B167" t="s">
        <v>8</v>
      </c>
      <c r="C167" t="s">
        <v>8</v>
      </c>
      <c r="D167" s="2">
        <v>6</v>
      </c>
    </row>
    <row r="168" spans="1:4" x14ac:dyDescent="0.25">
      <c r="A168" s="51">
        <v>44026</v>
      </c>
      <c r="B168" t="s">
        <v>27</v>
      </c>
      <c r="C168" t="s">
        <v>44</v>
      </c>
      <c r="D168" s="2">
        <v>5</v>
      </c>
    </row>
    <row r="169" spans="1:4" x14ac:dyDescent="0.25">
      <c r="A169" s="51">
        <v>44027</v>
      </c>
      <c r="B169" t="s">
        <v>13</v>
      </c>
      <c r="C169" t="s">
        <v>13</v>
      </c>
      <c r="D169" s="2">
        <v>1</v>
      </c>
    </row>
    <row r="170" spans="1:4" x14ac:dyDescent="0.25">
      <c r="A170" s="51">
        <v>44027</v>
      </c>
      <c r="B170" t="s">
        <v>9</v>
      </c>
      <c r="C170" t="s">
        <v>9</v>
      </c>
      <c r="D170" s="2">
        <v>4</v>
      </c>
    </row>
    <row r="171" spans="1:4" x14ac:dyDescent="0.25">
      <c r="A171" s="51">
        <v>44027</v>
      </c>
      <c r="B171" t="s">
        <v>8</v>
      </c>
      <c r="C171" t="s">
        <v>8</v>
      </c>
      <c r="D171" s="2">
        <v>5</v>
      </c>
    </row>
    <row r="172" spans="1:4" x14ac:dyDescent="0.25">
      <c r="A172" s="51">
        <v>44028</v>
      </c>
      <c r="B172" t="s">
        <v>13</v>
      </c>
      <c r="C172" t="s">
        <v>102</v>
      </c>
      <c r="D172" s="2">
        <v>1</v>
      </c>
    </row>
    <row r="173" spans="1:4" x14ac:dyDescent="0.25">
      <c r="A173" s="51">
        <v>44028</v>
      </c>
      <c r="B173" t="s">
        <v>24</v>
      </c>
      <c r="C173" t="s">
        <v>23</v>
      </c>
      <c r="D173" s="2">
        <v>3</v>
      </c>
    </row>
    <row r="174" spans="1:4" x14ac:dyDescent="0.25">
      <c r="A174" s="51">
        <v>44028</v>
      </c>
      <c r="B174" t="s">
        <v>24</v>
      </c>
      <c r="C174" t="s">
        <v>36</v>
      </c>
      <c r="D174" s="2">
        <v>1</v>
      </c>
    </row>
    <row r="175" spans="1:4" x14ac:dyDescent="0.25">
      <c r="A175" s="51">
        <v>44028</v>
      </c>
      <c r="B175" t="s">
        <v>9</v>
      </c>
      <c r="C175" t="s">
        <v>9</v>
      </c>
      <c r="D175" s="2">
        <v>4</v>
      </c>
    </row>
    <row r="176" spans="1:4" x14ac:dyDescent="0.25">
      <c r="A176" s="51">
        <v>44028</v>
      </c>
      <c r="B176" t="s">
        <v>8</v>
      </c>
      <c r="C176" t="s">
        <v>8</v>
      </c>
      <c r="D176" s="2">
        <v>3</v>
      </c>
    </row>
    <row r="177" spans="1:4" x14ac:dyDescent="0.25">
      <c r="A177" s="51">
        <v>44029</v>
      </c>
      <c r="B177" t="s">
        <v>24</v>
      </c>
      <c r="C177" t="s">
        <v>23</v>
      </c>
      <c r="D177" s="2">
        <v>1</v>
      </c>
    </row>
    <row r="178" spans="1:4" x14ac:dyDescent="0.25">
      <c r="A178" s="51">
        <v>44029</v>
      </c>
      <c r="B178" t="s">
        <v>9</v>
      </c>
      <c r="C178" t="s">
        <v>9</v>
      </c>
      <c r="D178" s="2">
        <v>16</v>
      </c>
    </row>
    <row r="179" spans="1:4" x14ac:dyDescent="0.25">
      <c r="A179" s="51">
        <v>44029</v>
      </c>
      <c r="B179" t="s">
        <v>8</v>
      </c>
      <c r="C179" t="s">
        <v>8</v>
      </c>
      <c r="D179" s="2">
        <v>6</v>
      </c>
    </row>
    <row r="180" spans="1:4" x14ac:dyDescent="0.25">
      <c r="A180" s="51">
        <v>44029</v>
      </c>
      <c r="B180" t="s">
        <v>8</v>
      </c>
      <c r="C180" t="s">
        <v>31</v>
      </c>
      <c r="D180" s="2">
        <v>1</v>
      </c>
    </row>
    <row r="181" spans="1:4" x14ac:dyDescent="0.25">
      <c r="A181" s="51">
        <v>44030</v>
      </c>
      <c r="B181" t="s">
        <v>13</v>
      </c>
      <c r="C181" t="s">
        <v>243</v>
      </c>
      <c r="D181" s="2">
        <v>1</v>
      </c>
    </row>
    <row r="182" spans="1:4" x14ac:dyDescent="0.25">
      <c r="A182" s="51">
        <v>44030</v>
      </c>
      <c r="B182" t="s">
        <v>9</v>
      </c>
      <c r="C182" t="s">
        <v>9</v>
      </c>
      <c r="D182" s="2">
        <v>8</v>
      </c>
    </row>
    <row r="183" spans="1:4" x14ac:dyDescent="0.25">
      <c r="A183" s="51">
        <v>44030</v>
      </c>
      <c r="B183" t="s">
        <v>8</v>
      </c>
      <c r="C183" t="s">
        <v>41</v>
      </c>
      <c r="D183" s="2">
        <v>1</v>
      </c>
    </row>
    <row r="184" spans="1:4" x14ac:dyDescent="0.25">
      <c r="A184" s="51">
        <v>44030</v>
      </c>
      <c r="B184" t="s">
        <v>8</v>
      </c>
      <c r="C184" t="s">
        <v>8</v>
      </c>
      <c r="D184" s="2">
        <v>4</v>
      </c>
    </row>
    <row r="185" spans="1:4" x14ac:dyDescent="0.25">
      <c r="A185" s="51">
        <v>44031</v>
      </c>
      <c r="B185" t="s">
        <v>13</v>
      </c>
      <c r="C185" t="s">
        <v>105</v>
      </c>
      <c r="D185" s="2">
        <v>1</v>
      </c>
    </row>
    <row r="186" spans="1:4" x14ac:dyDescent="0.25">
      <c r="A186" s="51">
        <v>44031</v>
      </c>
      <c r="B186" t="s">
        <v>13</v>
      </c>
      <c r="C186" t="s">
        <v>13</v>
      </c>
      <c r="D186" s="2">
        <v>1</v>
      </c>
    </row>
    <row r="187" spans="1:4" x14ac:dyDescent="0.25">
      <c r="A187" s="51">
        <v>44031</v>
      </c>
      <c r="B187" t="s">
        <v>24</v>
      </c>
      <c r="C187" t="s">
        <v>23</v>
      </c>
      <c r="D187" s="2">
        <v>1</v>
      </c>
    </row>
    <row r="188" spans="1:4" x14ac:dyDescent="0.25">
      <c r="A188" s="51">
        <v>44031</v>
      </c>
      <c r="B188" t="s">
        <v>9</v>
      </c>
      <c r="C188" t="s">
        <v>9</v>
      </c>
      <c r="D188" s="2">
        <v>1</v>
      </c>
    </row>
    <row r="189" spans="1:4" x14ac:dyDescent="0.25">
      <c r="A189" s="51">
        <v>44031</v>
      </c>
      <c r="B189" t="s">
        <v>8</v>
      </c>
      <c r="C189" t="s">
        <v>8</v>
      </c>
      <c r="D189" s="2">
        <v>9</v>
      </c>
    </row>
    <row r="190" spans="1:4" x14ac:dyDescent="0.25">
      <c r="A190" s="51">
        <v>44032</v>
      </c>
      <c r="B190" t="s">
        <v>24</v>
      </c>
      <c r="C190" t="s">
        <v>23</v>
      </c>
      <c r="D190" s="2">
        <v>1</v>
      </c>
    </row>
    <row r="191" spans="1:4" x14ac:dyDescent="0.25">
      <c r="A191" s="51">
        <v>44032</v>
      </c>
      <c r="B191" t="s">
        <v>24</v>
      </c>
      <c r="C191" t="s">
        <v>36</v>
      </c>
      <c r="D191" s="2">
        <v>1</v>
      </c>
    </row>
    <row r="192" spans="1:4" x14ac:dyDescent="0.25">
      <c r="A192" s="51">
        <v>44032</v>
      </c>
      <c r="B192" t="s">
        <v>9</v>
      </c>
      <c r="C192" t="s">
        <v>9</v>
      </c>
      <c r="D192" s="2">
        <v>2</v>
      </c>
    </row>
    <row r="193" spans="1:4" x14ac:dyDescent="0.25">
      <c r="A193" s="51">
        <v>44032</v>
      </c>
      <c r="B193" t="s">
        <v>8</v>
      </c>
      <c r="C193" t="s">
        <v>8</v>
      </c>
      <c r="D193" s="2">
        <v>14</v>
      </c>
    </row>
    <row r="194" spans="1:4" x14ac:dyDescent="0.25">
      <c r="A194" s="51">
        <v>44033</v>
      </c>
      <c r="B194" t="s">
        <v>20</v>
      </c>
      <c r="C194" t="s">
        <v>20</v>
      </c>
      <c r="D194" s="2">
        <v>1</v>
      </c>
    </row>
    <row r="195" spans="1:4" x14ac:dyDescent="0.25">
      <c r="A195" s="51">
        <v>44033</v>
      </c>
      <c r="B195" t="s">
        <v>13</v>
      </c>
      <c r="C195" t="s">
        <v>13</v>
      </c>
      <c r="D195" s="2">
        <v>3</v>
      </c>
    </row>
    <row r="196" spans="1:4" x14ac:dyDescent="0.25">
      <c r="A196" s="51">
        <v>44033</v>
      </c>
      <c r="B196" t="s">
        <v>24</v>
      </c>
      <c r="C196" t="s">
        <v>23</v>
      </c>
      <c r="D196" s="2">
        <v>1</v>
      </c>
    </row>
    <row r="197" spans="1:4" x14ac:dyDescent="0.25">
      <c r="A197" s="51">
        <v>44033</v>
      </c>
      <c r="B197" t="s">
        <v>24</v>
      </c>
      <c r="C197" t="s">
        <v>36</v>
      </c>
      <c r="D197" s="2">
        <v>1</v>
      </c>
    </row>
    <row r="198" spans="1:4" x14ac:dyDescent="0.25">
      <c r="A198" s="51">
        <v>44033</v>
      </c>
      <c r="B198" t="s">
        <v>9</v>
      </c>
      <c r="C198" t="s">
        <v>9</v>
      </c>
      <c r="D198" s="2">
        <v>4</v>
      </c>
    </row>
    <row r="199" spans="1:4" x14ac:dyDescent="0.25">
      <c r="A199" s="51">
        <v>44034</v>
      </c>
      <c r="B199" t="s">
        <v>13</v>
      </c>
      <c r="C199" t="s">
        <v>13</v>
      </c>
      <c r="D199" s="2">
        <v>1</v>
      </c>
    </row>
    <row r="200" spans="1:4" x14ac:dyDescent="0.25">
      <c r="A200" s="51">
        <v>44034</v>
      </c>
      <c r="B200" t="s">
        <v>9</v>
      </c>
      <c r="C200" t="s">
        <v>9</v>
      </c>
      <c r="D200" s="2">
        <v>10</v>
      </c>
    </row>
    <row r="201" spans="1:4" x14ac:dyDescent="0.25">
      <c r="A201" s="51">
        <v>44034</v>
      </c>
      <c r="B201" t="s">
        <v>9</v>
      </c>
      <c r="C201" t="s">
        <v>161</v>
      </c>
      <c r="D201" s="2">
        <v>1</v>
      </c>
    </row>
    <row r="202" spans="1:4" x14ac:dyDescent="0.25">
      <c r="A202" s="51">
        <v>44034</v>
      </c>
      <c r="B202" t="s">
        <v>8</v>
      </c>
      <c r="C202" t="s">
        <v>41</v>
      </c>
      <c r="D202" s="2">
        <v>2</v>
      </c>
    </row>
    <row r="203" spans="1:4" x14ac:dyDescent="0.25">
      <c r="A203" s="51">
        <v>44034</v>
      </c>
      <c r="B203" t="s">
        <v>8</v>
      </c>
      <c r="C203" t="s">
        <v>8</v>
      </c>
      <c r="D203" s="2">
        <v>10</v>
      </c>
    </row>
    <row r="204" spans="1:4" x14ac:dyDescent="0.25">
      <c r="A204" s="51">
        <v>44035</v>
      </c>
      <c r="B204" t="s">
        <v>20</v>
      </c>
      <c r="C204" t="s">
        <v>20</v>
      </c>
      <c r="D204" s="2">
        <v>1</v>
      </c>
    </row>
    <row r="205" spans="1:4" x14ac:dyDescent="0.25">
      <c r="A205" s="51">
        <v>44035</v>
      </c>
      <c r="B205" t="s">
        <v>13</v>
      </c>
      <c r="C205" t="s">
        <v>105</v>
      </c>
      <c r="D205" s="2">
        <v>1</v>
      </c>
    </row>
    <row r="206" spans="1:4" x14ac:dyDescent="0.25">
      <c r="A206" s="51">
        <v>44035</v>
      </c>
      <c r="B206" t="s">
        <v>13</v>
      </c>
      <c r="C206" t="s">
        <v>13</v>
      </c>
      <c r="D206" s="2">
        <v>3</v>
      </c>
    </row>
    <row r="207" spans="1:4" x14ac:dyDescent="0.25">
      <c r="A207" s="51">
        <v>44035</v>
      </c>
      <c r="B207" t="s">
        <v>24</v>
      </c>
      <c r="C207" t="s">
        <v>23</v>
      </c>
      <c r="D207" s="2">
        <v>1</v>
      </c>
    </row>
    <row r="208" spans="1:4" x14ac:dyDescent="0.25">
      <c r="A208" s="51">
        <v>44035</v>
      </c>
      <c r="B208" t="s">
        <v>24</v>
      </c>
      <c r="C208" t="s">
        <v>246</v>
      </c>
      <c r="D208" s="2">
        <v>1</v>
      </c>
    </row>
    <row r="209" spans="1:4" x14ac:dyDescent="0.25">
      <c r="A209" s="51">
        <v>44035</v>
      </c>
      <c r="B209" t="s">
        <v>24</v>
      </c>
      <c r="C209" t="s">
        <v>36</v>
      </c>
      <c r="D209" s="2">
        <v>1</v>
      </c>
    </row>
    <row r="210" spans="1:4" x14ac:dyDescent="0.25">
      <c r="A210" s="51">
        <v>44035</v>
      </c>
      <c r="B210" t="s">
        <v>9</v>
      </c>
      <c r="C210" t="s">
        <v>9</v>
      </c>
      <c r="D210" s="2">
        <v>5</v>
      </c>
    </row>
    <row r="211" spans="1:4" x14ac:dyDescent="0.25">
      <c r="A211" s="51">
        <v>44035</v>
      </c>
      <c r="B211" t="s">
        <v>8</v>
      </c>
      <c r="C211" t="s">
        <v>8</v>
      </c>
      <c r="D211" s="2">
        <v>5</v>
      </c>
    </row>
    <row r="212" spans="1:4" x14ac:dyDescent="0.25">
      <c r="A212" s="51">
        <v>44036</v>
      </c>
      <c r="B212" t="s">
        <v>14</v>
      </c>
      <c r="C212" t="s">
        <v>16</v>
      </c>
      <c r="D212" s="2">
        <v>1</v>
      </c>
    </row>
    <row r="213" spans="1:4" x14ac:dyDescent="0.25">
      <c r="A213" s="51">
        <v>44036</v>
      </c>
      <c r="B213" t="s">
        <v>13</v>
      </c>
      <c r="C213" t="s">
        <v>13</v>
      </c>
      <c r="D213" s="2">
        <v>1</v>
      </c>
    </row>
    <row r="214" spans="1:4" x14ac:dyDescent="0.25">
      <c r="A214" s="51">
        <v>44036</v>
      </c>
      <c r="B214" t="s">
        <v>13</v>
      </c>
      <c r="C214" t="s">
        <v>244</v>
      </c>
      <c r="D214" s="2">
        <v>1</v>
      </c>
    </row>
    <row r="215" spans="1:4" x14ac:dyDescent="0.25">
      <c r="A215" s="51">
        <v>44036</v>
      </c>
      <c r="B215" t="s">
        <v>24</v>
      </c>
      <c r="C215" t="s">
        <v>36</v>
      </c>
      <c r="D215" s="2">
        <v>2</v>
      </c>
    </row>
    <row r="216" spans="1:4" x14ac:dyDescent="0.25">
      <c r="A216" s="51">
        <v>44036</v>
      </c>
      <c r="B216" t="s">
        <v>9</v>
      </c>
      <c r="C216" t="s">
        <v>9</v>
      </c>
      <c r="D216" s="2">
        <v>11</v>
      </c>
    </row>
    <row r="217" spans="1:4" x14ac:dyDescent="0.25">
      <c r="A217" s="51">
        <v>44036</v>
      </c>
      <c r="B217" t="s">
        <v>8</v>
      </c>
      <c r="C217" t="s">
        <v>8</v>
      </c>
      <c r="D217" s="2">
        <v>5</v>
      </c>
    </row>
    <row r="218" spans="1:4" x14ac:dyDescent="0.25">
      <c r="A218" s="51">
        <v>44037</v>
      </c>
      <c r="B218" t="s">
        <v>13</v>
      </c>
      <c r="C218" t="s">
        <v>105</v>
      </c>
      <c r="D218" s="2">
        <v>1</v>
      </c>
    </row>
    <row r="219" spans="1:4" x14ac:dyDescent="0.25">
      <c r="A219" s="51">
        <v>44037</v>
      </c>
      <c r="B219" t="s">
        <v>13</v>
      </c>
      <c r="C219" t="s">
        <v>13</v>
      </c>
      <c r="D219" s="2">
        <v>1</v>
      </c>
    </row>
    <row r="220" spans="1:4" x14ac:dyDescent="0.25">
      <c r="A220" s="51">
        <v>44037</v>
      </c>
      <c r="B220" t="s">
        <v>13</v>
      </c>
      <c r="C220" t="s">
        <v>244</v>
      </c>
      <c r="D220" s="2">
        <v>2</v>
      </c>
    </row>
    <row r="221" spans="1:4" x14ac:dyDescent="0.25">
      <c r="A221" s="51">
        <v>44037</v>
      </c>
      <c r="B221" t="s">
        <v>24</v>
      </c>
      <c r="C221" t="s">
        <v>23</v>
      </c>
      <c r="D221" s="2">
        <v>1</v>
      </c>
    </row>
    <row r="222" spans="1:4" x14ac:dyDescent="0.25">
      <c r="A222" s="51">
        <v>44037</v>
      </c>
      <c r="B222" t="s">
        <v>24</v>
      </c>
      <c r="C222" t="s">
        <v>36</v>
      </c>
      <c r="D222" s="2">
        <v>2</v>
      </c>
    </row>
    <row r="223" spans="1:4" x14ac:dyDescent="0.25">
      <c r="A223" s="51">
        <v>44037</v>
      </c>
      <c r="B223" t="s">
        <v>9</v>
      </c>
      <c r="C223" t="s">
        <v>9</v>
      </c>
      <c r="D223" s="2">
        <v>5</v>
      </c>
    </row>
    <row r="224" spans="1:4" x14ac:dyDescent="0.25">
      <c r="A224" s="51">
        <v>44037</v>
      </c>
      <c r="B224" t="s">
        <v>9</v>
      </c>
      <c r="C224" t="s">
        <v>156</v>
      </c>
      <c r="D224" s="2">
        <v>1</v>
      </c>
    </row>
    <row r="225" spans="1:4" x14ac:dyDescent="0.25">
      <c r="A225" s="51">
        <v>44037</v>
      </c>
      <c r="B225" t="s">
        <v>8</v>
      </c>
      <c r="C225" t="s">
        <v>8</v>
      </c>
      <c r="D225" s="2">
        <v>4</v>
      </c>
    </row>
    <row r="226" spans="1:4" x14ac:dyDescent="0.25">
      <c r="A226" s="51">
        <v>44038</v>
      </c>
      <c r="B226" t="s">
        <v>14</v>
      </c>
      <c r="C226" t="s">
        <v>16</v>
      </c>
      <c r="D226" s="2">
        <v>1</v>
      </c>
    </row>
    <row r="227" spans="1:4" x14ac:dyDescent="0.25">
      <c r="A227" s="51">
        <v>44038</v>
      </c>
      <c r="B227" t="s">
        <v>13</v>
      </c>
      <c r="C227" t="s">
        <v>13</v>
      </c>
      <c r="D227" s="2">
        <v>3</v>
      </c>
    </row>
    <row r="228" spans="1:4" x14ac:dyDescent="0.25">
      <c r="A228" s="51">
        <v>44038</v>
      </c>
      <c r="B228" t="s">
        <v>24</v>
      </c>
      <c r="C228" t="s">
        <v>23</v>
      </c>
      <c r="D228" s="2">
        <v>1</v>
      </c>
    </row>
    <row r="229" spans="1:4" x14ac:dyDescent="0.25">
      <c r="A229" s="51">
        <v>44038</v>
      </c>
      <c r="B229" t="s">
        <v>9</v>
      </c>
      <c r="C229" t="s">
        <v>9</v>
      </c>
      <c r="D229" s="2">
        <v>3</v>
      </c>
    </row>
    <row r="230" spans="1:4" x14ac:dyDescent="0.25">
      <c r="A230" s="51">
        <v>44038</v>
      </c>
      <c r="B230" t="s">
        <v>8</v>
      </c>
      <c r="C230" t="s">
        <v>8</v>
      </c>
      <c r="D230" s="2">
        <v>10</v>
      </c>
    </row>
    <row r="231" spans="1:4" x14ac:dyDescent="0.25">
      <c r="A231" s="51">
        <v>44038</v>
      </c>
      <c r="B231" t="s">
        <v>8</v>
      </c>
      <c r="C231" t="s">
        <v>31</v>
      </c>
      <c r="D231" s="2">
        <v>1</v>
      </c>
    </row>
    <row r="232" spans="1:4" x14ac:dyDescent="0.25">
      <c r="A232" s="51">
        <v>44039</v>
      </c>
      <c r="B232" t="s">
        <v>9</v>
      </c>
      <c r="C232" t="s">
        <v>9</v>
      </c>
      <c r="D232" s="2">
        <v>2</v>
      </c>
    </row>
    <row r="233" spans="1:4" x14ac:dyDescent="0.25">
      <c r="A233" s="51">
        <v>44039</v>
      </c>
      <c r="B233" t="s">
        <v>8</v>
      </c>
      <c r="C233" t="s">
        <v>8</v>
      </c>
      <c r="D233" s="2">
        <v>1</v>
      </c>
    </row>
    <row r="234" spans="1:4" x14ac:dyDescent="0.25">
      <c r="A234" s="51">
        <v>44040</v>
      </c>
      <c r="B234" t="s">
        <v>13</v>
      </c>
      <c r="C234" t="s">
        <v>244</v>
      </c>
      <c r="D234" s="2">
        <v>1</v>
      </c>
    </row>
    <row r="235" spans="1:4" x14ac:dyDescent="0.25">
      <c r="A235" s="51">
        <v>44040</v>
      </c>
      <c r="B235" t="s">
        <v>8</v>
      </c>
      <c r="C235" t="s">
        <v>8</v>
      </c>
      <c r="D235" s="2">
        <v>6</v>
      </c>
    </row>
    <row r="236" spans="1:4" x14ac:dyDescent="0.25">
      <c r="A236" s="51">
        <v>44041</v>
      </c>
      <c r="B236" t="s">
        <v>13</v>
      </c>
      <c r="C236" t="s">
        <v>13</v>
      </c>
      <c r="D236" s="2">
        <v>2</v>
      </c>
    </row>
    <row r="237" spans="1:4" x14ac:dyDescent="0.25">
      <c r="A237" s="51">
        <v>44041</v>
      </c>
      <c r="B237" t="s">
        <v>9</v>
      </c>
      <c r="C237" t="s">
        <v>9</v>
      </c>
      <c r="D237" s="2">
        <v>1</v>
      </c>
    </row>
    <row r="238" spans="1:4" x14ac:dyDescent="0.25">
      <c r="A238" s="51">
        <v>44041</v>
      </c>
      <c r="B238" t="s">
        <v>11</v>
      </c>
      <c r="C238" t="s">
        <v>11</v>
      </c>
      <c r="D238" s="2">
        <v>1</v>
      </c>
    </row>
    <row r="239" spans="1:4" x14ac:dyDescent="0.25">
      <c r="A239" s="51">
        <v>44041</v>
      </c>
      <c r="B239" t="s">
        <v>8</v>
      </c>
      <c r="C239" t="s">
        <v>8</v>
      </c>
      <c r="D239" s="2">
        <v>9</v>
      </c>
    </row>
    <row r="240" spans="1:4" x14ac:dyDescent="0.25">
      <c r="A240" s="51">
        <v>44042</v>
      </c>
      <c r="B240" t="s">
        <v>13</v>
      </c>
      <c r="C240" t="s">
        <v>13</v>
      </c>
      <c r="D240" s="2">
        <v>1</v>
      </c>
    </row>
    <row r="241" spans="1:4" x14ac:dyDescent="0.25">
      <c r="A241" s="51">
        <v>44042</v>
      </c>
      <c r="B241" t="s">
        <v>13</v>
      </c>
      <c r="C241" t="s">
        <v>244</v>
      </c>
      <c r="D241" s="2">
        <v>2</v>
      </c>
    </row>
    <row r="242" spans="1:4" x14ac:dyDescent="0.25">
      <c r="A242" s="51">
        <v>44042</v>
      </c>
      <c r="B242" t="s">
        <v>24</v>
      </c>
      <c r="C242" t="s">
        <v>23</v>
      </c>
      <c r="D242" s="2">
        <v>1</v>
      </c>
    </row>
    <row r="243" spans="1:4" x14ac:dyDescent="0.25">
      <c r="A243" s="51">
        <v>44042</v>
      </c>
      <c r="B243" t="s">
        <v>9</v>
      </c>
      <c r="C243" t="s">
        <v>9</v>
      </c>
      <c r="D243" s="2">
        <v>6</v>
      </c>
    </row>
    <row r="244" spans="1:4" x14ac:dyDescent="0.25">
      <c r="A244" s="51">
        <v>44042</v>
      </c>
      <c r="B244" t="s">
        <v>8</v>
      </c>
      <c r="C244" t="s">
        <v>249</v>
      </c>
      <c r="D244" s="2">
        <v>1</v>
      </c>
    </row>
    <row r="245" spans="1:4" x14ac:dyDescent="0.25">
      <c r="A245" s="51">
        <v>44042</v>
      </c>
      <c r="B245" t="s">
        <v>8</v>
      </c>
      <c r="C245" t="s">
        <v>8</v>
      </c>
      <c r="D245" s="2">
        <v>8</v>
      </c>
    </row>
    <row r="246" spans="1:4" x14ac:dyDescent="0.25">
      <c r="A246" s="51">
        <v>44042</v>
      </c>
      <c r="B246" t="s">
        <v>8</v>
      </c>
      <c r="C246" t="s">
        <v>31</v>
      </c>
      <c r="D246" s="2">
        <v>2</v>
      </c>
    </row>
    <row r="247" spans="1:4" x14ac:dyDescent="0.25">
      <c r="A247" s="51">
        <v>44043</v>
      </c>
      <c r="B247" t="s">
        <v>9</v>
      </c>
      <c r="C247" t="s">
        <v>9</v>
      </c>
      <c r="D247" s="2">
        <v>2</v>
      </c>
    </row>
    <row r="248" spans="1:4" x14ac:dyDescent="0.25">
      <c r="A248" s="51">
        <v>44043</v>
      </c>
      <c r="B248" t="s">
        <v>8</v>
      </c>
      <c r="C248" t="s">
        <v>8</v>
      </c>
      <c r="D248" s="2">
        <v>6</v>
      </c>
    </row>
    <row r="249" spans="1:4" x14ac:dyDescent="0.25">
      <c r="A249" s="51">
        <v>44043</v>
      </c>
      <c r="B249" t="s">
        <v>27</v>
      </c>
      <c r="C249" t="s">
        <v>44</v>
      </c>
      <c r="D249" s="2">
        <v>1</v>
      </c>
    </row>
    <row r="250" spans="1:4" x14ac:dyDescent="0.25">
      <c r="A250" s="51">
        <v>44044</v>
      </c>
      <c r="B250" t="s">
        <v>14</v>
      </c>
      <c r="C250" t="s">
        <v>14</v>
      </c>
      <c r="D250" s="2">
        <v>1</v>
      </c>
    </row>
    <row r="251" spans="1:4" x14ac:dyDescent="0.25">
      <c r="A251" s="51">
        <v>44044</v>
      </c>
      <c r="B251" t="s">
        <v>20</v>
      </c>
      <c r="C251" t="s">
        <v>20</v>
      </c>
      <c r="D251" s="2">
        <v>1</v>
      </c>
    </row>
    <row r="252" spans="1:4" x14ac:dyDescent="0.25">
      <c r="A252" s="51">
        <v>44044</v>
      </c>
      <c r="B252" t="s">
        <v>24</v>
      </c>
      <c r="C252" t="s">
        <v>23</v>
      </c>
      <c r="D252" s="2">
        <v>2</v>
      </c>
    </row>
    <row r="253" spans="1:4" x14ac:dyDescent="0.25">
      <c r="A253" s="51">
        <v>44044</v>
      </c>
      <c r="B253" t="s">
        <v>48</v>
      </c>
      <c r="C253" t="s">
        <v>48</v>
      </c>
      <c r="D253" s="2">
        <v>1</v>
      </c>
    </row>
    <row r="254" spans="1:4" x14ac:dyDescent="0.25">
      <c r="A254" s="51">
        <v>44044</v>
      </c>
      <c r="B254" t="s">
        <v>9</v>
      </c>
      <c r="C254" t="s">
        <v>9</v>
      </c>
      <c r="D254" s="2">
        <v>1</v>
      </c>
    </row>
    <row r="255" spans="1:4" x14ac:dyDescent="0.25">
      <c r="A255" s="51">
        <v>44044</v>
      </c>
      <c r="B255" t="s">
        <v>8</v>
      </c>
      <c r="C255" t="s">
        <v>8</v>
      </c>
      <c r="D255" s="2">
        <v>9</v>
      </c>
    </row>
    <row r="256" spans="1:4" x14ac:dyDescent="0.25">
      <c r="A256" s="51">
        <v>44045</v>
      </c>
      <c r="B256" t="s">
        <v>13</v>
      </c>
      <c r="C256" t="s">
        <v>244</v>
      </c>
      <c r="D256" s="2">
        <v>2</v>
      </c>
    </row>
    <row r="257" spans="1:4" x14ac:dyDescent="0.25">
      <c r="A257" s="51">
        <v>44045</v>
      </c>
      <c r="B257" t="s">
        <v>9</v>
      </c>
      <c r="C257" t="s">
        <v>9</v>
      </c>
      <c r="D257" s="2">
        <v>5</v>
      </c>
    </row>
    <row r="258" spans="1:4" x14ac:dyDescent="0.25">
      <c r="A258" s="51">
        <v>44045</v>
      </c>
      <c r="B258" t="s">
        <v>15</v>
      </c>
      <c r="C258" t="s">
        <v>119</v>
      </c>
      <c r="D258" s="2">
        <v>1</v>
      </c>
    </row>
    <row r="259" spans="1:4" x14ac:dyDescent="0.25">
      <c r="A259" s="51">
        <v>44045</v>
      </c>
      <c r="B259" t="s">
        <v>8</v>
      </c>
      <c r="C259" t="s">
        <v>83</v>
      </c>
      <c r="D259" s="2">
        <v>1</v>
      </c>
    </row>
    <row r="260" spans="1:4" x14ac:dyDescent="0.25">
      <c r="A260" s="51">
        <v>44045</v>
      </c>
      <c r="B260" t="s">
        <v>8</v>
      </c>
      <c r="C260" t="s">
        <v>8</v>
      </c>
      <c r="D260" s="2">
        <v>11</v>
      </c>
    </row>
    <row r="261" spans="1:4" x14ac:dyDescent="0.25">
      <c r="A261" s="51">
        <v>44045</v>
      </c>
      <c r="B261" t="s">
        <v>8</v>
      </c>
      <c r="C261" t="s">
        <v>31</v>
      </c>
      <c r="D261" s="2">
        <v>1</v>
      </c>
    </row>
    <row r="262" spans="1:4" x14ac:dyDescent="0.25">
      <c r="A262" s="51">
        <v>44046</v>
      </c>
      <c r="B262" t="s">
        <v>13</v>
      </c>
      <c r="C262" t="s">
        <v>244</v>
      </c>
      <c r="D262" s="2">
        <v>2</v>
      </c>
    </row>
    <row r="263" spans="1:4" x14ac:dyDescent="0.25">
      <c r="A263" s="51">
        <v>44046</v>
      </c>
      <c r="B263" t="s">
        <v>9</v>
      </c>
      <c r="C263" t="s">
        <v>9</v>
      </c>
      <c r="D263" s="2">
        <v>3</v>
      </c>
    </row>
    <row r="264" spans="1:4" x14ac:dyDescent="0.25">
      <c r="A264" s="51">
        <v>44046</v>
      </c>
      <c r="B264" t="s">
        <v>12</v>
      </c>
      <c r="C264" t="s">
        <v>247</v>
      </c>
      <c r="D264" s="2">
        <v>1</v>
      </c>
    </row>
    <row r="265" spans="1:4" x14ac:dyDescent="0.25">
      <c r="A265" s="51">
        <v>44046</v>
      </c>
      <c r="B265" t="s">
        <v>8</v>
      </c>
      <c r="C265" t="s">
        <v>41</v>
      </c>
      <c r="D265" s="2">
        <v>1</v>
      </c>
    </row>
    <row r="266" spans="1:4" x14ac:dyDescent="0.25">
      <c r="A266" s="51">
        <v>44046</v>
      </c>
      <c r="B266" t="s">
        <v>8</v>
      </c>
      <c r="C266" t="s">
        <v>8</v>
      </c>
      <c r="D266" s="2">
        <v>20</v>
      </c>
    </row>
    <row r="267" spans="1:4" x14ac:dyDescent="0.25">
      <c r="A267" s="51">
        <v>44047</v>
      </c>
      <c r="B267" t="s">
        <v>14</v>
      </c>
      <c r="C267" t="s">
        <v>14</v>
      </c>
      <c r="D267" s="2">
        <v>1</v>
      </c>
    </row>
    <row r="268" spans="1:4" x14ac:dyDescent="0.25">
      <c r="A268" s="51">
        <v>44047</v>
      </c>
      <c r="B268" t="s">
        <v>7</v>
      </c>
      <c r="C268" t="s">
        <v>7</v>
      </c>
      <c r="D268" s="2">
        <v>1</v>
      </c>
    </row>
    <row r="269" spans="1:4" x14ac:dyDescent="0.25">
      <c r="A269" s="51">
        <v>44047</v>
      </c>
      <c r="B269" t="s">
        <v>9</v>
      </c>
      <c r="C269" t="s">
        <v>9</v>
      </c>
      <c r="D269" s="2">
        <v>2</v>
      </c>
    </row>
    <row r="270" spans="1:4" x14ac:dyDescent="0.25">
      <c r="A270" s="51">
        <v>44047</v>
      </c>
      <c r="B270" t="s">
        <v>8</v>
      </c>
      <c r="C270" t="s">
        <v>249</v>
      </c>
      <c r="D270" s="2">
        <v>1</v>
      </c>
    </row>
    <row r="271" spans="1:4" x14ac:dyDescent="0.25">
      <c r="A271" s="51">
        <v>44047</v>
      </c>
      <c r="B271" t="s">
        <v>8</v>
      </c>
      <c r="C271" t="s">
        <v>8</v>
      </c>
      <c r="D271" s="2">
        <v>13</v>
      </c>
    </row>
    <row r="272" spans="1:4" x14ac:dyDescent="0.25">
      <c r="A272" s="51">
        <v>44047</v>
      </c>
      <c r="B272" t="s">
        <v>8</v>
      </c>
      <c r="C272" t="s">
        <v>31</v>
      </c>
      <c r="D272" s="2">
        <v>2</v>
      </c>
    </row>
    <row r="273" spans="1:4" x14ac:dyDescent="0.25">
      <c r="A273" s="51">
        <v>44048</v>
      </c>
      <c r="B273" t="s">
        <v>14</v>
      </c>
      <c r="C273" t="s">
        <v>14</v>
      </c>
      <c r="D273" s="2">
        <v>1</v>
      </c>
    </row>
    <row r="274" spans="1:4" x14ac:dyDescent="0.25">
      <c r="A274" s="51">
        <v>44048</v>
      </c>
      <c r="B274" t="s">
        <v>20</v>
      </c>
      <c r="C274" t="s">
        <v>20</v>
      </c>
      <c r="D274" s="2">
        <v>1</v>
      </c>
    </row>
    <row r="275" spans="1:4" x14ac:dyDescent="0.25">
      <c r="A275" s="51">
        <v>44048</v>
      </c>
      <c r="B275" t="s">
        <v>13</v>
      </c>
      <c r="C275" t="s">
        <v>105</v>
      </c>
      <c r="D275" s="2">
        <v>1</v>
      </c>
    </row>
    <row r="276" spans="1:4" x14ac:dyDescent="0.25">
      <c r="A276" s="51">
        <v>44048</v>
      </c>
      <c r="B276" t="s">
        <v>13</v>
      </c>
      <c r="C276" t="s">
        <v>13</v>
      </c>
      <c r="D276" s="2">
        <v>1</v>
      </c>
    </row>
    <row r="277" spans="1:4" x14ac:dyDescent="0.25">
      <c r="A277" s="51">
        <v>44048</v>
      </c>
      <c r="B277" t="s">
        <v>13</v>
      </c>
      <c r="C277" t="s">
        <v>244</v>
      </c>
      <c r="D277" s="2">
        <v>1</v>
      </c>
    </row>
    <row r="278" spans="1:4" x14ac:dyDescent="0.25">
      <c r="A278" s="51">
        <v>44048</v>
      </c>
      <c r="B278" t="s">
        <v>24</v>
      </c>
      <c r="C278" t="s">
        <v>23</v>
      </c>
      <c r="D278" s="2">
        <v>1</v>
      </c>
    </row>
    <row r="279" spans="1:4" x14ac:dyDescent="0.25">
      <c r="A279" s="51">
        <v>44048</v>
      </c>
      <c r="B279" t="s">
        <v>9</v>
      </c>
      <c r="C279" t="s">
        <v>9</v>
      </c>
      <c r="D279" s="2">
        <v>2</v>
      </c>
    </row>
    <row r="280" spans="1:4" x14ac:dyDescent="0.25">
      <c r="A280" s="51">
        <v>44048</v>
      </c>
      <c r="B280" t="s">
        <v>8</v>
      </c>
      <c r="C280" t="s">
        <v>8</v>
      </c>
      <c r="D280" s="2">
        <v>12</v>
      </c>
    </row>
    <row r="281" spans="1:4" x14ac:dyDescent="0.25">
      <c r="A281" s="51">
        <v>44049</v>
      </c>
      <c r="B281" t="s">
        <v>20</v>
      </c>
      <c r="C281" t="s">
        <v>20</v>
      </c>
      <c r="D281" s="2">
        <v>3</v>
      </c>
    </row>
    <row r="282" spans="1:4" x14ac:dyDescent="0.25">
      <c r="A282" s="51">
        <v>44049</v>
      </c>
      <c r="B282" t="s">
        <v>13</v>
      </c>
      <c r="C282" t="s">
        <v>241</v>
      </c>
      <c r="D282" s="2">
        <v>1</v>
      </c>
    </row>
    <row r="283" spans="1:4" x14ac:dyDescent="0.25">
      <c r="A283" s="51">
        <v>44049</v>
      </c>
      <c r="B283" t="s">
        <v>9</v>
      </c>
      <c r="C283" t="s">
        <v>9</v>
      </c>
      <c r="D283" s="2">
        <v>8</v>
      </c>
    </row>
    <row r="284" spans="1:4" x14ac:dyDescent="0.25">
      <c r="A284" s="51">
        <v>44049</v>
      </c>
      <c r="B284" t="s">
        <v>12</v>
      </c>
      <c r="C284" t="s">
        <v>12</v>
      </c>
      <c r="D284" s="2">
        <v>3</v>
      </c>
    </row>
    <row r="285" spans="1:4" x14ac:dyDescent="0.25">
      <c r="A285" s="51">
        <v>44049</v>
      </c>
      <c r="B285" t="s">
        <v>8</v>
      </c>
      <c r="C285" t="s">
        <v>249</v>
      </c>
      <c r="D285" s="2">
        <v>1</v>
      </c>
    </row>
    <row r="286" spans="1:4" x14ac:dyDescent="0.25">
      <c r="A286" s="51">
        <v>44049</v>
      </c>
      <c r="B286" t="s">
        <v>8</v>
      </c>
      <c r="C286" t="s">
        <v>8</v>
      </c>
      <c r="D286" s="2">
        <v>44</v>
      </c>
    </row>
    <row r="287" spans="1:4" x14ac:dyDescent="0.25">
      <c r="A287" s="51">
        <v>44049</v>
      </c>
      <c r="B287" t="s">
        <v>8</v>
      </c>
      <c r="C287" t="s">
        <v>31</v>
      </c>
      <c r="D287" s="2">
        <v>2</v>
      </c>
    </row>
    <row r="288" spans="1:4" x14ac:dyDescent="0.25">
      <c r="A288" s="51">
        <v>44049</v>
      </c>
      <c r="B288" t="s">
        <v>8</v>
      </c>
      <c r="C288" t="s">
        <v>122</v>
      </c>
      <c r="D288" s="2">
        <v>2</v>
      </c>
    </row>
    <row r="289" spans="1:4" x14ac:dyDescent="0.25">
      <c r="A289" s="51">
        <v>44050</v>
      </c>
      <c r="B289" t="s">
        <v>20</v>
      </c>
      <c r="C289" t="s">
        <v>20</v>
      </c>
      <c r="D289" s="2">
        <v>1</v>
      </c>
    </row>
    <row r="290" spans="1:4" x14ac:dyDescent="0.25">
      <c r="A290" s="51">
        <v>44050</v>
      </c>
      <c r="B290" t="s">
        <v>13</v>
      </c>
      <c r="C290" t="s">
        <v>244</v>
      </c>
      <c r="D290" s="2">
        <v>2</v>
      </c>
    </row>
    <row r="291" spans="1:4" x14ac:dyDescent="0.25">
      <c r="A291" s="51">
        <v>44050</v>
      </c>
      <c r="B291" t="s">
        <v>24</v>
      </c>
      <c r="C291" t="s">
        <v>23</v>
      </c>
      <c r="D291" s="2">
        <v>1</v>
      </c>
    </row>
    <row r="292" spans="1:4" x14ac:dyDescent="0.25">
      <c r="A292" s="51">
        <v>44050</v>
      </c>
      <c r="B292" t="s">
        <v>9</v>
      </c>
      <c r="C292" t="s">
        <v>9</v>
      </c>
      <c r="D292" s="2">
        <v>5</v>
      </c>
    </row>
    <row r="293" spans="1:4" x14ac:dyDescent="0.25">
      <c r="A293" s="51">
        <v>44050</v>
      </c>
      <c r="B293" t="s">
        <v>8</v>
      </c>
      <c r="C293" t="s">
        <v>248</v>
      </c>
      <c r="D293" s="2">
        <v>1</v>
      </c>
    </row>
    <row r="294" spans="1:4" x14ac:dyDescent="0.25">
      <c r="A294" s="51">
        <v>44050</v>
      </c>
      <c r="B294" t="s">
        <v>8</v>
      </c>
      <c r="C294" t="s">
        <v>249</v>
      </c>
      <c r="D294" s="2">
        <v>3</v>
      </c>
    </row>
    <row r="295" spans="1:4" x14ac:dyDescent="0.25">
      <c r="A295" s="51">
        <v>44050</v>
      </c>
      <c r="B295" t="s">
        <v>8</v>
      </c>
      <c r="C295" t="s">
        <v>8</v>
      </c>
      <c r="D295" s="2">
        <v>48</v>
      </c>
    </row>
    <row r="296" spans="1:4" x14ac:dyDescent="0.25">
      <c r="A296" s="51">
        <v>44050</v>
      </c>
      <c r="B296" t="s">
        <v>8</v>
      </c>
      <c r="C296" t="s">
        <v>31</v>
      </c>
      <c r="D296" s="2">
        <v>1</v>
      </c>
    </row>
    <row r="297" spans="1:4" x14ac:dyDescent="0.25">
      <c r="A297" s="51">
        <v>44050</v>
      </c>
      <c r="B297" t="s">
        <v>8</v>
      </c>
      <c r="C297" t="s">
        <v>122</v>
      </c>
      <c r="D297" s="2">
        <v>1</v>
      </c>
    </row>
    <row r="298" spans="1:4" x14ac:dyDescent="0.25">
      <c r="A298" s="51">
        <v>44051</v>
      </c>
      <c r="B298" t="s">
        <v>13</v>
      </c>
      <c r="C298" t="s">
        <v>13</v>
      </c>
      <c r="D298" s="2">
        <v>1</v>
      </c>
    </row>
    <row r="299" spans="1:4" x14ac:dyDescent="0.25">
      <c r="A299" s="51">
        <v>44051</v>
      </c>
      <c r="B299" t="s">
        <v>48</v>
      </c>
      <c r="C299" t="s">
        <v>48</v>
      </c>
      <c r="D299" s="2">
        <v>1</v>
      </c>
    </row>
    <row r="300" spans="1:4" x14ac:dyDescent="0.25">
      <c r="A300" s="51">
        <v>44051</v>
      </c>
      <c r="B300" t="s">
        <v>9</v>
      </c>
      <c r="C300" t="s">
        <v>9</v>
      </c>
      <c r="D300" s="2">
        <v>4</v>
      </c>
    </row>
    <row r="301" spans="1:4" x14ac:dyDescent="0.25">
      <c r="A301" s="51">
        <v>44051</v>
      </c>
      <c r="B301" t="s">
        <v>8</v>
      </c>
      <c r="C301" t="s">
        <v>8</v>
      </c>
      <c r="D301" s="2">
        <v>28</v>
      </c>
    </row>
    <row r="302" spans="1:4" x14ac:dyDescent="0.25">
      <c r="A302" s="51">
        <v>44051</v>
      </c>
      <c r="B302" t="s">
        <v>8</v>
      </c>
      <c r="C302" t="s">
        <v>31</v>
      </c>
      <c r="D302" s="2">
        <v>2</v>
      </c>
    </row>
    <row r="303" spans="1:4" x14ac:dyDescent="0.25">
      <c r="A303" s="51">
        <v>44052</v>
      </c>
      <c r="B303" t="s">
        <v>13</v>
      </c>
      <c r="C303" t="s">
        <v>244</v>
      </c>
      <c r="D303" s="2">
        <v>1</v>
      </c>
    </row>
    <row r="304" spans="1:4" x14ac:dyDescent="0.25">
      <c r="A304" s="51">
        <v>44052</v>
      </c>
      <c r="B304" t="s">
        <v>13</v>
      </c>
      <c r="C304" t="s">
        <v>241</v>
      </c>
      <c r="D304" s="2">
        <v>1</v>
      </c>
    </row>
    <row r="305" spans="1:4" x14ac:dyDescent="0.25">
      <c r="A305" s="51">
        <v>44052</v>
      </c>
      <c r="B305" t="s">
        <v>24</v>
      </c>
      <c r="C305" t="s">
        <v>23</v>
      </c>
      <c r="D305" s="2">
        <v>1</v>
      </c>
    </row>
    <row r="306" spans="1:4" x14ac:dyDescent="0.25">
      <c r="A306" s="51">
        <v>44052</v>
      </c>
      <c r="B306" t="s">
        <v>7</v>
      </c>
      <c r="C306" t="s">
        <v>7</v>
      </c>
      <c r="D306" s="2">
        <v>2</v>
      </c>
    </row>
    <row r="307" spans="1:4" x14ac:dyDescent="0.25">
      <c r="A307" s="51">
        <v>44052</v>
      </c>
      <c r="B307" t="s">
        <v>9</v>
      </c>
      <c r="C307" t="s">
        <v>9</v>
      </c>
      <c r="D307" s="2">
        <v>2</v>
      </c>
    </row>
    <row r="308" spans="1:4" x14ac:dyDescent="0.25">
      <c r="A308" s="51">
        <v>44052</v>
      </c>
      <c r="B308" t="s">
        <v>12</v>
      </c>
      <c r="C308" t="s">
        <v>12</v>
      </c>
      <c r="D308" s="2">
        <v>2</v>
      </c>
    </row>
    <row r="309" spans="1:4" x14ac:dyDescent="0.25">
      <c r="A309" s="51">
        <v>44052</v>
      </c>
      <c r="B309" t="s">
        <v>8</v>
      </c>
      <c r="C309" t="s">
        <v>249</v>
      </c>
      <c r="D309" s="2">
        <v>1</v>
      </c>
    </row>
    <row r="310" spans="1:4" x14ac:dyDescent="0.25">
      <c r="A310" s="51">
        <v>44052</v>
      </c>
      <c r="B310" t="s">
        <v>8</v>
      </c>
      <c r="C310" t="s">
        <v>8</v>
      </c>
      <c r="D310" s="2">
        <v>35</v>
      </c>
    </row>
    <row r="311" spans="1:4" x14ac:dyDescent="0.25">
      <c r="A311" s="51">
        <v>44052</v>
      </c>
      <c r="B311" t="s">
        <v>50</v>
      </c>
      <c r="C311" t="s">
        <v>50</v>
      </c>
      <c r="D311" s="2">
        <v>1</v>
      </c>
    </row>
    <row r="312" spans="1:4" x14ac:dyDescent="0.25">
      <c r="A312" s="51">
        <v>44052</v>
      </c>
      <c r="B312" t="s">
        <v>27</v>
      </c>
      <c r="C312" t="s">
        <v>44</v>
      </c>
      <c r="D312" s="2">
        <v>1</v>
      </c>
    </row>
    <row r="313" spans="1:4" x14ac:dyDescent="0.25">
      <c r="A313" s="51">
        <v>44052</v>
      </c>
      <c r="B313" t="s">
        <v>52</v>
      </c>
      <c r="C313" t="s">
        <v>52</v>
      </c>
      <c r="D313" s="2">
        <v>1</v>
      </c>
    </row>
    <row r="314" spans="1:4" x14ac:dyDescent="0.25">
      <c r="A314" s="51">
        <v>44053</v>
      </c>
      <c r="B314" t="s">
        <v>24</v>
      </c>
      <c r="C314" t="s">
        <v>23</v>
      </c>
      <c r="D314" s="2">
        <v>2</v>
      </c>
    </row>
    <row r="315" spans="1:4" x14ac:dyDescent="0.25">
      <c r="A315" s="51">
        <v>44053</v>
      </c>
      <c r="B315" t="s">
        <v>9</v>
      </c>
      <c r="C315" t="s">
        <v>9</v>
      </c>
      <c r="D315" s="2">
        <v>14</v>
      </c>
    </row>
    <row r="316" spans="1:4" x14ac:dyDescent="0.25">
      <c r="A316" s="51">
        <v>44053</v>
      </c>
      <c r="B316" t="s">
        <v>8</v>
      </c>
      <c r="C316" t="s">
        <v>250</v>
      </c>
      <c r="D316" s="2">
        <v>2</v>
      </c>
    </row>
    <row r="317" spans="1:4" x14ac:dyDescent="0.25">
      <c r="A317" s="51">
        <v>44053</v>
      </c>
      <c r="B317" t="s">
        <v>8</v>
      </c>
      <c r="C317" t="s">
        <v>125</v>
      </c>
      <c r="D317" s="2">
        <v>2</v>
      </c>
    </row>
    <row r="318" spans="1:4" x14ac:dyDescent="0.25">
      <c r="A318" s="51">
        <v>44053</v>
      </c>
      <c r="B318" t="s">
        <v>8</v>
      </c>
      <c r="C318" t="s">
        <v>8</v>
      </c>
      <c r="D318" s="2">
        <v>44</v>
      </c>
    </row>
    <row r="319" spans="1:4" x14ac:dyDescent="0.25">
      <c r="A319" s="51">
        <v>44053</v>
      </c>
      <c r="B319" t="s">
        <v>8</v>
      </c>
      <c r="C319" t="s">
        <v>31</v>
      </c>
      <c r="D319" s="2">
        <v>2</v>
      </c>
    </row>
    <row r="320" spans="1:4" x14ac:dyDescent="0.25">
      <c r="A320" s="51">
        <v>44053</v>
      </c>
      <c r="B320" t="s">
        <v>8</v>
      </c>
      <c r="C320" t="s">
        <v>122</v>
      </c>
      <c r="D320" s="2">
        <v>1</v>
      </c>
    </row>
    <row r="321" spans="1:4" x14ac:dyDescent="0.25">
      <c r="A321" s="51">
        <v>44054</v>
      </c>
      <c r="B321" t="s">
        <v>20</v>
      </c>
      <c r="C321" t="s">
        <v>20</v>
      </c>
      <c r="D321" s="2">
        <v>1</v>
      </c>
    </row>
    <row r="322" spans="1:4" x14ac:dyDescent="0.25">
      <c r="A322" s="51">
        <v>44054</v>
      </c>
      <c r="B322" t="s">
        <v>12</v>
      </c>
      <c r="C322" t="s">
        <v>12</v>
      </c>
      <c r="D322" s="2">
        <v>2</v>
      </c>
    </row>
    <row r="323" spans="1:4" x14ac:dyDescent="0.25">
      <c r="A323" s="51">
        <v>44054</v>
      </c>
      <c r="B323" t="s">
        <v>8</v>
      </c>
      <c r="C323" t="s">
        <v>8</v>
      </c>
      <c r="D323" s="2">
        <v>31</v>
      </c>
    </row>
    <row r="324" spans="1:4" x14ac:dyDescent="0.25">
      <c r="A324" s="51">
        <v>44054</v>
      </c>
      <c r="B324" t="s">
        <v>8</v>
      </c>
      <c r="C324" t="s">
        <v>122</v>
      </c>
      <c r="D324" s="2">
        <v>1</v>
      </c>
    </row>
    <row r="325" spans="1:4" x14ac:dyDescent="0.25">
      <c r="A325" s="51">
        <v>44055</v>
      </c>
      <c r="B325" t="s">
        <v>7</v>
      </c>
      <c r="C325" t="s">
        <v>126</v>
      </c>
      <c r="D325" s="2">
        <v>1</v>
      </c>
    </row>
    <row r="326" spans="1:4" x14ac:dyDescent="0.25">
      <c r="A326" s="51">
        <v>44055</v>
      </c>
      <c r="B326" t="s">
        <v>7</v>
      </c>
      <c r="C326" t="s">
        <v>7</v>
      </c>
      <c r="D326" s="2">
        <v>1</v>
      </c>
    </row>
    <row r="327" spans="1:4" x14ac:dyDescent="0.25">
      <c r="A327" s="51">
        <v>44055</v>
      </c>
      <c r="B327" t="s">
        <v>9</v>
      </c>
      <c r="C327" t="s">
        <v>9</v>
      </c>
      <c r="D327" s="2">
        <v>6</v>
      </c>
    </row>
    <row r="328" spans="1:4" x14ac:dyDescent="0.25">
      <c r="A328" s="51">
        <v>44055</v>
      </c>
      <c r="B328" t="s">
        <v>8</v>
      </c>
      <c r="C328" t="s">
        <v>249</v>
      </c>
      <c r="D328" s="2">
        <v>6</v>
      </c>
    </row>
    <row r="329" spans="1:4" x14ac:dyDescent="0.25">
      <c r="A329" s="51">
        <v>44055</v>
      </c>
      <c r="B329" t="s">
        <v>8</v>
      </c>
      <c r="C329" t="s">
        <v>8</v>
      </c>
      <c r="D329" s="2">
        <v>40</v>
      </c>
    </row>
    <row r="330" spans="1:4" x14ac:dyDescent="0.25">
      <c r="A330" s="51">
        <v>44055</v>
      </c>
      <c r="B330" t="s">
        <v>8</v>
      </c>
      <c r="C330" t="s">
        <v>31</v>
      </c>
      <c r="D330" s="2">
        <v>1</v>
      </c>
    </row>
    <row r="331" spans="1:4" x14ac:dyDescent="0.25">
      <c r="A331" s="51">
        <v>44055</v>
      </c>
      <c r="B331" t="s">
        <v>8</v>
      </c>
      <c r="C331" t="s">
        <v>122</v>
      </c>
      <c r="D331" s="2">
        <v>1</v>
      </c>
    </row>
    <row r="332" spans="1:4" x14ac:dyDescent="0.25">
      <c r="A332" s="51">
        <v>44055</v>
      </c>
      <c r="B332" t="s">
        <v>52</v>
      </c>
      <c r="C332" t="s">
        <v>52</v>
      </c>
      <c r="D332" s="2">
        <v>4</v>
      </c>
    </row>
    <row r="333" spans="1:4" x14ac:dyDescent="0.25">
      <c r="A333" s="51">
        <v>44056</v>
      </c>
      <c r="B333" t="s">
        <v>14</v>
      </c>
      <c r="C333" t="s">
        <v>14</v>
      </c>
      <c r="D333" s="2">
        <v>3</v>
      </c>
    </row>
    <row r="334" spans="1:4" x14ac:dyDescent="0.25">
      <c r="A334" s="51">
        <v>44056</v>
      </c>
      <c r="B334" t="s">
        <v>20</v>
      </c>
      <c r="C334" t="s">
        <v>20</v>
      </c>
      <c r="D334" s="2">
        <v>2</v>
      </c>
    </row>
    <row r="335" spans="1:4" x14ac:dyDescent="0.25">
      <c r="A335" s="51">
        <v>44056</v>
      </c>
      <c r="B335" t="s">
        <v>24</v>
      </c>
      <c r="C335" t="s">
        <v>23</v>
      </c>
      <c r="D335" s="2">
        <v>2</v>
      </c>
    </row>
    <row r="336" spans="1:4" x14ac:dyDescent="0.25">
      <c r="A336" s="51">
        <v>44056</v>
      </c>
      <c r="B336" t="s">
        <v>9</v>
      </c>
      <c r="C336" t="s">
        <v>9</v>
      </c>
      <c r="D336" s="2">
        <v>1</v>
      </c>
    </row>
    <row r="337" spans="1:4" x14ac:dyDescent="0.25">
      <c r="A337" s="51">
        <v>44056</v>
      </c>
      <c r="B337" t="s">
        <v>12</v>
      </c>
      <c r="C337" t="s">
        <v>127</v>
      </c>
      <c r="D337" s="2">
        <v>1</v>
      </c>
    </row>
    <row r="338" spans="1:4" x14ac:dyDescent="0.25">
      <c r="A338" s="51">
        <v>44056</v>
      </c>
      <c r="B338" t="s">
        <v>8</v>
      </c>
      <c r="C338" t="s">
        <v>249</v>
      </c>
      <c r="D338" s="2">
        <v>2</v>
      </c>
    </row>
    <row r="339" spans="1:4" x14ac:dyDescent="0.25">
      <c r="A339" s="51">
        <v>44056</v>
      </c>
      <c r="B339" t="s">
        <v>8</v>
      </c>
      <c r="C339" t="s">
        <v>8</v>
      </c>
      <c r="D339" s="2">
        <v>32</v>
      </c>
    </row>
    <row r="340" spans="1:4" x14ac:dyDescent="0.25">
      <c r="A340" s="51">
        <v>44056</v>
      </c>
      <c r="B340" t="s">
        <v>8</v>
      </c>
      <c r="C340" t="s">
        <v>31</v>
      </c>
      <c r="D340" s="2">
        <v>2</v>
      </c>
    </row>
    <row r="341" spans="1:4" x14ac:dyDescent="0.25">
      <c r="A341" s="51">
        <v>44056</v>
      </c>
      <c r="B341" t="s">
        <v>10</v>
      </c>
      <c r="C341" t="s">
        <v>10</v>
      </c>
      <c r="D341" s="2">
        <v>1</v>
      </c>
    </row>
    <row r="342" spans="1:4" x14ac:dyDescent="0.25">
      <c r="A342" s="51">
        <v>44057</v>
      </c>
      <c r="B342" t="s">
        <v>20</v>
      </c>
      <c r="C342" t="s">
        <v>20</v>
      </c>
      <c r="D342" s="2">
        <v>2</v>
      </c>
    </row>
    <row r="343" spans="1:4" x14ac:dyDescent="0.25">
      <c r="A343" s="51">
        <v>44057</v>
      </c>
      <c r="B343" t="s">
        <v>24</v>
      </c>
      <c r="C343" t="s">
        <v>23</v>
      </c>
      <c r="D343" s="2">
        <v>2</v>
      </c>
    </row>
    <row r="344" spans="1:4" x14ac:dyDescent="0.25">
      <c r="A344" s="51">
        <v>44057</v>
      </c>
      <c r="B344" t="s">
        <v>9</v>
      </c>
      <c r="C344" t="s">
        <v>9</v>
      </c>
      <c r="D344" s="2">
        <v>22</v>
      </c>
    </row>
    <row r="345" spans="1:4" x14ac:dyDescent="0.25">
      <c r="A345" s="51">
        <v>44057</v>
      </c>
      <c r="B345" t="s">
        <v>9</v>
      </c>
      <c r="C345" t="s">
        <v>17</v>
      </c>
      <c r="D345" s="2">
        <v>1</v>
      </c>
    </row>
    <row r="346" spans="1:4" x14ac:dyDescent="0.25">
      <c r="A346" s="51">
        <v>44057</v>
      </c>
      <c r="B346" t="s">
        <v>8</v>
      </c>
      <c r="C346" t="s">
        <v>249</v>
      </c>
      <c r="D346" s="2">
        <v>1</v>
      </c>
    </row>
    <row r="347" spans="1:4" x14ac:dyDescent="0.25">
      <c r="A347" s="51">
        <v>44057</v>
      </c>
      <c r="B347" t="s">
        <v>8</v>
      </c>
      <c r="C347" t="s">
        <v>8</v>
      </c>
      <c r="D347" s="2">
        <v>68</v>
      </c>
    </row>
    <row r="348" spans="1:4" x14ac:dyDescent="0.25">
      <c r="A348" s="51">
        <v>44057</v>
      </c>
      <c r="B348" t="s">
        <v>8</v>
      </c>
      <c r="C348" t="s">
        <v>31</v>
      </c>
      <c r="D348" s="2">
        <v>3</v>
      </c>
    </row>
    <row r="349" spans="1:4" x14ac:dyDescent="0.25">
      <c r="A349" s="51">
        <v>44057</v>
      </c>
      <c r="B349" t="s">
        <v>8</v>
      </c>
      <c r="C349" t="s">
        <v>141</v>
      </c>
      <c r="D349" s="2">
        <v>1</v>
      </c>
    </row>
    <row r="350" spans="1:4" x14ac:dyDescent="0.25">
      <c r="A350" s="51">
        <v>44057</v>
      </c>
      <c r="B350" t="s">
        <v>50</v>
      </c>
      <c r="C350" t="s">
        <v>50</v>
      </c>
      <c r="D350" s="2">
        <v>1</v>
      </c>
    </row>
    <row r="351" spans="1:4" x14ac:dyDescent="0.25">
      <c r="A351" s="51">
        <v>44058</v>
      </c>
      <c r="B351" t="s">
        <v>20</v>
      </c>
      <c r="C351" t="s">
        <v>20</v>
      </c>
      <c r="D351" s="2">
        <v>11</v>
      </c>
    </row>
    <row r="352" spans="1:4" x14ac:dyDescent="0.25">
      <c r="A352" s="51">
        <v>44058</v>
      </c>
      <c r="B352" t="s">
        <v>13</v>
      </c>
      <c r="C352" t="s">
        <v>241</v>
      </c>
      <c r="D352" s="2">
        <v>1</v>
      </c>
    </row>
    <row r="353" spans="1:4" x14ac:dyDescent="0.25">
      <c r="A353" s="51">
        <v>44058</v>
      </c>
      <c r="B353" t="s">
        <v>24</v>
      </c>
      <c r="C353" t="s">
        <v>23</v>
      </c>
      <c r="D353" s="2">
        <v>2</v>
      </c>
    </row>
    <row r="354" spans="1:4" x14ac:dyDescent="0.25">
      <c r="A354" s="51">
        <v>44058</v>
      </c>
      <c r="B354" t="s">
        <v>9</v>
      </c>
      <c r="C354" t="s">
        <v>9</v>
      </c>
      <c r="D354" s="2">
        <v>14</v>
      </c>
    </row>
    <row r="355" spans="1:4" x14ac:dyDescent="0.25">
      <c r="A355" s="51">
        <v>44058</v>
      </c>
      <c r="B355" t="s">
        <v>11</v>
      </c>
      <c r="C355" t="s">
        <v>145</v>
      </c>
      <c r="D355" s="2">
        <v>1</v>
      </c>
    </row>
    <row r="356" spans="1:4" x14ac:dyDescent="0.25">
      <c r="A356" s="51">
        <v>44058</v>
      </c>
      <c r="B356" t="s">
        <v>12</v>
      </c>
      <c r="C356" t="s">
        <v>127</v>
      </c>
      <c r="D356" s="2">
        <v>1</v>
      </c>
    </row>
    <row r="357" spans="1:4" x14ac:dyDescent="0.25">
      <c r="A357" s="51">
        <v>44058</v>
      </c>
      <c r="B357" t="s">
        <v>12</v>
      </c>
      <c r="C357" t="s">
        <v>12</v>
      </c>
      <c r="D357" s="2">
        <v>2</v>
      </c>
    </row>
    <row r="358" spans="1:4" x14ac:dyDescent="0.25">
      <c r="A358" s="51">
        <v>44058</v>
      </c>
      <c r="B358" t="s">
        <v>8</v>
      </c>
      <c r="C358" t="s">
        <v>249</v>
      </c>
      <c r="D358" s="2">
        <v>2</v>
      </c>
    </row>
    <row r="359" spans="1:4" x14ac:dyDescent="0.25">
      <c r="A359" s="51">
        <v>44058</v>
      </c>
      <c r="B359" t="s">
        <v>8</v>
      </c>
      <c r="C359" t="s">
        <v>144</v>
      </c>
      <c r="D359" s="2">
        <v>1</v>
      </c>
    </row>
    <row r="360" spans="1:4" x14ac:dyDescent="0.25">
      <c r="A360" s="51">
        <v>44058</v>
      </c>
      <c r="B360" t="s">
        <v>8</v>
      </c>
      <c r="C360" t="s">
        <v>41</v>
      </c>
      <c r="D360" s="2">
        <v>2</v>
      </c>
    </row>
    <row r="361" spans="1:4" x14ac:dyDescent="0.25">
      <c r="A361" s="51">
        <v>44058</v>
      </c>
      <c r="B361" t="s">
        <v>8</v>
      </c>
      <c r="C361" t="s">
        <v>8</v>
      </c>
      <c r="D361" s="2">
        <v>63</v>
      </c>
    </row>
    <row r="362" spans="1:4" x14ac:dyDescent="0.25">
      <c r="A362" s="51">
        <v>44058</v>
      </c>
      <c r="B362" t="s">
        <v>8</v>
      </c>
      <c r="C362" t="s">
        <v>122</v>
      </c>
      <c r="D362" s="2">
        <v>1</v>
      </c>
    </row>
    <row r="363" spans="1:4" x14ac:dyDescent="0.25">
      <c r="A363" s="51">
        <v>44059</v>
      </c>
      <c r="B363" t="s">
        <v>20</v>
      </c>
      <c r="C363" t="s">
        <v>20</v>
      </c>
      <c r="D363" s="2">
        <v>1</v>
      </c>
    </row>
    <row r="364" spans="1:4" x14ac:dyDescent="0.25">
      <c r="A364" s="51">
        <v>44059</v>
      </c>
      <c r="B364" t="s">
        <v>13</v>
      </c>
      <c r="C364" t="s">
        <v>244</v>
      </c>
      <c r="D364" s="2">
        <v>1</v>
      </c>
    </row>
    <row r="365" spans="1:4" x14ac:dyDescent="0.25">
      <c r="A365" s="51">
        <v>44059</v>
      </c>
      <c r="B365" t="s">
        <v>13</v>
      </c>
      <c r="C365" t="s">
        <v>149</v>
      </c>
      <c r="D365" s="2">
        <v>3</v>
      </c>
    </row>
    <row r="366" spans="1:4" x14ac:dyDescent="0.25">
      <c r="A366" s="51">
        <v>44059</v>
      </c>
      <c r="B366" t="s">
        <v>24</v>
      </c>
      <c r="C366" t="s">
        <v>23</v>
      </c>
      <c r="D366" s="2">
        <v>3</v>
      </c>
    </row>
    <row r="367" spans="1:4" x14ac:dyDescent="0.25">
      <c r="A367" s="51">
        <v>44059</v>
      </c>
      <c r="B367" t="s">
        <v>24</v>
      </c>
      <c r="C367" t="s">
        <v>36</v>
      </c>
      <c r="D367" s="2">
        <v>1</v>
      </c>
    </row>
    <row r="368" spans="1:4" x14ac:dyDescent="0.25">
      <c r="A368" s="51">
        <v>44059</v>
      </c>
      <c r="B368" t="s">
        <v>9</v>
      </c>
      <c r="C368" t="s">
        <v>9</v>
      </c>
      <c r="D368" s="2">
        <v>20</v>
      </c>
    </row>
    <row r="369" spans="1:4" x14ac:dyDescent="0.25">
      <c r="A369" s="51">
        <v>44059</v>
      </c>
      <c r="B369" t="s">
        <v>12</v>
      </c>
      <c r="C369" t="s">
        <v>127</v>
      </c>
      <c r="D369" s="2">
        <v>1</v>
      </c>
    </row>
    <row r="370" spans="1:4" x14ac:dyDescent="0.25">
      <c r="A370" s="51">
        <v>44059</v>
      </c>
      <c r="B370" t="s">
        <v>12</v>
      </c>
      <c r="C370" t="s">
        <v>12</v>
      </c>
      <c r="D370" s="2">
        <v>1</v>
      </c>
    </row>
    <row r="371" spans="1:4" x14ac:dyDescent="0.25">
      <c r="A371" s="51">
        <v>44059</v>
      </c>
      <c r="B371" t="s">
        <v>8</v>
      </c>
      <c r="C371" t="s">
        <v>249</v>
      </c>
      <c r="D371" s="2">
        <v>6</v>
      </c>
    </row>
    <row r="372" spans="1:4" x14ac:dyDescent="0.25">
      <c r="A372" s="51">
        <v>44059</v>
      </c>
      <c r="B372" t="s">
        <v>8</v>
      </c>
      <c r="C372" t="s">
        <v>8</v>
      </c>
      <c r="D372" s="2">
        <v>36</v>
      </c>
    </row>
    <row r="373" spans="1:4" x14ac:dyDescent="0.25">
      <c r="A373" s="51">
        <v>44059</v>
      </c>
      <c r="B373" t="s">
        <v>8</v>
      </c>
      <c r="C373" t="s">
        <v>31</v>
      </c>
      <c r="D373" s="2">
        <v>3</v>
      </c>
    </row>
    <row r="374" spans="1:4" x14ac:dyDescent="0.25">
      <c r="A374" s="51">
        <v>44059</v>
      </c>
      <c r="B374" t="s">
        <v>8</v>
      </c>
      <c r="C374" t="s">
        <v>122</v>
      </c>
      <c r="D374" s="2">
        <v>1</v>
      </c>
    </row>
    <row r="375" spans="1:4" x14ac:dyDescent="0.25">
      <c r="A375" s="51">
        <v>44059</v>
      </c>
      <c r="B375" t="s">
        <v>52</v>
      </c>
      <c r="C375" t="s">
        <v>52</v>
      </c>
      <c r="D375" s="2">
        <v>6</v>
      </c>
    </row>
    <row r="376" spans="1:4" x14ac:dyDescent="0.25">
      <c r="A376" s="51">
        <v>44060</v>
      </c>
      <c r="B376" t="s">
        <v>20</v>
      </c>
      <c r="C376" t="s">
        <v>20</v>
      </c>
      <c r="D376" s="2">
        <v>1</v>
      </c>
    </row>
    <row r="377" spans="1:4" x14ac:dyDescent="0.25">
      <c r="A377" s="51">
        <v>44060</v>
      </c>
      <c r="B377" t="s">
        <v>7</v>
      </c>
      <c r="C377" t="s">
        <v>7</v>
      </c>
      <c r="D377" s="2">
        <v>1</v>
      </c>
    </row>
    <row r="378" spans="1:4" x14ac:dyDescent="0.25">
      <c r="A378" s="51">
        <v>44060</v>
      </c>
      <c r="B378" t="s">
        <v>9</v>
      </c>
      <c r="C378" t="s">
        <v>9</v>
      </c>
      <c r="D378" s="2">
        <v>3</v>
      </c>
    </row>
    <row r="379" spans="1:4" x14ac:dyDescent="0.25">
      <c r="A379" s="51">
        <v>44060</v>
      </c>
      <c r="B379" t="s">
        <v>9</v>
      </c>
      <c r="C379" t="s">
        <v>17</v>
      </c>
      <c r="D379" s="2">
        <v>3</v>
      </c>
    </row>
    <row r="380" spans="1:4" x14ac:dyDescent="0.25">
      <c r="A380" s="51">
        <v>44060</v>
      </c>
      <c r="B380" t="s">
        <v>8</v>
      </c>
      <c r="C380" t="s">
        <v>249</v>
      </c>
      <c r="D380" s="2">
        <v>1</v>
      </c>
    </row>
    <row r="381" spans="1:4" x14ac:dyDescent="0.25">
      <c r="A381" s="51">
        <v>44060</v>
      </c>
      <c r="B381" t="s">
        <v>8</v>
      </c>
      <c r="C381" t="s">
        <v>8</v>
      </c>
      <c r="D381" s="2">
        <v>41</v>
      </c>
    </row>
    <row r="382" spans="1:4" x14ac:dyDescent="0.25">
      <c r="A382" s="51">
        <v>44060</v>
      </c>
      <c r="B382" t="s">
        <v>8</v>
      </c>
      <c r="C382" t="s">
        <v>31</v>
      </c>
      <c r="D382" s="2">
        <v>1</v>
      </c>
    </row>
    <row r="383" spans="1:4" x14ac:dyDescent="0.25">
      <c r="A383" s="51">
        <v>44061</v>
      </c>
      <c r="B383" t="s">
        <v>9</v>
      </c>
      <c r="C383" t="s">
        <v>9</v>
      </c>
      <c r="D383" s="2">
        <v>23</v>
      </c>
    </row>
    <row r="384" spans="1:4" x14ac:dyDescent="0.25">
      <c r="A384" s="51">
        <v>44061</v>
      </c>
      <c r="B384" t="s">
        <v>8</v>
      </c>
      <c r="C384" t="s">
        <v>83</v>
      </c>
      <c r="D384" s="2">
        <v>1</v>
      </c>
    </row>
    <row r="385" spans="1:4" x14ac:dyDescent="0.25">
      <c r="A385" s="51">
        <v>44061</v>
      </c>
      <c r="B385" t="s">
        <v>8</v>
      </c>
      <c r="C385" t="s">
        <v>8</v>
      </c>
      <c r="D385" s="2">
        <v>36</v>
      </c>
    </row>
    <row r="386" spans="1:4" x14ac:dyDescent="0.25">
      <c r="A386" s="51">
        <v>44061</v>
      </c>
      <c r="B386" t="s">
        <v>8</v>
      </c>
      <c r="C386" t="s">
        <v>31</v>
      </c>
      <c r="D386" s="2">
        <v>1</v>
      </c>
    </row>
    <row r="387" spans="1:4" x14ac:dyDescent="0.25">
      <c r="A387" s="51">
        <v>44061</v>
      </c>
      <c r="B387" t="s">
        <v>8</v>
      </c>
      <c r="C387" t="s">
        <v>122</v>
      </c>
      <c r="D387" s="2">
        <v>1</v>
      </c>
    </row>
    <row r="388" spans="1:4" x14ac:dyDescent="0.25">
      <c r="A388" s="51">
        <v>44062</v>
      </c>
      <c r="B388" t="s">
        <v>14</v>
      </c>
      <c r="C388" t="s">
        <v>14</v>
      </c>
      <c r="D388" s="2">
        <v>1</v>
      </c>
    </row>
    <row r="389" spans="1:4" x14ac:dyDescent="0.25">
      <c r="A389" s="51">
        <v>44062</v>
      </c>
      <c r="B389" t="s">
        <v>20</v>
      </c>
      <c r="C389" t="s">
        <v>20</v>
      </c>
      <c r="D389" s="2">
        <v>-2</v>
      </c>
    </row>
    <row r="390" spans="1:4" x14ac:dyDescent="0.25">
      <c r="A390" s="51">
        <v>44062</v>
      </c>
      <c r="B390" t="s">
        <v>13</v>
      </c>
      <c r="C390" t="s">
        <v>13</v>
      </c>
      <c r="D390" s="2">
        <v>1</v>
      </c>
    </row>
    <row r="391" spans="1:4" x14ac:dyDescent="0.25">
      <c r="A391" s="51">
        <v>44062</v>
      </c>
      <c r="B391" t="s">
        <v>24</v>
      </c>
      <c r="C391" t="s">
        <v>23</v>
      </c>
      <c r="D391" s="2">
        <v>1</v>
      </c>
    </row>
    <row r="392" spans="1:4" x14ac:dyDescent="0.25">
      <c r="A392" s="51">
        <v>44062</v>
      </c>
      <c r="B392" t="s">
        <v>24</v>
      </c>
      <c r="C392" t="s">
        <v>36</v>
      </c>
      <c r="D392" s="2">
        <v>1</v>
      </c>
    </row>
    <row r="393" spans="1:4" x14ac:dyDescent="0.25">
      <c r="A393" s="51">
        <v>44062</v>
      </c>
      <c r="B393" t="s">
        <v>9</v>
      </c>
      <c r="C393" t="s">
        <v>9</v>
      </c>
      <c r="D393" s="2">
        <v>3</v>
      </c>
    </row>
    <row r="394" spans="1:4" x14ac:dyDescent="0.25">
      <c r="A394" s="51">
        <v>44062</v>
      </c>
      <c r="B394" t="s">
        <v>8</v>
      </c>
      <c r="C394" t="s">
        <v>249</v>
      </c>
      <c r="D394" s="2">
        <v>1</v>
      </c>
    </row>
    <row r="395" spans="1:4" x14ac:dyDescent="0.25">
      <c r="A395" s="51">
        <v>44062</v>
      </c>
      <c r="B395" t="s">
        <v>8</v>
      </c>
      <c r="C395" t="s">
        <v>8</v>
      </c>
      <c r="D395" s="2">
        <v>32</v>
      </c>
    </row>
    <row r="396" spans="1:4" x14ac:dyDescent="0.25">
      <c r="A396" s="51">
        <v>44062</v>
      </c>
      <c r="B396" t="s">
        <v>8</v>
      </c>
      <c r="C396" t="s">
        <v>31</v>
      </c>
      <c r="D396" s="2">
        <v>1</v>
      </c>
    </row>
    <row r="397" spans="1:4" x14ac:dyDescent="0.25">
      <c r="A397" s="51">
        <v>44062</v>
      </c>
      <c r="B397" t="s">
        <v>27</v>
      </c>
      <c r="C397" t="s">
        <v>151</v>
      </c>
      <c r="D397" s="2">
        <v>2</v>
      </c>
    </row>
    <row r="398" spans="1:4" x14ac:dyDescent="0.25">
      <c r="A398" s="51">
        <v>44062</v>
      </c>
      <c r="B398" t="s">
        <v>52</v>
      </c>
      <c r="C398" t="s">
        <v>52</v>
      </c>
      <c r="D398" s="2">
        <v>2</v>
      </c>
    </row>
    <row r="399" spans="1:4" x14ac:dyDescent="0.25">
      <c r="A399" s="51">
        <v>44063</v>
      </c>
      <c r="B399" t="s">
        <v>20</v>
      </c>
      <c r="C399" t="s">
        <v>20</v>
      </c>
      <c r="D399" s="2">
        <v>1</v>
      </c>
    </row>
    <row r="400" spans="1:4" x14ac:dyDescent="0.25">
      <c r="A400" s="51">
        <v>44063</v>
      </c>
      <c r="B400" t="s">
        <v>13</v>
      </c>
      <c r="C400" t="s">
        <v>149</v>
      </c>
      <c r="D400" s="2">
        <v>1</v>
      </c>
    </row>
    <row r="401" spans="1:4" x14ac:dyDescent="0.25">
      <c r="A401" s="51">
        <v>44063</v>
      </c>
      <c r="B401" t="s">
        <v>24</v>
      </c>
      <c r="C401" t="s">
        <v>23</v>
      </c>
      <c r="D401" s="2">
        <v>1</v>
      </c>
    </row>
    <row r="402" spans="1:4" x14ac:dyDescent="0.25">
      <c r="A402" s="51">
        <v>44063</v>
      </c>
      <c r="B402" t="s">
        <v>9</v>
      </c>
      <c r="C402" t="s">
        <v>9</v>
      </c>
      <c r="D402" s="2">
        <v>2</v>
      </c>
    </row>
    <row r="403" spans="1:4" x14ac:dyDescent="0.25">
      <c r="A403" s="51">
        <v>44063</v>
      </c>
      <c r="B403" t="s">
        <v>8</v>
      </c>
      <c r="C403" t="s">
        <v>8</v>
      </c>
      <c r="D403" s="2">
        <v>32</v>
      </c>
    </row>
    <row r="404" spans="1:4" x14ac:dyDescent="0.25">
      <c r="A404" s="51">
        <v>44063</v>
      </c>
      <c r="B404" t="s">
        <v>8</v>
      </c>
      <c r="C404" t="s">
        <v>31</v>
      </c>
      <c r="D404" s="2">
        <v>1</v>
      </c>
    </row>
    <row r="405" spans="1:4" x14ac:dyDescent="0.25">
      <c r="A405" s="51">
        <v>44063</v>
      </c>
      <c r="B405" t="s">
        <v>52</v>
      </c>
      <c r="C405" t="s">
        <v>52</v>
      </c>
      <c r="D405" s="2">
        <v>2</v>
      </c>
    </row>
    <row r="406" spans="1:4" x14ac:dyDescent="0.25">
      <c r="A406" s="51">
        <v>44063</v>
      </c>
      <c r="B406" t="s">
        <v>10</v>
      </c>
      <c r="C406" t="s">
        <v>10</v>
      </c>
      <c r="D406" s="2">
        <v>1</v>
      </c>
    </row>
    <row r="407" spans="1:4" x14ac:dyDescent="0.25">
      <c r="A407" s="51">
        <v>44064</v>
      </c>
      <c r="B407" t="s">
        <v>20</v>
      </c>
      <c r="C407" t="s">
        <v>20</v>
      </c>
      <c r="D407" s="2">
        <v>6</v>
      </c>
    </row>
    <row r="408" spans="1:4" x14ac:dyDescent="0.25">
      <c r="A408" s="51">
        <v>44064</v>
      </c>
      <c r="B408" t="s">
        <v>13</v>
      </c>
      <c r="C408" t="s">
        <v>244</v>
      </c>
      <c r="D408" s="2">
        <v>1</v>
      </c>
    </row>
    <row r="409" spans="1:4" x14ac:dyDescent="0.25">
      <c r="A409" s="51">
        <v>44064</v>
      </c>
      <c r="B409" t="s">
        <v>24</v>
      </c>
      <c r="C409" t="s">
        <v>23</v>
      </c>
      <c r="D409" s="2">
        <v>2</v>
      </c>
    </row>
    <row r="410" spans="1:4" x14ac:dyDescent="0.25">
      <c r="A410" s="51">
        <v>44064</v>
      </c>
      <c r="B410" t="s">
        <v>24</v>
      </c>
      <c r="C410" t="s">
        <v>36</v>
      </c>
      <c r="D410" s="2">
        <v>1</v>
      </c>
    </row>
    <row r="411" spans="1:4" x14ac:dyDescent="0.25">
      <c r="A411" s="51">
        <v>44064</v>
      </c>
      <c r="B411" t="s">
        <v>9</v>
      </c>
      <c r="C411" t="s">
        <v>9</v>
      </c>
      <c r="D411" s="2">
        <v>41</v>
      </c>
    </row>
    <row r="412" spans="1:4" x14ac:dyDescent="0.25">
      <c r="A412" s="51">
        <v>44064</v>
      </c>
      <c r="B412" t="s">
        <v>15</v>
      </c>
      <c r="C412" t="s">
        <v>119</v>
      </c>
      <c r="D412" s="2">
        <v>2</v>
      </c>
    </row>
    <row r="413" spans="1:4" x14ac:dyDescent="0.25">
      <c r="A413" s="51">
        <v>44064</v>
      </c>
      <c r="B413" t="s">
        <v>11</v>
      </c>
      <c r="C413" t="s">
        <v>154</v>
      </c>
      <c r="D413" s="2">
        <v>3</v>
      </c>
    </row>
    <row r="414" spans="1:4" x14ac:dyDescent="0.25">
      <c r="A414" s="51">
        <v>44064</v>
      </c>
      <c r="B414" t="s">
        <v>8</v>
      </c>
      <c r="C414" t="s">
        <v>249</v>
      </c>
      <c r="D414" s="2">
        <v>1</v>
      </c>
    </row>
    <row r="415" spans="1:4" x14ac:dyDescent="0.25">
      <c r="A415" s="51">
        <v>44064</v>
      </c>
      <c r="B415" t="s">
        <v>8</v>
      </c>
      <c r="C415" t="s">
        <v>68</v>
      </c>
      <c r="D415" s="2">
        <v>2</v>
      </c>
    </row>
    <row r="416" spans="1:4" x14ac:dyDescent="0.25">
      <c r="A416" s="51">
        <v>44064</v>
      </c>
      <c r="B416" t="s">
        <v>8</v>
      </c>
      <c r="C416" t="s">
        <v>152</v>
      </c>
      <c r="D416" s="2">
        <v>1</v>
      </c>
    </row>
    <row r="417" spans="1:4" x14ac:dyDescent="0.25">
      <c r="A417" s="51">
        <v>44064</v>
      </c>
      <c r="B417" t="s">
        <v>8</v>
      </c>
      <c r="C417" t="s">
        <v>8</v>
      </c>
      <c r="D417" s="2">
        <v>58</v>
      </c>
    </row>
    <row r="418" spans="1:4" x14ac:dyDescent="0.25">
      <c r="A418" s="51">
        <v>44064</v>
      </c>
      <c r="B418" t="s">
        <v>8</v>
      </c>
      <c r="C418" t="s">
        <v>31</v>
      </c>
      <c r="D418" s="2">
        <v>3</v>
      </c>
    </row>
    <row r="419" spans="1:4" x14ac:dyDescent="0.25">
      <c r="A419" s="51">
        <v>44064</v>
      </c>
      <c r="B419" t="s">
        <v>8</v>
      </c>
      <c r="C419" t="s">
        <v>122</v>
      </c>
      <c r="D419" s="2">
        <v>3</v>
      </c>
    </row>
    <row r="420" spans="1:4" x14ac:dyDescent="0.25">
      <c r="A420" s="51">
        <v>44064</v>
      </c>
      <c r="B420" t="s">
        <v>27</v>
      </c>
      <c r="C420" t="s">
        <v>151</v>
      </c>
      <c r="D420" s="2">
        <v>4</v>
      </c>
    </row>
    <row r="421" spans="1:4" x14ac:dyDescent="0.25">
      <c r="A421" s="51">
        <v>44065</v>
      </c>
      <c r="B421" t="s">
        <v>13</v>
      </c>
      <c r="C421" t="s">
        <v>13</v>
      </c>
      <c r="D421" s="2">
        <v>2</v>
      </c>
    </row>
    <row r="422" spans="1:4" x14ac:dyDescent="0.25">
      <c r="A422" s="51">
        <v>44065</v>
      </c>
      <c r="B422" t="s">
        <v>13</v>
      </c>
      <c r="C422" t="s">
        <v>153</v>
      </c>
      <c r="D422" s="2">
        <v>1</v>
      </c>
    </row>
    <row r="423" spans="1:4" x14ac:dyDescent="0.25">
      <c r="A423" s="51">
        <v>44065</v>
      </c>
      <c r="B423" t="s">
        <v>13</v>
      </c>
      <c r="C423" t="s">
        <v>241</v>
      </c>
      <c r="D423" s="2">
        <v>1</v>
      </c>
    </row>
    <row r="424" spans="1:4" x14ac:dyDescent="0.25">
      <c r="A424" s="51">
        <v>44065</v>
      </c>
      <c r="B424" t="s">
        <v>24</v>
      </c>
      <c r="C424" t="s">
        <v>23</v>
      </c>
      <c r="D424" s="2">
        <v>0</v>
      </c>
    </row>
    <row r="425" spans="1:4" x14ac:dyDescent="0.25">
      <c r="A425" s="51">
        <v>44065</v>
      </c>
      <c r="B425" t="s">
        <v>7</v>
      </c>
      <c r="C425" t="s">
        <v>7</v>
      </c>
      <c r="D425" s="2">
        <v>6</v>
      </c>
    </row>
    <row r="426" spans="1:4" x14ac:dyDescent="0.25">
      <c r="A426" s="51">
        <v>44065</v>
      </c>
      <c r="B426" t="s">
        <v>9</v>
      </c>
      <c r="C426" t="s">
        <v>9</v>
      </c>
      <c r="D426" s="2">
        <v>18</v>
      </c>
    </row>
    <row r="427" spans="1:4" x14ac:dyDescent="0.25">
      <c r="A427" s="51">
        <v>44065</v>
      </c>
      <c r="B427" t="s">
        <v>8</v>
      </c>
      <c r="C427" t="s">
        <v>249</v>
      </c>
      <c r="D427" s="2">
        <v>5</v>
      </c>
    </row>
    <row r="428" spans="1:4" x14ac:dyDescent="0.25">
      <c r="A428" s="51">
        <v>44065</v>
      </c>
      <c r="B428" t="s">
        <v>8</v>
      </c>
      <c r="C428" t="s">
        <v>68</v>
      </c>
      <c r="D428" s="2">
        <v>1</v>
      </c>
    </row>
    <row r="429" spans="1:4" x14ac:dyDescent="0.25">
      <c r="A429" s="51">
        <v>44065</v>
      </c>
      <c r="B429" t="s">
        <v>8</v>
      </c>
      <c r="C429" t="s">
        <v>144</v>
      </c>
      <c r="D429" s="2">
        <v>1</v>
      </c>
    </row>
    <row r="430" spans="1:4" x14ac:dyDescent="0.25">
      <c r="A430" s="51">
        <v>44065</v>
      </c>
      <c r="B430" t="s">
        <v>8</v>
      </c>
      <c r="C430" t="s">
        <v>8</v>
      </c>
      <c r="D430" s="2">
        <v>79</v>
      </c>
    </row>
    <row r="431" spans="1:4" x14ac:dyDescent="0.25">
      <c r="A431" s="51">
        <v>44065</v>
      </c>
      <c r="B431" t="s">
        <v>8</v>
      </c>
      <c r="C431" t="s">
        <v>31</v>
      </c>
      <c r="D431" s="2">
        <v>5</v>
      </c>
    </row>
    <row r="432" spans="1:4" x14ac:dyDescent="0.25">
      <c r="A432" s="51">
        <v>44065</v>
      </c>
      <c r="B432" t="s">
        <v>8</v>
      </c>
      <c r="C432" t="s">
        <v>122</v>
      </c>
      <c r="D432" s="2">
        <v>2</v>
      </c>
    </row>
    <row r="433" spans="1:6" x14ac:dyDescent="0.25">
      <c r="A433" s="51">
        <v>44065</v>
      </c>
      <c r="B433" t="s">
        <v>27</v>
      </c>
      <c r="C433" t="s">
        <v>151</v>
      </c>
      <c r="D433" s="2">
        <v>1</v>
      </c>
    </row>
    <row r="434" spans="1:6" x14ac:dyDescent="0.25">
      <c r="A434" s="51">
        <v>44065</v>
      </c>
      <c r="B434" t="s">
        <v>27</v>
      </c>
      <c r="C434" t="s">
        <v>44</v>
      </c>
      <c r="D434" s="2">
        <v>1</v>
      </c>
    </row>
    <row r="435" spans="1:6" x14ac:dyDescent="0.25">
      <c r="A435" s="51">
        <v>44065</v>
      </c>
      <c r="B435" t="s">
        <v>52</v>
      </c>
      <c r="C435" t="s">
        <v>52</v>
      </c>
      <c r="D435" s="2">
        <v>8</v>
      </c>
    </row>
    <row r="436" spans="1:6" x14ac:dyDescent="0.25">
      <c r="A436" s="51">
        <v>44066</v>
      </c>
      <c r="B436" t="s">
        <v>20</v>
      </c>
      <c r="C436" t="s">
        <v>20</v>
      </c>
      <c r="D436" s="2">
        <v>8</v>
      </c>
    </row>
    <row r="437" spans="1:6" x14ac:dyDescent="0.25">
      <c r="A437" s="51">
        <v>44066</v>
      </c>
      <c r="B437" t="s">
        <v>13</v>
      </c>
      <c r="C437" t="s">
        <v>13</v>
      </c>
      <c r="D437" s="2">
        <v>1</v>
      </c>
    </row>
    <row r="438" spans="1:6" x14ac:dyDescent="0.25">
      <c r="A438" s="51">
        <v>44066</v>
      </c>
      <c r="B438" t="s">
        <v>13</v>
      </c>
      <c r="C438" t="s">
        <v>244</v>
      </c>
      <c r="D438" s="2">
        <v>0</v>
      </c>
    </row>
    <row r="439" spans="1:6" x14ac:dyDescent="0.25">
      <c r="A439" s="51">
        <v>44066</v>
      </c>
      <c r="B439" t="s">
        <v>24</v>
      </c>
      <c r="C439" t="s">
        <v>23</v>
      </c>
      <c r="D439" s="2">
        <v>3</v>
      </c>
    </row>
    <row r="440" spans="1:6" x14ac:dyDescent="0.25">
      <c r="A440" s="51">
        <v>44066</v>
      </c>
      <c r="B440" t="s">
        <v>9</v>
      </c>
      <c r="C440" t="s">
        <v>9</v>
      </c>
      <c r="D440" s="2">
        <v>32</v>
      </c>
    </row>
    <row r="441" spans="1:6" x14ac:dyDescent="0.25">
      <c r="A441" s="51">
        <v>44066</v>
      </c>
      <c r="B441" t="s">
        <v>15</v>
      </c>
      <c r="C441" t="s">
        <v>119</v>
      </c>
      <c r="D441" s="2">
        <v>3</v>
      </c>
    </row>
    <row r="442" spans="1:6" x14ac:dyDescent="0.25">
      <c r="A442" s="51">
        <v>44066</v>
      </c>
      <c r="B442" t="s">
        <v>12</v>
      </c>
      <c r="C442" t="s">
        <v>12</v>
      </c>
      <c r="D442" s="2">
        <v>3</v>
      </c>
    </row>
    <row r="443" spans="1:6" x14ac:dyDescent="0.25">
      <c r="A443" s="51">
        <v>44066</v>
      </c>
      <c r="B443" t="s">
        <v>8</v>
      </c>
      <c r="C443" t="s">
        <v>83</v>
      </c>
      <c r="D443" s="2">
        <v>0</v>
      </c>
    </row>
    <row r="444" spans="1:6" x14ac:dyDescent="0.25">
      <c r="A444" s="51">
        <v>44066</v>
      </c>
      <c r="B444" t="s">
        <v>8</v>
      </c>
      <c r="C444" t="s">
        <v>249</v>
      </c>
      <c r="D444" s="2">
        <v>1</v>
      </c>
    </row>
    <row r="445" spans="1:6" x14ac:dyDescent="0.25">
      <c r="A445" s="51">
        <v>44066</v>
      </c>
      <c r="B445" t="s">
        <v>8</v>
      </c>
      <c r="C445" t="s">
        <v>152</v>
      </c>
      <c r="D445" s="2">
        <v>3</v>
      </c>
    </row>
    <row r="446" spans="1:6" x14ac:dyDescent="0.25">
      <c r="A446" s="51">
        <v>44066</v>
      </c>
      <c r="B446" t="s">
        <v>8</v>
      </c>
      <c r="C446" t="s">
        <v>8</v>
      </c>
      <c r="D446" s="2">
        <v>75</v>
      </c>
    </row>
    <row r="447" spans="1:6" x14ac:dyDescent="0.25">
      <c r="A447" s="51">
        <v>44066</v>
      </c>
      <c r="B447" t="s">
        <v>51</v>
      </c>
      <c r="C447" t="s">
        <v>251</v>
      </c>
      <c r="D447" s="2">
        <v>1</v>
      </c>
    </row>
    <row r="448" spans="1:6" x14ac:dyDescent="0.25">
      <c r="A448" s="51">
        <v>44066</v>
      </c>
      <c r="B448" t="s">
        <v>27</v>
      </c>
      <c r="C448" t="s">
        <v>151</v>
      </c>
      <c r="D448" s="2">
        <v>3</v>
      </c>
      <c r="F448" s="137"/>
    </row>
    <row r="449" spans="1:4" x14ac:dyDescent="0.25">
      <c r="A449" s="51">
        <v>44066</v>
      </c>
      <c r="B449" t="s">
        <v>10</v>
      </c>
      <c r="C449" t="s">
        <v>10</v>
      </c>
      <c r="D449" s="2">
        <v>3</v>
      </c>
    </row>
    <row r="450" spans="1:4" x14ac:dyDescent="0.25">
      <c r="A450" s="51">
        <v>44067</v>
      </c>
      <c r="B450" t="s">
        <v>20</v>
      </c>
      <c r="C450" t="s">
        <v>20</v>
      </c>
      <c r="D450" s="2">
        <v>5</v>
      </c>
    </row>
    <row r="451" spans="1:4" x14ac:dyDescent="0.25">
      <c r="A451" s="51">
        <v>44067</v>
      </c>
      <c r="B451" t="s">
        <v>13</v>
      </c>
      <c r="C451" t="s">
        <v>244</v>
      </c>
      <c r="D451" s="2">
        <v>2</v>
      </c>
    </row>
    <row r="452" spans="1:4" x14ac:dyDescent="0.25">
      <c r="A452" s="51">
        <v>44067</v>
      </c>
      <c r="B452" t="s">
        <v>24</v>
      </c>
      <c r="C452" t="s">
        <v>23</v>
      </c>
      <c r="D452" s="2">
        <v>1</v>
      </c>
    </row>
    <row r="453" spans="1:4" x14ac:dyDescent="0.25">
      <c r="A453" s="51">
        <v>44067</v>
      </c>
      <c r="B453" t="s">
        <v>48</v>
      </c>
      <c r="C453" t="s">
        <v>48</v>
      </c>
      <c r="D453" s="2">
        <v>0</v>
      </c>
    </row>
    <row r="454" spans="1:4" x14ac:dyDescent="0.25">
      <c r="A454" s="51">
        <v>44067</v>
      </c>
      <c r="B454" t="s">
        <v>7</v>
      </c>
      <c r="C454" t="s">
        <v>7</v>
      </c>
      <c r="D454" s="2">
        <v>1</v>
      </c>
    </row>
    <row r="455" spans="1:4" x14ac:dyDescent="0.25">
      <c r="A455" s="51">
        <v>44067</v>
      </c>
      <c r="B455" t="s">
        <v>11</v>
      </c>
      <c r="C455" t="s">
        <v>154</v>
      </c>
      <c r="D455" s="2">
        <v>1</v>
      </c>
    </row>
    <row r="456" spans="1:4" x14ac:dyDescent="0.25">
      <c r="A456" s="51">
        <v>44067</v>
      </c>
      <c r="B456" t="s">
        <v>8</v>
      </c>
      <c r="C456" t="s">
        <v>249</v>
      </c>
      <c r="D456" s="2">
        <v>4</v>
      </c>
    </row>
    <row r="457" spans="1:4" x14ac:dyDescent="0.25">
      <c r="A457" s="51">
        <v>44067</v>
      </c>
      <c r="B457" t="s">
        <v>8</v>
      </c>
      <c r="C457" t="s">
        <v>68</v>
      </c>
      <c r="D457" s="2">
        <v>2</v>
      </c>
    </row>
    <row r="458" spans="1:4" x14ac:dyDescent="0.25">
      <c r="A458" s="51">
        <v>44067</v>
      </c>
      <c r="B458" t="s">
        <v>8</v>
      </c>
      <c r="C458" t="s">
        <v>155</v>
      </c>
      <c r="D458" s="2">
        <v>2</v>
      </c>
    </row>
    <row r="459" spans="1:4" x14ac:dyDescent="0.25">
      <c r="A459" s="51">
        <v>44067</v>
      </c>
      <c r="B459" t="s">
        <v>8</v>
      </c>
      <c r="C459" t="s">
        <v>152</v>
      </c>
      <c r="D459" s="2">
        <v>1</v>
      </c>
    </row>
    <row r="460" spans="1:4" x14ac:dyDescent="0.25">
      <c r="A460" s="51">
        <v>44067</v>
      </c>
      <c r="B460" t="s">
        <v>8</v>
      </c>
      <c r="C460" t="s">
        <v>41</v>
      </c>
      <c r="D460" s="2">
        <v>3</v>
      </c>
    </row>
    <row r="461" spans="1:4" x14ac:dyDescent="0.25">
      <c r="A461" s="51">
        <v>44067</v>
      </c>
      <c r="B461" t="s">
        <v>8</v>
      </c>
      <c r="C461" t="s">
        <v>8</v>
      </c>
      <c r="D461" s="2">
        <v>85</v>
      </c>
    </row>
    <row r="462" spans="1:4" x14ac:dyDescent="0.25">
      <c r="A462" s="51">
        <v>44067</v>
      </c>
      <c r="B462" t="s">
        <v>8</v>
      </c>
      <c r="C462" t="s">
        <v>122</v>
      </c>
      <c r="D462" s="2">
        <v>2</v>
      </c>
    </row>
    <row r="463" spans="1:4" x14ac:dyDescent="0.25">
      <c r="A463" s="51">
        <v>44067</v>
      </c>
      <c r="B463" t="s">
        <v>52</v>
      </c>
      <c r="C463" t="s">
        <v>52</v>
      </c>
      <c r="D463" s="2">
        <v>8</v>
      </c>
    </row>
    <row r="464" spans="1:4" x14ac:dyDescent="0.25">
      <c r="A464" s="51">
        <v>44067</v>
      </c>
      <c r="B464" t="s">
        <v>10</v>
      </c>
      <c r="C464" t="s">
        <v>10</v>
      </c>
      <c r="D464" s="2">
        <v>1</v>
      </c>
    </row>
    <row r="465" spans="1:4" x14ac:dyDescent="0.25">
      <c r="A465" s="51">
        <v>44068</v>
      </c>
      <c r="B465" t="s">
        <v>13</v>
      </c>
      <c r="C465" t="s">
        <v>105</v>
      </c>
      <c r="D465" s="2">
        <v>1</v>
      </c>
    </row>
    <row r="466" spans="1:4" x14ac:dyDescent="0.25">
      <c r="A466" s="51">
        <v>44068</v>
      </c>
      <c r="B466" t="s">
        <v>13</v>
      </c>
      <c r="C466" t="s">
        <v>13</v>
      </c>
      <c r="D466" s="2">
        <v>1</v>
      </c>
    </row>
    <row r="467" spans="1:4" x14ac:dyDescent="0.25">
      <c r="A467" s="51">
        <v>44068</v>
      </c>
      <c r="B467" t="s">
        <v>7</v>
      </c>
      <c r="C467" t="s">
        <v>7</v>
      </c>
      <c r="D467" s="2">
        <v>2</v>
      </c>
    </row>
    <row r="468" spans="1:4" x14ac:dyDescent="0.25">
      <c r="A468" s="51">
        <v>44068</v>
      </c>
      <c r="B468" t="s">
        <v>9</v>
      </c>
      <c r="C468" t="s">
        <v>9</v>
      </c>
      <c r="D468" s="2">
        <v>37</v>
      </c>
    </row>
    <row r="469" spans="1:4" x14ac:dyDescent="0.25">
      <c r="A469" s="51">
        <v>44068</v>
      </c>
      <c r="B469" t="s">
        <v>9</v>
      </c>
      <c r="C469" t="s">
        <v>17</v>
      </c>
      <c r="D469" s="2">
        <v>4</v>
      </c>
    </row>
    <row r="470" spans="1:4" x14ac:dyDescent="0.25">
      <c r="A470" s="51">
        <v>44068</v>
      </c>
      <c r="B470" t="s">
        <v>9</v>
      </c>
      <c r="C470" t="s">
        <v>161</v>
      </c>
      <c r="D470" s="2">
        <v>2</v>
      </c>
    </row>
    <row r="471" spans="1:4" x14ac:dyDescent="0.25">
      <c r="A471" s="51">
        <v>44068</v>
      </c>
      <c r="B471" t="s">
        <v>9</v>
      </c>
      <c r="C471" t="s">
        <v>156</v>
      </c>
      <c r="D471" s="2">
        <v>1</v>
      </c>
    </row>
    <row r="472" spans="1:4" x14ac:dyDescent="0.25">
      <c r="A472" s="51">
        <v>44068</v>
      </c>
      <c r="B472" t="s">
        <v>15</v>
      </c>
      <c r="C472" t="s">
        <v>119</v>
      </c>
      <c r="D472" s="2">
        <v>4</v>
      </c>
    </row>
    <row r="473" spans="1:4" x14ac:dyDescent="0.25">
      <c r="A473" s="51">
        <v>44068</v>
      </c>
      <c r="B473" t="s">
        <v>11</v>
      </c>
      <c r="C473" t="s">
        <v>154</v>
      </c>
      <c r="D473" s="2">
        <v>5</v>
      </c>
    </row>
    <row r="474" spans="1:4" x14ac:dyDescent="0.25">
      <c r="A474" s="51">
        <v>44068</v>
      </c>
      <c r="B474" t="s">
        <v>8</v>
      </c>
      <c r="C474" t="s">
        <v>249</v>
      </c>
      <c r="D474" s="2">
        <v>3</v>
      </c>
    </row>
    <row r="475" spans="1:4" x14ac:dyDescent="0.25">
      <c r="A475" s="51">
        <v>44068</v>
      </c>
      <c r="B475" t="s">
        <v>8</v>
      </c>
      <c r="C475" t="s">
        <v>8</v>
      </c>
      <c r="D475" s="2">
        <v>43</v>
      </c>
    </row>
    <row r="476" spans="1:4" x14ac:dyDescent="0.25">
      <c r="A476" s="51">
        <v>44068</v>
      </c>
      <c r="B476" t="s">
        <v>8</v>
      </c>
      <c r="C476" t="s">
        <v>31</v>
      </c>
      <c r="D476" s="2">
        <v>2</v>
      </c>
    </row>
    <row r="477" spans="1:4" x14ac:dyDescent="0.25">
      <c r="A477" s="51">
        <v>44068</v>
      </c>
      <c r="B477" t="s">
        <v>8</v>
      </c>
      <c r="C477" t="s">
        <v>141</v>
      </c>
      <c r="D477" s="2">
        <v>2</v>
      </c>
    </row>
    <row r="478" spans="1:4" x14ac:dyDescent="0.25">
      <c r="A478" s="51">
        <v>44068</v>
      </c>
      <c r="B478" t="s">
        <v>8</v>
      </c>
      <c r="C478" t="s">
        <v>90</v>
      </c>
      <c r="D478" s="2">
        <v>0</v>
      </c>
    </row>
    <row r="479" spans="1:4" x14ac:dyDescent="0.25">
      <c r="A479" s="51">
        <v>44068</v>
      </c>
      <c r="B479" t="s">
        <v>8</v>
      </c>
      <c r="C479" t="s">
        <v>122</v>
      </c>
      <c r="D479" s="2">
        <v>2</v>
      </c>
    </row>
    <row r="480" spans="1:4" x14ac:dyDescent="0.25">
      <c r="A480" s="51">
        <v>44068</v>
      </c>
      <c r="B480" t="s">
        <v>51</v>
      </c>
      <c r="C480" t="s">
        <v>251</v>
      </c>
      <c r="D480" s="2">
        <v>1</v>
      </c>
    </row>
    <row r="481" spans="1:4" x14ac:dyDescent="0.25">
      <c r="A481" s="51">
        <v>44068</v>
      </c>
      <c r="B481" t="s">
        <v>10</v>
      </c>
      <c r="C481" t="s">
        <v>10</v>
      </c>
      <c r="D481" s="2">
        <v>3</v>
      </c>
    </row>
    <row r="482" spans="1:4" x14ac:dyDescent="0.25">
      <c r="A482" s="51">
        <v>44069</v>
      </c>
      <c r="B482" t="s">
        <v>20</v>
      </c>
      <c r="C482" t="s">
        <v>20</v>
      </c>
      <c r="D482" s="2">
        <v>1</v>
      </c>
    </row>
    <row r="483" spans="1:4" x14ac:dyDescent="0.25">
      <c r="A483" s="51">
        <v>44069</v>
      </c>
      <c r="B483" t="s">
        <v>13</v>
      </c>
      <c r="C483" t="s">
        <v>13</v>
      </c>
      <c r="D483" s="2">
        <v>3</v>
      </c>
    </row>
    <row r="484" spans="1:4" x14ac:dyDescent="0.25">
      <c r="A484" s="51">
        <v>44069</v>
      </c>
      <c r="B484" t="s">
        <v>48</v>
      </c>
      <c r="C484" t="s">
        <v>48</v>
      </c>
      <c r="D484" s="2">
        <v>0</v>
      </c>
    </row>
    <row r="485" spans="1:4" x14ac:dyDescent="0.25">
      <c r="A485" s="51">
        <v>44069</v>
      </c>
      <c r="B485" t="s">
        <v>9</v>
      </c>
      <c r="C485" t="s">
        <v>9</v>
      </c>
      <c r="D485" s="2">
        <v>26</v>
      </c>
    </row>
    <row r="486" spans="1:4" x14ac:dyDescent="0.25">
      <c r="A486" s="51">
        <v>44069</v>
      </c>
      <c r="B486" t="s">
        <v>12</v>
      </c>
      <c r="C486" t="s">
        <v>162</v>
      </c>
      <c r="D486" s="2">
        <v>1</v>
      </c>
    </row>
    <row r="487" spans="1:4" x14ac:dyDescent="0.25">
      <c r="A487" s="51">
        <v>44069</v>
      </c>
      <c r="B487" t="s">
        <v>12</v>
      </c>
      <c r="C487" t="s">
        <v>12</v>
      </c>
      <c r="D487" s="2">
        <v>1</v>
      </c>
    </row>
    <row r="488" spans="1:4" x14ac:dyDescent="0.25">
      <c r="A488" s="51">
        <v>44069</v>
      </c>
      <c r="B488" t="s">
        <v>8</v>
      </c>
      <c r="C488" t="s">
        <v>249</v>
      </c>
      <c r="D488" s="2">
        <v>4</v>
      </c>
    </row>
    <row r="489" spans="1:4" x14ac:dyDescent="0.25">
      <c r="A489" s="51">
        <v>44069</v>
      </c>
      <c r="B489" t="s">
        <v>8</v>
      </c>
      <c r="C489" t="s">
        <v>68</v>
      </c>
      <c r="D489" s="2">
        <v>2</v>
      </c>
    </row>
    <row r="490" spans="1:4" x14ac:dyDescent="0.25">
      <c r="A490" s="51">
        <v>44069</v>
      </c>
      <c r="B490" t="s">
        <v>8</v>
      </c>
      <c r="C490" t="s">
        <v>152</v>
      </c>
      <c r="D490" s="2">
        <v>1</v>
      </c>
    </row>
    <row r="491" spans="1:4" x14ac:dyDescent="0.25">
      <c r="A491" s="51">
        <v>44069</v>
      </c>
      <c r="B491" t="s">
        <v>8</v>
      </c>
      <c r="C491" t="s">
        <v>144</v>
      </c>
      <c r="D491" s="2">
        <v>1</v>
      </c>
    </row>
    <row r="492" spans="1:4" x14ac:dyDescent="0.25">
      <c r="A492" s="51">
        <v>44069</v>
      </c>
      <c r="B492" t="s">
        <v>8</v>
      </c>
      <c r="C492" t="s">
        <v>41</v>
      </c>
      <c r="D492" s="2">
        <v>1</v>
      </c>
    </row>
    <row r="493" spans="1:4" x14ac:dyDescent="0.25">
      <c r="A493" s="51">
        <v>44069</v>
      </c>
      <c r="B493" t="s">
        <v>8</v>
      </c>
      <c r="C493" t="s">
        <v>8</v>
      </c>
      <c r="D493" s="2">
        <v>48</v>
      </c>
    </row>
    <row r="494" spans="1:4" x14ac:dyDescent="0.25">
      <c r="A494" s="51">
        <v>44069</v>
      </c>
      <c r="B494" t="s">
        <v>51</v>
      </c>
      <c r="C494" t="s">
        <v>251</v>
      </c>
      <c r="D494" s="2">
        <v>1</v>
      </c>
    </row>
    <row r="495" spans="1:4" x14ac:dyDescent="0.25">
      <c r="A495" s="51">
        <v>44069</v>
      </c>
      <c r="B495" t="s">
        <v>27</v>
      </c>
      <c r="C495" t="s">
        <v>151</v>
      </c>
      <c r="D495" s="2">
        <v>1</v>
      </c>
    </row>
    <row r="496" spans="1:4" x14ac:dyDescent="0.25">
      <c r="A496" s="51">
        <v>44069</v>
      </c>
      <c r="B496" t="s">
        <v>27</v>
      </c>
      <c r="C496" t="s">
        <v>44</v>
      </c>
      <c r="D496" s="2">
        <v>2</v>
      </c>
    </row>
    <row r="497" spans="1:4" x14ac:dyDescent="0.25">
      <c r="A497" s="51">
        <v>44069</v>
      </c>
      <c r="B497" t="s">
        <v>52</v>
      </c>
      <c r="C497" t="s">
        <v>52</v>
      </c>
      <c r="D497" s="2">
        <v>1</v>
      </c>
    </row>
    <row r="498" spans="1:4" x14ac:dyDescent="0.25">
      <c r="A498" s="51">
        <v>44069</v>
      </c>
      <c r="B498" t="s">
        <v>10</v>
      </c>
      <c r="C498" t="s">
        <v>10</v>
      </c>
      <c r="D498" s="2">
        <v>3</v>
      </c>
    </row>
    <row r="499" spans="1:4" x14ac:dyDescent="0.25">
      <c r="A499" s="51">
        <v>44070</v>
      </c>
      <c r="B499" t="s">
        <v>13</v>
      </c>
      <c r="C499" t="s">
        <v>105</v>
      </c>
      <c r="D499" s="2">
        <v>1</v>
      </c>
    </row>
    <row r="500" spans="1:4" x14ac:dyDescent="0.25">
      <c r="A500" s="51">
        <v>44070</v>
      </c>
      <c r="B500" t="s">
        <v>13</v>
      </c>
      <c r="C500" t="s">
        <v>13</v>
      </c>
      <c r="D500" s="2">
        <v>4</v>
      </c>
    </row>
    <row r="501" spans="1:4" x14ac:dyDescent="0.25">
      <c r="A501" s="51">
        <v>44070</v>
      </c>
      <c r="B501" t="s">
        <v>13</v>
      </c>
      <c r="C501" t="s">
        <v>244</v>
      </c>
      <c r="D501" s="2">
        <v>2</v>
      </c>
    </row>
    <row r="502" spans="1:4" x14ac:dyDescent="0.25">
      <c r="A502" s="51">
        <v>44070</v>
      </c>
      <c r="B502" t="s">
        <v>7</v>
      </c>
      <c r="C502" t="s">
        <v>7</v>
      </c>
      <c r="D502" s="2">
        <v>1</v>
      </c>
    </row>
    <row r="503" spans="1:4" x14ac:dyDescent="0.25">
      <c r="A503" s="51">
        <v>44070</v>
      </c>
      <c r="B503" t="s">
        <v>9</v>
      </c>
      <c r="C503" t="s">
        <v>9</v>
      </c>
      <c r="D503" s="2">
        <v>33</v>
      </c>
    </row>
    <row r="504" spans="1:4" x14ac:dyDescent="0.25">
      <c r="A504" s="51">
        <v>44070</v>
      </c>
      <c r="B504" t="s">
        <v>9</v>
      </c>
      <c r="C504" t="s">
        <v>17</v>
      </c>
      <c r="D504" s="2">
        <v>3</v>
      </c>
    </row>
    <row r="505" spans="1:4" x14ac:dyDescent="0.25">
      <c r="A505" s="51">
        <v>44070</v>
      </c>
      <c r="B505" t="s">
        <v>15</v>
      </c>
      <c r="C505" t="s">
        <v>119</v>
      </c>
      <c r="D505" s="2">
        <v>5</v>
      </c>
    </row>
    <row r="506" spans="1:4" x14ac:dyDescent="0.25">
      <c r="A506" s="51">
        <v>44070</v>
      </c>
      <c r="B506" t="s">
        <v>11</v>
      </c>
      <c r="C506" t="s">
        <v>11</v>
      </c>
      <c r="D506" s="2">
        <v>2</v>
      </c>
    </row>
    <row r="507" spans="1:4" x14ac:dyDescent="0.25">
      <c r="A507" s="51">
        <v>44070</v>
      </c>
      <c r="B507" t="s">
        <v>11</v>
      </c>
      <c r="C507" t="s">
        <v>145</v>
      </c>
      <c r="D507" s="2">
        <v>1</v>
      </c>
    </row>
    <row r="508" spans="1:4" x14ac:dyDescent="0.25">
      <c r="A508" s="51">
        <v>44070</v>
      </c>
      <c r="B508" t="s">
        <v>8</v>
      </c>
      <c r="C508" t="s">
        <v>68</v>
      </c>
      <c r="D508" s="2">
        <v>1</v>
      </c>
    </row>
    <row r="509" spans="1:4" x14ac:dyDescent="0.25">
      <c r="A509" s="51">
        <v>44070</v>
      </c>
      <c r="B509" t="s">
        <v>8</v>
      </c>
      <c r="C509" t="s">
        <v>152</v>
      </c>
      <c r="D509" s="2">
        <v>1</v>
      </c>
    </row>
    <row r="510" spans="1:4" x14ac:dyDescent="0.25">
      <c r="A510" s="51">
        <v>44070</v>
      </c>
      <c r="B510" t="s">
        <v>8</v>
      </c>
      <c r="C510" t="s">
        <v>41</v>
      </c>
      <c r="D510" s="2">
        <v>1</v>
      </c>
    </row>
    <row r="511" spans="1:4" x14ac:dyDescent="0.25">
      <c r="A511" s="51">
        <v>44070</v>
      </c>
      <c r="B511" t="s">
        <v>8</v>
      </c>
      <c r="C511" t="s">
        <v>8</v>
      </c>
      <c r="D511" s="2">
        <v>103</v>
      </c>
    </row>
    <row r="512" spans="1:4" x14ac:dyDescent="0.25">
      <c r="A512" s="51">
        <v>44070</v>
      </c>
      <c r="B512" t="s">
        <v>8</v>
      </c>
      <c r="C512" t="s">
        <v>31</v>
      </c>
      <c r="D512" s="2">
        <v>1</v>
      </c>
    </row>
    <row r="513" spans="1:6" x14ac:dyDescent="0.25">
      <c r="A513" s="51">
        <v>44070</v>
      </c>
      <c r="B513" t="s">
        <v>8</v>
      </c>
      <c r="C513" t="s">
        <v>122</v>
      </c>
      <c r="D513" s="2">
        <v>4</v>
      </c>
    </row>
    <row r="514" spans="1:6" x14ac:dyDescent="0.25">
      <c r="A514" s="51">
        <v>44070</v>
      </c>
      <c r="B514" t="s">
        <v>27</v>
      </c>
      <c r="C514" t="s">
        <v>44</v>
      </c>
      <c r="D514" s="2">
        <v>1</v>
      </c>
      <c r="F514" s="144"/>
    </row>
    <row r="515" spans="1:6" x14ac:dyDescent="0.25">
      <c r="A515" s="51">
        <v>44070</v>
      </c>
      <c r="B515" t="s">
        <v>52</v>
      </c>
      <c r="C515" t="s">
        <v>52</v>
      </c>
      <c r="D515" s="2">
        <v>1</v>
      </c>
    </row>
    <row r="516" spans="1:6" x14ac:dyDescent="0.25">
      <c r="A516" s="51">
        <v>44070</v>
      </c>
      <c r="B516" t="s">
        <v>10</v>
      </c>
      <c r="C516" t="s">
        <v>10</v>
      </c>
      <c r="D516" s="2">
        <v>2</v>
      </c>
    </row>
    <row r="517" spans="1:6" x14ac:dyDescent="0.25">
      <c r="A517" s="51">
        <v>44071</v>
      </c>
      <c r="B517" t="s">
        <v>20</v>
      </c>
      <c r="C517" t="s">
        <v>20</v>
      </c>
      <c r="D517" s="2">
        <v>0</v>
      </c>
    </row>
    <row r="518" spans="1:6" x14ac:dyDescent="0.25">
      <c r="A518" s="51">
        <v>44071</v>
      </c>
      <c r="B518" t="s">
        <v>24</v>
      </c>
      <c r="C518" t="s">
        <v>23</v>
      </c>
      <c r="D518" s="2">
        <v>1</v>
      </c>
    </row>
    <row r="519" spans="1:6" x14ac:dyDescent="0.25">
      <c r="A519" s="51">
        <v>44071</v>
      </c>
      <c r="B519" t="s">
        <v>7</v>
      </c>
      <c r="C519" t="s">
        <v>7</v>
      </c>
      <c r="D519" s="2">
        <v>1</v>
      </c>
    </row>
    <row r="520" spans="1:6" x14ac:dyDescent="0.25">
      <c r="A520" s="51">
        <v>44071</v>
      </c>
      <c r="B520" t="s">
        <v>9</v>
      </c>
      <c r="C520" t="s">
        <v>9</v>
      </c>
      <c r="D520" s="2">
        <v>26</v>
      </c>
    </row>
    <row r="521" spans="1:6" x14ac:dyDescent="0.25">
      <c r="A521" s="51">
        <v>44071</v>
      </c>
      <c r="B521" t="s">
        <v>15</v>
      </c>
      <c r="C521" t="s">
        <v>119</v>
      </c>
      <c r="D521" s="2">
        <v>2</v>
      </c>
    </row>
    <row r="522" spans="1:6" x14ac:dyDescent="0.25">
      <c r="A522" s="51">
        <v>44071</v>
      </c>
      <c r="B522" t="s">
        <v>12</v>
      </c>
      <c r="C522" t="s">
        <v>12</v>
      </c>
      <c r="D522" s="2">
        <v>1</v>
      </c>
    </row>
    <row r="523" spans="1:6" x14ac:dyDescent="0.25">
      <c r="A523" s="51">
        <v>44071</v>
      </c>
      <c r="B523" t="s">
        <v>8</v>
      </c>
      <c r="C523" t="s">
        <v>249</v>
      </c>
      <c r="D523" s="2">
        <v>2</v>
      </c>
    </row>
    <row r="524" spans="1:6" x14ac:dyDescent="0.25">
      <c r="A524" s="51">
        <v>44071</v>
      </c>
      <c r="B524" t="s">
        <v>8</v>
      </c>
      <c r="C524" t="s">
        <v>152</v>
      </c>
      <c r="D524" s="2">
        <v>3</v>
      </c>
    </row>
    <row r="525" spans="1:6" x14ac:dyDescent="0.25">
      <c r="A525" s="51">
        <v>44071</v>
      </c>
      <c r="B525" t="s">
        <v>8</v>
      </c>
      <c r="C525" t="s">
        <v>41</v>
      </c>
      <c r="D525" s="2">
        <v>2</v>
      </c>
    </row>
    <row r="526" spans="1:6" x14ac:dyDescent="0.25">
      <c r="A526" s="51">
        <v>44071</v>
      </c>
      <c r="B526" t="s">
        <v>8</v>
      </c>
      <c r="C526" t="s">
        <v>8</v>
      </c>
      <c r="D526" s="2">
        <v>70</v>
      </c>
      <c r="E526" s="78"/>
    </row>
    <row r="527" spans="1:6" x14ac:dyDescent="0.25">
      <c r="A527" s="51">
        <v>44071</v>
      </c>
      <c r="B527" t="s">
        <v>8</v>
      </c>
      <c r="C527" t="s">
        <v>201</v>
      </c>
      <c r="D527" s="2">
        <v>1</v>
      </c>
    </row>
    <row r="528" spans="1:6" x14ac:dyDescent="0.25">
      <c r="A528" s="51">
        <v>44071</v>
      </c>
      <c r="B528" t="s">
        <v>8</v>
      </c>
      <c r="C528" t="s">
        <v>122</v>
      </c>
      <c r="D528" s="2">
        <v>5</v>
      </c>
    </row>
    <row r="529" spans="1:4" x14ac:dyDescent="0.25">
      <c r="A529" s="51">
        <v>44071</v>
      </c>
      <c r="B529" t="s">
        <v>27</v>
      </c>
      <c r="C529" t="s">
        <v>44</v>
      </c>
      <c r="D529" s="2">
        <v>3</v>
      </c>
    </row>
    <row r="530" spans="1:4" x14ac:dyDescent="0.25">
      <c r="A530" s="51">
        <v>44071</v>
      </c>
      <c r="B530" t="s">
        <v>52</v>
      </c>
      <c r="C530" t="s">
        <v>52</v>
      </c>
      <c r="D530" s="2">
        <v>2</v>
      </c>
    </row>
    <row r="531" spans="1:4" x14ac:dyDescent="0.25">
      <c r="A531" s="51">
        <v>44072</v>
      </c>
      <c r="B531" t="s">
        <v>14</v>
      </c>
      <c r="C531" t="s">
        <v>16</v>
      </c>
      <c r="D531" s="2">
        <v>2</v>
      </c>
    </row>
    <row r="532" spans="1:4" x14ac:dyDescent="0.25">
      <c r="A532" s="51">
        <v>44072</v>
      </c>
      <c r="B532" t="s">
        <v>13</v>
      </c>
      <c r="C532" t="s">
        <v>105</v>
      </c>
      <c r="D532" s="2">
        <v>1</v>
      </c>
    </row>
    <row r="533" spans="1:4" x14ac:dyDescent="0.25">
      <c r="A533" s="51">
        <v>44072</v>
      </c>
      <c r="B533" t="s">
        <v>13</v>
      </c>
      <c r="C533" t="s">
        <v>13</v>
      </c>
      <c r="D533" s="2">
        <v>3</v>
      </c>
    </row>
    <row r="534" spans="1:4" x14ac:dyDescent="0.25">
      <c r="A534" s="51">
        <v>44072</v>
      </c>
      <c r="B534" t="s">
        <v>13</v>
      </c>
      <c r="C534" t="s">
        <v>149</v>
      </c>
      <c r="D534" s="2">
        <v>2</v>
      </c>
    </row>
    <row r="535" spans="1:4" x14ac:dyDescent="0.25">
      <c r="A535" s="51">
        <v>44072</v>
      </c>
      <c r="B535" t="s">
        <v>24</v>
      </c>
      <c r="C535" t="s">
        <v>209</v>
      </c>
      <c r="D535" s="2">
        <v>1</v>
      </c>
    </row>
    <row r="536" spans="1:4" x14ac:dyDescent="0.25">
      <c r="A536" s="51">
        <v>44072</v>
      </c>
      <c r="B536" t="s">
        <v>9</v>
      </c>
      <c r="C536" t="s">
        <v>9</v>
      </c>
      <c r="D536" s="2">
        <v>38</v>
      </c>
    </row>
    <row r="537" spans="1:4" x14ac:dyDescent="0.25">
      <c r="A537" s="51">
        <v>44072</v>
      </c>
      <c r="B537" t="s">
        <v>9</v>
      </c>
      <c r="C537" t="s">
        <v>161</v>
      </c>
      <c r="D537" s="2">
        <v>1</v>
      </c>
    </row>
    <row r="538" spans="1:4" x14ac:dyDescent="0.25">
      <c r="A538" s="51">
        <v>44072</v>
      </c>
      <c r="B538" t="s">
        <v>9</v>
      </c>
      <c r="C538" t="s">
        <v>156</v>
      </c>
      <c r="D538" s="2">
        <v>1</v>
      </c>
    </row>
    <row r="539" spans="1:4" x14ac:dyDescent="0.25">
      <c r="A539" s="51">
        <v>44072</v>
      </c>
      <c r="B539" t="s">
        <v>12</v>
      </c>
      <c r="C539" t="s">
        <v>12</v>
      </c>
      <c r="D539" s="2">
        <v>2</v>
      </c>
    </row>
    <row r="540" spans="1:4" x14ac:dyDescent="0.25">
      <c r="A540" s="51">
        <v>44072</v>
      </c>
      <c r="B540" t="s">
        <v>8</v>
      </c>
      <c r="C540" t="s">
        <v>249</v>
      </c>
      <c r="D540" s="2">
        <v>1</v>
      </c>
    </row>
    <row r="541" spans="1:4" x14ac:dyDescent="0.25">
      <c r="A541" s="51">
        <v>44072</v>
      </c>
      <c r="B541" t="s">
        <v>8</v>
      </c>
      <c r="C541" t="s">
        <v>8</v>
      </c>
      <c r="D541" s="2">
        <v>91</v>
      </c>
    </row>
    <row r="542" spans="1:4" x14ac:dyDescent="0.25">
      <c r="A542" s="51">
        <v>44072</v>
      </c>
      <c r="B542" t="s">
        <v>8</v>
      </c>
      <c r="C542" t="s">
        <v>31</v>
      </c>
      <c r="D542" s="2">
        <v>1</v>
      </c>
    </row>
    <row r="543" spans="1:4" x14ac:dyDescent="0.25">
      <c r="A543" s="51">
        <v>44072</v>
      </c>
      <c r="B543" t="s">
        <v>8</v>
      </c>
      <c r="C543" t="s">
        <v>90</v>
      </c>
      <c r="D543" s="2">
        <v>2</v>
      </c>
    </row>
    <row r="544" spans="1:4" x14ac:dyDescent="0.25">
      <c r="A544" s="51">
        <v>44072</v>
      </c>
      <c r="B544" t="s">
        <v>8</v>
      </c>
      <c r="C544" t="s">
        <v>122</v>
      </c>
      <c r="D544" s="2">
        <v>1</v>
      </c>
    </row>
    <row r="545" spans="1:4" x14ac:dyDescent="0.25">
      <c r="A545" s="51">
        <v>44072</v>
      </c>
      <c r="B545" t="s">
        <v>27</v>
      </c>
      <c r="C545" t="s">
        <v>151</v>
      </c>
      <c r="D545" s="2">
        <v>1</v>
      </c>
    </row>
    <row r="546" spans="1:4" x14ac:dyDescent="0.25">
      <c r="A546" s="51">
        <v>44072</v>
      </c>
      <c r="B546" t="s">
        <v>52</v>
      </c>
      <c r="C546" t="s">
        <v>52</v>
      </c>
      <c r="D546" s="2">
        <v>7</v>
      </c>
    </row>
    <row r="547" spans="1:4" x14ac:dyDescent="0.25">
      <c r="A547" s="51">
        <v>44072</v>
      </c>
      <c r="B547" t="s">
        <v>10</v>
      </c>
      <c r="C547" t="s">
        <v>10</v>
      </c>
      <c r="D547" s="2">
        <v>4</v>
      </c>
    </row>
    <row r="548" spans="1:4" x14ac:dyDescent="0.25">
      <c r="A548" s="51">
        <v>44073</v>
      </c>
      <c r="B548" t="s">
        <v>13</v>
      </c>
      <c r="C548" t="s">
        <v>243</v>
      </c>
      <c r="D548" s="2">
        <v>1</v>
      </c>
    </row>
    <row r="549" spans="1:4" x14ac:dyDescent="0.25">
      <c r="A549" s="51">
        <v>44073</v>
      </c>
      <c r="B549" t="s">
        <v>13</v>
      </c>
      <c r="C549" t="s">
        <v>13</v>
      </c>
      <c r="D549" s="2">
        <v>9</v>
      </c>
    </row>
    <row r="550" spans="1:4" x14ac:dyDescent="0.25">
      <c r="A550" s="51">
        <v>44073</v>
      </c>
      <c r="B550" t="s">
        <v>13</v>
      </c>
      <c r="C550" t="s">
        <v>149</v>
      </c>
      <c r="D550" s="2">
        <v>2</v>
      </c>
    </row>
    <row r="551" spans="1:4" x14ac:dyDescent="0.25">
      <c r="A551" s="51">
        <v>44073</v>
      </c>
      <c r="B551" t="s">
        <v>13</v>
      </c>
      <c r="C551" t="s">
        <v>153</v>
      </c>
      <c r="D551" s="2">
        <v>2</v>
      </c>
    </row>
    <row r="552" spans="1:4" x14ac:dyDescent="0.25">
      <c r="A552" s="51">
        <v>44073</v>
      </c>
      <c r="B552" t="s">
        <v>24</v>
      </c>
      <c r="C552" t="s">
        <v>23</v>
      </c>
      <c r="D552" s="2">
        <v>1</v>
      </c>
    </row>
    <row r="553" spans="1:4" x14ac:dyDescent="0.25">
      <c r="A553" s="51">
        <v>44073</v>
      </c>
      <c r="B553" t="s">
        <v>9</v>
      </c>
      <c r="C553" t="s">
        <v>9</v>
      </c>
      <c r="D553" s="2">
        <v>32</v>
      </c>
    </row>
    <row r="554" spans="1:4" x14ac:dyDescent="0.25">
      <c r="A554" s="51">
        <v>44073</v>
      </c>
      <c r="B554" t="s">
        <v>9</v>
      </c>
      <c r="C554" t="s">
        <v>161</v>
      </c>
      <c r="D554" s="2">
        <v>2</v>
      </c>
    </row>
    <row r="555" spans="1:4" x14ac:dyDescent="0.25">
      <c r="A555" s="51">
        <v>44073</v>
      </c>
      <c r="B555" t="s">
        <v>9</v>
      </c>
      <c r="C555" t="s">
        <v>156</v>
      </c>
      <c r="D555" s="2">
        <v>2</v>
      </c>
    </row>
    <row r="556" spans="1:4" x14ac:dyDescent="0.25">
      <c r="A556" s="51">
        <v>44073</v>
      </c>
      <c r="B556" t="s">
        <v>11</v>
      </c>
      <c r="C556" t="s">
        <v>11</v>
      </c>
      <c r="D556" s="2">
        <v>2</v>
      </c>
    </row>
    <row r="557" spans="1:4" x14ac:dyDescent="0.25">
      <c r="A557" s="51">
        <v>44073</v>
      </c>
      <c r="B557" t="s">
        <v>11</v>
      </c>
      <c r="C557" t="s">
        <v>145</v>
      </c>
      <c r="D557" s="2">
        <v>1</v>
      </c>
    </row>
    <row r="558" spans="1:4" x14ac:dyDescent="0.25">
      <c r="A558" s="51">
        <v>44073</v>
      </c>
      <c r="B558" t="s">
        <v>8</v>
      </c>
      <c r="C558" t="s">
        <v>249</v>
      </c>
      <c r="D558" s="2">
        <v>2</v>
      </c>
    </row>
    <row r="559" spans="1:4" x14ac:dyDescent="0.25">
      <c r="A559" s="51">
        <v>44073</v>
      </c>
      <c r="B559" t="s">
        <v>8</v>
      </c>
      <c r="C559" t="s">
        <v>222</v>
      </c>
      <c r="D559" s="2">
        <v>1</v>
      </c>
    </row>
    <row r="560" spans="1:4" x14ac:dyDescent="0.25">
      <c r="A560" s="51">
        <v>44073</v>
      </c>
      <c r="B560" t="s">
        <v>8</v>
      </c>
      <c r="C560" t="s">
        <v>41</v>
      </c>
      <c r="D560" s="2">
        <v>2</v>
      </c>
    </row>
    <row r="561" spans="1:4" x14ac:dyDescent="0.25">
      <c r="A561" s="51">
        <v>44073</v>
      </c>
      <c r="B561" t="s">
        <v>8</v>
      </c>
      <c r="C561" t="s">
        <v>8</v>
      </c>
      <c r="D561" s="2">
        <v>59</v>
      </c>
    </row>
    <row r="562" spans="1:4" x14ac:dyDescent="0.25">
      <c r="A562" s="51">
        <v>44073</v>
      </c>
      <c r="B562" t="s">
        <v>27</v>
      </c>
      <c r="C562" t="s">
        <v>44</v>
      </c>
      <c r="D562" s="2">
        <v>1</v>
      </c>
    </row>
    <row r="563" spans="1:4" x14ac:dyDescent="0.25">
      <c r="A563" s="51">
        <v>44074</v>
      </c>
      <c r="B563" t="s">
        <v>20</v>
      </c>
      <c r="C563" t="s">
        <v>20</v>
      </c>
      <c r="D563" s="2">
        <v>1</v>
      </c>
    </row>
    <row r="564" spans="1:4" x14ac:dyDescent="0.25">
      <c r="A564" s="51">
        <v>44074</v>
      </c>
      <c r="B564" t="s">
        <v>13</v>
      </c>
      <c r="C564" t="s">
        <v>105</v>
      </c>
      <c r="D564" s="2">
        <v>1</v>
      </c>
    </row>
    <row r="565" spans="1:4" x14ac:dyDescent="0.25">
      <c r="A565" s="51">
        <v>44074</v>
      </c>
      <c r="B565" t="s">
        <v>13</v>
      </c>
      <c r="C565" t="s">
        <v>13</v>
      </c>
      <c r="D565" s="2">
        <v>10</v>
      </c>
    </row>
    <row r="566" spans="1:4" x14ac:dyDescent="0.25">
      <c r="A566" s="51">
        <v>44074</v>
      </c>
      <c r="B566" t="s">
        <v>13</v>
      </c>
      <c r="C566" t="s">
        <v>244</v>
      </c>
      <c r="D566" s="2">
        <v>3</v>
      </c>
    </row>
    <row r="567" spans="1:4" x14ac:dyDescent="0.25">
      <c r="A567" s="51">
        <v>44074</v>
      </c>
      <c r="B567" t="s">
        <v>13</v>
      </c>
      <c r="C567" t="s">
        <v>241</v>
      </c>
      <c r="D567" s="2">
        <v>4</v>
      </c>
    </row>
    <row r="568" spans="1:4" x14ac:dyDescent="0.25">
      <c r="A568" s="51">
        <v>44074</v>
      </c>
      <c r="B568" t="s">
        <v>24</v>
      </c>
      <c r="C568" t="s">
        <v>23</v>
      </c>
      <c r="D568" s="2">
        <v>0</v>
      </c>
    </row>
    <row r="569" spans="1:4" x14ac:dyDescent="0.25">
      <c r="A569" s="51">
        <v>44074</v>
      </c>
      <c r="B569" t="s">
        <v>24</v>
      </c>
      <c r="C569" t="s">
        <v>228</v>
      </c>
      <c r="D569" s="2">
        <v>1</v>
      </c>
    </row>
    <row r="570" spans="1:4" x14ac:dyDescent="0.25">
      <c r="A570" s="51">
        <v>44074</v>
      </c>
      <c r="B570" t="s">
        <v>24</v>
      </c>
      <c r="C570" t="s">
        <v>24</v>
      </c>
      <c r="D570" s="2">
        <v>1</v>
      </c>
    </row>
    <row r="571" spans="1:4" x14ac:dyDescent="0.25">
      <c r="A571" s="51">
        <v>44074</v>
      </c>
      <c r="B571" t="s">
        <v>7</v>
      </c>
      <c r="C571" t="s">
        <v>7</v>
      </c>
      <c r="D571" s="2">
        <v>4</v>
      </c>
    </row>
    <row r="572" spans="1:4" x14ac:dyDescent="0.25">
      <c r="A572" s="51">
        <v>44074</v>
      </c>
      <c r="B572" t="s">
        <v>9</v>
      </c>
      <c r="C572" t="s">
        <v>9</v>
      </c>
      <c r="D572" s="2">
        <v>16</v>
      </c>
    </row>
    <row r="573" spans="1:4" x14ac:dyDescent="0.25">
      <c r="A573" s="51">
        <v>44074</v>
      </c>
      <c r="B573" t="s">
        <v>9</v>
      </c>
      <c r="C573" t="s">
        <v>17</v>
      </c>
      <c r="D573" s="2">
        <v>1</v>
      </c>
    </row>
    <row r="574" spans="1:4" x14ac:dyDescent="0.25">
      <c r="A574" s="51">
        <v>44074</v>
      </c>
      <c r="B574" t="s">
        <v>11</v>
      </c>
      <c r="C574" t="s">
        <v>145</v>
      </c>
      <c r="D574" s="2">
        <v>4</v>
      </c>
    </row>
    <row r="575" spans="1:4" x14ac:dyDescent="0.25">
      <c r="A575" s="51">
        <v>44074</v>
      </c>
      <c r="B575" t="s">
        <v>12</v>
      </c>
      <c r="C575" t="s">
        <v>12</v>
      </c>
      <c r="D575" s="2">
        <v>1</v>
      </c>
    </row>
    <row r="576" spans="1:4" x14ac:dyDescent="0.25">
      <c r="A576" s="51">
        <v>44074</v>
      </c>
      <c r="B576" t="s">
        <v>8</v>
      </c>
      <c r="C576" t="s">
        <v>249</v>
      </c>
      <c r="D576" s="2">
        <v>1</v>
      </c>
    </row>
    <row r="577" spans="1:4" x14ac:dyDescent="0.25">
      <c r="A577" s="51">
        <v>44074</v>
      </c>
      <c r="B577" t="s">
        <v>8</v>
      </c>
      <c r="C577" t="s">
        <v>68</v>
      </c>
      <c r="D577" s="2">
        <v>1</v>
      </c>
    </row>
    <row r="578" spans="1:4" x14ac:dyDescent="0.25">
      <c r="A578" s="51">
        <v>44074</v>
      </c>
      <c r="B578" t="s">
        <v>8</v>
      </c>
      <c r="C578" t="s">
        <v>41</v>
      </c>
      <c r="D578" s="2">
        <v>6</v>
      </c>
    </row>
    <row r="579" spans="1:4" x14ac:dyDescent="0.25">
      <c r="A579" s="51">
        <v>44074</v>
      </c>
      <c r="B579" t="s">
        <v>8</v>
      </c>
      <c r="C579" t="s">
        <v>8</v>
      </c>
      <c r="D579" s="2">
        <v>121</v>
      </c>
    </row>
    <row r="580" spans="1:4" x14ac:dyDescent="0.25">
      <c r="A580" s="51">
        <v>44074</v>
      </c>
      <c r="B580" t="s">
        <v>8</v>
      </c>
      <c r="C580" t="s">
        <v>31</v>
      </c>
      <c r="D580" s="2">
        <v>7</v>
      </c>
    </row>
    <row r="581" spans="1:4" x14ac:dyDescent="0.25">
      <c r="A581" s="51">
        <v>44074</v>
      </c>
      <c r="B581" t="s">
        <v>8</v>
      </c>
      <c r="C581" t="s">
        <v>90</v>
      </c>
      <c r="D581" s="2">
        <v>1</v>
      </c>
    </row>
    <row r="582" spans="1:4" x14ac:dyDescent="0.25">
      <c r="A582" s="51">
        <v>44074</v>
      </c>
      <c r="B582" t="s">
        <v>8</v>
      </c>
      <c r="C582" t="s">
        <v>122</v>
      </c>
      <c r="D582" s="2">
        <v>1</v>
      </c>
    </row>
    <row r="583" spans="1:4" x14ac:dyDescent="0.25">
      <c r="A583" s="51">
        <v>44074</v>
      </c>
      <c r="B583" t="s">
        <v>52</v>
      </c>
      <c r="C583" t="s">
        <v>52</v>
      </c>
      <c r="D583" s="2">
        <v>4</v>
      </c>
    </row>
    <row r="584" spans="1:4" x14ac:dyDescent="0.25">
      <c r="A584" s="51">
        <v>44074</v>
      </c>
      <c r="B584" t="s">
        <v>10</v>
      </c>
      <c r="C584" t="s">
        <v>10</v>
      </c>
      <c r="D584" s="2">
        <v>1</v>
      </c>
    </row>
    <row r="585" spans="1:4" x14ac:dyDescent="0.25">
      <c r="A585" s="51">
        <v>44075</v>
      </c>
      <c r="B585" t="s">
        <v>20</v>
      </c>
      <c r="C585" t="s">
        <v>20</v>
      </c>
      <c r="D585" s="2">
        <v>13</v>
      </c>
    </row>
    <row r="586" spans="1:4" x14ac:dyDescent="0.25">
      <c r="A586" s="51">
        <v>44075</v>
      </c>
      <c r="B586" t="s">
        <v>13</v>
      </c>
      <c r="C586" t="s">
        <v>105</v>
      </c>
      <c r="D586" s="2">
        <v>1</v>
      </c>
    </row>
    <row r="587" spans="1:4" x14ac:dyDescent="0.25">
      <c r="A587" s="51">
        <v>44075</v>
      </c>
      <c r="B587" t="s">
        <v>13</v>
      </c>
      <c r="C587" t="s">
        <v>244</v>
      </c>
      <c r="D587" s="2">
        <v>1</v>
      </c>
    </row>
    <row r="588" spans="1:4" x14ac:dyDescent="0.25">
      <c r="A588" s="51">
        <v>44075</v>
      </c>
      <c r="B588" t="s">
        <v>24</v>
      </c>
      <c r="C588" t="s">
        <v>23</v>
      </c>
      <c r="D588" s="2">
        <v>3</v>
      </c>
    </row>
    <row r="589" spans="1:4" x14ac:dyDescent="0.25">
      <c r="A589" s="51">
        <v>44075</v>
      </c>
      <c r="B589" t="s">
        <v>24</v>
      </c>
      <c r="C589" t="s">
        <v>24</v>
      </c>
      <c r="D589" s="2">
        <v>1</v>
      </c>
    </row>
    <row r="590" spans="1:4" x14ac:dyDescent="0.25">
      <c r="A590" s="51">
        <v>44075</v>
      </c>
      <c r="B590" t="s">
        <v>48</v>
      </c>
      <c r="C590" t="s">
        <v>48</v>
      </c>
      <c r="D590" s="2">
        <v>0</v>
      </c>
    </row>
    <row r="591" spans="1:4" x14ac:dyDescent="0.25">
      <c r="A591" s="51">
        <v>44075</v>
      </c>
      <c r="B591" t="s">
        <v>49</v>
      </c>
      <c r="C591" t="s">
        <v>49</v>
      </c>
      <c r="D591" s="2">
        <v>2</v>
      </c>
    </row>
    <row r="592" spans="1:4" x14ac:dyDescent="0.25">
      <c r="A592" s="51">
        <v>44075</v>
      </c>
      <c r="B592" t="s">
        <v>7</v>
      </c>
      <c r="C592" t="s">
        <v>126</v>
      </c>
      <c r="D592" s="2">
        <v>1</v>
      </c>
    </row>
    <row r="593" spans="1:4" x14ac:dyDescent="0.25">
      <c r="A593" s="51">
        <v>44075</v>
      </c>
      <c r="B593" t="s">
        <v>9</v>
      </c>
      <c r="C593" t="s">
        <v>9</v>
      </c>
      <c r="D593" s="2">
        <v>29</v>
      </c>
    </row>
    <row r="594" spans="1:4" x14ac:dyDescent="0.25">
      <c r="A594" s="51">
        <v>44075</v>
      </c>
      <c r="B594" t="s">
        <v>9</v>
      </c>
      <c r="C594" t="s">
        <v>17</v>
      </c>
      <c r="D594" s="2">
        <v>2</v>
      </c>
    </row>
    <row r="595" spans="1:4" x14ac:dyDescent="0.25">
      <c r="A595" s="51">
        <v>44075</v>
      </c>
      <c r="B595" t="s">
        <v>15</v>
      </c>
      <c r="C595" t="s">
        <v>119</v>
      </c>
      <c r="D595" s="2">
        <v>2</v>
      </c>
    </row>
    <row r="596" spans="1:4" x14ac:dyDescent="0.25">
      <c r="A596" s="51">
        <v>44075</v>
      </c>
      <c r="B596" t="s">
        <v>11</v>
      </c>
      <c r="C596" t="s">
        <v>74</v>
      </c>
      <c r="D596" s="2">
        <v>0</v>
      </c>
    </row>
    <row r="597" spans="1:4" x14ac:dyDescent="0.25">
      <c r="A597" s="51">
        <v>44075</v>
      </c>
      <c r="B597" t="s">
        <v>11</v>
      </c>
      <c r="C597" t="s">
        <v>145</v>
      </c>
      <c r="D597" s="2">
        <v>1</v>
      </c>
    </row>
    <row r="598" spans="1:4" x14ac:dyDescent="0.25">
      <c r="A598" s="51">
        <v>44075</v>
      </c>
      <c r="B598" t="s">
        <v>12</v>
      </c>
      <c r="C598" t="s">
        <v>162</v>
      </c>
      <c r="D598" s="2">
        <v>7</v>
      </c>
    </row>
    <row r="599" spans="1:4" x14ac:dyDescent="0.25">
      <c r="A599" s="51">
        <v>44075</v>
      </c>
      <c r="B599" t="s">
        <v>8</v>
      </c>
      <c r="C599" t="s">
        <v>249</v>
      </c>
      <c r="D599" s="2">
        <v>2</v>
      </c>
    </row>
    <row r="600" spans="1:4" x14ac:dyDescent="0.25">
      <c r="A600" s="51">
        <v>44075</v>
      </c>
      <c r="B600" t="s">
        <v>8</v>
      </c>
      <c r="C600" t="s">
        <v>68</v>
      </c>
      <c r="D600" s="2">
        <v>8</v>
      </c>
    </row>
    <row r="601" spans="1:4" x14ac:dyDescent="0.25">
      <c r="A601" s="51">
        <v>44075</v>
      </c>
      <c r="B601" t="s">
        <v>8</v>
      </c>
      <c r="C601" t="s">
        <v>144</v>
      </c>
      <c r="D601" s="2">
        <v>5</v>
      </c>
    </row>
    <row r="602" spans="1:4" x14ac:dyDescent="0.25">
      <c r="A602" s="51">
        <v>44075</v>
      </c>
      <c r="B602" t="s">
        <v>8</v>
      </c>
      <c r="C602" t="s">
        <v>41</v>
      </c>
      <c r="D602" s="2">
        <v>4</v>
      </c>
    </row>
    <row r="603" spans="1:4" x14ac:dyDescent="0.25">
      <c r="A603" s="51">
        <v>44075</v>
      </c>
      <c r="B603" t="s">
        <v>8</v>
      </c>
      <c r="C603" t="s">
        <v>8</v>
      </c>
      <c r="D603" s="2">
        <v>160</v>
      </c>
    </row>
    <row r="604" spans="1:4" x14ac:dyDescent="0.25">
      <c r="A604" s="51">
        <v>44075</v>
      </c>
      <c r="B604" t="s">
        <v>8</v>
      </c>
      <c r="C604" t="s">
        <v>201</v>
      </c>
      <c r="D604" s="2">
        <v>2</v>
      </c>
    </row>
    <row r="605" spans="1:4" x14ac:dyDescent="0.25">
      <c r="A605" s="51">
        <v>44075</v>
      </c>
      <c r="B605" t="s">
        <v>8</v>
      </c>
      <c r="C605" t="s">
        <v>31</v>
      </c>
      <c r="D605" s="2">
        <v>6</v>
      </c>
    </row>
    <row r="606" spans="1:4" x14ac:dyDescent="0.25">
      <c r="A606" s="51">
        <v>44075</v>
      </c>
      <c r="B606" t="s">
        <v>8</v>
      </c>
      <c r="C606" t="s">
        <v>90</v>
      </c>
      <c r="D606" s="2">
        <v>2</v>
      </c>
    </row>
    <row r="607" spans="1:4" x14ac:dyDescent="0.25">
      <c r="A607" s="51">
        <v>44075</v>
      </c>
      <c r="B607" t="s">
        <v>8</v>
      </c>
      <c r="C607" t="s">
        <v>122</v>
      </c>
      <c r="D607" s="2">
        <v>4</v>
      </c>
    </row>
    <row r="608" spans="1:4" x14ac:dyDescent="0.25">
      <c r="A608" s="51">
        <v>44075</v>
      </c>
      <c r="B608" t="s">
        <v>50</v>
      </c>
      <c r="C608" t="s">
        <v>233</v>
      </c>
      <c r="D608" s="2">
        <v>0</v>
      </c>
    </row>
    <row r="609" spans="1:4" x14ac:dyDescent="0.25">
      <c r="A609" s="51">
        <v>44075</v>
      </c>
      <c r="B609" t="s">
        <v>27</v>
      </c>
      <c r="C609" t="s">
        <v>44</v>
      </c>
      <c r="D609" s="2">
        <v>2</v>
      </c>
    </row>
    <row r="610" spans="1:4" x14ac:dyDescent="0.25">
      <c r="A610" s="51">
        <v>44075</v>
      </c>
      <c r="B610" t="s">
        <v>52</v>
      </c>
      <c r="C610" t="s">
        <v>52</v>
      </c>
      <c r="D610" s="2">
        <v>2</v>
      </c>
    </row>
    <row r="611" spans="1:4" x14ac:dyDescent="0.25">
      <c r="A611" s="51">
        <v>44075</v>
      </c>
      <c r="B611" t="s">
        <v>10</v>
      </c>
      <c r="C611" t="s">
        <v>10</v>
      </c>
      <c r="D611" s="2">
        <v>4</v>
      </c>
    </row>
    <row r="612" spans="1:4" x14ac:dyDescent="0.25">
      <c r="A612" s="51">
        <v>44076</v>
      </c>
      <c r="B612" s="79" t="s">
        <v>27</v>
      </c>
      <c r="C612" s="79" t="s">
        <v>44</v>
      </c>
      <c r="D612" s="2">
        <v>2</v>
      </c>
    </row>
    <row r="613" spans="1:4" x14ac:dyDescent="0.25">
      <c r="A613" s="51">
        <v>44076</v>
      </c>
      <c r="B613" s="79" t="s">
        <v>8</v>
      </c>
      <c r="C613" s="79" t="s">
        <v>8</v>
      </c>
      <c r="D613" s="2">
        <v>51</v>
      </c>
    </row>
    <row r="614" spans="1:4" x14ac:dyDescent="0.25">
      <c r="A614" s="51">
        <v>44076</v>
      </c>
      <c r="B614" s="79" t="s">
        <v>8</v>
      </c>
      <c r="C614" t="s">
        <v>41</v>
      </c>
      <c r="D614" s="2">
        <v>2</v>
      </c>
    </row>
    <row r="615" spans="1:4" x14ac:dyDescent="0.25">
      <c r="A615" s="51">
        <v>44076</v>
      </c>
      <c r="B615" s="79" t="s">
        <v>8</v>
      </c>
      <c r="C615" t="s">
        <v>122</v>
      </c>
      <c r="D615" s="2">
        <v>4</v>
      </c>
    </row>
    <row r="616" spans="1:4" x14ac:dyDescent="0.25">
      <c r="A616" s="51">
        <v>44076</v>
      </c>
      <c r="B616" s="79" t="s">
        <v>8</v>
      </c>
      <c r="C616" t="s">
        <v>222</v>
      </c>
      <c r="D616" s="2">
        <v>3</v>
      </c>
    </row>
    <row r="617" spans="1:4" s="79" customFormat="1" x14ac:dyDescent="0.25">
      <c r="A617" s="51">
        <v>44076</v>
      </c>
      <c r="B617" s="79" t="s">
        <v>8</v>
      </c>
      <c r="C617" s="79" t="s">
        <v>253</v>
      </c>
      <c r="D617" s="2">
        <v>1</v>
      </c>
    </row>
    <row r="618" spans="1:4" x14ac:dyDescent="0.25">
      <c r="A618" s="51">
        <v>44076</v>
      </c>
      <c r="B618" s="79" t="s">
        <v>9</v>
      </c>
      <c r="C618" s="79" t="s">
        <v>9</v>
      </c>
      <c r="D618" s="2">
        <v>74</v>
      </c>
    </row>
    <row r="619" spans="1:4" s="79" customFormat="1" x14ac:dyDescent="0.25">
      <c r="A619" s="51">
        <v>44076</v>
      </c>
      <c r="B619" s="79" t="s">
        <v>9</v>
      </c>
      <c r="C619" s="79" t="s">
        <v>17</v>
      </c>
      <c r="D619" s="2">
        <v>2</v>
      </c>
    </row>
    <row r="620" spans="1:4" s="79" customFormat="1" x14ac:dyDescent="0.25">
      <c r="A620" s="51">
        <v>44076</v>
      </c>
      <c r="B620" s="79" t="s">
        <v>9</v>
      </c>
      <c r="C620" s="79" t="s">
        <v>156</v>
      </c>
      <c r="D620" s="2">
        <v>2</v>
      </c>
    </row>
    <row r="621" spans="1:4" x14ac:dyDescent="0.25">
      <c r="A621" s="51">
        <v>44076</v>
      </c>
      <c r="B621" s="79" t="s">
        <v>13</v>
      </c>
      <c r="C621" s="79" t="s">
        <v>13</v>
      </c>
      <c r="D621" s="2">
        <v>19</v>
      </c>
    </row>
    <row r="622" spans="1:4" s="79" customFormat="1" x14ac:dyDescent="0.25">
      <c r="A622" s="51">
        <v>44076</v>
      </c>
      <c r="B622" s="1" t="s">
        <v>13</v>
      </c>
      <c r="C622" s="1" t="s">
        <v>105</v>
      </c>
      <c r="D622" s="2">
        <v>2</v>
      </c>
    </row>
    <row r="623" spans="1:4" s="79" customFormat="1" x14ac:dyDescent="0.25">
      <c r="A623" s="51">
        <v>44076</v>
      </c>
      <c r="B623" s="79" t="s">
        <v>13</v>
      </c>
      <c r="C623" s="79" t="s">
        <v>149</v>
      </c>
      <c r="D623" s="2">
        <v>1</v>
      </c>
    </row>
    <row r="624" spans="1:4" s="79" customFormat="1" x14ac:dyDescent="0.25">
      <c r="A624" s="51">
        <v>44076</v>
      </c>
      <c r="B624" s="1" t="s">
        <v>13</v>
      </c>
      <c r="C624" s="79" t="s">
        <v>153</v>
      </c>
      <c r="D624" s="2">
        <v>2</v>
      </c>
    </row>
    <row r="625" spans="1:4" s="79" customFormat="1" x14ac:dyDescent="0.25">
      <c r="A625" s="51">
        <v>44076</v>
      </c>
      <c r="B625" s="79" t="s">
        <v>13</v>
      </c>
      <c r="C625" s="79" t="s">
        <v>241</v>
      </c>
      <c r="D625" s="2">
        <v>1</v>
      </c>
    </row>
    <row r="626" spans="1:4" x14ac:dyDescent="0.25">
      <c r="A626" s="51">
        <v>44076</v>
      </c>
      <c r="B626" t="s">
        <v>20</v>
      </c>
      <c r="C626" t="s">
        <v>20</v>
      </c>
      <c r="D626" s="2">
        <v>20</v>
      </c>
    </row>
    <row r="627" spans="1:4" x14ac:dyDescent="0.25">
      <c r="A627" s="51">
        <v>44076</v>
      </c>
      <c r="B627" t="s">
        <v>11</v>
      </c>
      <c r="C627" t="s">
        <v>11</v>
      </c>
      <c r="D627" s="2">
        <v>2</v>
      </c>
    </row>
    <row r="628" spans="1:4" s="79" customFormat="1" x14ac:dyDescent="0.25">
      <c r="A628" s="51">
        <v>44076</v>
      </c>
      <c r="B628" s="79" t="s">
        <v>11</v>
      </c>
      <c r="C628" s="79" t="s">
        <v>154</v>
      </c>
      <c r="D628" s="2">
        <v>6</v>
      </c>
    </row>
    <row r="629" spans="1:4" s="79" customFormat="1" x14ac:dyDescent="0.25">
      <c r="A629" s="51">
        <v>44076</v>
      </c>
      <c r="B629" s="79" t="s">
        <v>11</v>
      </c>
      <c r="C629" s="79" t="s">
        <v>145</v>
      </c>
      <c r="D629" s="2">
        <v>6</v>
      </c>
    </row>
    <row r="630" spans="1:4" x14ac:dyDescent="0.25">
      <c r="A630" s="51">
        <v>44076</v>
      </c>
      <c r="B630" t="s">
        <v>7</v>
      </c>
      <c r="C630" t="s">
        <v>7</v>
      </c>
      <c r="D630" s="2">
        <v>11</v>
      </c>
    </row>
    <row r="631" spans="1:4" x14ac:dyDescent="0.25">
      <c r="A631" s="51">
        <v>44076</v>
      </c>
      <c r="B631" t="s">
        <v>10</v>
      </c>
      <c r="C631" t="s">
        <v>10</v>
      </c>
      <c r="D631" s="2">
        <v>7</v>
      </c>
    </row>
    <row r="632" spans="1:4" x14ac:dyDescent="0.25">
      <c r="A632" s="51">
        <v>44076</v>
      </c>
      <c r="B632" t="s">
        <v>15</v>
      </c>
      <c r="C632" t="s">
        <v>70</v>
      </c>
      <c r="D632" s="2">
        <v>2</v>
      </c>
    </row>
    <row r="633" spans="1:4" x14ac:dyDescent="0.25">
      <c r="A633" s="51">
        <v>44076</v>
      </c>
      <c r="B633" t="s">
        <v>52</v>
      </c>
      <c r="C633" t="s">
        <v>52</v>
      </c>
      <c r="D633" s="2">
        <v>1</v>
      </c>
    </row>
    <row r="634" spans="1:4" x14ac:dyDescent="0.25">
      <c r="A634" s="51">
        <v>44076</v>
      </c>
      <c r="B634" t="s">
        <v>24</v>
      </c>
      <c r="C634" t="s">
        <v>23</v>
      </c>
      <c r="D634" s="2">
        <v>1</v>
      </c>
    </row>
    <row r="635" spans="1:4" x14ac:dyDescent="0.25">
      <c r="A635" s="51">
        <v>44077</v>
      </c>
      <c r="B635" t="s">
        <v>8</v>
      </c>
      <c r="C635" t="s">
        <v>8</v>
      </c>
      <c r="D635" s="2">
        <v>63</v>
      </c>
    </row>
    <row r="636" spans="1:4" x14ac:dyDescent="0.25">
      <c r="A636" s="51">
        <v>44077</v>
      </c>
      <c r="B636" t="s">
        <v>8</v>
      </c>
      <c r="C636" t="s">
        <v>249</v>
      </c>
      <c r="D636" s="2">
        <v>2</v>
      </c>
    </row>
    <row r="637" spans="1:4" x14ac:dyDescent="0.25">
      <c r="A637" s="51">
        <v>44077</v>
      </c>
      <c r="B637" t="s">
        <v>8</v>
      </c>
      <c r="C637" t="s">
        <v>41</v>
      </c>
      <c r="D637" s="2">
        <v>8</v>
      </c>
    </row>
    <row r="638" spans="1:4" x14ac:dyDescent="0.25">
      <c r="A638" s="51">
        <v>44077</v>
      </c>
      <c r="B638" t="s">
        <v>8</v>
      </c>
      <c r="C638" t="s">
        <v>31</v>
      </c>
      <c r="D638" s="2">
        <v>2</v>
      </c>
    </row>
    <row r="639" spans="1:4" x14ac:dyDescent="0.25">
      <c r="A639" s="51">
        <v>44077</v>
      </c>
      <c r="B639" t="s">
        <v>8</v>
      </c>
      <c r="C639" t="s">
        <v>68</v>
      </c>
      <c r="D639" s="2">
        <v>1</v>
      </c>
    </row>
    <row r="640" spans="1:4" x14ac:dyDescent="0.25">
      <c r="A640" s="51">
        <v>44077</v>
      </c>
      <c r="B640" t="s">
        <v>9</v>
      </c>
      <c r="C640" s="79" t="s">
        <v>9</v>
      </c>
      <c r="D640" s="2">
        <v>19</v>
      </c>
    </row>
    <row r="641" spans="1:4" x14ac:dyDescent="0.25">
      <c r="A641" s="51">
        <v>44077</v>
      </c>
      <c r="B641" s="79" t="s">
        <v>9</v>
      </c>
      <c r="C641" t="s">
        <v>17</v>
      </c>
      <c r="D641" s="2">
        <v>4</v>
      </c>
    </row>
    <row r="642" spans="1:4" x14ac:dyDescent="0.25">
      <c r="A642" s="51">
        <v>44077</v>
      </c>
      <c r="B642" s="79" t="s">
        <v>9</v>
      </c>
      <c r="C642" t="s">
        <v>156</v>
      </c>
      <c r="D642" s="2">
        <v>3</v>
      </c>
    </row>
    <row r="643" spans="1:4" x14ac:dyDescent="0.25">
      <c r="A643" s="51">
        <v>44077</v>
      </c>
      <c r="B643" t="s">
        <v>13</v>
      </c>
      <c r="C643" t="s">
        <v>13</v>
      </c>
      <c r="D643" s="2">
        <v>5</v>
      </c>
    </row>
    <row r="644" spans="1:4" x14ac:dyDescent="0.25">
      <c r="A644" s="51">
        <v>44077</v>
      </c>
      <c r="B644" s="79" t="s">
        <v>13</v>
      </c>
      <c r="C644" t="s">
        <v>105</v>
      </c>
      <c r="D644" s="2">
        <v>1</v>
      </c>
    </row>
    <row r="645" spans="1:4" x14ac:dyDescent="0.25">
      <c r="A645" s="51">
        <v>44077</v>
      </c>
      <c r="B645" t="s">
        <v>13</v>
      </c>
      <c r="C645" t="s">
        <v>149</v>
      </c>
      <c r="D645" s="2">
        <v>1</v>
      </c>
    </row>
    <row r="646" spans="1:4" x14ac:dyDescent="0.25">
      <c r="A646" s="51">
        <v>44077</v>
      </c>
      <c r="B646" t="s">
        <v>11</v>
      </c>
      <c r="C646" t="s">
        <v>145</v>
      </c>
      <c r="D646" s="2">
        <v>3</v>
      </c>
    </row>
    <row r="647" spans="1:4" x14ac:dyDescent="0.25">
      <c r="A647" s="51">
        <v>44077</v>
      </c>
      <c r="B647" t="s">
        <v>12</v>
      </c>
      <c r="C647" t="s">
        <v>12</v>
      </c>
      <c r="D647" s="2">
        <v>2</v>
      </c>
    </row>
    <row r="648" spans="1:4" x14ac:dyDescent="0.25">
      <c r="A648" s="51">
        <v>44077</v>
      </c>
      <c r="B648" t="s">
        <v>10</v>
      </c>
      <c r="C648" t="s">
        <v>10</v>
      </c>
      <c r="D648" s="2">
        <v>3</v>
      </c>
    </row>
    <row r="649" spans="1:4" x14ac:dyDescent="0.25">
      <c r="A649" s="51">
        <v>44077</v>
      </c>
      <c r="B649" t="s">
        <v>27</v>
      </c>
      <c r="C649" t="s">
        <v>44</v>
      </c>
      <c r="D649" s="2">
        <v>5</v>
      </c>
    </row>
    <row r="650" spans="1:4" x14ac:dyDescent="0.25">
      <c r="A650" s="51">
        <v>44077</v>
      </c>
      <c r="B650" t="s">
        <v>52</v>
      </c>
      <c r="C650" t="s">
        <v>52</v>
      </c>
      <c r="D650" s="2">
        <v>1</v>
      </c>
    </row>
    <row r="651" spans="1:4" x14ac:dyDescent="0.25">
      <c r="A651" s="51">
        <v>44077</v>
      </c>
      <c r="B651" t="s">
        <v>24</v>
      </c>
      <c r="C651" t="s">
        <v>24</v>
      </c>
      <c r="D651" s="2">
        <v>1</v>
      </c>
    </row>
    <row r="652" spans="1:4" x14ac:dyDescent="0.25">
      <c r="A652" s="51">
        <v>44077</v>
      </c>
      <c r="B652" t="s">
        <v>14</v>
      </c>
      <c r="C652" t="s">
        <v>14</v>
      </c>
      <c r="D652" s="2">
        <v>1</v>
      </c>
    </row>
    <row r="653" spans="1:4" x14ac:dyDescent="0.25">
      <c r="A653" s="51">
        <v>44078</v>
      </c>
      <c r="B653" t="s">
        <v>8</v>
      </c>
      <c r="C653" t="s">
        <v>8</v>
      </c>
      <c r="D653" s="2">
        <v>99</v>
      </c>
    </row>
    <row r="654" spans="1:4" x14ac:dyDescent="0.25">
      <c r="A654" s="51">
        <v>44078</v>
      </c>
      <c r="B654" s="79" t="s">
        <v>8</v>
      </c>
      <c r="C654" t="s">
        <v>41</v>
      </c>
      <c r="D654" s="2">
        <v>4</v>
      </c>
    </row>
    <row r="655" spans="1:4" x14ac:dyDescent="0.25">
      <c r="A655" s="51">
        <v>44078</v>
      </c>
      <c r="B655" s="79" t="s">
        <v>8</v>
      </c>
      <c r="C655" t="s">
        <v>31</v>
      </c>
      <c r="D655" s="2">
        <v>2</v>
      </c>
    </row>
    <row r="656" spans="1:4" x14ac:dyDescent="0.25">
      <c r="A656" s="51">
        <v>44078</v>
      </c>
      <c r="B656" s="79" t="s">
        <v>8</v>
      </c>
      <c r="C656" t="s">
        <v>248</v>
      </c>
      <c r="D656" s="2">
        <v>1</v>
      </c>
    </row>
    <row r="657" spans="1:4" x14ac:dyDescent="0.25">
      <c r="A657" s="51">
        <v>44078</v>
      </c>
      <c r="B657" s="79" t="s">
        <v>8</v>
      </c>
      <c r="C657" t="s">
        <v>249</v>
      </c>
      <c r="D657" s="2">
        <v>1</v>
      </c>
    </row>
    <row r="658" spans="1:4" x14ac:dyDescent="0.25">
      <c r="A658" s="51">
        <v>44078</v>
      </c>
      <c r="B658" t="s">
        <v>9</v>
      </c>
      <c r="C658" s="79" t="s">
        <v>9</v>
      </c>
      <c r="D658" s="2">
        <f>15+9</f>
        <v>24</v>
      </c>
    </row>
    <row r="659" spans="1:4" x14ac:dyDescent="0.25">
      <c r="A659" s="51">
        <v>44078</v>
      </c>
      <c r="B659" t="s">
        <v>50</v>
      </c>
      <c r="C659" t="s">
        <v>50</v>
      </c>
      <c r="D659" s="2">
        <v>1</v>
      </c>
    </row>
    <row r="660" spans="1:4" x14ac:dyDescent="0.25">
      <c r="A660" s="51">
        <v>44078</v>
      </c>
      <c r="B660" t="s">
        <v>27</v>
      </c>
      <c r="C660" t="s">
        <v>256</v>
      </c>
      <c r="D660" s="2">
        <v>2</v>
      </c>
    </row>
    <row r="661" spans="1:4" x14ac:dyDescent="0.25">
      <c r="A661" s="51">
        <v>44078</v>
      </c>
      <c r="B661" t="s">
        <v>7</v>
      </c>
      <c r="C661" s="79" t="s">
        <v>7</v>
      </c>
      <c r="D661" s="2">
        <v>1</v>
      </c>
    </row>
    <row r="662" spans="1:4" x14ac:dyDescent="0.25">
      <c r="A662" s="51">
        <v>44079</v>
      </c>
      <c r="B662" t="s">
        <v>8</v>
      </c>
      <c r="C662" t="s">
        <v>8</v>
      </c>
      <c r="D662" s="2">
        <v>49</v>
      </c>
    </row>
    <row r="663" spans="1:4" s="79" customFormat="1" x14ac:dyDescent="0.25">
      <c r="A663" s="51">
        <v>44079</v>
      </c>
      <c r="B663" s="79" t="s">
        <v>8</v>
      </c>
      <c r="C663" s="79" t="s">
        <v>41</v>
      </c>
      <c r="D663" s="2">
        <v>15</v>
      </c>
    </row>
    <row r="664" spans="1:4" s="79" customFormat="1" x14ac:dyDescent="0.25">
      <c r="A664" s="51">
        <v>44079</v>
      </c>
      <c r="B664" s="79" t="s">
        <v>8</v>
      </c>
      <c r="C664" s="79" t="s">
        <v>68</v>
      </c>
      <c r="D664" s="2">
        <v>4</v>
      </c>
    </row>
    <row r="665" spans="1:4" s="79" customFormat="1" x14ac:dyDescent="0.25">
      <c r="A665" s="51">
        <v>44079</v>
      </c>
      <c r="B665" s="79" t="s">
        <v>8</v>
      </c>
      <c r="C665" s="79" t="s">
        <v>122</v>
      </c>
      <c r="D665" s="2">
        <v>3</v>
      </c>
    </row>
    <row r="666" spans="1:4" s="79" customFormat="1" x14ac:dyDescent="0.25">
      <c r="A666" s="51">
        <v>44079</v>
      </c>
      <c r="B666" s="79" t="s">
        <v>8</v>
      </c>
      <c r="C666" s="79" t="s">
        <v>305</v>
      </c>
      <c r="D666" s="2">
        <v>2</v>
      </c>
    </row>
    <row r="667" spans="1:4" s="79" customFormat="1" x14ac:dyDescent="0.25">
      <c r="A667" s="51">
        <v>44079</v>
      </c>
      <c r="B667" s="79" t="s">
        <v>8</v>
      </c>
      <c r="C667" s="79" t="s">
        <v>248</v>
      </c>
      <c r="D667" s="2">
        <v>1</v>
      </c>
    </row>
    <row r="668" spans="1:4" s="79" customFormat="1" x14ac:dyDescent="0.25">
      <c r="A668" s="51">
        <v>44079</v>
      </c>
      <c r="B668" s="79" t="s">
        <v>8</v>
      </c>
      <c r="C668" s="79" t="s">
        <v>249</v>
      </c>
      <c r="D668" s="2">
        <v>1</v>
      </c>
    </row>
    <row r="669" spans="1:4" x14ac:dyDescent="0.25">
      <c r="A669" s="51">
        <v>44079</v>
      </c>
      <c r="B669" s="79" t="s">
        <v>9</v>
      </c>
      <c r="C669" t="s">
        <v>9</v>
      </c>
      <c r="D669" s="2">
        <v>19</v>
      </c>
    </row>
    <row r="670" spans="1:4" s="79" customFormat="1" x14ac:dyDescent="0.25">
      <c r="A670" s="51">
        <v>44079</v>
      </c>
      <c r="B670" s="79" t="s">
        <v>9</v>
      </c>
      <c r="C670" s="79" t="s">
        <v>156</v>
      </c>
      <c r="D670" s="2">
        <v>5</v>
      </c>
    </row>
    <row r="671" spans="1:4" s="79" customFormat="1" x14ac:dyDescent="0.25">
      <c r="A671" s="51">
        <v>44079</v>
      </c>
      <c r="B671" s="79" t="s">
        <v>9</v>
      </c>
      <c r="C671" s="79" t="s">
        <v>17</v>
      </c>
      <c r="D671" s="2">
        <v>1</v>
      </c>
    </row>
    <row r="672" spans="1:4" x14ac:dyDescent="0.25">
      <c r="A672" s="51">
        <v>44079</v>
      </c>
      <c r="B672" t="s">
        <v>13</v>
      </c>
      <c r="C672" t="s">
        <v>13</v>
      </c>
      <c r="D672" s="2">
        <v>11</v>
      </c>
    </row>
    <row r="673" spans="1:4" s="79" customFormat="1" x14ac:dyDescent="0.25">
      <c r="A673" s="51">
        <v>44079</v>
      </c>
      <c r="B673" s="79" t="s">
        <v>13</v>
      </c>
      <c r="C673" s="79" t="s">
        <v>153</v>
      </c>
      <c r="D673" s="2">
        <v>3</v>
      </c>
    </row>
    <row r="674" spans="1:4" s="79" customFormat="1" x14ac:dyDescent="0.25">
      <c r="A674" s="51">
        <v>44079</v>
      </c>
      <c r="B674" s="79" t="s">
        <v>13</v>
      </c>
      <c r="C674" s="79" t="s">
        <v>241</v>
      </c>
      <c r="D674" s="2">
        <v>2</v>
      </c>
    </row>
    <row r="675" spans="1:4" s="79" customFormat="1" x14ac:dyDescent="0.25">
      <c r="A675" s="51">
        <v>44079</v>
      </c>
      <c r="B675" s="79" t="s">
        <v>13</v>
      </c>
      <c r="C675" s="79" t="s">
        <v>105</v>
      </c>
      <c r="D675" s="2">
        <v>1</v>
      </c>
    </row>
    <row r="676" spans="1:4" x14ac:dyDescent="0.25">
      <c r="A676" s="51">
        <v>44079</v>
      </c>
      <c r="B676" t="s">
        <v>20</v>
      </c>
      <c r="C676" t="s">
        <v>20</v>
      </c>
      <c r="D676" s="2">
        <v>4</v>
      </c>
    </row>
    <row r="677" spans="1:4" x14ac:dyDescent="0.25">
      <c r="A677" s="51">
        <v>44079</v>
      </c>
      <c r="B677" t="s">
        <v>10</v>
      </c>
      <c r="C677" s="79" t="s">
        <v>10</v>
      </c>
      <c r="D677" s="2">
        <v>4</v>
      </c>
    </row>
    <row r="678" spans="1:4" x14ac:dyDescent="0.25">
      <c r="A678" s="51">
        <v>44079</v>
      </c>
      <c r="B678" t="s">
        <v>24</v>
      </c>
      <c r="C678" s="79" t="s">
        <v>23</v>
      </c>
      <c r="D678" s="2">
        <v>2</v>
      </c>
    </row>
    <row r="679" spans="1:4" s="79" customFormat="1" x14ac:dyDescent="0.25">
      <c r="A679" s="51">
        <v>44079</v>
      </c>
      <c r="B679" s="79" t="s">
        <v>24</v>
      </c>
      <c r="C679" s="79" t="s">
        <v>306</v>
      </c>
      <c r="D679" s="2">
        <v>1</v>
      </c>
    </row>
    <row r="680" spans="1:4" x14ac:dyDescent="0.25">
      <c r="A680" s="51">
        <v>44079</v>
      </c>
      <c r="B680" t="s">
        <v>11</v>
      </c>
      <c r="C680" t="s">
        <v>145</v>
      </c>
      <c r="D680" s="2">
        <v>2</v>
      </c>
    </row>
    <row r="681" spans="1:4" x14ac:dyDescent="0.25">
      <c r="A681" s="51">
        <v>44079</v>
      </c>
      <c r="B681" t="s">
        <v>52</v>
      </c>
      <c r="C681" t="s">
        <v>52</v>
      </c>
      <c r="D681" s="2">
        <v>1</v>
      </c>
    </row>
    <row r="682" spans="1:4" x14ac:dyDescent="0.25">
      <c r="A682" s="51">
        <v>44079</v>
      </c>
      <c r="B682" t="s">
        <v>15</v>
      </c>
      <c r="C682" t="s">
        <v>307</v>
      </c>
      <c r="D682" s="2">
        <v>1</v>
      </c>
    </row>
    <row r="683" spans="1:4" x14ac:dyDescent="0.25">
      <c r="A683" s="51">
        <v>44080</v>
      </c>
      <c r="B683" t="s">
        <v>8</v>
      </c>
      <c r="C683" t="s">
        <v>8</v>
      </c>
      <c r="D683" s="2">
        <v>35</v>
      </c>
    </row>
    <row r="684" spans="1:4" s="79" customFormat="1" x14ac:dyDescent="0.25">
      <c r="A684" s="51">
        <v>44080</v>
      </c>
      <c r="B684" s="79" t="s">
        <v>8</v>
      </c>
      <c r="C684" s="79" t="s">
        <v>249</v>
      </c>
      <c r="D684" s="2">
        <v>1</v>
      </c>
    </row>
    <row r="685" spans="1:4" s="79" customFormat="1" x14ac:dyDescent="0.25">
      <c r="A685" s="51">
        <v>44080</v>
      </c>
      <c r="B685" s="79" t="s">
        <v>8</v>
      </c>
      <c r="C685" s="79" t="s">
        <v>41</v>
      </c>
      <c r="D685" s="2">
        <v>1</v>
      </c>
    </row>
    <row r="686" spans="1:4" s="79" customFormat="1" x14ac:dyDescent="0.25">
      <c r="A686" s="51">
        <v>44080</v>
      </c>
      <c r="B686" s="79" t="s">
        <v>8</v>
      </c>
      <c r="C686" s="79" t="s">
        <v>31</v>
      </c>
      <c r="D686" s="2">
        <v>1</v>
      </c>
    </row>
    <row r="687" spans="1:4" s="79" customFormat="1" x14ac:dyDescent="0.25">
      <c r="A687" s="51">
        <v>44080</v>
      </c>
      <c r="B687" s="79" t="s">
        <v>8</v>
      </c>
      <c r="C687" s="79" t="s">
        <v>68</v>
      </c>
      <c r="D687" s="2">
        <v>6</v>
      </c>
    </row>
    <row r="688" spans="1:4" s="79" customFormat="1" x14ac:dyDescent="0.25">
      <c r="A688" s="51">
        <v>44080</v>
      </c>
      <c r="B688" s="79" t="s">
        <v>8</v>
      </c>
      <c r="C688" s="79" t="s">
        <v>122</v>
      </c>
      <c r="D688" s="2">
        <v>3</v>
      </c>
    </row>
    <row r="689" spans="1:4" s="79" customFormat="1" x14ac:dyDescent="0.25">
      <c r="A689" s="51">
        <v>44080</v>
      </c>
      <c r="B689" s="79" t="s">
        <v>8</v>
      </c>
      <c r="C689" s="79" t="s">
        <v>83</v>
      </c>
      <c r="D689" s="2">
        <v>1</v>
      </c>
    </row>
    <row r="690" spans="1:4" x14ac:dyDescent="0.25">
      <c r="A690" s="51">
        <v>44080</v>
      </c>
      <c r="B690" s="79" t="s">
        <v>9</v>
      </c>
      <c r="C690" s="79" t="s">
        <v>9</v>
      </c>
      <c r="D690" s="2">
        <v>15</v>
      </c>
    </row>
    <row r="691" spans="1:4" s="79" customFormat="1" x14ac:dyDescent="0.25">
      <c r="A691" s="51">
        <v>44080</v>
      </c>
      <c r="B691" s="79" t="s">
        <v>9</v>
      </c>
      <c r="C691" s="79" t="s">
        <v>17</v>
      </c>
      <c r="D691" s="2">
        <v>1</v>
      </c>
    </row>
    <row r="692" spans="1:4" x14ac:dyDescent="0.25">
      <c r="A692" s="51">
        <v>44080</v>
      </c>
      <c r="B692" t="s">
        <v>13</v>
      </c>
      <c r="C692" t="s">
        <v>13</v>
      </c>
      <c r="D692" s="2">
        <v>9</v>
      </c>
    </row>
    <row r="693" spans="1:4" s="79" customFormat="1" x14ac:dyDescent="0.25">
      <c r="A693" s="51">
        <v>44080</v>
      </c>
      <c r="B693" s="79" t="s">
        <v>13</v>
      </c>
      <c r="C693" s="79" t="s">
        <v>105</v>
      </c>
      <c r="D693" s="2">
        <v>1</v>
      </c>
    </row>
    <row r="694" spans="1:4" s="79" customFormat="1" x14ac:dyDescent="0.25">
      <c r="A694" s="51">
        <v>44080</v>
      </c>
      <c r="B694" s="79" t="s">
        <v>13</v>
      </c>
      <c r="C694" s="79" t="s">
        <v>153</v>
      </c>
      <c r="D694" s="2">
        <v>1</v>
      </c>
    </row>
    <row r="695" spans="1:4" s="79" customFormat="1" x14ac:dyDescent="0.25">
      <c r="A695" s="51">
        <v>44080</v>
      </c>
      <c r="B695" s="79" t="s">
        <v>13</v>
      </c>
      <c r="C695" s="79" t="s">
        <v>13</v>
      </c>
      <c r="D695" s="2">
        <v>1</v>
      </c>
    </row>
    <row r="696" spans="1:4" s="79" customFormat="1" x14ac:dyDescent="0.25">
      <c r="A696" s="51">
        <v>44080</v>
      </c>
      <c r="B696" s="79" t="s">
        <v>13</v>
      </c>
      <c r="C696" s="79" t="s">
        <v>241</v>
      </c>
      <c r="D696" s="2">
        <v>1</v>
      </c>
    </row>
    <row r="697" spans="1:4" x14ac:dyDescent="0.25">
      <c r="A697" s="51">
        <v>44080</v>
      </c>
      <c r="B697" t="s">
        <v>52</v>
      </c>
      <c r="C697" t="s">
        <v>52</v>
      </c>
      <c r="D697" s="2">
        <v>5</v>
      </c>
    </row>
    <row r="698" spans="1:4" x14ac:dyDescent="0.25">
      <c r="A698" s="51">
        <v>44080</v>
      </c>
      <c r="B698" t="s">
        <v>10</v>
      </c>
      <c r="C698" t="s">
        <v>10</v>
      </c>
      <c r="D698" s="2">
        <v>4</v>
      </c>
    </row>
    <row r="699" spans="1:4" x14ac:dyDescent="0.25">
      <c r="A699" s="51">
        <v>44080</v>
      </c>
      <c r="B699" t="s">
        <v>20</v>
      </c>
      <c r="C699" s="79" t="s">
        <v>20</v>
      </c>
      <c r="D699" s="2">
        <v>3</v>
      </c>
    </row>
    <row r="700" spans="1:4" x14ac:dyDescent="0.25">
      <c r="A700" s="51">
        <v>44080</v>
      </c>
      <c r="B700" t="s">
        <v>24</v>
      </c>
      <c r="C700" s="79" t="s">
        <v>23</v>
      </c>
      <c r="D700" s="2">
        <v>2</v>
      </c>
    </row>
    <row r="701" spans="1:4" x14ac:dyDescent="0.25">
      <c r="A701" s="51">
        <v>44080</v>
      </c>
      <c r="B701" t="s">
        <v>7</v>
      </c>
      <c r="C701" s="79" t="s">
        <v>126</v>
      </c>
      <c r="D701" s="2">
        <v>1</v>
      </c>
    </row>
    <row r="702" spans="1:4" x14ac:dyDescent="0.25">
      <c r="A702" s="51">
        <v>44081</v>
      </c>
      <c r="B702" t="s">
        <v>8</v>
      </c>
      <c r="C702" t="s">
        <v>8</v>
      </c>
      <c r="D702" s="2">
        <v>45</v>
      </c>
    </row>
    <row r="703" spans="1:4" x14ac:dyDescent="0.25">
      <c r="A703" s="51">
        <v>44081</v>
      </c>
      <c r="B703" s="79" t="s">
        <v>9</v>
      </c>
      <c r="C703" s="79" t="s">
        <v>9</v>
      </c>
      <c r="D703" s="2">
        <v>23</v>
      </c>
    </row>
    <row r="704" spans="1:4" x14ac:dyDescent="0.25">
      <c r="A704" s="51">
        <v>44081</v>
      </c>
      <c r="B704" t="s">
        <v>13</v>
      </c>
      <c r="C704" t="s">
        <v>13</v>
      </c>
      <c r="D704" s="2">
        <v>5</v>
      </c>
    </row>
    <row r="705" spans="1:4" x14ac:dyDescent="0.25">
      <c r="A705" s="51">
        <v>44081</v>
      </c>
      <c r="B705" t="s">
        <v>7</v>
      </c>
      <c r="C705" s="79" t="s">
        <v>7</v>
      </c>
      <c r="D705" s="2">
        <v>3</v>
      </c>
    </row>
    <row r="706" spans="1:4" x14ac:dyDescent="0.25">
      <c r="A706" s="51">
        <v>44081</v>
      </c>
      <c r="B706" t="s">
        <v>12</v>
      </c>
      <c r="C706" t="s">
        <v>12</v>
      </c>
      <c r="D706" s="2">
        <v>2</v>
      </c>
    </row>
    <row r="707" spans="1:4" x14ac:dyDescent="0.25">
      <c r="A707" s="51">
        <v>44081</v>
      </c>
      <c r="B707" t="s">
        <v>10</v>
      </c>
      <c r="C707" t="s">
        <v>10</v>
      </c>
      <c r="D707" s="2">
        <v>2</v>
      </c>
    </row>
    <row r="708" spans="1:4" x14ac:dyDescent="0.25">
      <c r="A708" s="51">
        <v>44081</v>
      </c>
      <c r="B708" t="s">
        <v>11</v>
      </c>
      <c r="C708" t="s">
        <v>11</v>
      </c>
      <c r="D708" s="2">
        <v>1</v>
      </c>
    </row>
    <row r="709" spans="1:4" x14ac:dyDescent="0.25">
      <c r="A709" s="51">
        <v>44081</v>
      </c>
      <c r="B709" t="s">
        <v>50</v>
      </c>
      <c r="C709" t="s">
        <v>50</v>
      </c>
      <c r="D709" s="2">
        <v>0</v>
      </c>
    </row>
    <row r="710" spans="1:4" x14ac:dyDescent="0.25">
      <c r="A710" s="51">
        <v>44082</v>
      </c>
      <c r="B710" t="s">
        <v>8</v>
      </c>
      <c r="C710" t="s">
        <v>8</v>
      </c>
      <c r="D710" s="2">
        <v>56</v>
      </c>
    </row>
    <row r="711" spans="1:4" x14ac:dyDescent="0.25">
      <c r="A711" s="51">
        <v>44082</v>
      </c>
      <c r="B711" t="s">
        <v>8</v>
      </c>
      <c r="C711" t="s">
        <v>122</v>
      </c>
      <c r="D711" s="2">
        <v>7</v>
      </c>
    </row>
    <row r="712" spans="1:4" x14ac:dyDescent="0.25">
      <c r="A712" s="51">
        <v>44082</v>
      </c>
      <c r="B712" t="s">
        <v>8</v>
      </c>
      <c r="C712" t="s">
        <v>41</v>
      </c>
      <c r="D712" s="2">
        <v>7</v>
      </c>
    </row>
    <row r="713" spans="1:4" x14ac:dyDescent="0.25">
      <c r="A713" s="51">
        <v>44082</v>
      </c>
      <c r="B713" t="s">
        <v>8</v>
      </c>
      <c r="C713" t="s">
        <v>249</v>
      </c>
      <c r="D713" s="2">
        <v>8</v>
      </c>
    </row>
    <row r="714" spans="1:4" x14ac:dyDescent="0.25">
      <c r="A714" s="51">
        <v>44082</v>
      </c>
      <c r="B714" t="s">
        <v>8</v>
      </c>
      <c r="C714" t="s">
        <v>68</v>
      </c>
      <c r="D714" s="2">
        <v>6</v>
      </c>
    </row>
    <row r="715" spans="1:4" x14ac:dyDescent="0.25">
      <c r="A715" s="51">
        <v>44082</v>
      </c>
      <c r="B715" s="79" t="s">
        <v>9</v>
      </c>
      <c r="C715" s="79" t="s">
        <v>9</v>
      </c>
      <c r="D715" s="2">
        <v>23</v>
      </c>
    </row>
    <row r="716" spans="1:4" x14ac:dyDescent="0.25">
      <c r="A716" s="51">
        <v>44082</v>
      </c>
      <c r="B716" s="79" t="s">
        <v>9</v>
      </c>
      <c r="C716" t="s">
        <v>17</v>
      </c>
      <c r="D716" s="2">
        <v>3</v>
      </c>
    </row>
    <row r="717" spans="1:4" x14ac:dyDescent="0.25">
      <c r="A717" s="51">
        <v>44082</v>
      </c>
      <c r="B717" s="79" t="s">
        <v>9</v>
      </c>
      <c r="C717" t="s">
        <v>156</v>
      </c>
      <c r="D717" s="2">
        <v>4</v>
      </c>
    </row>
    <row r="718" spans="1:4" x14ac:dyDescent="0.25">
      <c r="A718" s="51">
        <v>44082</v>
      </c>
      <c r="B718" s="79" t="s">
        <v>9</v>
      </c>
      <c r="C718" t="s">
        <v>161</v>
      </c>
      <c r="D718" s="2">
        <v>1</v>
      </c>
    </row>
    <row r="719" spans="1:4" x14ac:dyDescent="0.25">
      <c r="A719" s="51">
        <v>44082</v>
      </c>
      <c r="B719" t="s">
        <v>13</v>
      </c>
      <c r="C719" t="s">
        <v>13</v>
      </c>
      <c r="D719" s="2">
        <v>17</v>
      </c>
    </row>
    <row r="720" spans="1:4" x14ac:dyDescent="0.25">
      <c r="A720" s="51">
        <v>44082</v>
      </c>
      <c r="B720" s="79" t="s">
        <v>13</v>
      </c>
      <c r="C720" t="s">
        <v>105</v>
      </c>
      <c r="D720" s="2">
        <v>1</v>
      </c>
    </row>
    <row r="721" spans="1:4" x14ac:dyDescent="0.25">
      <c r="A721" s="51">
        <v>44082</v>
      </c>
      <c r="B721" s="79" t="s">
        <v>13</v>
      </c>
      <c r="C721" t="s">
        <v>153</v>
      </c>
      <c r="D721" s="2">
        <v>1</v>
      </c>
    </row>
    <row r="722" spans="1:4" x14ac:dyDescent="0.25">
      <c r="A722" s="51">
        <v>44082</v>
      </c>
      <c r="B722" s="79" t="s">
        <v>13</v>
      </c>
      <c r="C722" t="s">
        <v>341</v>
      </c>
      <c r="D722" s="2">
        <v>1</v>
      </c>
    </row>
    <row r="723" spans="1:4" x14ac:dyDescent="0.25">
      <c r="A723" s="51">
        <v>44082</v>
      </c>
      <c r="B723" s="79" t="s">
        <v>13</v>
      </c>
      <c r="C723" t="s">
        <v>244</v>
      </c>
      <c r="D723" s="2">
        <v>1</v>
      </c>
    </row>
    <row r="724" spans="1:4" x14ac:dyDescent="0.25">
      <c r="A724" s="51">
        <v>44082</v>
      </c>
      <c r="B724" t="s">
        <v>10</v>
      </c>
      <c r="C724" t="s">
        <v>10</v>
      </c>
      <c r="D724" s="2">
        <v>7</v>
      </c>
    </row>
    <row r="725" spans="1:4" x14ac:dyDescent="0.25">
      <c r="A725" s="51">
        <v>44082</v>
      </c>
      <c r="B725" t="s">
        <v>12</v>
      </c>
      <c r="C725" t="s">
        <v>162</v>
      </c>
      <c r="D725" s="2">
        <v>3</v>
      </c>
    </row>
    <row r="726" spans="1:4" x14ac:dyDescent="0.25">
      <c r="A726" s="51">
        <v>44082</v>
      </c>
      <c r="B726" t="s">
        <v>24</v>
      </c>
      <c r="C726" t="s">
        <v>23</v>
      </c>
      <c r="D726" s="2">
        <v>1</v>
      </c>
    </row>
    <row r="727" spans="1:4" x14ac:dyDescent="0.25">
      <c r="A727" s="51">
        <v>44082</v>
      </c>
      <c r="B727" t="s">
        <v>20</v>
      </c>
      <c r="C727" t="s">
        <v>20</v>
      </c>
      <c r="D727" s="2">
        <v>1</v>
      </c>
    </row>
    <row r="728" spans="1:4" x14ac:dyDescent="0.25">
      <c r="A728" s="51">
        <v>44082</v>
      </c>
      <c r="B728" t="s">
        <v>14</v>
      </c>
      <c r="C728" t="s">
        <v>14</v>
      </c>
      <c r="D728" s="2">
        <v>1</v>
      </c>
    </row>
    <row r="729" spans="1:4" x14ac:dyDescent="0.25">
      <c r="A729" s="51">
        <v>44082</v>
      </c>
      <c r="B729" t="s">
        <v>27</v>
      </c>
      <c r="C729" t="s">
        <v>44</v>
      </c>
      <c r="D729" s="2">
        <v>1</v>
      </c>
    </row>
    <row r="730" spans="1:4" x14ac:dyDescent="0.25">
      <c r="A730" s="124">
        <v>44083</v>
      </c>
      <c r="B730" s="120" t="s">
        <v>8</v>
      </c>
      <c r="C730" s="120" t="s">
        <v>8</v>
      </c>
      <c r="D730" s="24">
        <v>118</v>
      </c>
    </row>
    <row r="731" spans="1:4" x14ac:dyDescent="0.25">
      <c r="A731" s="124">
        <v>44083</v>
      </c>
      <c r="B731" s="120" t="s">
        <v>8</v>
      </c>
      <c r="C731" t="s">
        <v>41</v>
      </c>
      <c r="D731" s="2">
        <v>15</v>
      </c>
    </row>
    <row r="732" spans="1:4" s="79" customFormat="1" x14ac:dyDescent="0.25">
      <c r="A732" s="124">
        <v>44083</v>
      </c>
      <c r="B732" s="120" t="s">
        <v>8</v>
      </c>
      <c r="C732" s="79" t="s">
        <v>31</v>
      </c>
      <c r="D732" s="2">
        <v>5</v>
      </c>
    </row>
    <row r="733" spans="1:4" s="79" customFormat="1" x14ac:dyDescent="0.25">
      <c r="A733" s="124">
        <v>44083</v>
      </c>
      <c r="B733" s="120" t="s">
        <v>8</v>
      </c>
      <c r="C733" s="79" t="s">
        <v>144</v>
      </c>
      <c r="D733" s="2">
        <v>1</v>
      </c>
    </row>
    <row r="734" spans="1:4" s="79" customFormat="1" x14ac:dyDescent="0.25">
      <c r="A734" s="124">
        <v>44083</v>
      </c>
      <c r="B734" s="120" t="s">
        <v>8</v>
      </c>
      <c r="C734" s="79" t="s">
        <v>248</v>
      </c>
      <c r="D734" s="2">
        <v>1</v>
      </c>
    </row>
    <row r="735" spans="1:4" s="79" customFormat="1" x14ac:dyDescent="0.25">
      <c r="A735" s="51">
        <v>44083</v>
      </c>
      <c r="B735" s="79" t="s">
        <v>9</v>
      </c>
      <c r="C735" t="s">
        <v>9</v>
      </c>
      <c r="D735" s="2">
        <v>25</v>
      </c>
    </row>
    <row r="736" spans="1:4" s="79" customFormat="1" x14ac:dyDescent="0.25">
      <c r="A736" s="124">
        <v>44083</v>
      </c>
      <c r="B736" s="79" t="s">
        <v>9</v>
      </c>
      <c r="C736" s="79" t="s">
        <v>156</v>
      </c>
      <c r="D736" s="2">
        <v>4</v>
      </c>
    </row>
    <row r="737" spans="1:4" x14ac:dyDescent="0.25">
      <c r="A737" s="51">
        <v>44083</v>
      </c>
      <c r="B737" t="s">
        <v>15</v>
      </c>
      <c r="C737" t="s">
        <v>307</v>
      </c>
      <c r="D737" s="2">
        <v>5</v>
      </c>
    </row>
    <row r="738" spans="1:4" x14ac:dyDescent="0.25">
      <c r="A738" s="51">
        <v>44083</v>
      </c>
      <c r="B738" t="s">
        <v>27</v>
      </c>
      <c r="C738" t="s">
        <v>151</v>
      </c>
      <c r="D738" s="2">
        <v>3</v>
      </c>
    </row>
    <row r="739" spans="1:4" s="79" customFormat="1" x14ac:dyDescent="0.25">
      <c r="A739" s="51">
        <v>44083</v>
      </c>
      <c r="B739" s="79" t="s">
        <v>27</v>
      </c>
      <c r="C739" s="79" t="s">
        <v>256</v>
      </c>
      <c r="D739" s="2">
        <v>1</v>
      </c>
    </row>
    <row r="740" spans="1:4" s="79" customFormat="1" x14ac:dyDescent="0.25">
      <c r="A740" s="51">
        <v>44083</v>
      </c>
      <c r="B740" s="79" t="s">
        <v>27</v>
      </c>
      <c r="C740" s="79" t="s">
        <v>28</v>
      </c>
      <c r="D740" s="2">
        <v>1</v>
      </c>
    </row>
    <row r="741" spans="1:4" x14ac:dyDescent="0.25">
      <c r="A741" s="51">
        <v>44083</v>
      </c>
      <c r="B741" t="s">
        <v>24</v>
      </c>
      <c r="C741" t="s">
        <v>23</v>
      </c>
      <c r="D741" s="2">
        <v>4</v>
      </c>
    </row>
    <row r="742" spans="1:4" x14ac:dyDescent="0.25">
      <c r="A742" s="51">
        <v>44083</v>
      </c>
      <c r="B742" t="s">
        <v>11</v>
      </c>
      <c r="C742" t="s">
        <v>145</v>
      </c>
      <c r="D742" s="2">
        <v>3</v>
      </c>
    </row>
    <row r="743" spans="1:4" x14ac:dyDescent="0.25">
      <c r="A743" s="51">
        <v>44083</v>
      </c>
      <c r="B743" t="s">
        <v>52</v>
      </c>
      <c r="C743" t="s">
        <v>52</v>
      </c>
      <c r="D743" s="2">
        <v>1</v>
      </c>
    </row>
    <row r="744" spans="1:4" x14ac:dyDescent="0.25">
      <c r="A744" s="51">
        <v>44083</v>
      </c>
      <c r="B744" t="s">
        <v>20</v>
      </c>
      <c r="C744" t="s">
        <v>20</v>
      </c>
      <c r="D744" s="2">
        <v>1</v>
      </c>
    </row>
    <row r="745" spans="1:4" x14ac:dyDescent="0.25">
      <c r="A745" s="51">
        <v>44083</v>
      </c>
      <c r="B745" t="s">
        <v>7</v>
      </c>
      <c r="C745" s="79" t="s">
        <v>7</v>
      </c>
      <c r="D745" s="2">
        <v>1</v>
      </c>
    </row>
    <row r="746" spans="1:4" x14ac:dyDescent="0.25">
      <c r="A746" s="51">
        <v>44083</v>
      </c>
      <c r="B746" t="s">
        <v>13</v>
      </c>
      <c r="C746" t="s">
        <v>105</v>
      </c>
      <c r="D746" s="2">
        <v>1</v>
      </c>
    </row>
    <row r="747" spans="1:4" x14ac:dyDescent="0.25">
      <c r="A747" s="51">
        <v>44084</v>
      </c>
      <c r="B747" t="s">
        <v>8</v>
      </c>
      <c r="C747" t="s">
        <v>8</v>
      </c>
      <c r="D747" s="2">
        <v>61</v>
      </c>
    </row>
    <row r="748" spans="1:4" x14ac:dyDescent="0.25">
      <c r="A748" s="51">
        <v>44084</v>
      </c>
      <c r="B748" s="79" t="s">
        <v>8</v>
      </c>
      <c r="C748" t="s">
        <v>41</v>
      </c>
      <c r="D748" s="2">
        <v>6</v>
      </c>
    </row>
    <row r="749" spans="1:4" x14ac:dyDescent="0.25">
      <c r="A749" s="51">
        <v>44084</v>
      </c>
      <c r="B749" s="79" t="s">
        <v>8</v>
      </c>
      <c r="C749" t="s">
        <v>31</v>
      </c>
      <c r="D749" s="2">
        <v>2</v>
      </c>
    </row>
    <row r="750" spans="1:4" x14ac:dyDescent="0.25">
      <c r="A750" s="51">
        <v>44084</v>
      </c>
      <c r="B750" s="79" t="s">
        <v>8</v>
      </c>
      <c r="C750" t="s">
        <v>249</v>
      </c>
      <c r="D750" s="2">
        <v>2</v>
      </c>
    </row>
    <row r="751" spans="1:4" x14ac:dyDescent="0.25">
      <c r="A751" s="51">
        <v>44084</v>
      </c>
      <c r="B751" s="79" t="s">
        <v>8</v>
      </c>
      <c r="C751" t="s">
        <v>68</v>
      </c>
      <c r="D751" s="2">
        <v>9</v>
      </c>
    </row>
    <row r="752" spans="1:4" x14ac:dyDescent="0.25">
      <c r="A752" s="51">
        <v>44084</v>
      </c>
      <c r="B752" s="79" t="s">
        <v>8</v>
      </c>
      <c r="C752" t="s">
        <v>122</v>
      </c>
      <c r="D752" s="2">
        <v>3</v>
      </c>
    </row>
    <row r="753" spans="1:4" x14ac:dyDescent="0.25">
      <c r="A753" s="51">
        <v>44084</v>
      </c>
      <c r="B753" t="s">
        <v>9</v>
      </c>
      <c r="C753" t="s">
        <v>9</v>
      </c>
      <c r="D753" s="2">
        <v>18</v>
      </c>
    </row>
    <row r="754" spans="1:4" x14ac:dyDescent="0.25">
      <c r="A754" s="51">
        <v>44084</v>
      </c>
      <c r="B754" s="79" t="s">
        <v>9</v>
      </c>
      <c r="C754" t="s">
        <v>17</v>
      </c>
      <c r="D754" s="2">
        <v>3</v>
      </c>
    </row>
    <row r="755" spans="1:4" x14ac:dyDescent="0.25">
      <c r="A755" s="51">
        <v>44084</v>
      </c>
      <c r="B755" s="79" t="s">
        <v>9</v>
      </c>
      <c r="C755" t="s">
        <v>161</v>
      </c>
      <c r="D755" s="2">
        <v>1</v>
      </c>
    </row>
    <row r="756" spans="1:4" x14ac:dyDescent="0.25">
      <c r="A756" s="51">
        <v>44084</v>
      </c>
      <c r="B756" s="79" t="s">
        <v>9</v>
      </c>
      <c r="C756" t="s">
        <v>156</v>
      </c>
      <c r="D756" s="2">
        <v>1</v>
      </c>
    </row>
    <row r="757" spans="1:4" x14ac:dyDescent="0.25">
      <c r="A757" s="51">
        <v>44084</v>
      </c>
      <c r="B757" t="s">
        <v>13</v>
      </c>
      <c r="C757" t="s">
        <v>13</v>
      </c>
      <c r="D757" s="2">
        <v>6</v>
      </c>
    </row>
    <row r="758" spans="1:4" x14ac:dyDescent="0.25">
      <c r="A758" s="51">
        <v>44084</v>
      </c>
      <c r="B758" t="s">
        <v>13</v>
      </c>
      <c r="C758" t="s">
        <v>241</v>
      </c>
      <c r="D758" s="2">
        <v>2</v>
      </c>
    </row>
    <row r="759" spans="1:4" x14ac:dyDescent="0.25">
      <c r="A759" s="51">
        <v>44084</v>
      </c>
      <c r="B759" s="79" t="s">
        <v>13</v>
      </c>
      <c r="C759" t="s">
        <v>362</v>
      </c>
      <c r="D759" s="2">
        <v>1</v>
      </c>
    </row>
    <row r="760" spans="1:4" x14ac:dyDescent="0.25">
      <c r="A760" s="51">
        <v>44084</v>
      </c>
      <c r="B760" t="s">
        <v>24</v>
      </c>
      <c r="C760" t="s">
        <v>23</v>
      </c>
      <c r="D760" s="2">
        <v>5</v>
      </c>
    </row>
    <row r="761" spans="1:4" x14ac:dyDescent="0.25">
      <c r="A761" s="51">
        <v>44084</v>
      </c>
      <c r="B761" t="s">
        <v>27</v>
      </c>
      <c r="C761" t="s">
        <v>44</v>
      </c>
      <c r="D761" s="2">
        <v>3</v>
      </c>
    </row>
    <row r="762" spans="1:4" x14ac:dyDescent="0.25">
      <c r="A762" s="51">
        <v>44084</v>
      </c>
      <c r="B762" t="s">
        <v>27</v>
      </c>
      <c r="C762" t="s">
        <v>151</v>
      </c>
      <c r="D762" s="2">
        <v>2</v>
      </c>
    </row>
    <row r="763" spans="1:4" x14ac:dyDescent="0.25">
      <c r="A763" s="51">
        <v>44084</v>
      </c>
      <c r="B763" t="s">
        <v>12</v>
      </c>
      <c r="C763" t="s">
        <v>12</v>
      </c>
      <c r="D763" s="2">
        <v>3</v>
      </c>
    </row>
    <row r="764" spans="1:4" x14ac:dyDescent="0.25">
      <c r="A764" s="51">
        <v>44084</v>
      </c>
      <c r="B764" t="s">
        <v>12</v>
      </c>
      <c r="C764" t="s">
        <v>162</v>
      </c>
      <c r="D764" s="2">
        <v>1</v>
      </c>
    </row>
    <row r="765" spans="1:4" x14ac:dyDescent="0.25">
      <c r="A765" s="51">
        <v>44084</v>
      </c>
      <c r="B765" t="s">
        <v>10</v>
      </c>
      <c r="C765" t="s">
        <v>10</v>
      </c>
      <c r="D765" s="2">
        <v>4</v>
      </c>
    </row>
    <row r="766" spans="1:4" x14ac:dyDescent="0.25">
      <c r="A766" s="51">
        <v>44085</v>
      </c>
      <c r="B766" t="s">
        <v>8</v>
      </c>
      <c r="C766" t="s">
        <v>8</v>
      </c>
      <c r="D766" s="2">
        <v>127</v>
      </c>
    </row>
    <row r="767" spans="1:4" s="79" customFormat="1" x14ac:dyDescent="0.25">
      <c r="A767" s="51">
        <v>44085</v>
      </c>
      <c r="B767" s="79" t="s">
        <v>8</v>
      </c>
      <c r="C767" s="79" t="s">
        <v>41</v>
      </c>
      <c r="D767" s="2">
        <v>5</v>
      </c>
    </row>
    <row r="768" spans="1:4" s="79" customFormat="1" x14ac:dyDescent="0.25">
      <c r="A768" s="51">
        <v>44085</v>
      </c>
      <c r="B768" s="79" t="s">
        <v>8</v>
      </c>
      <c r="C768" s="79" t="s">
        <v>31</v>
      </c>
      <c r="D768" s="2">
        <v>4</v>
      </c>
    </row>
    <row r="769" spans="1:4" s="79" customFormat="1" x14ac:dyDescent="0.25">
      <c r="A769" s="51">
        <v>44085</v>
      </c>
      <c r="B769" s="79" t="s">
        <v>8</v>
      </c>
      <c r="C769" s="79" t="s">
        <v>68</v>
      </c>
      <c r="D769" s="2">
        <v>4</v>
      </c>
    </row>
    <row r="770" spans="1:4" s="79" customFormat="1" x14ac:dyDescent="0.25">
      <c r="A770" s="51">
        <v>44085</v>
      </c>
      <c r="B770" s="79" t="s">
        <v>8</v>
      </c>
      <c r="C770" s="79" t="s">
        <v>249</v>
      </c>
      <c r="D770" s="2">
        <v>2</v>
      </c>
    </row>
    <row r="771" spans="1:4" s="79" customFormat="1" x14ac:dyDescent="0.25">
      <c r="A771" s="51">
        <v>44085</v>
      </c>
      <c r="B771" s="79" t="s">
        <v>8</v>
      </c>
      <c r="C771" s="79" t="s">
        <v>122</v>
      </c>
      <c r="D771" s="2">
        <v>2</v>
      </c>
    </row>
    <row r="772" spans="1:4" s="79" customFormat="1" x14ac:dyDescent="0.25">
      <c r="A772" s="51">
        <v>44085</v>
      </c>
      <c r="B772" s="79" t="s">
        <v>8</v>
      </c>
      <c r="C772" s="79" t="s">
        <v>367</v>
      </c>
      <c r="D772" s="2">
        <v>1</v>
      </c>
    </row>
    <row r="773" spans="1:4" s="79" customFormat="1" x14ac:dyDescent="0.25">
      <c r="A773" s="51">
        <v>44085</v>
      </c>
      <c r="B773" s="79" t="s">
        <v>8</v>
      </c>
      <c r="C773" s="79" t="s">
        <v>83</v>
      </c>
      <c r="D773" s="2">
        <v>1</v>
      </c>
    </row>
    <row r="774" spans="1:4" x14ac:dyDescent="0.25">
      <c r="A774" s="51">
        <v>44085</v>
      </c>
      <c r="B774" t="s">
        <v>9</v>
      </c>
      <c r="C774" s="79" t="s">
        <v>9</v>
      </c>
      <c r="D774" s="2">
        <v>26</v>
      </c>
    </row>
    <row r="775" spans="1:4" s="79" customFormat="1" x14ac:dyDescent="0.25">
      <c r="A775" s="51">
        <v>44085</v>
      </c>
      <c r="B775" s="79" t="s">
        <v>9</v>
      </c>
      <c r="C775" s="79" t="s">
        <v>17</v>
      </c>
      <c r="D775" s="2">
        <v>4</v>
      </c>
    </row>
    <row r="776" spans="1:4" x14ac:dyDescent="0.25">
      <c r="A776" s="51">
        <v>44085</v>
      </c>
      <c r="B776" t="s">
        <v>13</v>
      </c>
      <c r="C776" t="s">
        <v>13</v>
      </c>
      <c r="D776" s="2">
        <v>4</v>
      </c>
    </row>
    <row r="777" spans="1:4" s="79" customFormat="1" x14ac:dyDescent="0.25">
      <c r="A777" s="51">
        <v>44085</v>
      </c>
      <c r="B777" s="79" t="s">
        <v>13</v>
      </c>
      <c r="C777" s="79" t="s">
        <v>241</v>
      </c>
      <c r="D777" s="2">
        <v>2</v>
      </c>
    </row>
    <row r="778" spans="1:4" s="79" customFormat="1" x14ac:dyDescent="0.25">
      <c r="A778" s="51">
        <v>44085</v>
      </c>
      <c r="B778" s="79" t="s">
        <v>13</v>
      </c>
      <c r="C778" s="79" t="s">
        <v>368</v>
      </c>
      <c r="D778" s="2">
        <v>1</v>
      </c>
    </row>
    <row r="779" spans="1:4" s="79" customFormat="1" x14ac:dyDescent="0.25">
      <c r="A779" s="51">
        <v>44085</v>
      </c>
      <c r="B779" s="79" t="s">
        <v>13</v>
      </c>
      <c r="C779" s="79" t="s">
        <v>153</v>
      </c>
      <c r="D779" s="2">
        <v>1</v>
      </c>
    </row>
    <row r="780" spans="1:4" x14ac:dyDescent="0.25">
      <c r="A780" s="51">
        <v>44085</v>
      </c>
      <c r="B780" t="s">
        <v>10</v>
      </c>
      <c r="C780" t="s">
        <v>10</v>
      </c>
      <c r="D780" s="2">
        <v>7</v>
      </c>
    </row>
    <row r="781" spans="1:4" x14ac:dyDescent="0.25">
      <c r="A781" s="51">
        <v>44085</v>
      </c>
      <c r="B781" t="s">
        <v>20</v>
      </c>
      <c r="C781" t="s">
        <v>20</v>
      </c>
      <c r="D781" s="2">
        <v>7</v>
      </c>
    </row>
    <row r="782" spans="1:4" x14ac:dyDescent="0.25">
      <c r="A782" s="51">
        <v>44085</v>
      </c>
      <c r="B782" t="s">
        <v>27</v>
      </c>
      <c r="C782" t="s">
        <v>44</v>
      </c>
      <c r="D782" s="2">
        <v>1</v>
      </c>
    </row>
    <row r="783" spans="1:4" s="79" customFormat="1" x14ac:dyDescent="0.25">
      <c r="A783" s="51">
        <v>44085</v>
      </c>
      <c r="B783" s="79" t="s">
        <v>27</v>
      </c>
      <c r="C783" s="79" t="s">
        <v>256</v>
      </c>
      <c r="D783" s="2">
        <v>3</v>
      </c>
    </row>
    <row r="784" spans="1:4" s="79" customFormat="1" x14ac:dyDescent="0.25">
      <c r="A784" s="51">
        <v>44085</v>
      </c>
      <c r="B784" s="79" t="s">
        <v>27</v>
      </c>
      <c r="C784" s="79" t="s">
        <v>151</v>
      </c>
      <c r="D784" s="2">
        <v>2</v>
      </c>
    </row>
    <row r="785" spans="1:4" x14ac:dyDescent="0.25">
      <c r="A785" s="51">
        <v>44085</v>
      </c>
      <c r="B785" t="s">
        <v>11</v>
      </c>
      <c r="C785" t="s">
        <v>154</v>
      </c>
      <c r="D785" s="2">
        <v>2</v>
      </c>
    </row>
    <row r="786" spans="1:4" s="79" customFormat="1" x14ac:dyDescent="0.25">
      <c r="A786" s="51">
        <v>44085</v>
      </c>
      <c r="B786" s="79" t="s">
        <v>11</v>
      </c>
      <c r="C786" s="79" t="s">
        <v>145</v>
      </c>
      <c r="D786" s="2">
        <v>2</v>
      </c>
    </row>
    <row r="787" spans="1:4" x14ac:dyDescent="0.25">
      <c r="A787" s="51">
        <v>44085</v>
      </c>
      <c r="B787" t="s">
        <v>15</v>
      </c>
      <c r="C787" t="s">
        <v>307</v>
      </c>
      <c r="D787" s="2">
        <v>2</v>
      </c>
    </row>
    <row r="788" spans="1:4" x14ac:dyDescent="0.25">
      <c r="A788" s="51">
        <v>44085</v>
      </c>
      <c r="B788" t="s">
        <v>24</v>
      </c>
      <c r="C788" t="s">
        <v>23</v>
      </c>
      <c r="D788" s="2">
        <v>1</v>
      </c>
    </row>
    <row r="789" spans="1:4" x14ac:dyDescent="0.25">
      <c r="A789" s="51">
        <v>44085</v>
      </c>
      <c r="B789" t="s">
        <v>12</v>
      </c>
      <c r="C789" t="s">
        <v>162</v>
      </c>
      <c r="D789" s="2">
        <v>1</v>
      </c>
    </row>
    <row r="790" spans="1:4" x14ac:dyDescent="0.25">
      <c r="A790" s="51">
        <v>44085</v>
      </c>
      <c r="B790" t="s">
        <v>48</v>
      </c>
      <c r="C790" t="s">
        <v>48</v>
      </c>
      <c r="D790" s="2">
        <v>1</v>
      </c>
    </row>
    <row r="791" spans="1:4" x14ac:dyDescent="0.25">
      <c r="A791" s="51">
        <v>44086</v>
      </c>
      <c r="B791" t="s">
        <v>8</v>
      </c>
      <c r="C791" t="s">
        <v>8</v>
      </c>
      <c r="D791" s="2">
        <v>129</v>
      </c>
    </row>
    <row r="792" spans="1:4" x14ac:dyDescent="0.25">
      <c r="A792" s="51">
        <v>44086</v>
      </c>
      <c r="B792" t="s">
        <v>9</v>
      </c>
      <c r="C792" t="s">
        <v>9</v>
      </c>
      <c r="D792" s="2">
        <v>35</v>
      </c>
    </row>
    <row r="793" spans="1:4" x14ac:dyDescent="0.25">
      <c r="A793" s="51">
        <v>44086</v>
      </c>
      <c r="B793" t="s">
        <v>13</v>
      </c>
      <c r="C793" t="s">
        <v>13</v>
      </c>
      <c r="D793" s="2">
        <v>14</v>
      </c>
    </row>
    <row r="794" spans="1:4" x14ac:dyDescent="0.25">
      <c r="A794" s="51">
        <v>44086</v>
      </c>
      <c r="B794" t="s">
        <v>15</v>
      </c>
      <c r="C794" t="s">
        <v>307</v>
      </c>
      <c r="D794" s="2">
        <v>5</v>
      </c>
    </row>
    <row r="795" spans="1:4" x14ac:dyDescent="0.25">
      <c r="A795" s="51">
        <v>44086</v>
      </c>
      <c r="B795" t="s">
        <v>24</v>
      </c>
      <c r="C795" t="s">
        <v>23</v>
      </c>
      <c r="D795" s="2">
        <v>3</v>
      </c>
    </row>
    <row r="796" spans="1:4" x14ac:dyDescent="0.25">
      <c r="A796" s="51">
        <v>44086</v>
      </c>
      <c r="B796" t="s">
        <v>7</v>
      </c>
      <c r="C796" t="s">
        <v>7</v>
      </c>
      <c r="D796" s="2">
        <v>2</v>
      </c>
    </row>
    <row r="797" spans="1:4" x14ac:dyDescent="0.25">
      <c r="A797" s="51">
        <v>44086</v>
      </c>
      <c r="B797" t="s">
        <v>11</v>
      </c>
      <c r="C797" s="79" t="s">
        <v>11</v>
      </c>
      <c r="D797" s="2">
        <v>2</v>
      </c>
    </row>
    <row r="798" spans="1:4" x14ac:dyDescent="0.25">
      <c r="A798" s="51">
        <v>44086</v>
      </c>
      <c r="B798" t="s">
        <v>20</v>
      </c>
      <c r="C798" t="s">
        <v>20</v>
      </c>
      <c r="D798" s="2">
        <v>1</v>
      </c>
    </row>
    <row r="799" spans="1:4" x14ac:dyDescent="0.25">
      <c r="A799" s="51">
        <v>44086</v>
      </c>
      <c r="B799" t="s">
        <v>52</v>
      </c>
      <c r="C799" t="s">
        <v>52</v>
      </c>
      <c r="D799" s="2">
        <v>1</v>
      </c>
    </row>
    <row r="800" spans="1:4" x14ac:dyDescent="0.25">
      <c r="A800" s="51">
        <v>44086</v>
      </c>
      <c r="B800" t="s">
        <v>10</v>
      </c>
      <c r="C800" t="s">
        <v>10</v>
      </c>
      <c r="D800" s="2">
        <v>1</v>
      </c>
    </row>
  </sheetData>
  <autoFilter ref="A1:D790" xr:uid="{00000000-0009-0000-0000-000001000000}">
    <sortState xmlns:xlrd2="http://schemas.microsoft.com/office/spreadsheetml/2017/richdata2" ref="A2:D611">
      <sortCondition ref="A2:A611"/>
      <sortCondition ref="B2:B611"/>
      <sortCondition ref="C2:C611"/>
      <sortCondition ref="D2:D61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>
      <selection activeCell="D11" sqref="C11:D11"/>
    </sheetView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79" customWidth="1"/>
    <col min="5" max="5" width="12.5703125" bestFit="1" customWidth="1"/>
    <col min="6" max="16" width="11.42578125" style="4"/>
  </cols>
  <sheetData>
    <row r="1" spans="1:5" hidden="1" x14ac:dyDescent="0.25">
      <c r="A1" s="87" t="s">
        <v>295</v>
      </c>
      <c r="B1" s="87" t="s">
        <v>270</v>
      </c>
      <c r="C1" s="87" t="s">
        <v>268</v>
      </c>
      <c r="D1" s="87"/>
      <c r="E1" s="87" t="s">
        <v>206</v>
      </c>
    </row>
    <row r="2" spans="1:5" hidden="1" x14ac:dyDescent="0.25">
      <c r="A2" s="88" t="s">
        <v>298</v>
      </c>
      <c r="B2" s="89">
        <v>0.57864357864357863</v>
      </c>
      <c r="C2" s="89">
        <v>0.65798611111111116</v>
      </c>
      <c r="D2" s="89"/>
      <c r="E2" s="90">
        <v>0.59306949363767547</v>
      </c>
    </row>
    <row r="3" spans="1:5" hidden="1" x14ac:dyDescent="0.25">
      <c r="A3" s="44" t="s">
        <v>299</v>
      </c>
      <c r="B3" s="86">
        <v>0.4375</v>
      </c>
      <c r="C3" s="86">
        <v>0.31818181818181818</v>
      </c>
      <c r="D3" s="86"/>
      <c r="E3" s="91">
        <v>0.41363636363636369</v>
      </c>
    </row>
    <row r="4" spans="1:5" hidden="1" x14ac:dyDescent="0.25">
      <c r="A4" s="44" t="s">
        <v>300</v>
      </c>
      <c r="B4" s="86">
        <v>0.51388888888888895</v>
      </c>
      <c r="C4" s="86">
        <v>0.58974358974358976</v>
      </c>
      <c r="D4" s="86"/>
      <c r="E4" s="91">
        <v>0.5442307692307693</v>
      </c>
    </row>
    <row r="5" spans="1:5" ht="15.75" hidden="1" thickBot="1" x14ac:dyDescent="0.3">
      <c r="A5" s="45" t="s">
        <v>301</v>
      </c>
      <c r="B5" s="92"/>
      <c r="C5" s="92">
        <v>0.40340909090909094</v>
      </c>
      <c r="D5" s="92"/>
      <c r="E5" s="93">
        <v>0.40340909090909094</v>
      </c>
    </row>
    <row r="6" spans="1:5" hidden="1" x14ac:dyDescent="0.25">
      <c r="A6" s="94" t="s">
        <v>323</v>
      </c>
      <c r="B6" s="97">
        <f>AVERAGE(B2:B5)</f>
        <v>0.51001082251082253</v>
      </c>
      <c r="C6" s="98">
        <v>0.5172084859584859</v>
      </c>
      <c r="D6" s="109"/>
      <c r="E6" s="99">
        <f>AVERAGE(E2:E5)</f>
        <v>0.48858642935347485</v>
      </c>
    </row>
    <row r="7" spans="1:5" ht="24.75" customHeight="1" x14ac:dyDescent="0.25">
      <c r="A7" s="145" t="s">
        <v>326</v>
      </c>
      <c r="B7" s="146"/>
      <c r="C7" s="146"/>
      <c r="D7" s="146"/>
      <c r="E7" s="147"/>
    </row>
    <row r="8" spans="1:5" ht="25.5" x14ac:dyDescent="0.25">
      <c r="A8" s="103" t="s">
        <v>295</v>
      </c>
      <c r="B8" s="103" t="s">
        <v>267</v>
      </c>
      <c r="C8" s="103" t="s">
        <v>324</v>
      </c>
      <c r="D8" s="103" t="s">
        <v>332</v>
      </c>
      <c r="E8" s="103" t="s">
        <v>325</v>
      </c>
    </row>
    <row r="9" spans="1:5" x14ac:dyDescent="0.25">
      <c r="A9" s="100" t="s">
        <v>298</v>
      </c>
      <c r="B9" s="101">
        <v>119</v>
      </c>
      <c r="C9" s="101">
        <v>72</v>
      </c>
      <c r="D9" s="101">
        <f>B9-C9</f>
        <v>47</v>
      </c>
      <c r="E9" s="102">
        <f>C9/B9</f>
        <v>0.60504201680672265</v>
      </c>
    </row>
    <row r="10" spans="1:5" x14ac:dyDescent="0.25">
      <c r="A10" s="96" t="s">
        <v>299</v>
      </c>
      <c r="B10" s="43">
        <v>54</v>
      </c>
      <c r="C10" s="43">
        <v>20</v>
      </c>
      <c r="D10" s="101">
        <f>B10-C10</f>
        <v>34</v>
      </c>
      <c r="E10" s="95">
        <f>C10/B10</f>
        <v>0.37037037037037035</v>
      </c>
    </row>
    <row r="11" spans="1:5" x14ac:dyDescent="0.25">
      <c r="A11" s="96" t="s">
        <v>300</v>
      </c>
      <c r="B11" s="43">
        <v>43</v>
      </c>
      <c r="C11" s="43">
        <v>26</v>
      </c>
      <c r="D11" s="101">
        <f>B11-C11</f>
        <v>17</v>
      </c>
      <c r="E11" s="95">
        <f>C11/B11</f>
        <v>0.60465116279069764</v>
      </c>
    </row>
    <row r="12" spans="1:5" x14ac:dyDescent="0.25">
      <c r="A12" s="104" t="s">
        <v>301</v>
      </c>
      <c r="B12" s="105">
        <v>47</v>
      </c>
      <c r="C12" s="105">
        <v>23</v>
      </c>
      <c r="D12" s="101">
        <f>B12-C12</f>
        <v>24</v>
      </c>
      <c r="E12" s="106">
        <f>C12/B12</f>
        <v>0.48936170212765956</v>
      </c>
    </row>
    <row r="13" spans="1:5" ht="24.75" customHeight="1" x14ac:dyDescent="0.25">
      <c r="A13" s="107" t="s">
        <v>62</v>
      </c>
      <c r="B13" s="107">
        <f>SUM(B9:B12)</f>
        <v>263</v>
      </c>
      <c r="C13" s="107">
        <f>SUM(C9:C12)</f>
        <v>141</v>
      </c>
      <c r="D13" s="107">
        <f>SUM(D9:D12)</f>
        <v>122</v>
      </c>
      <c r="E13" s="108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35AD-C778-4EA7-8EE9-A8697C53721C}">
  <dimension ref="A1:L19"/>
  <sheetViews>
    <sheetView workbookViewId="0">
      <selection activeCell="K2" sqref="K2"/>
    </sheetView>
  </sheetViews>
  <sheetFormatPr baseColWidth="10" defaultRowHeight="15" x14ac:dyDescent="0.25"/>
  <sheetData>
    <row r="1" spans="1:12" x14ac:dyDescent="0.25">
      <c r="A1" t="s">
        <v>1</v>
      </c>
      <c r="B1" t="s">
        <v>208</v>
      </c>
      <c r="C1" t="s">
        <v>53</v>
      </c>
      <c r="D1" t="s">
        <v>47</v>
      </c>
      <c r="E1" t="s">
        <v>95</v>
      </c>
      <c r="F1" t="s">
        <v>116</v>
      </c>
      <c r="G1" t="s">
        <v>111</v>
      </c>
      <c r="H1" t="s">
        <v>334</v>
      </c>
      <c r="I1" t="s">
        <v>54</v>
      </c>
      <c r="J1" t="s">
        <v>200</v>
      </c>
      <c r="K1" t="s">
        <v>335</v>
      </c>
      <c r="L1" t="s">
        <v>101</v>
      </c>
    </row>
    <row r="2" spans="1:12" x14ac:dyDescent="0.25">
      <c r="A2" t="s">
        <v>14</v>
      </c>
      <c r="C2">
        <v>55</v>
      </c>
      <c r="D2">
        <v>51</v>
      </c>
      <c r="F2">
        <v>77039</v>
      </c>
      <c r="G2">
        <v>365</v>
      </c>
      <c r="H2">
        <v>0.06</v>
      </c>
      <c r="I2">
        <v>71.392411635665056</v>
      </c>
      <c r="J2" t="s">
        <v>255</v>
      </c>
      <c r="K2">
        <v>0.02</v>
      </c>
      <c r="L2">
        <v>0</v>
      </c>
    </row>
    <row r="3" spans="1:12" x14ac:dyDescent="0.25">
      <c r="A3" t="s">
        <v>20</v>
      </c>
      <c r="C3">
        <v>90</v>
      </c>
      <c r="D3">
        <v>15</v>
      </c>
      <c r="E3">
        <v>6</v>
      </c>
      <c r="F3">
        <v>191117</v>
      </c>
      <c r="G3">
        <v>784</v>
      </c>
      <c r="H3">
        <v>0.33</v>
      </c>
      <c r="I3">
        <v>47.09157217829916</v>
      </c>
      <c r="J3">
        <v>15</v>
      </c>
      <c r="K3">
        <v>0.8</v>
      </c>
      <c r="L3">
        <v>6.6666666666666666E-2</v>
      </c>
    </row>
    <row r="4" spans="1:12" x14ac:dyDescent="0.25">
      <c r="A4" t="s">
        <v>13</v>
      </c>
      <c r="B4">
        <v>5</v>
      </c>
      <c r="C4">
        <v>196</v>
      </c>
      <c r="D4">
        <v>68</v>
      </c>
      <c r="E4">
        <v>2</v>
      </c>
      <c r="F4">
        <v>51384</v>
      </c>
      <c r="G4">
        <v>290</v>
      </c>
      <c r="H4">
        <v>0.7</v>
      </c>
      <c r="I4">
        <v>381.44169391250199</v>
      </c>
      <c r="J4">
        <v>11</v>
      </c>
      <c r="K4">
        <v>0.54</v>
      </c>
      <c r="L4">
        <v>1.020408163265306E-2</v>
      </c>
    </row>
    <row r="5" spans="1:12" x14ac:dyDescent="0.25">
      <c r="A5" t="s">
        <v>24</v>
      </c>
      <c r="C5">
        <v>157</v>
      </c>
      <c r="D5">
        <v>85</v>
      </c>
      <c r="E5">
        <v>4</v>
      </c>
      <c r="F5">
        <v>83341</v>
      </c>
      <c r="G5">
        <v>372</v>
      </c>
      <c r="H5">
        <v>0.43</v>
      </c>
      <c r="I5">
        <v>188.3826687944709</v>
      </c>
      <c r="J5">
        <v>82</v>
      </c>
      <c r="K5">
        <v>0.08</v>
      </c>
      <c r="L5">
        <v>2.5477707006369428E-2</v>
      </c>
    </row>
    <row r="6" spans="1:12" x14ac:dyDescent="0.25">
      <c r="A6" t="s">
        <v>48</v>
      </c>
      <c r="C6">
        <v>2</v>
      </c>
      <c r="D6">
        <v>1</v>
      </c>
      <c r="F6">
        <v>28189</v>
      </c>
      <c r="G6">
        <v>61</v>
      </c>
      <c r="H6">
        <v>0.25</v>
      </c>
      <c r="I6">
        <v>7.0949661215367694</v>
      </c>
      <c r="J6" t="s">
        <v>255</v>
      </c>
      <c r="K6">
        <v>0</v>
      </c>
      <c r="L6">
        <v>0</v>
      </c>
    </row>
    <row r="7" spans="1:12" x14ac:dyDescent="0.25">
      <c r="A7" t="s">
        <v>49</v>
      </c>
      <c r="C7">
        <v>2</v>
      </c>
      <c r="D7">
        <v>0</v>
      </c>
      <c r="F7">
        <v>16468</v>
      </c>
      <c r="G7">
        <v>21</v>
      </c>
      <c r="H7">
        <v>0.67</v>
      </c>
      <c r="I7" t="s">
        <v>63</v>
      </c>
      <c r="J7" t="s">
        <v>255</v>
      </c>
      <c r="K7">
        <v>0</v>
      </c>
      <c r="L7">
        <v>0</v>
      </c>
    </row>
    <row r="8" spans="1:12" x14ac:dyDescent="0.25">
      <c r="A8" t="s">
        <v>7</v>
      </c>
      <c r="B8">
        <v>3</v>
      </c>
      <c r="C8">
        <v>40</v>
      </c>
      <c r="D8">
        <v>2</v>
      </c>
      <c r="F8">
        <v>58565</v>
      </c>
      <c r="G8">
        <v>140</v>
      </c>
      <c r="H8">
        <v>0.54</v>
      </c>
      <c r="I8">
        <v>68.300179287970622</v>
      </c>
      <c r="J8">
        <v>12</v>
      </c>
      <c r="K8">
        <v>0.74</v>
      </c>
      <c r="L8">
        <v>0</v>
      </c>
    </row>
    <row r="9" spans="1:12" x14ac:dyDescent="0.25">
      <c r="A9" t="s">
        <v>9</v>
      </c>
      <c r="B9">
        <v>23</v>
      </c>
      <c r="C9">
        <v>844</v>
      </c>
      <c r="D9">
        <v>343</v>
      </c>
      <c r="E9">
        <v>10</v>
      </c>
      <c r="F9">
        <v>124231</v>
      </c>
      <c r="G9">
        <v>1115</v>
      </c>
      <c r="H9">
        <v>0.48</v>
      </c>
      <c r="I9">
        <v>679.37954294821748</v>
      </c>
      <c r="J9">
        <v>18</v>
      </c>
      <c r="K9">
        <v>0.36</v>
      </c>
      <c r="L9">
        <v>1.1848341232227487E-2</v>
      </c>
    </row>
    <row r="10" spans="1:12" x14ac:dyDescent="0.25">
      <c r="A10" t="s">
        <v>15</v>
      </c>
      <c r="C10">
        <v>66</v>
      </c>
      <c r="D10">
        <v>44</v>
      </c>
      <c r="F10">
        <v>13420</v>
      </c>
      <c r="G10">
        <v>183</v>
      </c>
      <c r="H10">
        <v>0.15</v>
      </c>
      <c r="I10">
        <v>491.80327868852464</v>
      </c>
      <c r="J10" t="s">
        <v>255</v>
      </c>
      <c r="K10">
        <v>0.08</v>
      </c>
      <c r="L10">
        <v>0</v>
      </c>
    </row>
    <row r="11" spans="1:12" x14ac:dyDescent="0.25">
      <c r="A11" t="s">
        <v>11</v>
      </c>
      <c r="B11">
        <v>1</v>
      </c>
      <c r="C11">
        <v>43</v>
      </c>
      <c r="D11">
        <v>2</v>
      </c>
      <c r="E11">
        <v>1</v>
      </c>
      <c r="F11">
        <v>72051</v>
      </c>
      <c r="G11">
        <v>84</v>
      </c>
      <c r="H11">
        <v>0.45</v>
      </c>
      <c r="I11">
        <v>59.679948925066967</v>
      </c>
      <c r="J11">
        <v>9</v>
      </c>
      <c r="K11">
        <v>0.91</v>
      </c>
      <c r="L11">
        <v>2.3255813953488372E-2</v>
      </c>
    </row>
    <row r="12" spans="1:12" x14ac:dyDescent="0.25">
      <c r="A12" t="s">
        <v>12</v>
      </c>
      <c r="B12">
        <v>2</v>
      </c>
      <c r="C12">
        <v>36</v>
      </c>
      <c r="D12">
        <v>4</v>
      </c>
      <c r="E12">
        <v>1</v>
      </c>
      <c r="F12">
        <v>41304</v>
      </c>
      <c r="G12">
        <v>83</v>
      </c>
      <c r="H12">
        <v>0.41</v>
      </c>
      <c r="I12">
        <v>87.158628704241721</v>
      </c>
      <c r="J12">
        <v>41</v>
      </c>
      <c r="K12">
        <v>0.44</v>
      </c>
      <c r="L12">
        <v>2.7777777777777776E-2</v>
      </c>
    </row>
    <row r="13" spans="1:12" x14ac:dyDescent="0.25">
      <c r="A13" t="s">
        <v>8</v>
      </c>
      <c r="B13">
        <v>45</v>
      </c>
      <c r="C13">
        <v>2642</v>
      </c>
      <c r="D13">
        <v>861</v>
      </c>
      <c r="E13">
        <v>38</v>
      </c>
      <c r="F13">
        <v>376912</v>
      </c>
      <c r="G13">
        <v>3284</v>
      </c>
      <c r="H13">
        <v>0.6</v>
      </c>
      <c r="I13">
        <v>700.95937513265687</v>
      </c>
      <c r="J13">
        <v>23</v>
      </c>
      <c r="K13">
        <v>0.3</v>
      </c>
      <c r="L13">
        <v>1.4383043149129448E-2</v>
      </c>
    </row>
    <row r="14" spans="1:12" x14ac:dyDescent="0.25">
      <c r="A14" t="s">
        <v>50</v>
      </c>
      <c r="B14">
        <v>1</v>
      </c>
      <c r="C14">
        <v>4</v>
      </c>
      <c r="D14">
        <v>1</v>
      </c>
      <c r="E14">
        <v>1</v>
      </c>
      <c r="F14">
        <v>19804</v>
      </c>
      <c r="G14">
        <v>34</v>
      </c>
      <c r="H14">
        <v>1</v>
      </c>
      <c r="I14">
        <v>20.197939810139363</v>
      </c>
      <c r="J14">
        <v>6</v>
      </c>
      <c r="K14">
        <v>1</v>
      </c>
      <c r="L14">
        <v>0.25</v>
      </c>
    </row>
    <row r="15" spans="1:12" x14ac:dyDescent="0.25">
      <c r="A15" t="s">
        <v>51</v>
      </c>
      <c r="C15">
        <v>3</v>
      </c>
      <c r="D15">
        <v>0</v>
      </c>
      <c r="E15">
        <v>1</v>
      </c>
      <c r="F15">
        <v>26659</v>
      </c>
      <c r="G15">
        <v>35</v>
      </c>
      <c r="H15">
        <v>0.33</v>
      </c>
      <c r="I15">
        <v>11.253235305150231</v>
      </c>
      <c r="J15" t="s">
        <v>255</v>
      </c>
      <c r="K15">
        <v>0</v>
      </c>
      <c r="L15">
        <v>0.33333333333333331</v>
      </c>
    </row>
    <row r="16" spans="1:12" x14ac:dyDescent="0.25">
      <c r="A16" t="s">
        <v>27</v>
      </c>
      <c r="C16">
        <v>50</v>
      </c>
      <c r="D16">
        <v>20</v>
      </c>
      <c r="F16">
        <v>113161</v>
      </c>
      <c r="G16">
        <v>337</v>
      </c>
      <c r="H16">
        <v>0.18</v>
      </c>
      <c r="I16">
        <v>44.184833997578671</v>
      </c>
      <c r="J16">
        <v>21</v>
      </c>
      <c r="K16">
        <v>0.28000000000000003</v>
      </c>
      <c r="L16">
        <v>0</v>
      </c>
    </row>
    <row r="17" spans="1:12" x14ac:dyDescent="0.25">
      <c r="A17" t="s">
        <v>52</v>
      </c>
      <c r="C17">
        <v>58</v>
      </c>
      <c r="D17">
        <v>4</v>
      </c>
      <c r="F17">
        <v>39665</v>
      </c>
      <c r="G17">
        <v>122</v>
      </c>
      <c r="H17">
        <v>0.39</v>
      </c>
      <c r="I17">
        <v>146.22463128702887</v>
      </c>
      <c r="J17">
        <v>27</v>
      </c>
      <c r="K17">
        <v>0.21</v>
      </c>
      <c r="L17">
        <v>0</v>
      </c>
    </row>
    <row r="18" spans="1:12" x14ac:dyDescent="0.25">
      <c r="A18" t="s">
        <v>10</v>
      </c>
      <c r="B18">
        <v>2</v>
      </c>
      <c r="C18">
        <v>45</v>
      </c>
      <c r="D18">
        <v>3</v>
      </c>
      <c r="E18">
        <v>1</v>
      </c>
      <c r="F18">
        <v>52651</v>
      </c>
      <c r="G18">
        <v>120</v>
      </c>
      <c r="H18">
        <v>0.63</v>
      </c>
      <c r="I18">
        <v>85.468462137471278</v>
      </c>
      <c r="J18">
        <v>8</v>
      </c>
      <c r="K18">
        <v>1.1399999999999999</v>
      </c>
      <c r="L18">
        <v>2.2222222222222223E-2</v>
      </c>
    </row>
    <row r="19" spans="1:12" x14ac:dyDescent="0.25">
      <c r="A19" t="s">
        <v>62</v>
      </c>
      <c r="B19">
        <v>82</v>
      </c>
      <c r="C19">
        <v>4333</v>
      </c>
      <c r="D19">
        <v>1504</v>
      </c>
      <c r="E19">
        <v>65</v>
      </c>
      <c r="F19">
        <v>1385961</v>
      </c>
      <c r="G19">
        <v>7430</v>
      </c>
      <c r="H19">
        <v>0.36835841196973562</v>
      </c>
      <c r="I19">
        <v>312.63505971668752</v>
      </c>
      <c r="J19">
        <v>21</v>
      </c>
      <c r="K19">
        <v>0.32</v>
      </c>
      <c r="L19">
        <v>1.500115393491807E-2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C952-0633-467E-8F1D-999F7AAFAC35}">
  <dimension ref="A1:H183"/>
  <sheetViews>
    <sheetView topLeftCell="A172" workbookViewId="0">
      <selection activeCell="F182" sqref="F182:G183"/>
    </sheetView>
  </sheetViews>
  <sheetFormatPr baseColWidth="10" defaultRowHeight="15" x14ac:dyDescent="0.25"/>
  <cols>
    <col min="1" max="2" width="11.42578125" style="2"/>
    <col min="3" max="3" width="6.85546875" style="2" bestFit="1" customWidth="1"/>
    <col min="4" max="4" width="13.5703125" style="2" bestFit="1" customWidth="1"/>
    <col min="5" max="6" width="11.42578125" style="2"/>
    <col min="7" max="16384" width="11.42578125" style="79"/>
  </cols>
  <sheetData>
    <row r="1" spans="1:7" x14ac:dyDescent="0.25">
      <c r="A1" s="24" t="s">
        <v>336</v>
      </c>
      <c r="B1" s="24" t="s">
        <v>0</v>
      </c>
      <c r="C1" s="24" t="s">
        <v>117</v>
      </c>
      <c r="D1" s="24" t="s">
        <v>337</v>
      </c>
      <c r="E1" s="24" t="s">
        <v>338</v>
      </c>
      <c r="F1" s="24" t="s">
        <v>339</v>
      </c>
      <c r="G1" s="120" t="s">
        <v>340</v>
      </c>
    </row>
    <row r="2" spans="1:7" x14ac:dyDescent="0.25">
      <c r="A2" s="2">
        <v>1</v>
      </c>
      <c r="B2" s="3">
        <v>43903</v>
      </c>
      <c r="C2" s="2">
        <v>1</v>
      </c>
      <c r="D2" s="2">
        <v>1</v>
      </c>
      <c r="E2" s="2">
        <f>LN(D2)</f>
        <v>0</v>
      </c>
    </row>
    <row r="3" spans="1:7" x14ac:dyDescent="0.25">
      <c r="A3" s="2">
        <v>2</v>
      </c>
      <c r="B3" s="3">
        <v>43904</v>
      </c>
      <c r="D3" s="2">
        <f>C3+D2</f>
        <v>1</v>
      </c>
      <c r="E3" s="2">
        <f t="shared" ref="E3:E66" si="0">LN(D3)</f>
        <v>0</v>
      </c>
    </row>
    <row r="4" spans="1:7" x14ac:dyDescent="0.25">
      <c r="A4" s="2">
        <v>3</v>
      </c>
      <c r="B4" s="3">
        <v>43905</v>
      </c>
      <c r="D4" s="2">
        <f t="shared" ref="D4:D67" si="1">C4+D3</f>
        <v>1</v>
      </c>
      <c r="E4" s="2">
        <f t="shared" si="0"/>
        <v>0</v>
      </c>
    </row>
    <row r="5" spans="1:7" x14ac:dyDescent="0.25">
      <c r="A5" s="2">
        <v>4</v>
      </c>
      <c r="B5" s="3">
        <v>43906</v>
      </c>
      <c r="D5" s="2">
        <f t="shared" si="1"/>
        <v>1</v>
      </c>
      <c r="E5" s="2">
        <f t="shared" si="0"/>
        <v>0</v>
      </c>
    </row>
    <row r="6" spans="1:7" x14ac:dyDescent="0.25">
      <c r="A6" s="2">
        <v>5</v>
      </c>
      <c r="B6" s="3">
        <v>43907</v>
      </c>
      <c r="C6" s="2">
        <v>1</v>
      </c>
      <c r="D6" s="2">
        <f t="shared" si="1"/>
        <v>2</v>
      </c>
      <c r="E6" s="2">
        <f t="shared" si="0"/>
        <v>0.69314718055994529</v>
      </c>
    </row>
    <row r="7" spans="1:7" x14ac:dyDescent="0.25">
      <c r="A7" s="2">
        <v>6</v>
      </c>
      <c r="B7" s="3">
        <v>43908</v>
      </c>
      <c r="D7" s="2">
        <f t="shared" si="1"/>
        <v>2</v>
      </c>
      <c r="E7" s="2">
        <f t="shared" si="0"/>
        <v>0.69314718055994529</v>
      </c>
    </row>
    <row r="8" spans="1:7" x14ac:dyDescent="0.25">
      <c r="A8" s="2">
        <v>7</v>
      </c>
      <c r="B8" s="3">
        <v>43909</v>
      </c>
      <c r="D8" s="2">
        <f t="shared" si="1"/>
        <v>2</v>
      </c>
      <c r="E8" s="2">
        <f t="shared" si="0"/>
        <v>0.69314718055994529</v>
      </c>
      <c r="F8" s="2">
        <f>SLOPE(E2:E8,A2:A8)</f>
        <v>0.14853153869141683</v>
      </c>
      <c r="G8" s="121">
        <f>LN(2)/F8</f>
        <v>4.666666666666667</v>
      </c>
    </row>
    <row r="9" spans="1:7" x14ac:dyDescent="0.25">
      <c r="A9" s="2">
        <v>8</v>
      </c>
      <c r="B9" s="3">
        <v>43910</v>
      </c>
      <c r="C9" s="2">
        <v>2</v>
      </c>
      <c r="D9" s="2">
        <f t="shared" si="1"/>
        <v>4</v>
      </c>
      <c r="E9" s="2">
        <f t="shared" si="0"/>
        <v>1.3862943611198906</v>
      </c>
      <c r="F9" s="2">
        <f t="shared" ref="F9:F72" si="2">SLOPE(E3:E9,A3:A9)</f>
        <v>0.22279730803712525</v>
      </c>
      <c r="G9" s="121">
        <f t="shared" ref="G9:G72" si="3">LN(2)/F9</f>
        <v>3.1111111111111116</v>
      </c>
    </row>
    <row r="10" spans="1:7" x14ac:dyDescent="0.25">
      <c r="A10" s="2">
        <v>9</v>
      </c>
      <c r="B10" s="3">
        <v>43911</v>
      </c>
      <c r="D10" s="2">
        <f t="shared" si="1"/>
        <v>4</v>
      </c>
      <c r="E10" s="2">
        <f t="shared" si="0"/>
        <v>1.3862943611198906</v>
      </c>
      <c r="F10" s="2">
        <f t="shared" si="2"/>
        <v>0.24755256448569471</v>
      </c>
      <c r="G10" s="121">
        <f t="shared" si="3"/>
        <v>2.8000000000000003</v>
      </c>
    </row>
    <row r="11" spans="1:7" x14ac:dyDescent="0.25">
      <c r="A11" s="2">
        <v>10</v>
      </c>
      <c r="B11" s="3">
        <v>43912</v>
      </c>
      <c r="D11" s="2">
        <f t="shared" si="1"/>
        <v>4</v>
      </c>
      <c r="E11" s="2">
        <f t="shared" si="0"/>
        <v>1.3862943611198906</v>
      </c>
      <c r="F11" s="2">
        <f t="shared" si="2"/>
        <v>0.22279730803712525</v>
      </c>
      <c r="G11" s="121">
        <f t="shared" si="3"/>
        <v>3.1111111111111116</v>
      </c>
    </row>
    <row r="12" spans="1:7" x14ac:dyDescent="0.25">
      <c r="A12" s="2">
        <v>11</v>
      </c>
      <c r="B12" s="3">
        <v>43913</v>
      </c>
      <c r="D12" s="2">
        <f t="shared" si="1"/>
        <v>4</v>
      </c>
      <c r="E12" s="2">
        <f t="shared" si="0"/>
        <v>1.3862943611198906</v>
      </c>
      <c r="F12" s="2">
        <f t="shared" si="2"/>
        <v>0.14853153869141683</v>
      </c>
      <c r="G12" s="121">
        <f t="shared" si="3"/>
        <v>4.666666666666667</v>
      </c>
    </row>
    <row r="13" spans="1:7" x14ac:dyDescent="0.25">
      <c r="A13" s="2">
        <v>12</v>
      </c>
      <c r="B13" s="3">
        <v>43914</v>
      </c>
      <c r="D13" s="2">
        <f t="shared" si="1"/>
        <v>4</v>
      </c>
      <c r="E13" s="2">
        <f t="shared" si="0"/>
        <v>1.3862943611198906</v>
      </c>
      <c r="F13" s="2">
        <f t="shared" si="2"/>
        <v>0.12377628224284735</v>
      </c>
      <c r="G13" s="121">
        <f t="shared" si="3"/>
        <v>5.6000000000000005</v>
      </c>
    </row>
    <row r="14" spans="1:7" x14ac:dyDescent="0.25">
      <c r="A14" s="2">
        <v>13</v>
      </c>
      <c r="B14" s="3">
        <v>43915</v>
      </c>
      <c r="C14" s="2">
        <v>2</v>
      </c>
      <c r="D14" s="2">
        <f t="shared" si="1"/>
        <v>6</v>
      </c>
      <c r="E14" s="2">
        <f t="shared" si="0"/>
        <v>1.791759469228055</v>
      </c>
      <c r="F14" s="2">
        <f t="shared" si="2"/>
        <v>0.11770845950015461</v>
      </c>
      <c r="G14" s="121">
        <f t="shared" si="3"/>
        <v>5.8886777000002688</v>
      </c>
    </row>
    <row r="15" spans="1:7" x14ac:dyDescent="0.25">
      <c r="A15" s="2">
        <v>14</v>
      </c>
      <c r="B15" s="3">
        <v>43916</v>
      </c>
      <c r="C15" s="2">
        <v>3</v>
      </c>
      <c r="D15" s="2">
        <f t="shared" si="1"/>
        <v>9</v>
      </c>
      <c r="E15" s="2">
        <f t="shared" si="0"/>
        <v>2.1972245773362196</v>
      </c>
      <c r="F15" s="2">
        <f t="shared" si="2"/>
        <v>0.11584717374518985</v>
      </c>
      <c r="G15" s="121">
        <f t="shared" si="3"/>
        <v>5.9832895197300902</v>
      </c>
    </row>
    <row r="16" spans="1:7" x14ac:dyDescent="0.25">
      <c r="A16" s="2">
        <v>15</v>
      </c>
      <c r="B16" s="3">
        <v>43917</v>
      </c>
      <c r="D16" s="2">
        <f t="shared" si="1"/>
        <v>9</v>
      </c>
      <c r="E16" s="2">
        <f t="shared" si="0"/>
        <v>2.1972245773362196</v>
      </c>
      <c r="F16" s="2">
        <f t="shared" si="2"/>
        <v>0.15928986389963606</v>
      </c>
      <c r="G16" s="121">
        <f t="shared" si="3"/>
        <v>4.3514832870764284</v>
      </c>
    </row>
    <row r="17" spans="1:7" x14ac:dyDescent="0.25">
      <c r="A17" s="2">
        <v>16</v>
      </c>
      <c r="B17" s="3">
        <v>43918</v>
      </c>
      <c r="D17" s="2">
        <f t="shared" si="1"/>
        <v>9</v>
      </c>
      <c r="E17" s="2">
        <f t="shared" si="0"/>
        <v>2.1972245773362196</v>
      </c>
      <c r="F17" s="2">
        <f t="shared" si="2"/>
        <v>0.17377076061778479</v>
      </c>
      <c r="G17" s="121">
        <f t="shared" si="3"/>
        <v>3.9888596798200595</v>
      </c>
    </row>
    <row r="18" spans="1:7" x14ac:dyDescent="0.25">
      <c r="A18" s="2">
        <v>17</v>
      </c>
      <c r="B18" s="3">
        <v>43919</v>
      </c>
      <c r="D18" s="2">
        <f t="shared" si="1"/>
        <v>9</v>
      </c>
      <c r="E18" s="2">
        <f t="shared" si="0"/>
        <v>2.1972245773362196</v>
      </c>
      <c r="F18" s="2">
        <f t="shared" si="2"/>
        <v>0.15928986389963606</v>
      </c>
      <c r="G18" s="121">
        <f t="shared" si="3"/>
        <v>4.3514832870764284</v>
      </c>
    </row>
    <row r="19" spans="1:7" x14ac:dyDescent="0.25">
      <c r="A19" s="2">
        <v>18</v>
      </c>
      <c r="B19" s="3">
        <v>43920</v>
      </c>
      <c r="C19" s="2">
        <v>2</v>
      </c>
      <c r="D19" s="2">
        <f t="shared" si="1"/>
        <v>11</v>
      </c>
      <c r="E19" s="2">
        <f t="shared" si="0"/>
        <v>2.3978952727983707</v>
      </c>
      <c r="F19" s="2">
        <f t="shared" si="2"/>
        <v>0.1373476054018489</v>
      </c>
      <c r="G19" s="121">
        <f t="shared" si="3"/>
        <v>5.0466637443874545</v>
      </c>
    </row>
    <row r="20" spans="1:7" x14ac:dyDescent="0.25">
      <c r="A20" s="2">
        <v>19</v>
      </c>
      <c r="B20" s="3">
        <v>43921</v>
      </c>
      <c r="D20" s="2">
        <f t="shared" si="1"/>
        <v>11</v>
      </c>
      <c r="E20" s="2">
        <f t="shared" si="0"/>
        <v>2.3978952727983707</v>
      </c>
      <c r="F20" s="2">
        <f t="shared" si="2"/>
        <v>7.9276742915544623E-2</v>
      </c>
      <c r="G20" s="121">
        <f t="shared" si="3"/>
        <v>8.7433862072054502</v>
      </c>
    </row>
    <row r="21" spans="1:7" x14ac:dyDescent="0.25">
      <c r="A21" s="2">
        <v>20</v>
      </c>
      <c r="B21" s="3">
        <v>43922</v>
      </c>
      <c r="D21" s="2">
        <f t="shared" si="1"/>
        <v>11</v>
      </c>
      <c r="E21" s="2">
        <f t="shared" si="0"/>
        <v>2.3978952727983707</v>
      </c>
      <c r="F21" s="2">
        <f t="shared" si="2"/>
        <v>4.3000863313318094E-2</v>
      </c>
      <c r="G21" s="121">
        <f t="shared" si="3"/>
        <v>16.119378243861114</v>
      </c>
    </row>
    <row r="22" spans="1:7" x14ac:dyDescent="0.25">
      <c r="A22" s="2">
        <v>21</v>
      </c>
      <c r="B22" s="3">
        <v>43923</v>
      </c>
      <c r="C22" s="2">
        <v>2</v>
      </c>
      <c r="D22" s="2">
        <f t="shared" si="1"/>
        <v>13</v>
      </c>
      <c r="E22" s="2">
        <f t="shared" si="0"/>
        <v>2.5649493574615367</v>
      </c>
      <c r="F22" s="2">
        <f t="shared" si="2"/>
        <v>6.0899515241514456E-2</v>
      </c>
      <c r="G22" s="121">
        <f t="shared" si="3"/>
        <v>11.381817701028847</v>
      </c>
    </row>
    <row r="23" spans="1:7" x14ac:dyDescent="0.25">
      <c r="A23" s="2">
        <v>22</v>
      </c>
      <c r="B23" s="3">
        <v>43924</v>
      </c>
      <c r="C23" s="2">
        <v>2</v>
      </c>
      <c r="D23" s="2">
        <f t="shared" si="1"/>
        <v>15</v>
      </c>
      <c r="E23" s="2">
        <f t="shared" si="0"/>
        <v>2.7080502011022101</v>
      </c>
      <c r="F23" s="2">
        <f t="shared" si="2"/>
        <v>8.0997372555307354E-2</v>
      </c>
      <c r="G23" s="121">
        <f t="shared" si="3"/>
        <v>8.5576501890434074</v>
      </c>
    </row>
    <row r="24" spans="1:7" x14ac:dyDescent="0.25">
      <c r="A24" s="2">
        <v>23</v>
      </c>
      <c r="B24" s="3">
        <v>43925</v>
      </c>
      <c r="D24" s="2">
        <f t="shared" si="1"/>
        <v>15</v>
      </c>
      <c r="E24" s="2">
        <f t="shared" si="0"/>
        <v>2.7080502011022101</v>
      </c>
      <c r="F24" s="2">
        <f t="shared" si="2"/>
        <v>8.2851457591743435E-2</v>
      </c>
      <c r="G24" s="121">
        <f t="shared" si="3"/>
        <v>8.3661434657610769</v>
      </c>
    </row>
    <row r="25" spans="1:7" x14ac:dyDescent="0.25">
      <c r="A25" s="2">
        <v>24</v>
      </c>
      <c r="B25" s="3">
        <v>43926</v>
      </c>
      <c r="C25" s="2">
        <v>1</v>
      </c>
      <c r="D25" s="2">
        <f t="shared" si="1"/>
        <v>16</v>
      </c>
      <c r="E25" s="2">
        <f t="shared" si="0"/>
        <v>2.7725887222397811</v>
      </c>
      <c r="F25" s="2">
        <f t="shared" si="2"/>
        <v>7.337661190127677E-2</v>
      </c>
      <c r="G25" s="121">
        <f t="shared" si="3"/>
        <v>9.446432079645863</v>
      </c>
    </row>
    <row r="26" spans="1:7" x14ac:dyDescent="0.25">
      <c r="A26" s="2">
        <v>25</v>
      </c>
      <c r="B26" s="3">
        <v>43927</v>
      </c>
      <c r="D26" s="2">
        <f t="shared" si="1"/>
        <v>16</v>
      </c>
      <c r="E26" s="2">
        <f t="shared" si="0"/>
        <v>2.7725887222397811</v>
      </c>
      <c r="F26" s="2">
        <f t="shared" si="2"/>
        <v>7.202028895884735E-2</v>
      </c>
      <c r="G26" s="121">
        <f t="shared" si="3"/>
        <v>9.6243321233550176</v>
      </c>
    </row>
    <row r="27" spans="1:7" x14ac:dyDescent="0.25">
      <c r="A27" s="2">
        <v>26</v>
      </c>
      <c r="B27" s="3">
        <v>43928</v>
      </c>
      <c r="D27" s="2">
        <f t="shared" si="1"/>
        <v>16</v>
      </c>
      <c r="E27" s="2">
        <f t="shared" si="0"/>
        <v>2.7725887222397811</v>
      </c>
      <c r="F27" s="2">
        <f t="shared" si="2"/>
        <v>5.7282057107796117E-2</v>
      </c>
      <c r="G27" s="121">
        <f t="shared" si="3"/>
        <v>12.100598609012028</v>
      </c>
    </row>
    <row r="28" spans="1:7" x14ac:dyDescent="0.25">
      <c r="A28" s="2">
        <v>27</v>
      </c>
      <c r="B28" s="3">
        <v>43929</v>
      </c>
      <c r="C28" s="2">
        <v>1</v>
      </c>
      <c r="D28" s="2">
        <f t="shared" si="1"/>
        <v>17</v>
      </c>
      <c r="E28" s="2">
        <f t="shared" si="0"/>
        <v>2.8332133440562162</v>
      </c>
      <c r="F28" s="2">
        <f t="shared" si="2"/>
        <v>3.5657411542741123E-2</v>
      </c>
      <c r="G28" s="121">
        <f t="shared" si="3"/>
        <v>19.439077335411667</v>
      </c>
    </row>
    <row r="29" spans="1:7" x14ac:dyDescent="0.25">
      <c r="A29" s="2">
        <v>28</v>
      </c>
      <c r="B29" s="3">
        <v>43930</v>
      </c>
      <c r="C29" s="2">
        <v>1</v>
      </c>
      <c r="D29" s="2">
        <f t="shared" si="1"/>
        <v>18</v>
      </c>
      <c r="E29" s="2">
        <f t="shared" si="0"/>
        <v>2.8903717578961645</v>
      </c>
      <c r="F29" s="2">
        <f t="shared" si="2"/>
        <v>2.8474677010352698E-2</v>
      </c>
      <c r="G29" s="121">
        <f t="shared" si="3"/>
        <v>24.342582720356543</v>
      </c>
    </row>
    <row r="30" spans="1:7" x14ac:dyDescent="0.25">
      <c r="A30" s="2">
        <v>29</v>
      </c>
      <c r="B30" s="3">
        <v>43931</v>
      </c>
      <c r="D30" s="2">
        <f t="shared" si="1"/>
        <v>18</v>
      </c>
      <c r="E30" s="2">
        <f t="shared" si="0"/>
        <v>2.8903717578961645</v>
      </c>
      <c r="F30" s="2">
        <f t="shared" si="2"/>
        <v>3.0112691553966613E-2</v>
      </c>
      <c r="G30" s="121">
        <f t="shared" si="3"/>
        <v>23.018439893282807</v>
      </c>
    </row>
    <row r="31" spans="1:7" x14ac:dyDescent="0.25">
      <c r="A31" s="2">
        <v>30</v>
      </c>
      <c r="B31" s="3">
        <v>43932</v>
      </c>
      <c r="D31" s="2">
        <f t="shared" si="1"/>
        <v>18</v>
      </c>
      <c r="E31" s="2">
        <f t="shared" si="0"/>
        <v>2.8903717578961645</v>
      </c>
      <c r="F31" s="2">
        <f t="shared" si="2"/>
        <v>2.5239221926367867E-2</v>
      </c>
      <c r="G31" s="121">
        <f t="shared" si="3"/>
        <v>27.463096231021371</v>
      </c>
    </row>
    <row r="32" spans="1:7" x14ac:dyDescent="0.25">
      <c r="A32" s="2">
        <v>31</v>
      </c>
      <c r="B32" s="3">
        <v>43933</v>
      </c>
      <c r="D32" s="2">
        <f t="shared" si="1"/>
        <v>18</v>
      </c>
      <c r="E32" s="2">
        <f t="shared" si="0"/>
        <v>2.8903717578961645</v>
      </c>
      <c r="F32" s="2">
        <f t="shared" si="2"/>
        <v>2.3074056861495187E-2</v>
      </c>
      <c r="G32" s="121">
        <f t="shared" si="3"/>
        <v>30.04010888595122</v>
      </c>
    </row>
    <row r="33" spans="1:7" x14ac:dyDescent="0.25">
      <c r="A33" s="2">
        <v>32</v>
      </c>
      <c r="B33" s="3">
        <v>43934</v>
      </c>
      <c r="D33" s="2">
        <f t="shared" si="1"/>
        <v>18</v>
      </c>
      <c r="E33" s="2">
        <f t="shared" si="0"/>
        <v>2.8903717578961645</v>
      </c>
      <c r="F33" s="2">
        <f t="shared" si="2"/>
        <v>1.670235480889453E-2</v>
      </c>
      <c r="G33" s="121">
        <f t="shared" si="3"/>
        <v>41.499967429192836</v>
      </c>
    </row>
    <row r="34" spans="1:7" x14ac:dyDescent="0.25">
      <c r="A34" s="2">
        <v>33</v>
      </c>
      <c r="B34" s="3">
        <v>43935</v>
      </c>
      <c r="D34" s="2">
        <f t="shared" si="1"/>
        <v>18</v>
      </c>
      <c r="E34" s="2">
        <f t="shared" si="0"/>
        <v>2.8903717578961645</v>
      </c>
      <c r="F34" s="2">
        <f t="shared" si="2"/>
        <v>6.1241157685658952E-3</v>
      </c>
      <c r="G34" s="121">
        <f t="shared" si="3"/>
        <v>113.18322624104506</v>
      </c>
    </row>
    <row r="35" spans="1:7" x14ac:dyDescent="0.25">
      <c r="A35" s="2">
        <v>34</v>
      </c>
      <c r="B35" s="3">
        <v>43936</v>
      </c>
      <c r="C35" s="2">
        <v>1</v>
      </c>
      <c r="D35" s="2">
        <f t="shared" si="1"/>
        <v>19</v>
      </c>
      <c r="E35" s="2">
        <f t="shared" si="0"/>
        <v>2.9444389791664403</v>
      </c>
      <c r="F35" s="2">
        <f t="shared" si="2"/>
        <v>5.7929165646724012E-3</v>
      </c>
      <c r="G35" s="121">
        <f t="shared" si="3"/>
        <v>119.65426617518422</v>
      </c>
    </row>
    <row r="36" spans="1:7" x14ac:dyDescent="0.25">
      <c r="A36" s="2">
        <v>35</v>
      </c>
      <c r="B36" s="3">
        <v>43937</v>
      </c>
      <c r="D36" s="2">
        <f t="shared" si="1"/>
        <v>19</v>
      </c>
      <c r="E36" s="2">
        <f t="shared" si="0"/>
        <v>2.9444389791664403</v>
      </c>
      <c r="F36" s="2">
        <f t="shared" si="2"/>
        <v>9.6548609411206687E-3</v>
      </c>
      <c r="G36" s="121">
        <f t="shared" si="3"/>
        <v>71.792559705110534</v>
      </c>
    </row>
    <row r="37" spans="1:7" x14ac:dyDescent="0.25">
      <c r="A37" s="2">
        <v>36</v>
      </c>
      <c r="B37" s="3">
        <v>43938</v>
      </c>
      <c r="D37" s="2">
        <f t="shared" si="1"/>
        <v>19</v>
      </c>
      <c r="E37" s="2">
        <f t="shared" si="0"/>
        <v>2.9444389791664403</v>
      </c>
      <c r="F37" s="2">
        <f t="shared" si="2"/>
        <v>1.1585833129344802E-2</v>
      </c>
      <c r="G37" s="121">
        <f t="shared" si="3"/>
        <v>59.827133087592109</v>
      </c>
    </row>
    <row r="38" spans="1:7" x14ac:dyDescent="0.25">
      <c r="A38" s="2">
        <v>37</v>
      </c>
      <c r="B38" s="3">
        <v>43939</v>
      </c>
      <c r="D38" s="2">
        <f t="shared" si="1"/>
        <v>19</v>
      </c>
      <c r="E38" s="2">
        <f t="shared" si="0"/>
        <v>2.9444389791664403</v>
      </c>
      <c r="F38" s="2">
        <f t="shared" si="2"/>
        <v>1.1585833129344802E-2</v>
      </c>
      <c r="G38" s="121">
        <f t="shared" si="3"/>
        <v>59.827133087592109</v>
      </c>
    </row>
    <row r="39" spans="1:7" x14ac:dyDescent="0.25">
      <c r="A39" s="2">
        <v>38</v>
      </c>
      <c r="B39" s="3">
        <v>43940</v>
      </c>
      <c r="D39" s="2">
        <f t="shared" si="1"/>
        <v>19</v>
      </c>
      <c r="E39" s="2">
        <f t="shared" si="0"/>
        <v>2.9444389791664403</v>
      </c>
      <c r="F39" s="2">
        <f t="shared" si="2"/>
        <v>9.6548609411206687E-3</v>
      </c>
      <c r="G39" s="121">
        <f t="shared" si="3"/>
        <v>71.792559705110534</v>
      </c>
    </row>
    <row r="40" spans="1:7" x14ac:dyDescent="0.25">
      <c r="A40" s="2">
        <v>39</v>
      </c>
      <c r="B40" s="3">
        <v>43941</v>
      </c>
      <c r="D40" s="2">
        <f t="shared" si="1"/>
        <v>19</v>
      </c>
      <c r="E40" s="2">
        <f t="shared" si="0"/>
        <v>2.9444389791664403</v>
      </c>
      <c r="F40" s="2">
        <f t="shared" si="2"/>
        <v>5.7929165646724012E-3</v>
      </c>
      <c r="G40" s="121">
        <f t="shared" si="3"/>
        <v>119.65426617518422</v>
      </c>
    </row>
    <row r="41" spans="1:7" x14ac:dyDescent="0.25">
      <c r="A41" s="2">
        <v>40</v>
      </c>
      <c r="B41" s="3">
        <v>43942</v>
      </c>
      <c r="D41" s="2">
        <f t="shared" si="1"/>
        <v>19</v>
      </c>
      <c r="E41" s="2">
        <f t="shared" si="0"/>
        <v>2.9444389791664403</v>
      </c>
      <c r="F41" s="2">
        <f t="shared" si="2"/>
        <v>0</v>
      </c>
      <c r="G41" s="121" t="e">
        <f t="shared" si="3"/>
        <v>#DIV/0!</v>
      </c>
    </row>
    <row r="42" spans="1:7" x14ac:dyDescent="0.25">
      <c r="A42" s="2">
        <v>41</v>
      </c>
      <c r="B42" s="3">
        <v>43943</v>
      </c>
      <c r="D42" s="2">
        <f t="shared" si="1"/>
        <v>19</v>
      </c>
      <c r="E42" s="2">
        <f t="shared" si="0"/>
        <v>2.9444389791664403</v>
      </c>
      <c r="F42" s="2">
        <f t="shared" si="2"/>
        <v>0</v>
      </c>
      <c r="G42" s="121" t="e">
        <f t="shared" si="3"/>
        <v>#DIV/0!</v>
      </c>
    </row>
    <row r="43" spans="1:7" x14ac:dyDescent="0.25">
      <c r="A43" s="2">
        <v>42</v>
      </c>
      <c r="B43" s="3">
        <v>43944</v>
      </c>
      <c r="D43" s="2">
        <f t="shared" si="1"/>
        <v>19</v>
      </c>
      <c r="E43" s="2">
        <f t="shared" si="0"/>
        <v>2.9444389791664403</v>
      </c>
      <c r="F43" s="2">
        <f t="shared" si="2"/>
        <v>0</v>
      </c>
      <c r="G43" s="121" t="e">
        <f t="shared" si="3"/>
        <v>#DIV/0!</v>
      </c>
    </row>
    <row r="44" spans="1:7" x14ac:dyDescent="0.25">
      <c r="A44" s="2">
        <v>43</v>
      </c>
      <c r="B44" s="3">
        <v>43945</v>
      </c>
      <c r="D44" s="2">
        <f t="shared" si="1"/>
        <v>19</v>
      </c>
      <c r="E44" s="2">
        <f t="shared" si="0"/>
        <v>2.9444389791664403</v>
      </c>
      <c r="F44" s="2">
        <f t="shared" si="2"/>
        <v>0</v>
      </c>
      <c r="G44" s="121" t="e">
        <f t="shared" si="3"/>
        <v>#DIV/0!</v>
      </c>
    </row>
    <row r="45" spans="1:7" x14ac:dyDescent="0.25">
      <c r="A45" s="2">
        <v>44</v>
      </c>
      <c r="B45" s="3">
        <v>43946</v>
      </c>
      <c r="D45" s="2">
        <f t="shared" si="1"/>
        <v>19</v>
      </c>
      <c r="E45" s="2">
        <f t="shared" si="0"/>
        <v>2.9444389791664403</v>
      </c>
      <c r="F45" s="2">
        <f t="shared" si="2"/>
        <v>0</v>
      </c>
      <c r="G45" s="121" t="e">
        <f t="shared" si="3"/>
        <v>#DIV/0!</v>
      </c>
    </row>
    <row r="46" spans="1:7" x14ac:dyDescent="0.25">
      <c r="A46" s="2">
        <v>45</v>
      </c>
      <c r="B46" s="3">
        <v>43947</v>
      </c>
      <c r="D46" s="2">
        <f t="shared" si="1"/>
        <v>19</v>
      </c>
      <c r="E46" s="2">
        <f t="shared" si="0"/>
        <v>2.9444389791664403</v>
      </c>
      <c r="F46" s="2">
        <f t="shared" si="2"/>
        <v>0</v>
      </c>
      <c r="G46" s="121" t="e">
        <f t="shared" si="3"/>
        <v>#DIV/0!</v>
      </c>
    </row>
    <row r="47" spans="1:7" x14ac:dyDescent="0.25">
      <c r="A47" s="2">
        <v>46</v>
      </c>
      <c r="B47" s="3">
        <v>43948</v>
      </c>
      <c r="C47" s="2">
        <v>1</v>
      </c>
      <c r="D47" s="2">
        <f t="shared" si="1"/>
        <v>20</v>
      </c>
      <c r="E47" s="2">
        <f t="shared" si="0"/>
        <v>2.9957322735539909</v>
      </c>
      <c r="F47" s="2">
        <f t="shared" si="2"/>
        <v>5.4957101129518493E-3</v>
      </c>
      <c r="G47" s="121">
        <f t="shared" si="3"/>
        <v>126.12513511700546</v>
      </c>
    </row>
    <row r="48" spans="1:7" x14ac:dyDescent="0.25">
      <c r="A48" s="2">
        <v>47</v>
      </c>
      <c r="B48" s="3">
        <v>43949</v>
      </c>
      <c r="D48" s="2">
        <f t="shared" si="1"/>
        <v>20</v>
      </c>
      <c r="E48" s="2">
        <f t="shared" si="0"/>
        <v>2.9957322735539909</v>
      </c>
      <c r="F48" s="2">
        <f t="shared" si="2"/>
        <v>9.1595168549197491E-3</v>
      </c>
      <c r="G48" s="121">
        <f t="shared" si="3"/>
        <v>75.675081070203262</v>
      </c>
    </row>
    <row r="49" spans="1:7" x14ac:dyDescent="0.25">
      <c r="A49" s="2">
        <v>48</v>
      </c>
      <c r="B49" s="3">
        <v>43950</v>
      </c>
      <c r="D49" s="2">
        <f t="shared" si="1"/>
        <v>20</v>
      </c>
      <c r="E49" s="2">
        <f t="shared" si="0"/>
        <v>2.9957322735539909</v>
      </c>
      <c r="F49" s="2">
        <f t="shared" si="2"/>
        <v>1.0991420225903699E-2</v>
      </c>
      <c r="G49" s="121">
        <f t="shared" si="3"/>
        <v>63.062567558502728</v>
      </c>
    </row>
    <row r="50" spans="1:7" x14ac:dyDescent="0.25">
      <c r="A50" s="2">
        <v>49</v>
      </c>
      <c r="B50" s="3">
        <v>43951</v>
      </c>
      <c r="C50" s="2">
        <v>2</v>
      </c>
      <c r="D50" s="2">
        <f t="shared" si="1"/>
        <v>22</v>
      </c>
      <c r="E50" s="2">
        <f t="shared" si="0"/>
        <v>3.0910424533583161</v>
      </c>
      <c r="F50" s="2">
        <f t="shared" si="2"/>
        <v>2.1203225204938541E-2</v>
      </c>
      <c r="G50" s="121">
        <f t="shared" si="3"/>
        <v>32.690648420717672</v>
      </c>
    </row>
    <row r="51" spans="1:7" x14ac:dyDescent="0.25">
      <c r="A51" s="2">
        <v>50</v>
      </c>
      <c r="B51" s="3">
        <v>43952</v>
      </c>
      <c r="D51" s="2">
        <f t="shared" si="1"/>
        <v>22</v>
      </c>
      <c r="E51" s="2">
        <f t="shared" si="0"/>
        <v>3.0910424533583161</v>
      </c>
      <c r="F51" s="2">
        <f t="shared" si="2"/>
        <v>2.6179191819977823E-2</v>
      </c>
      <c r="G51" s="121">
        <f t="shared" si="3"/>
        <v>26.477027454720428</v>
      </c>
    </row>
    <row r="52" spans="1:7" x14ac:dyDescent="0.25">
      <c r="A52" s="2">
        <v>51</v>
      </c>
      <c r="B52" s="3">
        <v>43953</v>
      </c>
      <c r="C52" s="2">
        <v>2</v>
      </c>
      <c r="D52" s="2">
        <f t="shared" si="1"/>
        <v>24</v>
      </c>
      <c r="E52" s="2">
        <f t="shared" si="0"/>
        <v>3.1780538303479458</v>
      </c>
      <c r="F52" s="2">
        <f t="shared" si="2"/>
        <v>3.5241967605624716E-2</v>
      </c>
      <c r="G52" s="121">
        <f t="shared" si="3"/>
        <v>19.668231590148704</v>
      </c>
    </row>
    <row r="53" spans="1:7" x14ac:dyDescent="0.25">
      <c r="A53" s="2">
        <v>52</v>
      </c>
      <c r="B53" s="3">
        <v>43954</v>
      </c>
      <c r="D53" s="2">
        <f t="shared" si="1"/>
        <v>24</v>
      </c>
      <c r="E53" s="2">
        <f t="shared" si="0"/>
        <v>3.1780538303479458</v>
      </c>
      <c r="F53" s="2">
        <f t="shared" si="2"/>
        <v>3.5961355849074991E-2</v>
      </c>
      <c r="G53" s="121">
        <f t="shared" si="3"/>
        <v>19.274778833951409</v>
      </c>
    </row>
    <row r="54" spans="1:7" x14ac:dyDescent="0.25">
      <c r="A54" s="2">
        <v>53</v>
      </c>
      <c r="B54" s="3">
        <v>43955</v>
      </c>
      <c r="D54" s="2">
        <f t="shared" si="1"/>
        <v>24</v>
      </c>
      <c r="E54" s="2">
        <f t="shared" si="0"/>
        <v>3.1780538303479458</v>
      </c>
      <c r="F54" s="2">
        <f t="shared" si="2"/>
        <v>3.5664970034264436E-2</v>
      </c>
      <c r="G54" s="121">
        <f t="shared" si="3"/>
        <v>19.434957603890243</v>
      </c>
    </row>
    <row r="55" spans="1:7" x14ac:dyDescent="0.25">
      <c r="A55" s="2">
        <v>54</v>
      </c>
      <c r="B55" s="3">
        <v>43956</v>
      </c>
      <c r="C55" s="2">
        <v>2</v>
      </c>
      <c r="D55" s="2">
        <f t="shared" si="1"/>
        <v>26</v>
      </c>
      <c r="E55" s="2">
        <f t="shared" si="0"/>
        <v>3.2580965380214821</v>
      </c>
      <c r="F55" s="2">
        <f t="shared" si="2"/>
        <v>3.743310444183439E-2</v>
      </c>
      <c r="G55" s="121">
        <f t="shared" si="3"/>
        <v>18.516956872679245</v>
      </c>
    </row>
    <row r="56" spans="1:7" x14ac:dyDescent="0.25">
      <c r="A56" s="2">
        <v>55</v>
      </c>
      <c r="B56" s="3">
        <v>43957</v>
      </c>
      <c r="D56" s="2">
        <f t="shared" si="1"/>
        <v>26</v>
      </c>
      <c r="E56" s="2">
        <f t="shared" si="0"/>
        <v>3.2580965380214821</v>
      </c>
      <c r="F56" s="2">
        <f t="shared" si="2"/>
        <v>2.9831086546993939E-2</v>
      </c>
      <c r="G56" s="121">
        <f t="shared" si="3"/>
        <v>23.235733618619847</v>
      </c>
    </row>
    <row r="57" spans="1:7" x14ac:dyDescent="0.25">
      <c r="A57" s="2">
        <v>56</v>
      </c>
      <c r="B57" s="3">
        <v>43958</v>
      </c>
      <c r="D57" s="2">
        <f t="shared" si="1"/>
        <v>26</v>
      </c>
      <c r="E57" s="2">
        <f t="shared" si="0"/>
        <v>3.2580965380214821</v>
      </c>
      <c r="F57" s="2">
        <f t="shared" si="2"/>
        <v>2.6474656321789549E-2</v>
      </c>
      <c r="G57" s="121">
        <f t="shared" si="3"/>
        <v>26.181536490408053</v>
      </c>
    </row>
    <row r="58" spans="1:7" x14ac:dyDescent="0.25">
      <c r="A58" s="2">
        <v>57</v>
      </c>
      <c r="B58" s="3">
        <v>43959</v>
      </c>
      <c r="D58" s="2">
        <f t="shared" si="1"/>
        <v>26</v>
      </c>
      <c r="E58" s="2">
        <f t="shared" si="0"/>
        <v>3.2580965380214821</v>
      </c>
      <c r="F58" s="2">
        <f t="shared" si="2"/>
        <v>1.7152008787186368E-2</v>
      </c>
      <c r="G58" s="121">
        <f t="shared" si="3"/>
        <v>40.41201174510649</v>
      </c>
    </row>
    <row r="59" spans="1:7" x14ac:dyDescent="0.25">
      <c r="A59" s="2">
        <v>58</v>
      </c>
      <c r="B59" s="3">
        <v>43960</v>
      </c>
      <c r="D59" s="2">
        <f t="shared" si="1"/>
        <v>26</v>
      </c>
      <c r="E59" s="2">
        <f t="shared" si="0"/>
        <v>3.2580965380214821</v>
      </c>
      <c r="F59" s="2">
        <f t="shared" si="2"/>
        <v>1.429334065598864E-2</v>
      </c>
      <c r="G59" s="121">
        <f t="shared" si="3"/>
        <v>48.494414094127791</v>
      </c>
    </row>
    <row r="60" spans="1:7" x14ac:dyDescent="0.25">
      <c r="A60" s="2">
        <v>59</v>
      </c>
      <c r="B60" s="3">
        <v>43961</v>
      </c>
      <c r="D60" s="2">
        <f t="shared" si="1"/>
        <v>26</v>
      </c>
      <c r="E60" s="2">
        <f t="shared" si="0"/>
        <v>3.2580965380214821</v>
      </c>
      <c r="F60" s="2">
        <f t="shared" si="2"/>
        <v>8.576004393593184E-3</v>
      </c>
      <c r="G60" s="121">
        <f t="shared" si="3"/>
        <v>80.82402349021298</v>
      </c>
    </row>
    <row r="61" spans="1:7" x14ac:dyDescent="0.25">
      <c r="A61" s="2">
        <v>60</v>
      </c>
      <c r="B61" s="3">
        <v>43962</v>
      </c>
      <c r="D61" s="2">
        <f t="shared" si="1"/>
        <v>26</v>
      </c>
      <c r="E61" s="2">
        <f t="shared" si="0"/>
        <v>3.2580965380214821</v>
      </c>
      <c r="F61" s="2">
        <f t="shared" si="2"/>
        <v>0</v>
      </c>
      <c r="G61" s="121" t="e">
        <f t="shared" si="3"/>
        <v>#DIV/0!</v>
      </c>
    </row>
    <row r="62" spans="1:7" x14ac:dyDescent="0.25">
      <c r="A62" s="2">
        <v>61</v>
      </c>
      <c r="B62" s="3">
        <v>43963</v>
      </c>
      <c r="C62" s="2">
        <v>1</v>
      </c>
      <c r="D62" s="2">
        <f t="shared" si="1"/>
        <v>27</v>
      </c>
      <c r="E62" s="2">
        <f t="shared" si="0"/>
        <v>3.2958368660043291</v>
      </c>
      <c r="F62" s="2">
        <f t="shared" si="2"/>
        <v>4.0436065695907486E-3</v>
      </c>
      <c r="G62" s="121">
        <f t="shared" si="3"/>
        <v>171.41805678441619</v>
      </c>
    </row>
    <row r="63" spans="1:7" x14ac:dyDescent="0.25">
      <c r="A63" s="2">
        <v>62</v>
      </c>
      <c r="B63" s="3">
        <v>43964</v>
      </c>
      <c r="D63" s="2">
        <f t="shared" si="1"/>
        <v>27</v>
      </c>
      <c r="E63" s="2">
        <f t="shared" si="0"/>
        <v>3.2958368660043291</v>
      </c>
      <c r="F63" s="2">
        <f t="shared" si="2"/>
        <v>6.7393442826512483E-3</v>
      </c>
      <c r="G63" s="121">
        <f t="shared" si="3"/>
        <v>102.8508340706497</v>
      </c>
    </row>
    <row r="64" spans="1:7" x14ac:dyDescent="0.25">
      <c r="A64" s="2">
        <v>63</v>
      </c>
      <c r="B64" s="3">
        <v>43965</v>
      </c>
      <c r="D64" s="2">
        <f t="shared" si="1"/>
        <v>27</v>
      </c>
      <c r="E64" s="2">
        <f t="shared" si="0"/>
        <v>3.2958368660043291</v>
      </c>
      <c r="F64" s="2">
        <f t="shared" si="2"/>
        <v>8.0872131391814973E-3</v>
      </c>
      <c r="G64" s="121">
        <f t="shared" si="3"/>
        <v>85.709028392208097</v>
      </c>
    </row>
    <row r="65" spans="1:7" x14ac:dyDescent="0.25">
      <c r="A65" s="2">
        <v>64</v>
      </c>
      <c r="B65" s="3">
        <v>43966</v>
      </c>
      <c r="D65" s="2">
        <f t="shared" si="1"/>
        <v>27</v>
      </c>
      <c r="E65" s="2">
        <f t="shared" si="0"/>
        <v>3.2958368660043291</v>
      </c>
      <c r="F65" s="2">
        <f t="shared" si="2"/>
        <v>8.0872131391814973E-3</v>
      </c>
      <c r="G65" s="121">
        <f t="shared" si="3"/>
        <v>85.709028392208097</v>
      </c>
    </row>
    <row r="66" spans="1:7" x14ac:dyDescent="0.25">
      <c r="A66" s="2">
        <v>65</v>
      </c>
      <c r="B66" s="3">
        <v>43967</v>
      </c>
      <c r="D66" s="2">
        <f t="shared" si="1"/>
        <v>27</v>
      </c>
      <c r="E66" s="2">
        <f t="shared" si="0"/>
        <v>3.2958368660043291</v>
      </c>
      <c r="F66" s="2">
        <f t="shared" si="2"/>
        <v>6.7393442826512483E-3</v>
      </c>
      <c r="G66" s="121">
        <f t="shared" si="3"/>
        <v>102.8508340706497</v>
      </c>
    </row>
    <row r="67" spans="1:7" x14ac:dyDescent="0.25">
      <c r="A67" s="2">
        <v>66</v>
      </c>
      <c r="B67" s="3">
        <v>43968</v>
      </c>
      <c r="D67" s="2">
        <f t="shared" si="1"/>
        <v>27</v>
      </c>
      <c r="E67" s="2">
        <f t="shared" ref="E67:E130" si="4">LN(D67)</f>
        <v>3.2958368660043291</v>
      </c>
      <c r="F67" s="2">
        <f t="shared" si="2"/>
        <v>4.0436065695907486E-3</v>
      </c>
      <c r="G67" s="121">
        <f t="shared" si="3"/>
        <v>171.41805678441619</v>
      </c>
    </row>
    <row r="68" spans="1:7" x14ac:dyDescent="0.25">
      <c r="A68" s="2">
        <v>67</v>
      </c>
      <c r="B68" s="3">
        <v>43969</v>
      </c>
      <c r="D68" s="2">
        <f t="shared" ref="D68:D131" si="5">C68+D67</f>
        <v>27</v>
      </c>
      <c r="E68" s="2">
        <f t="shared" si="4"/>
        <v>3.2958368660043291</v>
      </c>
      <c r="F68" s="2">
        <f t="shared" si="2"/>
        <v>0</v>
      </c>
      <c r="G68" s="121" t="e">
        <f t="shared" si="3"/>
        <v>#DIV/0!</v>
      </c>
    </row>
    <row r="69" spans="1:7" x14ac:dyDescent="0.25">
      <c r="A69" s="2">
        <v>68</v>
      </c>
      <c r="B69" s="3">
        <v>43970</v>
      </c>
      <c r="D69" s="2">
        <f t="shared" si="5"/>
        <v>27</v>
      </c>
      <c r="E69" s="2">
        <f t="shared" si="4"/>
        <v>3.2958368660043291</v>
      </c>
      <c r="F69" s="2">
        <f t="shared" si="2"/>
        <v>0</v>
      </c>
      <c r="G69" s="121" t="e">
        <f t="shared" si="3"/>
        <v>#DIV/0!</v>
      </c>
    </row>
    <row r="70" spans="1:7" x14ac:dyDescent="0.25">
      <c r="A70" s="2">
        <v>69</v>
      </c>
      <c r="B70" s="3">
        <v>43971</v>
      </c>
      <c r="D70" s="2">
        <f t="shared" si="5"/>
        <v>27</v>
      </c>
      <c r="E70" s="2">
        <f t="shared" si="4"/>
        <v>3.2958368660043291</v>
      </c>
      <c r="F70" s="2">
        <f t="shared" si="2"/>
        <v>0</v>
      </c>
      <c r="G70" s="121" t="e">
        <f t="shared" si="3"/>
        <v>#DIV/0!</v>
      </c>
    </row>
    <row r="71" spans="1:7" x14ac:dyDescent="0.25">
      <c r="A71" s="2">
        <v>70</v>
      </c>
      <c r="B71" s="3">
        <v>43972</v>
      </c>
      <c r="D71" s="2">
        <f t="shared" si="5"/>
        <v>27</v>
      </c>
      <c r="E71" s="2">
        <f t="shared" si="4"/>
        <v>3.2958368660043291</v>
      </c>
      <c r="F71" s="2">
        <f t="shared" si="2"/>
        <v>0</v>
      </c>
      <c r="G71" s="121" t="e">
        <f t="shared" si="3"/>
        <v>#DIV/0!</v>
      </c>
    </row>
    <row r="72" spans="1:7" x14ac:dyDescent="0.25">
      <c r="A72" s="2">
        <v>71</v>
      </c>
      <c r="B72" s="3">
        <v>43973</v>
      </c>
      <c r="D72" s="2">
        <f t="shared" si="5"/>
        <v>27</v>
      </c>
      <c r="E72" s="2">
        <f t="shared" si="4"/>
        <v>3.2958368660043291</v>
      </c>
      <c r="F72" s="2">
        <f t="shared" si="2"/>
        <v>0</v>
      </c>
      <c r="G72" s="121" t="e">
        <f t="shared" si="3"/>
        <v>#DIV/0!</v>
      </c>
    </row>
    <row r="73" spans="1:7" x14ac:dyDescent="0.25">
      <c r="A73" s="2">
        <v>72</v>
      </c>
      <c r="B73" s="3">
        <v>43974</v>
      </c>
      <c r="D73" s="2">
        <f t="shared" si="5"/>
        <v>27</v>
      </c>
      <c r="E73" s="2">
        <f t="shared" si="4"/>
        <v>3.2958368660043291</v>
      </c>
      <c r="F73" s="2">
        <f t="shared" ref="F73:F136" si="6">SLOPE(E67:E73,A67:A73)</f>
        <v>0</v>
      </c>
      <c r="G73" s="121" t="e">
        <f t="shared" ref="G73:G136" si="7">LN(2)/F73</f>
        <v>#DIV/0!</v>
      </c>
    </row>
    <row r="74" spans="1:7" x14ac:dyDescent="0.25">
      <c r="A74" s="2">
        <v>73</v>
      </c>
      <c r="B74" s="3">
        <v>43975</v>
      </c>
      <c r="D74" s="2">
        <f t="shared" si="5"/>
        <v>27</v>
      </c>
      <c r="E74" s="2">
        <f t="shared" si="4"/>
        <v>3.2958368660043291</v>
      </c>
      <c r="F74" s="2">
        <f t="shared" si="6"/>
        <v>0</v>
      </c>
      <c r="G74" s="121" t="e">
        <f t="shared" si="7"/>
        <v>#DIV/0!</v>
      </c>
    </row>
    <row r="75" spans="1:7" x14ac:dyDescent="0.25">
      <c r="A75" s="2">
        <v>74</v>
      </c>
      <c r="B75" s="3">
        <v>43976</v>
      </c>
      <c r="D75" s="2">
        <f t="shared" si="5"/>
        <v>27</v>
      </c>
      <c r="E75" s="2">
        <f t="shared" si="4"/>
        <v>3.2958368660043291</v>
      </c>
      <c r="F75" s="2">
        <f t="shared" si="6"/>
        <v>0</v>
      </c>
      <c r="G75" s="121" t="e">
        <f t="shared" si="7"/>
        <v>#DIV/0!</v>
      </c>
    </row>
    <row r="76" spans="1:7" x14ac:dyDescent="0.25">
      <c r="A76" s="2">
        <v>75</v>
      </c>
      <c r="B76" s="3">
        <v>43977</v>
      </c>
      <c r="D76" s="2">
        <f t="shared" si="5"/>
        <v>27</v>
      </c>
      <c r="E76" s="2">
        <f t="shared" si="4"/>
        <v>3.2958368660043291</v>
      </c>
      <c r="F76" s="2">
        <f t="shared" si="6"/>
        <v>0</v>
      </c>
      <c r="G76" s="121" t="e">
        <f t="shared" si="7"/>
        <v>#DIV/0!</v>
      </c>
    </row>
    <row r="77" spans="1:7" x14ac:dyDescent="0.25">
      <c r="A77" s="2">
        <v>76</v>
      </c>
      <c r="B77" s="3">
        <v>43978</v>
      </c>
      <c r="D77" s="2">
        <f t="shared" si="5"/>
        <v>27</v>
      </c>
      <c r="E77" s="2">
        <f t="shared" si="4"/>
        <v>3.2958368660043291</v>
      </c>
      <c r="F77" s="2">
        <f t="shared" si="6"/>
        <v>0</v>
      </c>
      <c r="G77" s="121" t="e">
        <f t="shared" si="7"/>
        <v>#DIV/0!</v>
      </c>
    </row>
    <row r="78" spans="1:7" x14ac:dyDescent="0.25">
      <c r="A78" s="2">
        <v>77</v>
      </c>
      <c r="B78" s="3">
        <v>43979</v>
      </c>
      <c r="C78" s="2">
        <v>1</v>
      </c>
      <c r="D78" s="2">
        <f t="shared" si="5"/>
        <v>28</v>
      </c>
      <c r="E78" s="2">
        <f t="shared" si="4"/>
        <v>3.3322045101752038</v>
      </c>
      <c r="F78" s="2">
        <f t="shared" si="6"/>
        <v>3.8965333040222871E-3</v>
      </c>
      <c r="G78" s="121">
        <f t="shared" si="7"/>
        <v>177.88817045254766</v>
      </c>
    </row>
    <row r="79" spans="1:7" x14ac:dyDescent="0.25">
      <c r="A79" s="2">
        <v>78</v>
      </c>
      <c r="B79" s="3">
        <v>43980</v>
      </c>
      <c r="D79" s="2">
        <f t="shared" si="5"/>
        <v>28</v>
      </c>
      <c r="E79" s="2">
        <f t="shared" si="4"/>
        <v>3.3322045101752038</v>
      </c>
      <c r="F79" s="2">
        <f t="shared" si="6"/>
        <v>6.4942221733704786E-3</v>
      </c>
      <c r="G79" s="121">
        <f t="shared" si="7"/>
        <v>106.73290227152859</v>
      </c>
    </row>
    <row r="80" spans="1:7" x14ac:dyDescent="0.25">
      <c r="A80" s="2">
        <v>79</v>
      </c>
      <c r="B80" s="3">
        <v>43981</v>
      </c>
      <c r="C80" s="2">
        <v>2</v>
      </c>
      <c r="D80" s="2">
        <f t="shared" si="5"/>
        <v>30</v>
      </c>
      <c r="E80" s="2">
        <f t="shared" si="4"/>
        <v>3.4011973816621555</v>
      </c>
      <c r="F80" s="2">
        <f t="shared" si="6"/>
        <v>1.5185159981646537E-2</v>
      </c>
      <c r="G80" s="121">
        <f t="shared" si="7"/>
        <v>45.646353505508927</v>
      </c>
    </row>
    <row r="81" spans="1:7" x14ac:dyDescent="0.25">
      <c r="A81" s="2">
        <v>80</v>
      </c>
      <c r="B81" s="3">
        <v>43982</v>
      </c>
      <c r="D81" s="2">
        <f t="shared" si="5"/>
        <v>30</v>
      </c>
      <c r="E81" s="2">
        <f t="shared" si="4"/>
        <v>3.4011973816621555</v>
      </c>
      <c r="F81" s="2">
        <f t="shared" si="6"/>
        <v>2.0113222230714514E-2</v>
      </c>
      <c r="G81" s="121">
        <f t="shared" si="7"/>
        <v>34.462264305987411</v>
      </c>
    </row>
    <row r="82" spans="1:7" x14ac:dyDescent="0.25">
      <c r="A82" s="2">
        <v>81</v>
      </c>
      <c r="B82" s="3">
        <v>43983</v>
      </c>
      <c r="C82" s="2">
        <v>2</v>
      </c>
      <c r="D82" s="2">
        <f t="shared" si="5"/>
        <v>32</v>
      </c>
      <c r="E82" s="2">
        <f t="shared" si="4"/>
        <v>3.4657359027997265</v>
      </c>
      <c r="F82" s="2">
        <f t="shared" si="6"/>
        <v>2.8193250471028448E-2</v>
      </c>
      <c r="G82" s="121">
        <f t="shared" si="7"/>
        <v>24.585571687529519</v>
      </c>
    </row>
    <row r="83" spans="1:7" x14ac:dyDescent="0.25">
      <c r="A83" s="2">
        <v>82</v>
      </c>
      <c r="B83" s="3">
        <v>43984</v>
      </c>
      <c r="D83" s="2">
        <f t="shared" si="5"/>
        <v>32</v>
      </c>
      <c r="E83" s="2">
        <f t="shared" si="4"/>
        <v>3.4657359027997265</v>
      </c>
      <c r="F83" s="2">
        <f t="shared" si="6"/>
        <v>3.0205455968649621E-2</v>
      </c>
      <c r="G83" s="121">
        <f t="shared" si="7"/>
        <v>22.947747628089637</v>
      </c>
    </row>
    <row r="84" spans="1:7" x14ac:dyDescent="0.25">
      <c r="A84" s="2">
        <v>83</v>
      </c>
      <c r="B84" s="3">
        <v>43985</v>
      </c>
      <c r="C84" s="2">
        <v>2</v>
      </c>
      <c r="D84" s="2">
        <f t="shared" si="5"/>
        <v>34</v>
      </c>
      <c r="E84" s="2">
        <f t="shared" si="4"/>
        <v>3.5263605246161616</v>
      </c>
      <c r="F84" s="2">
        <f t="shared" si="6"/>
        <v>3.2645333918196066E-2</v>
      </c>
      <c r="G84" s="121">
        <f t="shared" si="7"/>
        <v>21.232657086518405</v>
      </c>
    </row>
    <row r="85" spans="1:7" x14ac:dyDescent="0.25">
      <c r="A85" s="2">
        <v>84</v>
      </c>
      <c r="B85" s="3">
        <v>43986</v>
      </c>
      <c r="C85" s="2">
        <v>4</v>
      </c>
      <c r="D85" s="2">
        <f t="shared" si="5"/>
        <v>38</v>
      </c>
      <c r="E85" s="2">
        <f t="shared" si="4"/>
        <v>3.6375861597263857</v>
      </c>
      <c r="F85" s="2">
        <f t="shared" si="6"/>
        <v>4.3964634132111748E-2</v>
      </c>
      <c r="G85" s="121">
        <f t="shared" si="7"/>
        <v>15.766017260079298</v>
      </c>
    </row>
    <row r="86" spans="1:7" x14ac:dyDescent="0.25">
      <c r="A86" s="2">
        <v>85</v>
      </c>
      <c r="B86" s="3">
        <v>43987</v>
      </c>
      <c r="C86" s="2">
        <v>7</v>
      </c>
      <c r="D86" s="2">
        <f t="shared" si="5"/>
        <v>45</v>
      </c>
      <c r="E86" s="2">
        <f t="shared" si="4"/>
        <v>3.8066624897703196</v>
      </c>
      <c r="F86" s="2">
        <f t="shared" si="6"/>
        <v>6.2492767938192424E-2</v>
      </c>
      <c r="G86" s="121">
        <f t="shared" si="7"/>
        <v>11.091638335582967</v>
      </c>
    </row>
    <row r="87" spans="1:7" x14ac:dyDescent="0.25">
      <c r="A87" s="2">
        <v>86</v>
      </c>
      <c r="B87" s="3">
        <v>43988</v>
      </c>
      <c r="C87" s="2">
        <v>5</v>
      </c>
      <c r="D87" s="2">
        <f t="shared" si="5"/>
        <v>50</v>
      </c>
      <c r="E87" s="2">
        <f t="shared" si="4"/>
        <v>3.912023005428146</v>
      </c>
      <c r="F87" s="2">
        <f t="shared" si="6"/>
        <v>8.5220725077350595E-2</v>
      </c>
      <c r="G87" s="121">
        <f t="shared" si="7"/>
        <v>8.1335517848599643</v>
      </c>
    </row>
    <row r="88" spans="1:7" x14ac:dyDescent="0.25">
      <c r="A88" s="2">
        <v>87</v>
      </c>
      <c r="B88" s="3">
        <v>43989</v>
      </c>
      <c r="C88" s="2">
        <v>2</v>
      </c>
      <c r="D88" s="2">
        <f t="shared" si="5"/>
        <v>52</v>
      </c>
      <c r="E88" s="2">
        <f t="shared" si="4"/>
        <v>3.9512437185814275</v>
      </c>
      <c r="F88" s="2">
        <f t="shared" si="6"/>
        <v>9.3907129205574993E-2</v>
      </c>
      <c r="G88" s="121">
        <f t="shared" si="7"/>
        <v>7.3811987058251498</v>
      </c>
    </row>
    <row r="89" spans="1:7" x14ac:dyDescent="0.25">
      <c r="A89" s="2">
        <v>88</v>
      </c>
      <c r="B89" s="3">
        <v>43990</v>
      </c>
      <c r="C89" s="2">
        <v>2</v>
      </c>
      <c r="D89" s="2">
        <f t="shared" si="5"/>
        <v>54</v>
      </c>
      <c r="E89" s="2">
        <f t="shared" si="4"/>
        <v>3.9889840465642745</v>
      </c>
      <c r="F89" s="2">
        <f t="shared" si="6"/>
        <v>9.6212416604497725E-2</v>
      </c>
      <c r="G89" s="121">
        <f t="shared" si="7"/>
        <v>7.2043422774555079</v>
      </c>
    </row>
    <row r="90" spans="1:7" x14ac:dyDescent="0.25">
      <c r="A90" s="2">
        <v>89</v>
      </c>
      <c r="B90" s="3">
        <v>43991</v>
      </c>
      <c r="C90" s="2">
        <v>3</v>
      </c>
      <c r="D90" s="2">
        <f t="shared" si="5"/>
        <v>57</v>
      </c>
      <c r="E90" s="2">
        <f t="shared" si="4"/>
        <v>4.0430512678345503</v>
      </c>
      <c r="F90" s="2">
        <f t="shared" si="6"/>
        <v>8.5623186862216136E-2</v>
      </c>
      <c r="G90" s="121">
        <f t="shared" si="7"/>
        <v>8.0953209750922941</v>
      </c>
    </row>
    <row r="91" spans="1:7" x14ac:dyDescent="0.25">
      <c r="A91" s="2">
        <v>90</v>
      </c>
      <c r="B91" s="3">
        <v>43992</v>
      </c>
      <c r="C91" s="2">
        <v>6</v>
      </c>
      <c r="D91" s="2">
        <f t="shared" si="5"/>
        <v>63</v>
      </c>
      <c r="E91" s="2">
        <f t="shared" si="4"/>
        <v>4.1431347263915326</v>
      </c>
      <c r="F91" s="2">
        <f t="shared" si="6"/>
        <v>7.3799439187858237E-2</v>
      </c>
      <c r="G91" s="121">
        <f t="shared" si="7"/>
        <v>9.392309591886228</v>
      </c>
    </row>
    <row r="92" spans="1:7" x14ac:dyDescent="0.25">
      <c r="A92" s="2">
        <v>91</v>
      </c>
      <c r="B92" s="3">
        <v>43993</v>
      </c>
      <c r="C92" s="2">
        <v>8</v>
      </c>
      <c r="D92" s="2">
        <f t="shared" si="5"/>
        <v>71</v>
      </c>
      <c r="E92" s="2">
        <f t="shared" si="4"/>
        <v>4.2626798770413155</v>
      </c>
      <c r="F92" s="2">
        <f t="shared" si="6"/>
        <v>6.8645826892602985E-2</v>
      </c>
      <c r="G92" s="121">
        <f t="shared" si="7"/>
        <v>10.097440906996143</v>
      </c>
    </row>
    <row r="93" spans="1:7" x14ac:dyDescent="0.25">
      <c r="A93" s="2">
        <v>92</v>
      </c>
      <c r="B93" s="3">
        <v>43994</v>
      </c>
      <c r="C93" s="2">
        <v>3</v>
      </c>
      <c r="D93" s="2">
        <f t="shared" si="5"/>
        <v>74</v>
      </c>
      <c r="E93" s="2">
        <f t="shared" si="4"/>
        <v>4.3040650932041702</v>
      </c>
      <c r="F93" s="2">
        <f t="shared" si="6"/>
        <v>6.9755330716968086E-2</v>
      </c>
      <c r="G93" s="121">
        <f t="shared" si="7"/>
        <v>9.9368345535108507</v>
      </c>
    </row>
    <row r="94" spans="1:7" x14ac:dyDescent="0.25">
      <c r="A94" s="2">
        <v>93</v>
      </c>
      <c r="B94" s="3">
        <v>43995</v>
      </c>
      <c r="C94" s="2">
        <v>18</v>
      </c>
      <c r="D94" s="2">
        <f t="shared" si="5"/>
        <v>92</v>
      </c>
      <c r="E94" s="2">
        <f t="shared" si="4"/>
        <v>4.5217885770490405</v>
      </c>
      <c r="F94" s="2">
        <f t="shared" si="6"/>
        <v>9.1479474210335546E-2</v>
      </c>
      <c r="G94" s="121">
        <f t="shared" si="7"/>
        <v>7.5770787550245018</v>
      </c>
    </row>
    <row r="95" spans="1:7" x14ac:dyDescent="0.25">
      <c r="A95" s="2">
        <v>94</v>
      </c>
      <c r="B95" s="3">
        <v>43996</v>
      </c>
      <c r="C95" s="2">
        <v>1</v>
      </c>
      <c r="D95" s="2">
        <f t="shared" si="5"/>
        <v>93</v>
      </c>
      <c r="E95" s="2">
        <f t="shared" si="4"/>
        <v>4.5325994931532563</v>
      </c>
      <c r="F95" s="2">
        <f t="shared" si="6"/>
        <v>9.8187547321734403E-2</v>
      </c>
      <c r="G95" s="121">
        <f t="shared" si="7"/>
        <v>7.0594204608114595</v>
      </c>
    </row>
    <row r="96" spans="1:7" x14ac:dyDescent="0.25">
      <c r="A96" s="2">
        <v>95</v>
      </c>
      <c r="B96" s="3">
        <v>43997</v>
      </c>
      <c r="D96" s="2">
        <f t="shared" si="5"/>
        <v>93</v>
      </c>
      <c r="E96" s="2">
        <f t="shared" si="4"/>
        <v>4.5325994931532563</v>
      </c>
      <c r="F96" s="2">
        <f t="shared" si="6"/>
        <v>8.9524389624546091E-2</v>
      </c>
      <c r="G96" s="121">
        <f t="shared" si="7"/>
        <v>7.7425513144174056</v>
      </c>
    </row>
    <row r="97" spans="1:7" x14ac:dyDescent="0.25">
      <c r="A97" s="2">
        <v>96</v>
      </c>
      <c r="B97" s="3">
        <v>43998</v>
      </c>
      <c r="C97" s="2">
        <v>14</v>
      </c>
      <c r="D97" s="2">
        <f t="shared" si="5"/>
        <v>107</v>
      </c>
      <c r="E97" s="2">
        <f t="shared" si="4"/>
        <v>4.6728288344619058</v>
      </c>
      <c r="F97" s="2">
        <f t="shared" si="6"/>
        <v>8.4194855585145972E-2</v>
      </c>
      <c r="G97" s="121">
        <f t="shared" si="7"/>
        <v>8.2326547832719772</v>
      </c>
    </row>
    <row r="98" spans="1:7" x14ac:dyDescent="0.25">
      <c r="A98" s="2">
        <v>97</v>
      </c>
      <c r="B98" s="3">
        <v>43999</v>
      </c>
      <c r="C98" s="2">
        <v>5</v>
      </c>
      <c r="D98" s="2">
        <f t="shared" si="5"/>
        <v>112</v>
      </c>
      <c r="E98" s="2">
        <f t="shared" si="4"/>
        <v>4.7184988712950942</v>
      </c>
      <c r="F98" s="2">
        <f t="shared" si="6"/>
        <v>7.5564120763607967E-2</v>
      </c>
      <c r="G98" s="121">
        <f t="shared" si="7"/>
        <v>9.1729669260410187</v>
      </c>
    </row>
    <row r="99" spans="1:7" x14ac:dyDescent="0.25">
      <c r="A99" s="2">
        <v>98</v>
      </c>
      <c r="B99" s="3">
        <v>44000</v>
      </c>
      <c r="C99" s="2">
        <v>2</v>
      </c>
      <c r="D99" s="2">
        <f t="shared" si="5"/>
        <v>114</v>
      </c>
      <c r="E99" s="2">
        <f t="shared" si="4"/>
        <v>4.7361984483944957</v>
      </c>
      <c r="F99" s="2">
        <f t="shared" si="6"/>
        <v>6.5358928406133332E-2</v>
      </c>
      <c r="G99" s="121">
        <f t="shared" si="7"/>
        <v>10.605240897659819</v>
      </c>
    </row>
    <row r="100" spans="1:7" x14ac:dyDescent="0.25">
      <c r="A100" s="2">
        <v>99</v>
      </c>
      <c r="B100" s="3">
        <v>44001</v>
      </c>
      <c r="C100" s="2">
        <v>3</v>
      </c>
      <c r="D100" s="2">
        <f t="shared" si="5"/>
        <v>117</v>
      </c>
      <c r="E100" s="2">
        <f t="shared" si="4"/>
        <v>4.7621739347977563</v>
      </c>
      <c r="F100" s="2">
        <f t="shared" si="6"/>
        <v>4.6937620066802292E-2</v>
      </c>
      <c r="G100" s="121">
        <f t="shared" si="7"/>
        <v>14.767412143467187</v>
      </c>
    </row>
    <row r="101" spans="1:7" x14ac:dyDescent="0.25">
      <c r="A101" s="2">
        <v>100</v>
      </c>
      <c r="B101" s="3">
        <v>44002</v>
      </c>
      <c r="C101" s="2">
        <v>18</v>
      </c>
      <c r="D101" s="2">
        <f t="shared" si="5"/>
        <v>135</v>
      </c>
      <c r="E101" s="2">
        <f t="shared" si="4"/>
        <v>4.9052747784384296</v>
      </c>
      <c r="F101" s="2">
        <f t="shared" si="6"/>
        <v>5.8590869752753925E-2</v>
      </c>
      <c r="G101" s="121">
        <f t="shared" si="7"/>
        <v>11.830293414058179</v>
      </c>
    </row>
    <row r="102" spans="1:7" x14ac:dyDescent="0.25">
      <c r="A102" s="2">
        <v>101</v>
      </c>
      <c r="B102" s="3">
        <v>44003</v>
      </c>
      <c r="C102" s="2">
        <v>10</v>
      </c>
      <c r="D102" s="2">
        <f t="shared" si="5"/>
        <v>145</v>
      </c>
      <c r="E102" s="2">
        <f t="shared" si="4"/>
        <v>4.9767337424205742</v>
      </c>
      <c r="F102" s="2">
        <f t="shared" si="6"/>
        <v>6.5748917830630846E-2</v>
      </c>
      <c r="G102" s="121">
        <f t="shared" si="7"/>
        <v>10.542335956699574</v>
      </c>
    </row>
    <row r="103" spans="1:7" x14ac:dyDescent="0.25">
      <c r="A103" s="2">
        <v>102</v>
      </c>
      <c r="B103" s="3">
        <v>44004</v>
      </c>
      <c r="C103" s="2">
        <v>16</v>
      </c>
      <c r="D103" s="2">
        <f t="shared" si="5"/>
        <v>161</v>
      </c>
      <c r="E103" s="2">
        <f t="shared" si="4"/>
        <v>5.0814043649844631</v>
      </c>
      <c r="F103" s="2">
        <f t="shared" si="6"/>
        <v>6.8259737995091649E-2</v>
      </c>
      <c r="G103" s="121">
        <f t="shared" si="7"/>
        <v>10.154553781173133</v>
      </c>
    </row>
    <row r="104" spans="1:7" x14ac:dyDescent="0.25">
      <c r="A104" s="2">
        <v>103</v>
      </c>
      <c r="B104" s="3">
        <v>44005</v>
      </c>
      <c r="C104" s="2">
        <v>18</v>
      </c>
      <c r="D104" s="2">
        <f t="shared" si="5"/>
        <v>179</v>
      </c>
      <c r="E104" s="2">
        <f t="shared" si="4"/>
        <v>5.1873858058407549</v>
      </c>
      <c r="F104" s="2">
        <f t="shared" si="6"/>
        <v>8.2558301587133398E-2</v>
      </c>
      <c r="G104" s="121">
        <f t="shared" si="7"/>
        <v>8.3958507773853164</v>
      </c>
    </row>
    <row r="105" spans="1:7" x14ac:dyDescent="0.25">
      <c r="A105" s="2">
        <v>104</v>
      </c>
      <c r="B105" s="3">
        <v>44006</v>
      </c>
      <c r="C105" s="2">
        <v>20</v>
      </c>
      <c r="D105" s="2">
        <f t="shared" si="5"/>
        <v>199</v>
      </c>
      <c r="E105" s="2">
        <f t="shared" si="4"/>
        <v>5.2933048247244923</v>
      </c>
      <c r="F105" s="2">
        <f t="shared" si="6"/>
        <v>9.6352587772215018E-2</v>
      </c>
      <c r="G105" s="121">
        <f t="shared" si="7"/>
        <v>7.1938615929921772</v>
      </c>
    </row>
    <row r="106" spans="1:7" x14ac:dyDescent="0.25">
      <c r="A106" s="2">
        <v>105</v>
      </c>
      <c r="B106" s="3">
        <v>44007</v>
      </c>
      <c r="C106" s="2">
        <v>17</v>
      </c>
      <c r="D106" s="2">
        <f t="shared" si="5"/>
        <v>216</v>
      </c>
      <c r="E106" s="2">
        <f t="shared" si="4"/>
        <v>5.3752784076841653</v>
      </c>
      <c r="F106" s="2">
        <f t="shared" si="6"/>
        <v>0.10092948480898332</v>
      </c>
      <c r="G106" s="121">
        <f t="shared" si="7"/>
        <v>6.8676381522384533</v>
      </c>
    </row>
    <row r="107" spans="1:7" x14ac:dyDescent="0.25">
      <c r="A107" s="2">
        <v>106</v>
      </c>
      <c r="B107" s="3">
        <v>44008</v>
      </c>
      <c r="C107" s="2">
        <v>20</v>
      </c>
      <c r="D107" s="2">
        <f t="shared" si="5"/>
        <v>236</v>
      </c>
      <c r="E107" s="2">
        <f t="shared" si="4"/>
        <v>5.4638318050256105</v>
      </c>
      <c r="F107" s="2">
        <f t="shared" si="6"/>
        <v>9.5880745358169789E-2</v>
      </c>
      <c r="G107" s="121">
        <f t="shared" si="7"/>
        <v>7.2292635812398149</v>
      </c>
    </row>
    <row r="108" spans="1:7" x14ac:dyDescent="0.25">
      <c r="A108" s="2">
        <v>107</v>
      </c>
      <c r="B108" s="3">
        <v>44009</v>
      </c>
      <c r="C108" s="2">
        <v>10</v>
      </c>
      <c r="D108" s="2">
        <f t="shared" si="5"/>
        <v>246</v>
      </c>
      <c r="E108" s="2">
        <f t="shared" si="4"/>
        <v>5.5053315359323625</v>
      </c>
      <c r="F108" s="2">
        <f t="shared" si="6"/>
        <v>9.0662173659323927E-2</v>
      </c>
      <c r="G108" s="121">
        <f t="shared" si="7"/>
        <v>7.645384536714781</v>
      </c>
    </row>
    <row r="109" spans="1:7" x14ac:dyDescent="0.25">
      <c r="A109" s="2">
        <v>108</v>
      </c>
      <c r="B109" s="3">
        <v>44010</v>
      </c>
      <c r="C109" s="2">
        <v>25</v>
      </c>
      <c r="D109" s="2">
        <f t="shared" si="5"/>
        <v>271</v>
      </c>
      <c r="E109" s="2">
        <f t="shared" si="4"/>
        <v>5.602118820879701</v>
      </c>
      <c r="F109" s="2">
        <f t="shared" si="6"/>
        <v>8.4591493148930247E-2</v>
      </c>
      <c r="G109" s="121">
        <f t="shared" si="7"/>
        <v>8.1940530277625303</v>
      </c>
    </row>
    <row r="110" spans="1:7" x14ac:dyDescent="0.25">
      <c r="A110" s="2">
        <v>109</v>
      </c>
      <c r="B110" s="3">
        <v>44011</v>
      </c>
      <c r="C110" s="2">
        <v>5</v>
      </c>
      <c r="D110" s="2">
        <f t="shared" si="5"/>
        <v>276</v>
      </c>
      <c r="E110" s="2">
        <f t="shared" si="4"/>
        <v>5.6204008657171496</v>
      </c>
      <c r="F110" s="2">
        <f t="shared" si="6"/>
        <v>7.3097367863849946E-2</v>
      </c>
      <c r="G110" s="121">
        <f t="shared" si="7"/>
        <v>9.4825190128732242</v>
      </c>
    </row>
    <row r="111" spans="1:7" x14ac:dyDescent="0.25">
      <c r="A111" s="2">
        <v>110</v>
      </c>
      <c r="B111" s="3">
        <v>44012</v>
      </c>
      <c r="C111" s="2">
        <v>7</v>
      </c>
      <c r="D111" s="2">
        <f t="shared" si="5"/>
        <v>283</v>
      </c>
      <c r="E111" s="2">
        <f t="shared" si="4"/>
        <v>5.6454468976432377</v>
      </c>
      <c r="F111" s="2">
        <f t="shared" si="6"/>
        <v>6.017707680986769E-2</v>
      </c>
      <c r="G111" s="121">
        <f t="shared" si="7"/>
        <v>11.518458810320356</v>
      </c>
    </row>
    <row r="112" spans="1:7" x14ac:dyDescent="0.25">
      <c r="A112" s="2">
        <v>111</v>
      </c>
      <c r="B112" s="3">
        <v>44013</v>
      </c>
      <c r="C112" s="2">
        <v>10</v>
      </c>
      <c r="D112" s="2">
        <f t="shared" si="5"/>
        <v>293</v>
      </c>
      <c r="E112" s="2">
        <f t="shared" si="4"/>
        <v>5.6801726090170677</v>
      </c>
      <c r="F112" s="2">
        <f t="shared" si="6"/>
        <v>4.9749361393526738E-2</v>
      </c>
      <c r="G112" s="121">
        <f t="shared" si="7"/>
        <v>13.932785489988939</v>
      </c>
    </row>
    <row r="113" spans="1:7" x14ac:dyDescent="0.25">
      <c r="A113" s="2">
        <v>112</v>
      </c>
      <c r="B113" s="3">
        <v>44014</v>
      </c>
      <c r="C113" s="2">
        <v>17</v>
      </c>
      <c r="D113" s="2">
        <f t="shared" si="5"/>
        <v>310</v>
      </c>
      <c r="E113" s="2">
        <f t="shared" si="4"/>
        <v>5.7365722974791922</v>
      </c>
      <c r="F113" s="2">
        <f t="shared" si="6"/>
        <v>4.3258275010489004E-2</v>
      </c>
      <c r="G113" s="121">
        <f t="shared" si="7"/>
        <v>16.023458642118189</v>
      </c>
    </row>
    <row r="114" spans="1:7" x14ac:dyDescent="0.25">
      <c r="A114" s="2">
        <v>113</v>
      </c>
      <c r="B114" s="3">
        <v>44015</v>
      </c>
      <c r="C114" s="2">
        <v>10</v>
      </c>
      <c r="D114" s="2">
        <f t="shared" si="5"/>
        <v>320</v>
      </c>
      <c r="E114" s="2">
        <f t="shared" si="4"/>
        <v>5.768320995793772</v>
      </c>
      <c r="F114" s="2">
        <f t="shared" si="6"/>
        <v>3.9915967002968893E-2</v>
      </c>
      <c r="G114" s="121">
        <f t="shared" si="7"/>
        <v>17.36516067638772</v>
      </c>
    </row>
    <row r="115" spans="1:7" x14ac:dyDescent="0.25">
      <c r="A115" s="2">
        <v>114</v>
      </c>
      <c r="B115" s="3">
        <v>44016</v>
      </c>
      <c r="C115" s="2">
        <v>5</v>
      </c>
      <c r="D115" s="2">
        <f t="shared" si="5"/>
        <v>325</v>
      </c>
      <c r="E115" s="2">
        <f t="shared" si="4"/>
        <v>5.7838251823297373</v>
      </c>
      <c r="F115" s="2">
        <f t="shared" si="6"/>
        <v>3.3288740869261001E-2</v>
      </c>
      <c r="G115" s="121">
        <f t="shared" si="7"/>
        <v>20.822270907819199</v>
      </c>
    </row>
    <row r="116" spans="1:7" x14ac:dyDescent="0.25">
      <c r="A116" s="2">
        <v>115</v>
      </c>
      <c r="B116" s="3">
        <v>44017</v>
      </c>
      <c r="C116" s="2">
        <v>6</v>
      </c>
      <c r="D116" s="2">
        <f t="shared" si="5"/>
        <v>331</v>
      </c>
      <c r="E116" s="2">
        <f t="shared" si="4"/>
        <v>5.8021183753770629</v>
      </c>
      <c r="F116" s="2">
        <f t="shared" si="6"/>
        <v>3.2502053040337264E-2</v>
      </c>
      <c r="G116" s="121">
        <f t="shared" si="7"/>
        <v>21.326258365885451</v>
      </c>
    </row>
    <row r="117" spans="1:7" x14ac:dyDescent="0.25">
      <c r="A117" s="2">
        <v>116</v>
      </c>
      <c r="B117" s="3">
        <v>44018</v>
      </c>
      <c r="C117" s="2">
        <v>5</v>
      </c>
      <c r="D117" s="2">
        <f t="shared" si="5"/>
        <v>336</v>
      </c>
      <c r="E117" s="2">
        <f t="shared" si="4"/>
        <v>5.8171111599632042</v>
      </c>
      <c r="F117" s="2">
        <f t="shared" si="6"/>
        <v>2.8790614447515534E-2</v>
      </c>
      <c r="G117" s="121">
        <f t="shared" si="7"/>
        <v>24.075456320098091</v>
      </c>
    </row>
    <row r="118" spans="1:7" x14ac:dyDescent="0.25">
      <c r="A118" s="2">
        <v>117</v>
      </c>
      <c r="B118" s="3">
        <v>44019</v>
      </c>
      <c r="C118" s="2">
        <v>9</v>
      </c>
      <c r="D118" s="2">
        <f t="shared" si="5"/>
        <v>345</v>
      </c>
      <c r="E118" s="2">
        <f t="shared" si="4"/>
        <v>5.8435444170313602</v>
      </c>
      <c r="F118" s="2">
        <f t="shared" si="6"/>
        <v>2.4463947449792585E-2</v>
      </c>
      <c r="G118" s="121">
        <f t="shared" si="7"/>
        <v>28.333415201389425</v>
      </c>
    </row>
    <row r="119" spans="1:7" x14ac:dyDescent="0.25">
      <c r="A119" s="2">
        <v>118</v>
      </c>
      <c r="B119" s="3">
        <v>44020</v>
      </c>
      <c r="C119" s="2">
        <v>10</v>
      </c>
      <c r="D119" s="2">
        <f t="shared" si="5"/>
        <v>355</v>
      </c>
      <c r="E119" s="2">
        <f t="shared" si="4"/>
        <v>5.872117789475416</v>
      </c>
      <c r="F119" s="2">
        <f t="shared" si="6"/>
        <v>2.1084617717761236E-2</v>
      </c>
      <c r="G119" s="121">
        <f t="shared" si="7"/>
        <v>32.874543415413825</v>
      </c>
    </row>
    <row r="120" spans="1:7" x14ac:dyDescent="0.25">
      <c r="A120" s="2">
        <v>119</v>
      </c>
      <c r="B120" s="3">
        <v>44021</v>
      </c>
      <c r="C120" s="2">
        <v>20</v>
      </c>
      <c r="D120" s="2">
        <f t="shared" si="5"/>
        <v>375</v>
      </c>
      <c r="E120" s="2">
        <f t="shared" si="4"/>
        <v>5.9269260259704106</v>
      </c>
      <c r="F120" s="2">
        <f t="shared" si="6"/>
        <v>2.4779512374127517E-2</v>
      </c>
      <c r="G120" s="121">
        <f t="shared" si="7"/>
        <v>27.972591635163315</v>
      </c>
    </row>
    <row r="121" spans="1:7" x14ac:dyDescent="0.25">
      <c r="A121" s="2">
        <v>120</v>
      </c>
      <c r="B121" s="3">
        <v>44022</v>
      </c>
      <c r="C121" s="2">
        <v>22</v>
      </c>
      <c r="D121" s="2">
        <f t="shared" si="5"/>
        <v>397</v>
      </c>
      <c r="E121" s="2">
        <f t="shared" si="4"/>
        <v>5.9839362806871907</v>
      </c>
      <c r="F121" s="2">
        <f t="shared" si="6"/>
        <v>3.2319829491830987E-2</v>
      </c>
      <c r="G121" s="121">
        <f t="shared" si="7"/>
        <v>21.446498680791059</v>
      </c>
    </row>
    <row r="122" spans="1:7" x14ac:dyDescent="0.25">
      <c r="A122" s="2">
        <v>121</v>
      </c>
      <c r="B122" s="3">
        <v>44023</v>
      </c>
      <c r="C122" s="2">
        <v>31</v>
      </c>
      <c r="D122" s="2">
        <f t="shared" si="5"/>
        <v>428</v>
      </c>
      <c r="E122" s="2">
        <f t="shared" si="4"/>
        <v>6.0591231955817966</v>
      </c>
      <c r="F122" s="2">
        <f t="shared" si="6"/>
        <v>4.243022539290088E-2</v>
      </c>
      <c r="G122" s="121">
        <f t="shared" si="7"/>
        <v>16.33616541372221</v>
      </c>
    </row>
    <row r="123" spans="1:7" x14ac:dyDescent="0.25">
      <c r="A123" s="2">
        <v>122</v>
      </c>
      <c r="B123" s="3">
        <v>44024</v>
      </c>
      <c r="C123" s="2">
        <v>57</v>
      </c>
      <c r="D123" s="2">
        <f t="shared" si="5"/>
        <v>485</v>
      </c>
      <c r="E123" s="2">
        <f t="shared" si="4"/>
        <v>6.1841488909374833</v>
      </c>
      <c r="F123" s="2">
        <f t="shared" si="6"/>
        <v>5.8717472901267324E-2</v>
      </c>
      <c r="G123" s="121">
        <f t="shared" si="7"/>
        <v>11.80478563383447</v>
      </c>
    </row>
    <row r="124" spans="1:7" x14ac:dyDescent="0.25">
      <c r="A124" s="2">
        <v>123</v>
      </c>
      <c r="B124" s="3">
        <v>44025</v>
      </c>
      <c r="C124" s="2">
        <v>43</v>
      </c>
      <c r="D124" s="2">
        <f t="shared" si="5"/>
        <v>528</v>
      </c>
      <c r="E124" s="2">
        <f t="shared" si="4"/>
        <v>6.2690962837062614</v>
      </c>
      <c r="F124" s="2">
        <f t="shared" si="6"/>
        <v>7.2604106162865154E-2</v>
      </c>
      <c r="G124" s="121">
        <f t="shared" si="7"/>
        <v>9.5469418631100709</v>
      </c>
    </row>
    <row r="125" spans="1:7" x14ac:dyDescent="0.25">
      <c r="A125" s="2">
        <v>124</v>
      </c>
      <c r="B125" s="3">
        <v>44026</v>
      </c>
      <c r="C125" s="2">
        <v>20</v>
      </c>
      <c r="D125" s="2">
        <f t="shared" si="5"/>
        <v>548</v>
      </c>
      <c r="E125" s="2">
        <f t="shared" si="4"/>
        <v>6.3062752869480159</v>
      </c>
      <c r="F125" s="2">
        <f t="shared" si="6"/>
        <v>7.8108057790706925E-2</v>
      </c>
      <c r="G125" s="121">
        <f t="shared" si="7"/>
        <v>8.8742083744708591</v>
      </c>
    </row>
    <row r="126" spans="1:7" x14ac:dyDescent="0.25">
      <c r="A126" s="2">
        <v>125</v>
      </c>
      <c r="B126" s="3">
        <v>44027</v>
      </c>
      <c r="C126" s="2">
        <v>10</v>
      </c>
      <c r="D126" s="2">
        <f t="shared" si="5"/>
        <v>558</v>
      </c>
      <c r="E126" s="2">
        <f t="shared" si="4"/>
        <v>6.3243589623813108</v>
      </c>
      <c r="F126" s="2">
        <f t="shared" si="6"/>
        <v>7.3105353924243416E-2</v>
      </c>
      <c r="G126" s="121">
        <f t="shared" si="7"/>
        <v>9.4814831384063893</v>
      </c>
    </row>
    <row r="127" spans="1:7" x14ac:dyDescent="0.25">
      <c r="A127" s="2">
        <v>126</v>
      </c>
      <c r="B127" s="3">
        <v>44028</v>
      </c>
      <c r="C127" s="2">
        <v>12</v>
      </c>
      <c r="D127" s="2">
        <f t="shared" si="5"/>
        <v>570</v>
      </c>
      <c r="E127" s="2">
        <f t="shared" si="4"/>
        <v>6.3456363608285962</v>
      </c>
      <c r="F127" s="2">
        <f t="shared" si="6"/>
        <v>6.2060648929777758E-2</v>
      </c>
      <c r="G127" s="121">
        <f t="shared" si="7"/>
        <v>11.168867752966106</v>
      </c>
    </row>
    <row r="128" spans="1:7" x14ac:dyDescent="0.25">
      <c r="A128" s="2">
        <v>127</v>
      </c>
      <c r="B128" s="3">
        <v>44029</v>
      </c>
      <c r="C128" s="2">
        <v>24</v>
      </c>
      <c r="D128" s="2">
        <f t="shared" si="5"/>
        <v>594</v>
      </c>
      <c r="E128" s="2">
        <f t="shared" si="4"/>
        <v>6.3868793193626452</v>
      </c>
      <c r="F128" s="2">
        <f t="shared" si="6"/>
        <v>4.8625213921422175E-2</v>
      </c>
      <c r="G128" s="121">
        <f t="shared" si="7"/>
        <v>14.254892156979786</v>
      </c>
    </row>
    <row r="129" spans="1:7" x14ac:dyDescent="0.25">
      <c r="A129" s="2">
        <v>128</v>
      </c>
      <c r="B129" s="3">
        <v>44030</v>
      </c>
      <c r="C129" s="2">
        <v>14</v>
      </c>
      <c r="D129" s="2">
        <f t="shared" si="5"/>
        <v>608</v>
      </c>
      <c r="E129" s="2">
        <f t="shared" si="4"/>
        <v>6.4101748819661672</v>
      </c>
      <c r="F129" s="2">
        <f t="shared" si="6"/>
        <v>3.4035897081407133E-2</v>
      </c>
      <c r="G129" s="121">
        <f t="shared" si="7"/>
        <v>20.365180294853822</v>
      </c>
    </row>
    <row r="130" spans="1:7" x14ac:dyDescent="0.25">
      <c r="A130" s="2">
        <v>129</v>
      </c>
      <c r="B130" s="3">
        <v>44031</v>
      </c>
      <c r="C130" s="2">
        <v>13</v>
      </c>
      <c r="D130" s="2">
        <f t="shared" si="5"/>
        <v>621</v>
      </c>
      <c r="E130" s="2">
        <f t="shared" si="4"/>
        <v>6.4313310819334788</v>
      </c>
      <c r="F130" s="2">
        <f t="shared" si="6"/>
        <v>2.7036569346403194E-2</v>
      </c>
      <c r="G130" s="121">
        <f t="shared" si="7"/>
        <v>25.637393993264091</v>
      </c>
    </row>
    <row r="131" spans="1:7" x14ac:dyDescent="0.25">
      <c r="A131" s="2">
        <v>130</v>
      </c>
      <c r="B131" s="3">
        <v>44032</v>
      </c>
      <c r="C131" s="2">
        <v>18</v>
      </c>
      <c r="D131" s="2">
        <f t="shared" si="5"/>
        <v>639</v>
      </c>
      <c r="E131" s="2">
        <f t="shared" ref="E131:E181" si="8">LN(D131)</f>
        <v>6.4599044543775346</v>
      </c>
      <c r="F131" s="2">
        <f t="shared" si="6"/>
        <v>2.64060808046594E-2</v>
      </c>
      <c r="G131" s="121">
        <f t="shared" si="7"/>
        <v>26.249528875092977</v>
      </c>
    </row>
    <row r="132" spans="1:7" x14ac:dyDescent="0.25">
      <c r="A132" s="2">
        <v>131</v>
      </c>
      <c r="B132" s="3">
        <v>44033</v>
      </c>
      <c r="C132" s="2">
        <v>10</v>
      </c>
      <c r="D132" s="2">
        <f t="shared" ref="D132:D181" si="9">C132+D131</f>
        <v>649</v>
      </c>
      <c r="E132" s="2">
        <f t="shared" si="8"/>
        <v>6.4754327167040904</v>
      </c>
      <c r="F132" s="2">
        <f t="shared" si="6"/>
        <v>2.5936043308466043E-2</v>
      </c>
      <c r="G132" s="121">
        <f t="shared" si="7"/>
        <v>26.725247653087013</v>
      </c>
    </row>
    <row r="133" spans="1:7" x14ac:dyDescent="0.25">
      <c r="A133" s="2">
        <v>132</v>
      </c>
      <c r="B133" s="3">
        <v>44034</v>
      </c>
      <c r="C133" s="2">
        <v>24</v>
      </c>
      <c r="D133" s="2">
        <f t="shared" si="9"/>
        <v>673</v>
      </c>
      <c r="E133" s="2">
        <f t="shared" si="8"/>
        <v>6.5117453296447279</v>
      </c>
      <c r="F133" s="2">
        <f t="shared" si="6"/>
        <v>2.5898688340809026E-2</v>
      </c>
      <c r="G133" s="121">
        <f t="shared" si="7"/>
        <v>26.763794808393477</v>
      </c>
    </row>
    <row r="134" spans="1:7" x14ac:dyDescent="0.25">
      <c r="A134" s="2">
        <v>133</v>
      </c>
      <c r="B134" s="3">
        <v>44035</v>
      </c>
      <c r="C134" s="2">
        <v>18</v>
      </c>
      <c r="D134" s="2">
        <f t="shared" si="9"/>
        <v>691</v>
      </c>
      <c r="E134" s="2">
        <f t="shared" si="8"/>
        <v>6.5381398237676702</v>
      </c>
      <c r="F134" s="2">
        <f t="shared" si="6"/>
        <v>2.5036572976528854E-2</v>
      </c>
      <c r="G134" s="121">
        <f t="shared" si="7"/>
        <v>27.685385743877688</v>
      </c>
    </row>
    <row r="135" spans="1:7" x14ac:dyDescent="0.25">
      <c r="A135" s="2">
        <v>134</v>
      </c>
      <c r="B135" s="3">
        <v>44036</v>
      </c>
      <c r="C135" s="2">
        <v>21</v>
      </c>
      <c r="D135" s="2">
        <f t="shared" si="9"/>
        <v>712</v>
      </c>
      <c r="E135" s="2">
        <f t="shared" si="8"/>
        <v>6.5680779114119758</v>
      </c>
      <c r="F135" s="2">
        <f t="shared" si="6"/>
        <v>2.6398837402607209E-2</v>
      </c>
      <c r="G135" s="121">
        <f t="shared" si="7"/>
        <v>26.256731309367755</v>
      </c>
    </row>
    <row r="136" spans="1:7" x14ac:dyDescent="0.25">
      <c r="A136" s="2">
        <v>135</v>
      </c>
      <c r="B136" s="3">
        <v>44037</v>
      </c>
      <c r="C136" s="2">
        <v>17</v>
      </c>
      <c r="D136" s="2">
        <f t="shared" si="9"/>
        <v>729</v>
      </c>
      <c r="E136" s="2">
        <f t="shared" si="8"/>
        <v>6.5916737320086582</v>
      </c>
      <c r="F136" s="2">
        <f t="shared" si="6"/>
        <v>2.7145784691357169E-2</v>
      </c>
      <c r="G136" s="121">
        <f t="shared" si="7"/>
        <v>25.534247340458478</v>
      </c>
    </row>
    <row r="137" spans="1:7" x14ac:dyDescent="0.25">
      <c r="A137" s="2">
        <v>136</v>
      </c>
      <c r="B137" s="3">
        <v>44038</v>
      </c>
      <c r="C137" s="2">
        <v>19</v>
      </c>
      <c r="D137" s="2">
        <f t="shared" si="9"/>
        <v>748</v>
      </c>
      <c r="E137" s="2">
        <f t="shared" si="8"/>
        <v>6.6174029779744776</v>
      </c>
      <c r="F137" s="2">
        <f t="shared" ref="F137:F181" si="10">SLOPE(E131:E137,A131:A137)</f>
        <v>2.7189649398829032E-2</v>
      </c>
      <c r="G137" s="121">
        <f t="shared" ref="G137:G181" si="11">LN(2)/F137</f>
        <v>25.493053271580504</v>
      </c>
    </row>
    <row r="138" spans="1:7" x14ac:dyDescent="0.25">
      <c r="A138" s="2">
        <v>137</v>
      </c>
      <c r="B138" s="3">
        <v>44039</v>
      </c>
      <c r="C138" s="2">
        <v>3</v>
      </c>
      <c r="D138" s="2">
        <f t="shared" si="9"/>
        <v>751</v>
      </c>
      <c r="E138" s="2">
        <f t="shared" si="8"/>
        <v>6.6214056517641344</v>
      </c>
      <c r="F138" s="2">
        <f t="shared" si="10"/>
        <v>2.5098857502879275E-2</v>
      </c>
      <c r="G138" s="121">
        <f t="shared" si="11"/>
        <v>27.616682571325377</v>
      </c>
    </row>
    <row r="139" spans="1:7" x14ac:dyDescent="0.25">
      <c r="A139" s="2">
        <v>138</v>
      </c>
      <c r="B139" s="3">
        <v>44040</v>
      </c>
      <c r="C139" s="2">
        <v>7</v>
      </c>
      <c r="D139" s="2">
        <f t="shared" si="9"/>
        <v>758</v>
      </c>
      <c r="E139" s="2">
        <f t="shared" si="8"/>
        <v>6.6306833856423717</v>
      </c>
      <c r="F139" s="2">
        <f t="shared" si="10"/>
        <v>2.0452531805298633E-2</v>
      </c>
      <c r="G139" s="121">
        <f t="shared" si="11"/>
        <v>33.890531849967438</v>
      </c>
    </row>
    <row r="140" spans="1:7" x14ac:dyDescent="0.25">
      <c r="A140" s="2">
        <v>139</v>
      </c>
      <c r="B140" s="3">
        <v>44041</v>
      </c>
      <c r="C140" s="2">
        <v>13</v>
      </c>
      <c r="D140" s="2">
        <f t="shared" si="9"/>
        <v>771</v>
      </c>
      <c r="E140" s="2">
        <f t="shared" si="8"/>
        <v>6.6476883735633292</v>
      </c>
      <c r="F140" s="2">
        <f t="shared" si="10"/>
        <v>1.7271018485830174E-2</v>
      </c>
      <c r="G140" s="121">
        <f t="shared" si="11"/>
        <v>40.133544013552566</v>
      </c>
    </row>
    <row r="141" spans="1:7" x14ac:dyDescent="0.25">
      <c r="A141" s="2">
        <v>140</v>
      </c>
      <c r="B141" s="3">
        <v>44042</v>
      </c>
      <c r="C141" s="2">
        <v>21</v>
      </c>
      <c r="D141" s="2">
        <f t="shared" si="9"/>
        <v>792</v>
      </c>
      <c r="E141" s="2">
        <f t="shared" si="8"/>
        <v>6.674561391814426</v>
      </c>
      <c r="F141" s="2">
        <f t="shared" si="10"/>
        <v>1.5884290428020944E-2</v>
      </c>
      <c r="G141" s="121">
        <f t="shared" si="11"/>
        <v>43.637276949884246</v>
      </c>
    </row>
    <row r="142" spans="1:7" x14ac:dyDescent="0.25">
      <c r="A142" s="2">
        <v>141</v>
      </c>
      <c r="B142" s="3">
        <v>44043</v>
      </c>
      <c r="C142" s="2">
        <v>9</v>
      </c>
      <c r="D142" s="2">
        <f t="shared" si="9"/>
        <v>801</v>
      </c>
      <c r="E142" s="2">
        <f t="shared" si="8"/>
        <v>6.6858609470683596</v>
      </c>
      <c r="F142" s="2">
        <f t="shared" si="10"/>
        <v>1.5112899809221274E-2</v>
      </c>
      <c r="G142" s="121">
        <f t="shared" si="11"/>
        <v>45.864605026827164</v>
      </c>
    </row>
    <row r="143" spans="1:7" x14ac:dyDescent="0.25">
      <c r="A143" s="2">
        <v>142</v>
      </c>
      <c r="B143" s="3">
        <v>44044</v>
      </c>
      <c r="C143" s="2">
        <v>15</v>
      </c>
      <c r="D143" s="2">
        <f t="shared" si="9"/>
        <v>816</v>
      </c>
      <c r="E143" s="2">
        <f t="shared" si="8"/>
        <v>6.7044143549641069</v>
      </c>
      <c r="F143" s="2">
        <f t="shared" si="10"/>
        <v>1.5493668848192588E-2</v>
      </c>
      <c r="G143" s="121">
        <f t="shared" si="11"/>
        <v>44.737446459674672</v>
      </c>
    </row>
    <row r="144" spans="1:7" x14ac:dyDescent="0.25">
      <c r="A144" s="2">
        <v>143</v>
      </c>
      <c r="B144" s="3">
        <v>44045</v>
      </c>
      <c r="C144" s="2">
        <v>21</v>
      </c>
      <c r="D144" s="2">
        <f t="shared" si="9"/>
        <v>837</v>
      </c>
      <c r="E144" s="2">
        <f t="shared" si="8"/>
        <v>6.7298240704894754</v>
      </c>
      <c r="F144" s="2">
        <f t="shared" si="10"/>
        <v>1.8246063154447274E-2</v>
      </c>
      <c r="G144" s="121">
        <f t="shared" si="11"/>
        <v>37.988862292795389</v>
      </c>
    </row>
    <row r="145" spans="1:8" x14ac:dyDescent="0.25">
      <c r="A145" s="2">
        <v>144</v>
      </c>
      <c r="B145" s="3">
        <v>44046</v>
      </c>
      <c r="C145" s="2">
        <v>27</v>
      </c>
      <c r="D145" s="2">
        <f t="shared" si="9"/>
        <v>864</v>
      </c>
      <c r="E145" s="2">
        <f t="shared" si="8"/>
        <v>6.7615727688040552</v>
      </c>
      <c r="F145" s="2">
        <f t="shared" si="10"/>
        <v>2.0956875231679422E-2</v>
      </c>
      <c r="G145" s="121">
        <f t="shared" si="11"/>
        <v>33.074929964375158</v>
      </c>
    </row>
    <row r="146" spans="1:8" x14ac:dyDescent="0.25">
      <c r="A146" s="2">
        <v>145</v>
      </c>
      <c r="B146" s="3">
        <v>44047</v>
      </c>
      <c r="C146" s="2">
        <v>20</v>
      </c>
      <c r="D146" s="2">
        <f t="shared" si="9"/>
        <v>884</v>
      </c>
      <c r="E146" s="2">
        <f t="shared" si="8"/>
        <v>6.7844570626376433</v>
      </c>
      <c r="F146" s="2">
        <f t="shared" si="10"/>
        <v>2.2438998022261299E-2</v>
      </c>
      <c r="G146" s="121">
        <f t="shared" si="11"/>
        <v>30.890291084846449</v>
      </c>
    </row>
    <row r="147" spans="1:8" x14ac:dyDescent="0.25">
      <c r="A147" s="2">
        <v>146</v>
      </c>
      <c r="B147" s="3">
        <v>44048</v>
      </c>
      <c r="C147" s="2">
        <v>20</v>
      </c>
      <c r="D147" s="2">
        <f t="shared" si="9"/>
        <v>904</v>
      </c>
      <c r="E147" s="2">
        <f t="shared" si="8"/>
        <v>6.8068293603921761</v>
      </c>
      <c r="F147" s="2">
        <f t="shared" si="10"/>
        <v>2.3255519668277356E-2</v>
      </c>
      <c r="G147" s="121">
        <f t="shared" si="11"/>
        <v>29.80570593335143</v>
      </c>
    </row>
    <row r="148" spans="1:8" x14ac:dyDescent="0.25">
      <c r="A148" s="2">
        <v>147</v>
      </c>
      <c r="B148" s="3">
        <v>44049</v>
      </c>
      <c r="C148" s="2">
        <v>64</v>
      </c>
      <c r="D148" s="2">
        <f t="shared" si="9"/>
        <v>968</v>
      </c>
      <c r="E148" s="2">
        <f t="shared" si="8"/>
        <v>6.8752320872765766</v>
      </c>
      <c r="F148" s="2">
        <f t="shared" si="10"/>
        <v>2.9556300843891332E-2</v>
      </c>
      <c r="G148" s="121">
        <f t="shared" si="11"/>
        <v>23.45175684267689</v>
      </c>
    </row>
    <row r="149" spans="1:8" x14ac:dyDescent="0.25">
      <c r="A149" s="2">
        <v>148</v>
      </c>
      <c r="B149" s="3">
        <v>44050</v>
      </c>
      <c r="C149" s="2">
        <v>63</v>
      </c>
      <c r="D149" s="2">
        <f t="shared" si="9"/>
        <v>1031</v>
      </c>
      <c r="E149" s="2">
        <f t="shared" si="8"/>
        <v>6.9382844840169602</v>
      </c>
      <c r="F149" s="2">
        <f t="shared" si="10"/>
        <v>3.7060107582888691E-2</v>
      </c>
      <c r="G149" s="121">
        <f t="shared" si="11"/>
        <v>18.703323486302658</v>
      </c>
    </row>
    <row r="150" spans="1:8" x14ac:dyDescent="0.25">
      <c r="A150" s="2">
        <v>149</v>
      </c>
      <c r="B150" s="3">
        <v>44051</v>
      </c>
      <c r="C150" s="2">
        <v>36</v>
      </c>
      <c r="D150" s="2">
        <f t="shared" si="9"/>
        <v>1067</v>
      </c>
      <c r="E150" s="2">
        <f t="shared" si="8"/>
        <v>6.9726062513017535</v>
      </c>
      <c r="F150" s="2">
        <f t="shared" si="10"/>
        <v>4.1876607053627772E-2</v>
      </c>
      <c r="G150" s="121">
        <f t="shared" si="11"/>
        <v>16.552133263143578</v>
      </c>
    </row>
    <row r="151" spans="1:8" x14ac:dyDescent="0.25">
      <c r="A151" s="2">
        <v>150</v>
      </c>
      <c r="B151" s="3">
        <v>44052</v>
      </c>
      <c r="C151" s="2">
        <v>48</v>
      </c>
      <c r="D151" s="2">
        <f t="shared" si="9"/>
        <v>1115</v>
      </c>
      <c r="E151" s="2">
        <f t="shared" si="8"/>
        <v>7.0166096838942194</v>
      </c>
      <c r="F151" s="2">
        <f t="shared" si="10"/>
        <v>4.5459437365124887E-2</v>
      </c>
      <c r="G151" s="121">
        <f t="shared" si="11"/>
        <v>15.247596994935686</v>
      </c>
    </row>
    <row r="152" spans="1:8" x14ac:dyDescent="0.25">
      <c r="A152" s="2">
        <v>151</v>
      </c>
      <c r="B152" s="3">
        <v>44053</v>
      </c>
      <c r="C152" s="2">
        <v>67</v>
      </c>
      <c r="D152" s="2">
        <f t="shared" si="9"/>
        <v>1182</v>
      </c>
      <c r="E152" s="2">
        <f t="shared" si="8"/>
        <v>7.0749631979660439</v>
      </c>
      <c r="F152" s="2">
        <f t="shared" si="10"/>
        <v>4.9587614893373759E-2</v>
      </c>
      <c r="G152" s="121">
        <f t="shared" si="11"/>
        <v>13.978231904284803</v>
      </c>
    </row>
    <row r="153" spans="1:8" x14ac:dyDescent="0.25">
      <c r="A153" s="2">
        <v>152</v>
      </c>
      <c r="B153" s="3">
        <v>44054</v>
      </c>
      <c r="C153" s="2">
        <v>35</v>
      </c>
      <c r="D153" s="2">
        <f t="shared" si="9"/>
        <v>1217</v>
      </c>
      <c r="E153" s="2">
        <f t="shared" si="8"/>
        <v>7.1041440929875268</v>
      </c>
      <c r="F153" s="2">
        <f t="shared" si="10"/>
        <v>4.891898639436592E-2</v>
      </c>
      <c r="G153" s="121">
        <f t="shared" si="11"/>
        <v>14.169287461765075</v>
      </c>
    </row>
    <row r="154" spans="1:8" x14ac:dyDescent="0.25">
      <c r="A154" s="2">
        <v>153</v>
      </c>
      <c r="B154" s="3">
        <v>44055</v>
      </c>
      <c r="C154" s="2">
        <v>60</v>
      </c>
      <c r="D154" s="2">
        <f t="shared" si="9"/>
        <v>1277</v>
      </c>
      <c r="E154" s="2">
        <f t="shared" si="8"/>
        <v>7.1522688560325394</v>
      </c>
      <c r="F154" s="2">
        <f t="shared" si="10"/>
        <v>4.5185231102618281E-2</v>
      </c>
      <c r="G154" s="121">
        <f t="shared" si="11"/>
        <v>15.3401269318678</v>
      </c>
    </row>
    <row r="155" spans="1:8" x14ac:dyDescent="0.25">
      <c r="A155" s="2">
        <v>154</v>
      </c>
      <c r="B155" s="3">
        <v>44056</v>
      </c>
      <c r="C155" s="2">
        <v>46</v>
      </c>
      <c r="D155" s="2">
        <f t="shared" si="9"/>
        <v>1323</v>
      </c>
      <c r="E155" s="2">
        <f t="shared" si="8"/>
        <v>7.187657164114956</v>
      </c>
      <c r="F155" s="2">
        <f t="shared" si="10"/>
        <v>4.2677773530316668E-2</v>
      </c>
      <c r="G155" s="121">
        <f t="shared" si="11"/>
        <v>16.241409127576908</v>
      </c>
    </row>
    <row r="156" spans="1:8" x14ac:dyDescent="0.25">
      <c r="A156" s="2">
        <v>155</v>
      </c>
      <c r="B156" s="3">
        <v>44057</v>
      </c>
      <c r="C156" s="2">
        <v>101</v>
      </c>
      <c r="D156" s="2">
        <f t="shared" si="9"/>
        <v>1424</v>
      </c>
      <c r="E156" s="2">
        <f t="shared" si="8"/>
        <v>7.2612250919719212</v>
      </c>
      <c r="F156" s="2">
        <f t="shared" si="10"/>
        <v>4.5902040732802574E-2</v>
      </c>
      <c r="G156" s="121">
        <f t="shared" si="11"/>
        <v>15.100574386110193</v>
      </c>
    </row>
    <row r="157" spans="1:8" x14ac:dyDescent="0.25">
      <c r="A157" s="2">
        <v>156</v>
      </c>
      <c r="B157" s="3">
        <v>44058</v>
      </c>
      <c r="C157" s="2">
        <v>101</v>
      </c>
      <c r="D157" s="2">
        <f t="shared" si="9"/>
        <v>1525</v>
      </c>
      <c r="E157" s="2">
        <f t="shared" si="8"/>
        <v>7.3297496890415124</v>
      </c>
      <c r="F157" s="2">
        <f t="shared" si="10"/>
        <v>4.983774552075225E-2</v>
      </c>
      <c r="G157" s="121">
        <f t="shared" si="11"/>
        <v>13.90807656560872</v>
      </c>
    </row>
    <row r="158" spans="1:8" x14ac:dyDescent="0.25">
      <c r="A158" s="2">
        <v>157</v>
      </c>
      <c r="B158" s="3">
        <v>44059</v>
      </c>
      <c r="C158" s="2">
        <v>83</v>
      </c>
      <c r="D158" s="2">
        <f t="shared" si="9"/>
        <v>1608</v>
      </c>
      <c r="E158" s="2">
        <f t="shared" si="8"/>
        <v>7.3827464497389119</v>
      </c>
      <c r="F158" s="2">
        <f t="shared" si="10"/>
        <v>5.2982756548784184E-2</v>
      </c>
      <c r="G158" s="121">
        <f t="shared" si="11"/>
        <v>13.082505058447195</v>
      </c>
      <c r="H158" s="137">
        <f t="shared" ref="H158:H181" si="12">(D158-D152)/D152</f>
        <v>0.3604060913705584</v>
      </c>
    </row>
    <row r="159" spans="1:8" x14ac:dyDescent="0.25">
      <c r="A159" s="2">
        <v>158</v>
      </c>
      <c r="B159" s="3">
        <v>44060</v>
      </c>
      <c r="C159" s="2">
        <v>51</v>
      </c>
      <c r="D159" s="2">
        <f t="shared" si="9"/>
        <v>1659</v>
      </c>
      <c r="E159" s="2">
        <f t="shared" si="8"/>
        <v>7.4139702901904441</v>
      </c>
      <c r="F159" s="2">
        <f t="shared" si="10"/>
        <v>5.4733082283859043E-2</v>
      </c>
      <c r="G159" s="121">
        <f t="shared" si="11"/>
        <v>12.664135686075852</v>
      </c>
      <c r="H159" s="137">
        <f t="shared" si="12"/>
        <v>0.36318816762530814</v>
      </c>
    </row>
    <row r="160" spans="1:8" x14ac:dyDescent="0.25">
      <c r="A160" s="2">
        <v>159</v>
      </c>
      <c r="B160" s="3">
        <v>44061</v>
      </c>
      <c r="C160" s="2">
        <v>62</v>
      </c>
      <c r="D160" s="2">
        <f t="shared" si="9"/>
        <v>1721</v>
      </c>
      <c r="E160" s="2">
        <f t="shared" si="8"/>
        <v>7.4506607962115394</v>
      </c>
      <c r="F160" s="2">
        <f t="shared" si="10"/>
        <v>5.2475836801963105E-2</v>
      </c>
      <c r="G160" s="121">
        <f t="shared" si="11"/>
        <v>13.208882845942819</v>
      </c>
      <c r="H160" s="137">
        <f t="shared" si="12"/>
        <v>0.34768989819890367</v>
      </c>
    </row>
    <row r="161" spans="1:8" x14ac:dyDescent="0.25">
      <c r="A161" s="2">
        <v>160</v>
      </c>
      <c r="B161" s="3">
        <v>44062</v>
      </c>
      <c r="C161" s="2">
        <v>43</v>
      </c>
      <c r="D161" s="2">
        <f t="shared" si="9"/>
        <v>1764</v>
      </c>
      <c r="E161" s="2">
        <f t="shared" si="8"/>
        <v>7.4753392365667368</v>
      </c>
      <c r="F161" s="2">
        <f t="shared" si="10"/>
        <v>4.7362079535125376E-2</v>
      </c>
      <c r="G161" s="121">
        <f t="shared" si="11"/>
        <v>14.635066436343511</v>
      </c>
      <c r="H161" s="137">
        <f t="shared" si="12"/>
        <v>0.33333333333333331</v>
      </c>
    </row>
    <row r="162" spans="1:8" x14ac:dyDescent="0.25">
      <c r="A162" s="2">
        <v>161</v>
      </c>
      <c r="B162" s="3">
        <v>44063</v>
      </c>
      <c r="C162" s="2">
        <v>41</v>
      </c>
      <c r="D162" s="2">
        <f t="shared" si="9"/>
        <v>1805</v>
      </c>
      <c r="E162" s="2">
        <f t="shared" si="8"/>
        <v>7.498315870766981</v>
      </c>
      <c r="F162" s="2">
        <f t="shared" si="10"/>
        <v>3.8227349211009135E-2</v>
      </c>
      <c r="G162" s="121">
        <f t="shared" si="11"/>
        <v>18.132232416479589</v>
      </c>
      <c r="H162" s="137">
        <f t="shared" si="12"/>
        <v>0.2675561797752809</v>
      </c>
    </row>
    <row r="163" spans="1:8" x14ac:dyDescent="0.25">
      <c r="A163" s="2">
        <v>162</v>
      </c>
      <c r="B163" s="3">
        <v>44064</v>
      </c>
      <c r="C163" s="2">
        <v>128</v>
      </c>
      <c r="D163" s="2">
        <f t="shared" si="9"/>
        <v>1933</v>
      </c>
      <c r="E163" s="2">
        <f t="shared" si="8"/>
        <v>7.5668284792083309</v>
      </c>
      <c r="F163" s="2">
        <f t="shared" si="10"/>
        <v>3.5848005676174521E-2</v>
      </c>
      <c r="G163" s="121">
        <f t="shared" si="11"/>
        <v>19.335725028090703</v>
      </c>
      <c r="H163" s="137">
        <f t="shared" si="12"/>
        <v>0.26754098360655737</v>
      </c>
    </row>
    <row r="164" spans="1:8" x14ac:dyDescent="0.25">
      <c r="A164" s="2">
        <v>163</v>
      </c>
      <c r="B164" s="3">
        <v>44065</v>
      </c>
      <c r="C164" s="2">
        <v>131</v>
      </c>
      <c r="D164" s="2">
        <f t="shared" si="9"/>
        <v>2064</v>
      </c>
      <c r="E164" s="2">
        <f t="shared" si="8"/>
        <v>7.6324011266014535</v>
      </c>
      <c r="F164" s="2">
        <f t="shared" si="10"/>
        <v>3.9369124399244289E-2</v>
      </c>
      <c r="G164" s="121">
        <f t="shared" si="11"/>
        <v>17.60636516907779</v>
      </c>
      <c r="H164" s="137">
        <f t="shared" si="12"/>
        <v>0.28358208955223879</v>
      </c>
    </row>
    <row r="165" spans="1:8" x14ac:dyDescent="0.25">
      <c r="A165" s="2">
        <v>164</v>
      </c>
      <c r="B165" s="3">
        <v>44066</v>
      </c>
      <c r="C165" s="2">
        <v>136</v>
      </c>
      <c r="D165" s="2">
        <f t="shared" si="9"/>
        <v>2200</v>
      </c>
      <c r="E165" s="2">
        <f t="shared" si="8"/>
        <v>7.696212639346407</v>
      </c>
      <c r="F165" s="2">
        <f t="shared" si="10"/>
        <v>4.6489176817475393E-2</v>
      </c>
      <c r="G165" s="121">
        <f t="shared" si="11"/>
        <v>14.909861348618021</v>
      </c>
      <c r="H165" s="137">
        <f t="shared" si="12"/>
        <v>0.32610006027727545</v>
      </c>
    </row>
    <row r="166" spans="1:8" x14ac:dyDescent="0.25">
      <c r="A166" s="2">
        <v>165</v>
      </c>
      <c r="B166" s="3">
        <v>44067</v>
      </c>
      <c r="C166" s="2">
        <v>118</v>
      </c>
      <c r="D166" s="2">
        <f t="shared" si="9"/>
        <v>2318</v>
      </c>
      <c r="E166" s="2">
        <f t="shared" si="8"/>
        <v>7.748460023899697</v>
      </c>
      <c r="F166" s="2">
        <f t="shared" si="10"/>
        <v>5.2472490873510198E-2</v>
      </c>
      <c r="G166" s="121">
        <f t="shared" si="11"/>
        <v>13.209725115410297</v>
      </c>
      <c r="H166" s="137">
        <f t="shared" si="12"/>
        <v>0.34689134224288204</v>
      </c>
    </row>
    <row r="167" spans="1:8" x14ac:dyDescent="0.25">
      <c r="A167" s="2">
        <v>166</v>
      </c>
      <c r="B167" s="3">
        <v>44068</v>
      </c>
      <c r="C167" s="2">
        <v>113</v>
      </c>
      <c r="D167" s="2">
        <f t="shared" si="9"/>
        <v>2431</v>
      </c>
      <c r="E167" s="2">
        <f t="shared" si="8"/>
        <v>7.7960579743161231</v>
      </c>
      <c r="F167" s="2">
        <f t="shared" si="10"/>
        <v>5.685102427327382E-2</v>
      </c>
      <c r="G167" s="121">
        <f t="shared" si="11"/>
        <v>12.192342871926057</v>
      </c>
      <c r="H167" s="137">
        <f t="shared" si="12"/>
        <v>0.37811791383219956</v>
      </c>
    </row>
    <row r="168" spans="1:8" x14ac:dyDescent="0.25">
      <c r="A168" s="2">
        <v>167</v>
      </c>
      <c r="B168" s="3">
        <v>44069</v>
      </c>
      <c r="C168" s="2">
        <v>97</v>
      </c>
      <c r="D168" s="2">
        <f t="shared" si="9"/>
        <v>2528</v>
      </c>
      <c r="E168" s="2">
        <f t="shared" si="8"/>
        <v>7.8351837552667485</v>
      </c>
      <c r="F168" s="2">
        <f t="shared" si="10"/>
        <v>5.6611483607611798E-2</v>
      </c>
      <c r="G168" s="121">
        <f t="shared" si="11"/>
        <v>12.243932438943306</v>
      </c>
      <c r="H168" s="137">
        <f t="shared" si="12"/>
        <v>0.40055401662049861</v>
      </c>
    </row>
    <row r="169" spans="1:8" x14ac:dyDescent="0.25">
      <c r="A169" s="2">
        <v>168</v>
      </c>
      <c r="B169" s="3">
        <v>44070</v>
      </c>
      <c r="C169" s="2">
        <v>167</v>
      </c>
      <c r="D169" s="2">
        <f t="shared" si="9"/>
        <v>2695</v>
      </c>
      <c r="E169" s="2">
        <f t="shared" si="8"/>
        <v>7.8991534833430972</v>
      </c>
      <c r="F169" s="2">
        <f t="shared" si="10"/>
        <v>5.3656628739450173E-2</v>
      </c>
      <c r="G169" s="121">
        <f t="shared" si="11"/>
        <v>12.918202221123147</v>
      </c>
      <c r="H169" s="137">
        <f t="shared" si="12"/>
        <v>0.39420589756854629</v>
      </c>
    </row>
    <row r="170" spans="1:8" x14ac:dyDescent="0.25">
      <c r="A170" s="2">
        <v>169</v>
      </c>
      <c r="B170" s="3">
        <v>44071</v>
      </c>
      <c r="C170" s="2">
        <v>119</v>
      </c>
      <c r="D170" s="2">
        <f t="shared" si="9"/>
        <v>2814</v>
      </c>
      <c r="E170" s="2">
        <f t="shared" si="8"/>
        <v>7.9423622376743346</v>
      </c>
      <c r="F170" s="2">
        <f t="shared" si="10"/>
        <v>5.0803169734966964E-2</v>
      </c>
      <c r="G170" s="121">
        <f t="shared" si="11"/>
        <v>13.64377821651675</v>
      </c>
      <c r="H170" s="137">
        <f t="shared" si="12"/>
        <v>0.36337209302325579</v>
      </c>
    </row>
    <row r="171" spans="1:8" x14ac:dyDescent="0.25">
      <c r="A171" s="2">
        <v>170</v>
      </c>
      <c r="B171" s="3">
        <v>44072</v>
      </c>
      <c r="C171" s="2">
        <v>159</v>
      </c>
      <c r="D171" s="2">
        <f t="shared" si="9"/>
        <v>2973</v>
      </c>
      <c r="E171" s="2">
        <f t="shared" si="8"/>
        <v>7.9973268229980974</v>
      </c>
      <c r="F171" s="2">
        <f t="shared" si="10"/>
        <v>4.9794374554690012E-2</v>
      </c>
      <c r="G171" s="121">
        <f t="shared" si="11"/>
        <v>13.920190518682988</v>
      </c>
      <c r="H171" s="137">
        <f t="shared" si="12"/>
        <v>0.35136363636363638</v>
      </c>
    </row>
    <row r="172" spans="1:8" x14ac:dyDescent="0.25">
      <c r="A172" s="2">
        <v>171</v>
      </c>
      <c r="B172" s="3">
        <v>44073</v>
      </c>
      <c r="C172" s="2">
        <v>119</v>
      </c>
      <c r="D172" s="2">
        <f t="shared" si="9"/>
        <v>3092</v>
      </c>
      <c r="E172" s="2">
        <f t="shared" si="8"/>
        <v>8.0365734097073123</v>
      </c>
      <c r="F172" s="2">
        <f t="shared" si="10"/>
        <v>4.9073440614085015E-2</v>
      </c>
      <c r="G172" s="121">
        <f t="shared" si="11"/>
        <v>14.124690909913474</v>
      </c>
      <c r="H172" s="137">
        <f t="shared" si="12"/>
        <v>0.33390854184641933</v>
      </c>
    </row>
    <row r="173" spans="1:8" x14ac:dyDescent="0.25">
      <c r="A173" s="2">
        <v>172</v>
      </c>
      <c r="B173" s="3">
        <v>44074</v>
      </c>
      <c r="C173" s="2">
        <v>190</v>
      </c>
      <c r="D173" s="2">
        <f t="shared" si="9"/>
        <v>3282</v>
      </c>
      <c r="E173" s="2">
        <f t="shared" si="8"/>
        <v>8.0962082716500365</v>
      </c>
      <c r="F173" s="2">
        <f t="shared" si="10"/>
        <v>5.0050126447781E-2</v>
      </c>
      <c r="G173" s="121">
        <f t="shared" si="11"/>
        <v>13.849059528013967</v>
      </c>
      <c r="H173" s="137">
        <f t="shared" si="12"/>
        <v>0.35006170300287948</v>
      </c>
    </row>
    <row r="174" spans="1:8" x14ac:dyDescent="0.25">
      <c r="A174" s="2">
        <v>173</v>
      </c>
      <c r="B174" s="3">
        <v>44075</v>
      </c>
      <c r="C174" s="2">
        <v>264</v>
      </c>
      <c r="D174" s="2">
        <f t="shared" si="9"/>
        <v>3546</v>
      </c>
      <c r="E174" s="2">
        <f t="shared" si="8"/>
        <v>8.173575486634153</v>
      </c>
      <c r="F174" s="2">
        <f t="shared" si="10"/>
        <v>5.3696283669609643E-2</v>
      </c>
      <c r="G174" s="121">
        <f t="shared" si="11"/>
        <v>12.908662074732076</v>
      </c>
      <c r="H174" s="137">
        <f t="shared" si="12"/>
        <v>0.4026898734177215</v>
      </c>
    </row>
    <row r="175" spans="1:8" x14ac:dyDescent="0.25">
      <c r="A175" s="2">
        <v>174</v>
      </c>
      <c r="B175" s="3">
        <v>44076</v>
      </c>
      <c r="C175" s="2">
        <v>222</v>
      </c>
      <c r="D175" s="2">
        <f t="shared" si="9"/>
        <v>3768</v>
      </c>
      <c r="E175" s="2">
        <f t="shared" si="8"/>
        <v>8.234299635696253</v>
      </c>
      <c r="F175" s="2">
        <f t="shared" si="10"/>
        <v>5.5955228701108695E-2</v>
      </c>
      <c r="G175" s="121">
        <f t="shared" si="11"/>
        <v>12.387531900950147</v>
      </c>
      <c r="H175" s="137">
        <f t="shared" si="12"/>
        <v>0.39814471243042671</v>
      </c>
    </row>
    <row r="176" spans="1:8" ht="9" customHeight="1" x14ac:dyDescent="0.25">
      <c r="A176" s="2">
        <v>175</v>
      </c>
      <c r="B176" s="3">
        <v>44077</v>
      </c>
      <c r="C176" s="2">
        <v>125</v>
      </c>
      <c r="D176" s="2">
        <f t="shared" si="9"/>
        <v>3893</v>
      </c>
      <c r="E176" s="2">
        <f t="shared" si="8"/>
        <v>8.2669353476104561</v>
      </c>
      <c r="F176" s="2">
        <f t="shared" si="10"/>
        <v>5.6595251147554163E-2</v>
      </c>
      <c r="G176" s="121">
        <f t="shared" si="11"/>
        <v>12.247444202567172</v>
      </c>
      <c r="H176" s="137">
        <f t="shared" si="12"/>
        <v>0.3834399431414357</v>
      </c>
    </row>
    <row r="177" spans="1:8" x14ac:dyDescent="0.25">
      <c r="A177" s="2">
        <v>176</v>
      </c>
      <c r="B177" s="3">
        <v>44078</v>
      </c>
      <c r="C177" s="2">
        <v>135</v>
      </c>
      <c r="D177" s="2">
        <f t="shared" si="9"/>
        <v>4028</v>
      </c>
      <c r="E177" s="2">
        <f t="shared" si="8"/>
        <v>8.3010252538384535</v>
      </c>
      <c r="F177" s="2">
        <f t="shared" si="10"/>
        <v>5.3925376156199016E-2</v>
      </c>
      <c r="G177" s="121">
        <f t="shared" si="11"/>
        <v>12.85382189179712</v>
      </c>
      <c r="H177" s="137">
        <f t="shared" si="12"/>
        <v>0.35486041035990584</v>
      </c>
    </row>
    <row r="178" spans="1:8" x14ac:dyDescent="0.25">
      <c r="A178" s="2">
        <v>177</v>
      </c>
      <c r="B178" s="3">
        <v>44079</v>
      </c>
      <c r="C178" s="2">
        <v>132</v>
      </c>
      <c r="D178" s="2">
        <f t="shared" si="9"/>
        <v>4160</v>
      </c>
      <c r="E178" s="2">
        <f t="shared" si="8"/>
        <v>8.3332703532553083</v>
      </c>
      <c r="F178" s="2">
        <f t="shared" si="10"/>
        <v>4.9753023428468754E-2</v>
      </c>
      <c r="G178" s="121">
        <f t="shared" si="11"/>
        <v>13.931759977491648</v>
      </c>
      <c r="H178" s="137">
        <f t="shared" si="12"/>
        <v>0.34540750323415265</v>
      </c>
    </row>
    <row r="179" spans="1:8" x14ac:dyDescent="0.25">
      <c r="A179" s="2">
        <v>178</v>
      </c>
      <c r="B179" s="3">
        <v>44080</v>
      </c>
      <c r="C179" s="2">
        <v>92</v>
      </c>
      <c r="D179" s="2">
        <f t="shared" si="9"/>
        <v>4252</v>
      </c>
      <c r="E179" s="2">
        <f t="shared" si="8"/>
        <v>8.3551447394618386</v>
      </c>
      <c r="F179" s="2">
        <f t="shared" si="10"/>
        <v>4.1533026957854179E-2</v>
      </c>
      <c r="G179" s="121">
        <f t="shared" si="11"/>
        <v>16.689060040418422</v>
      </c>
      <c r="H179" s="137">
        <f t="shared" si="12"/>
        <v>0.295551492992078</v>
      </c>
    </row>
    <row r="180" spans="1:8" x14ac:dyDescent="0.25">
      <c r="A180" s="2">
        <v>179</v>
      </c>
      <c r="B180" s="3">
        <v>44081</v>
      </c>
      <c r="C180" s="2">
        <v>81</v>
      </c>
      <c r="D180" s="2">
        <f t="shared" si="9"/>
        <v>4333</v>
      </c>
      <c r="E180" s="2">
        <f t="shared" si="8"/>
        <v>8.3740154217399088</v>
      </c>
      <c r="F180" s="2">
        <f t="shared" si="10"/>
        <v>3.2476607803331801E-2</v>
      </c>
      <c r="G180" s="121">
        <f t="shared" si="11"/>
        <v>21.342967367695181</v>
      </c>
      <c r="H180" s="137">
        <f t="shared" si="12"/>
        <v>0.22194021432600114</v>
      </c>
    </row>
    <row r="181" spans="1:8" x14ac:dyDescent="0.25">
      <c r="A181" s="2">
        <v>180</v>
      </c>
      <c r="B181" s="3">
        <v>44082</v>
      </c>
      <c r="C181" s="2">
        <v>150</v>
      </c>
      <c r="D181" s="2">
        <f t="shared" si="9"/>
        <v>4483</v>
      </c>
      <c r="E181" s="2">
        <f t="shared" si="8"/>
        <v>8.4080477441554393</v>
      </c>
      <c r="F181" s="2">
        <f t="shared" si="10"/>
        <v>2.8197284259280333E-2</v>
      </c>
      <c r="G181" s="121">
        <f t="shared" si="11"/>
        <v>24.582054576118111</v>
      </c>
      <c r="H181" s="137">
        <f t="shared" si="12"/>
        <v>0.18975583864118897</v>
      </c>
    </row>
    <row r="182" spans="1:8" x14ac:dyDescent="0.25">
      <c r="A182" s="2">
        <v>181</v>
      </c>
      <c r="B182" s="3">
        <v>44083</v>
      </c>
      <c r="C182" s="2">
        <v>190</v>
      </c>
      <c r="D182" s="2">
        <f t="shared" ref="D182" si="13">C182+D181</f>
        <v>4673</v>
      </c>
      <c r="E182" s="2">
        <f t="shared" ref="E182:E183" si="14">LN(D182)</f>
        <v>8.4495565427004262</v>
      </c>
      <c r="F182" s="2">
        <f t="shared" ref="F182" si="15">SLOPE(E176:E182,A176:A182)</f>
        <v>2.8666201228160087E-2</v>
      </c>
      <c r="G182" s="121">
        <f t="shared" ref="G182" si="16">LN(2)/F182</f>
        <v>24.179945401312398</v>
      </c>
      <c r="H182" s="137">
        <f>(D182-D176)/D176</f>
        <v>0.20035961983046494</v>
      </c>
    </row>
    <row r="183" spans="1:8" x14ac:dyDescent="0.25">
      <c r="A183" s="2">
        <v>182</v>
      </c>
      <c r="B183" s="3">
        <v>44084</v>
      </c>
      <c r="C183" s="2">
        <v>134</v>
      </c>
      <c r="D183" s="2">
        <f>D182+C183</f>
        <v>4807</v>
      </c>
      <c r="E183" s="2">
        <f t="shared" si="14"/>
        <v>8.4778284678939606</v>
      </c>
      <c r="F183" s="2">
        <f t="shared" ref="F183" si="17">SLOPE(E177:E183,A177:A183)</f>
        <v>2.9138750919655645E-2</v>
      </c>
      <c r="G183" s="121">
        <f t="shared" ref="G183" si="18">LN(2)/F183</f>
        <v>23.787813776615266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topLeftCell="A4" workbookViewId="0">
      <selection activeCell="E4" sqref="E1:E1048576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8.7109375" style="2" customWidth="1"/>
    <col min="5" max="5" width="10.140625" style="2" customWidth="1"/>
    <col min="6" max="6" width="11.140625" style="2" customWidth="1"/>
  </cols>
  <sheetData>
    <row r="1" spans="1:7" s="72" customFormat="1" ht="12" x14ac:dyDescent="0.2">
      <c r="A1" s="72" t="s">
        <v>1</v>
      </c>
      <c r="B1" s="73" t="s">
        <v>0</v>
      </c>
      <c r="C1" s="73" t="s">
        <v>117</v>
      </c>
      <c r="D1" s="73" t="s">
        <v>47</v>
      </c>
      <c r="E1" s="73" t="s">
        <v>89</v>
      </c>
      <c r="F1" s="73" t="s">
        <v>111</v>
      </c>
      <c r="G1" s="73" t="s">
        <v>118</v>
      </c>
    </row>
    <row r="2" spans="1:7" x14ac:dyDescent="0.25">
      <c r="A2" t="s">
        <v>14</v>
      </c>
      <c r="C2" s="2">
        <v>56</v>
      </c>
      <c r="D2" s="2">
        <v>51</v>
      </c>
      <c r="F2" s="2">
        <v>358</v>
      </c>
      <c r="G2" s="54">
        <f t="shared" ref="G2:G18" si="0">C2/F2</f>
        <v>0.15642458100558659</v>
      </c>
    </row>
    <row r="3" spans="1:7" x14ac:dyDescent="0.25">
      <c r="A3" t="s">
        <v>20</v>
      </c>
      <c r="C3" s="2">
        <v>92</v>
      </c>
      <c r="D3" s="2">
        <v>15</v>
      </c>
      <c r="E3" s="2">
        <v>6</v>
      </c>
      <c r="F3" s="2">
        <v>741</v>
      </c>
      <c r="G3" s="54">
        <f t="shared" si="0"/>
        <v>0.12415654520917679</v>
      </c>
    </row>
    <row r="4" spans="1:7" x14ac:dyDescent="0.25">
      <c r="A4" t="s">
        <v>13</v>
      </c>
      <c r="C4" s="2">
        <v>218</v>
      </c>
      <c r="D4" s="2">
        <v>68</v>
      </c>
      <c r="E4" s="2">
        <v>2</v>
      </c>
      <c r="F4" s="2">
        <v>260</v>
      </c>
      <c r="G4" s="54">
        <f t="shared" si="0"/>
        <v>0.83846153846153848</v>
      </c>
    </row>
    <row r="5" spans="1:7" x14ac:dyDescent="0.25">
      <c r="A5" t="s">
        <v>24</v>
      </c>
      <c r="C5" s="2">
        <v>162</v>
      </c>
      <c r="D5" s="2">
        <v>85</v>
      </c>
      <c r="E5" s="2">
        <v>5</v>
      </c>
      <c r="F5" s="2">
        <v>361</v>
      </c>
      <c r="G5" s="54">
        <f t="shared" si="0"/>
        <v>0.44875346260387811</v>
      </c>
    </row>
    <row r="6" spans="1:7" x14ac:dyDescent="0.25">
      <c r="A6" t="s">
        <v>48</v>
      </c>
      <c r="C6" s="2">
        <v>2</v>
      </c>
      <c r="D6" s="2">
        <v>1</v>
      </c>
      <c r="F6" s="2">
        <v>59</v>
      </c>
      <c r="G6" s="54">
        <f t="shared" si="0"/>
        <v>3.3898305084745763E-2</v>
      </c>
    </row>
    <row r="7" spans="1:7" x14ac:dyDescent="0.25">
      <c r="A7" t="s">
        <v>49</v>
      </c>
      <c r="C7" s="2">
        <v>2</v>
      </c>
      <c r="D7" s="2">
        <v>0</v>
      </c>
      <c r="E7" s="2">
        <v>0</v>
      </c>
      <c r="F7" s="2">
        <v>20</v>
      </c>
      <c r="G7" s="54">
        <f t="shared" si="0"/>
        <v>0.1</v>
      </c>
    </row>
    <row r="8" spans="1:7" x14ac:dyDescent="0.25">
      <c r="A8" t="s">
        <v>7</v>
      </c>
      <c r="C8" s="2">
        <v>41</v>
      </c>
      <c r="D8" s="2">
        <v>8</v>
      </c>
      <c r="F8" s="2">
        <v>129</v>
      </c>
      <c r="G8" s="54">
        <f t="shared" si="0"/>
        <v>0.31782945736434109</v>
      </c>
    </row>
    <row r="9" spans="1:7" x14ac:dyDescent="0.25">
      <c r="A9" t="s">
        <v>9</v>
      </c>
      <c r="C9" s="2">
        <v>904</v>
      </c>
      <c r="D9" s="2">
        <v>357</v>
      </c>
      <c r="E9" s="2">
        <v>12</v>
      </c>
      <c r="F9" s="2">
        <v>1039</v>
      </c>
      <c r="G9" s="54">
        <f t="shared" si="0"/>
        <v>0.87006737247353227</v>
      </c>
    </row>
    <row r="10" spans="1:7" x14ac:dyDescent="0.25">
      <c r="A10" t="s">
        <v>15</v>
      </c>
      <c r="C10" s="2">
        <v>71</v>
      </c>
      <c r="D10" s="2">
        <v>48</v>
      </c>
      <c r="F10" s="2">
        <v>172</v>
      </c>
      <c r="G10" s="54">
        <f t="shared" si="0"/>
        <v>0.41279069767441862</v>
      </c>
    </row>
    <row r="11" spans="1:7" x14ac:dyDescent="0.25">
      <c r="A11" t="s">
        <v>11</v>
      </c>
      <c r="C11" s="2">
        <v>46</v>
      </c>
      <c r="D11" s="2">
        <v>12</v>
      </c>
      <c r="E11" s="2">
        <v>1</v>
      </c>
      <c r="F11" s="2">
        <v>75</v>
      </c>
      <c r="G11" s="54">
        <f t="shared" si="0"/>
        <v>0.61333333333333329</v>
      </c>
    </row>
    <row r="12" spans="1:7" x14ac:dyDescent="0.25">
      <c r="A12" t="s">
        <v>12</v>
      </c>
      <c r="C12" s="2">
        <v>39</v>
      </c>
      <c r="D12" s="2">
        <v>14</v>
      </c>
      <c r="E12" s="2">
        <v>1</v>
      </c>
      <c r="F12" s="2">
        <v>73</v>
      </c>
      <c r="G12" s="54">
        <f t="shared" si="0"/>
        <v>0.53424657534246578</v>
      </c>
    </row>
    <row r="13" spans="1:7" x14ac:dyDescent="0.25">
      <c r="A13" t="s">
        <v>8</v>
      </c>
      <c r="C13" s="2">
        <v>2867</v>
      </c>
      <c r="D13" s="2">
        <v>1263</v>
      </c>
      <c r="E13" s="2">
        <v>49</v>
      </c>
      <c r="F13" s="2">
        <v>2984</v>
      </c>
      <c r="G13" s="54">
        <f t="shared" si="0"/>
        <v>0.96079088471849861</v>
      </c>
    </row>
    <row r="14" spans="1:7" x14ac:dyDescent="0.25">
      <c r="A14" t="s">
        <v>50</v>
      </c>
      <c r="C14" s="2">
        <v>3</v>
      </c>
      <c r="D14" s="2">
        <v>1</v>
      </c>
      <c r="E14" s="2">
        <v>1</v>
      </c>
      <c r="F14" s="2">
        <v>34</v>
      </c>
      <c r="G14" s="54">
        <f t="shared" si="0"/>
        <v>8.8235294117647065E-2</v>
      </c>
    </row>
    <row r="15" spans="1:7" x14ac:dyDescent="0.25">
      <c r="A15" t="s">
        <v>51</v>
      </c>
      <c r="C15" s="2">
        <v>3</v>
      </c>
      <c r="D15" s="2">
        <v>0</v>
      </c>
      <c r="E15" s="2">
        <v>1</v>
      </c>
      <c r="F15" s="2">
        <v>33</v>
      </c>
      <c r="G15" s="54">
        <f t="shared" si="0"/>
        <v>9.0909090909090912E-2</v>
      </c>
    </row>
    <row r="16" spans="1:7" x14ac:dyDescent="0.25">
      <c r="A16" t="s">
        <v>27</v>
      </c>
      <c r="C16" s="2">
        <v>56</v>
      </c>
      <c r="D16" s="2">
        <v>33</v>
      </c>
      <c r="E16" s="2">
        <v>2</v>
      </c>
      <c r="F16" s="2">
        <v>323</v>
      </c>
      <c r="G16" s="54">
        <f t="shared" si="0"/>
        <v>0.17337461300309598</v>
      </c>
    </row>
    <row r="17" spans="1:7" x14ac:dyDescent="0.25">
      <c r="A17" t="s">
        <v>52</v>
      </c>
      <c r="C17" s="2">
        <v>59</v>
      </c>
      <c r="D17" s="2">
        <v>29</v>
      </c>
      <c r="E17" s="2">
        <v>2</v>
      </c>
      <c r="F17" s="2">
        <v>111</v>
      </c>
      <c r="G17" s="54">
        <f t="shared" si="0"/>
        <v>0.53153153153153154</v>
      </c>
    </row>
    <row r="18" spans="1:7" x14ac:dyDescent="0.25">
      <c r="A18" t="s">
        <v>10</v>
      </c>
      <c r="C18" s="2">
        <v>52</v>
      </c>
      <c r="D18" s="2">
        <v>6</v>
      </c>
      <c r="E18" s="2">
        <v>2</v>
      </c>
      <c r="F18" s="2">
        <v>111</v>
      </c>
      <c r="G18" s="54">
        <f t="shared" si="0"/>
        <v>0.46846846846846846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8"/>
  <sheetViews>
    <sheetView topLeftCell="C67" workbookViewId="0">
      <selection activeCell="D79" sqref="D79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16384" width="11.42578125" style="1"/>
  </cols>
  <sheetData>
    <row r="1" spans="1:6" s="76" customFormat="1" x14ac:dyDescent="0.25">
      <c r="A1" s="76" t="s">
        <v>1</v>
      </c>
      <c r="B1" s="76" t="s">
        <v>2</v>
      </c>
      <c r="C1" s="76" t="s">
        <v>198</v>
      </c>
      <c r="D1" s="76" t="s">
        <v>199</v>
      </c>
      <c r="E1" s="76" t="s">
        <v>5</v>
      </c>
      <c r="F1" s="76" t="s">
        <v>6</v>
      </c>
    </row>
    <row r="2" spans="1:6" x14ac:dyDescent="0.25">
      <c r="A2" s="1" t="s">
        <v>14</v>
      </c>
      <c r="B2" s="1" t="s">
        <v>14</v>
      </c>
      <c r="C2" s="1">
        <v>-32.225023234100803</v>
      </c>
      <c r="D2" s="1">
        <v>-58.142272902901702</v>
      </c>
      <c r="E2" s="1" t="s">
        <v>166</v>
      </c>
      <c r="F2" s="1" t="s">
        <v>167</v>
      </c>
    </row>
    <row r="3" spans="1:6" x14ac:dyDescent="0.25">
      <c r="A3" s="1" t="s">
        <v>14</v>
      </c>
      <c r="B3" s="1" t="s">
        <v>242</v>
      </c>
      <c r="C3" s="1">
        <v>-32.166699999999999</v>
      </c>
      <c r="D3" s="1">
        <v>-58.55</v>
      </c>
      <c r="E3" s="1" t="s">
        <v>64</v>
      </c>
      <c r="F3" s="1" t="s">
        <v>65</v>
      </c>
    </row>
    <row r="4" spans="1:6" x14ac:dyDescent="0.25">
      <c r="A4" s="1" t="s">
        <v>14</v>
      </c>
      <c r="B4" s="1" t="s">
        <v>16</v>
      </c>
      <c r="C4" s="1">
        <v>-32.207718176721798</v>
      </c>
      <c r="D4" s="1">
        <v>-58.218798208492501</v>
      </c>
      <c r="E4" s="1" t="s">
        <v>168</v>
      </c>
      <c r="F4" s="1" t="s">
        <v>169</v>
      </c>
    </row>
    <row r="5" spans="1:6" x14ac:dyDescent="0.25">
      <c r="A5" s="1" t="s">
        <v>14</v>
      </c>
      <c r="B5" s="1" t="s">
        <v>96</v>
      </c>
      <c r="C5" s="1">
        <v>-32.166666999999997</v>
      </c>
      <c r="D5" s="1">
        <v>-58.4</v>
      </c>
      <c r="E5" s="1" t="s">
        <v>97</v>
      </c>
      <c r="F5" s="1" t="s">
        <v>98</v>
      </c>
    </row>
    <row r="6" spans="1:6" x14ac:dyDescent="0.25">
      <c r="A6" s="1" t="s">
        <v>20</v>
      </c>
      <c r="B6" s="1" t="s">
        <v>20</v>
      </c>
      <c r="C6" s="1">
        <v>-31.392222</v>
      </c>
      <c r="D6" s="1">
        <v>-58.016944000000002</v>
      </c>
      <c r="E6" s="1" t="s">
        <v>21</v>
      </c>
      <c r="F6" s="1" t="s">
        <v>22</v>
      </c>
    </row>
    <row r="7" spans="1:6" x14ac:dyDescent="0.25">
      <c r="A7" s="1" t="s">
        <v>13</v>
      </c>
      <c r="B7" s="1" t="s">
        <v>105</v>
      </c>
      <c r="C7" s="1">
        <v>-31.89</v>
      </c>
      <c r="D7" s="1">
        <v>-60.59</v>
      </c>
      <c r="E7" s="1" t="s">
        <v>106</v>
      </c>
      <c r="F7" s="1" t="s">
        <v>107</v>
      </c>
    </row>
    <row r="8" spans="1:6" x14ac:dyDescent="0.25">
      <c r="A8" s="1" t="s">
        <v>13</v>
      </c>
      <c r="B8" s="1" t="s">
        <v>102</v>
      </c>
      <c r="C8" s="1">
        <v>-31.946472</v>
      </c>
      <c r="D8" s="1">
        <v>-60.581000000000003</v>
      </c>
      <c r="E8" s="1" t="s">
        <v>103</v>
      </c>
      <c r="F8" s="1" t="s">
        <v>104</v>
      </c>
    </row>
    <row r="9" spans="1:6" x14ac:dyDescent="0.25">
      <c r="A9" s="1" t="s">
        <v>13</v>
      </c>
      <c r="B9" s="1" t="s">
        <v>243</v>
      </c>
      <c r="C9" s="1">
        <v>-31.863900000000001</v>
      </c>
      <c r="D9" s="1">
        <v>-60.573900000000002</v>
      </c>
      <c r="E9" s="1" t="s">
        <v>99</v>
      </c>
      <c r="F9" s="1" t="s">
        <v>100</v>
      </c>
    </row>
    <row r="10" spans="1:6" x14ac:dyDescent="0.25">
      <c r="A10" s="1" t="s">
        <v>13</v>
      </c>
      <c r="B10" s="1" t="s">
        <v>13</v>
      </c>
      <c r="C10" s="1">
        <v>-32.074450123916399</v>
      </c>
      <c r="D10" s="1">
        <v>-60.465935078081898</v>
      </c>
      <c r="E10" s="1" t="s">
        <v>170</v>
      </c>
      <c r="F10" s="1" t="s">
        <v>171</v>
      </c>
    </row>
    <row r="11" spans="1:6" x14ac:dyDescent="0.25">
      <c r="A11" s="1" t="s">
        <v>13</v>
      </c>
      <c r="B11" s="1" t="s">
        <v>244</v>
      </c>
      <c r="C11" s="1">
        <v>-32.183332999999998</v>
      </c>
      <c r="D11" s="1">
        <v>-60.2</v>
      </c>
      <c r="E11" s="1" t="s">
        <v>114</v>
      </c>
      <c r="F11" s="1" t="s">
        <v>115</v>
      </c>
    </row>
    <row r="12" spans="1:6" x14ac:dyDescent="0.25">
      <c r="A12" s="1" t="s">
        <v>13</v>
      </c>
      <c r="B12" s="1" t="s">
        <v>149</v>
      </c>
      <c r="C12" s="1">
        <v>-32.053899999999999</v>
      </c>
      <c r="D12" s="1">
        <v>-60.613100000000003</v>
      </c>
      <c r="E12" s="1" t="s">
        <v>150</v>
      </c>
      <c r="F12" s="1" t="s">
        <v>172</v>
      </c>
    </row>
    <row r="13" spans="1:6" x14ac:dyDescent="0.25">
      <c r="A13" s="1" t="s">
        <v>13</v>
      </c>
      <c r="B13" s="1" t="s">
        <v>241</v>
      </c>
      <c r="C13" s="1">
        <v>-32.066667000000002</v>
      </c>
      <c r="D13" s="1">
        <v>-60.466667000000001</v>
      </c>
      <c r="E13" s="1" t="s">
        <v>82</v>
      </c>
      <c r="F13" s="1" t="s">
        <v>173</v>
      </c>
    </row>
    <row r="14" spans="1:6" x14ac:dyDescent="0.25">
      <c r="A14" s="1" t="s">
        <v>24</v>
      </c>
      <c r="B14" s="1" t="s">
        <v>23</v>
      </c>
      <c r="C14" s="1">
        <v>-30.766667000000002</v>
      </c>
      <c r="D14" s="1">
        <v>-57.983333000000002</v>
      </c>
      <c r="E14" s="1" t="s">
        <v>25</v>
      </c>
      <c r="F14" s="1" t="s">
        <v>26</v>
      </c>
    </row>
    <row r="15" spans="1:6" x14ac:dyDescent="0.25">
      <c r="A15" t="s">
        <v>24</v>
      </c>
      <c r="B15" t="s">
        <v>228</v>
      </c>
      <c r="C15" s="1" t="s">
        <v>231</v>
      </c>
      <c r="D15" s="1" t="s">
        <v>232</v>
      </c>
      <c r="E15" s="1" t="s">
        <v>229</v>
      </c>
      <c r="F15" s="1" t="s">
        <v>230</v>
      </c>
    </row>
    <row r="16" spans="1:6" x14ac:dyDescent="0.25">
      <c r="A16" s="1" t="s">
        <v>24</v>
      </c>
      <c r="B16" s="1" t="s">
        <v>245</v>
      </c>
      <c r="C16" s="1">
        <v>-31.073899999999998</v>
      </c>
      <c r="D16" s="1">
        <v>-58.025799999999997</v>
      </c>
      <c r="E16" s="1" t="s">
        <v>87</v>
      </c>
      <c r="F16" s="1" t="s">
        <v>88</v>
      </c>
    </row>
    <row r="17" spans="1:6" x14ac:dyDescent="0.25">
      <c r="A17" s="1" t="s">
        <v>24</v>
      </c>
      <c r="B17" s="1" t="s">
        <v>246</v>
      </c>
      <c r="C17" s="1">
        <v>-30.841699999999999</v>
      </c>
      <c r="D17" s="1">
        <v>-58.008299999999998</v>
      </c>
      <c r="E17" s="1" t="s">
        <v>112</v>
      </c>
      <c r="F17" s="1" t="s">
        <v>113</v>
      </c>
    </row>
    <row r="18" spans="1:6" x14ac:dyDescent="0.25">
      <c r="A18" s="1" t="s">
        <v>24</v>
      </c>
      <c r="B18" s="1" t="s">
        <v>24</v>
      </c>
      <c r="C18" s="1">
        <v>-30.983332999999998</v>
      </c>
      <c r="D18" s="1">
        <v>-57.916666999999997</v>
      </c>
      <c r="E18" s="1" t="s">
        <v>37</v>
      </c>
      <c r="F18" s="1" t="s">
        <v>35</v>
      </c>
    </row>
    <row r="19" spans="1:6" x14ac:dyDescent="0.25">
      <c r="A19" t="s">
        <v>24</v>
      </c>
      <c r="B19" t="s">
        <v>209</v>
      </c>
      <c r="C19" s="1" t="s">
        <v>210</v>
      </c>
      <c r="D19" s="1" t="s">
        <v>211</v>
      </c>
      <c r="E19" s="1" t="s">
        <v>212</v>
      </c>
      <c r="F19" s="1" t="s">
        <v>213</v>
      </c>
    </row>
    <row r="20" spans="1:6" x14ac:dyDescent="0.25">
      <c r="A20" s="1" t="s">
        <v>24</v>
      </c>
      <c r="B20" s="1" t="s">
        <v>38</v>
      </c>
      <c r="C20" s="1">
        <v>-30.783332999999999</v>
      </c>
      <c r="D20" s="1">
        <v>-57.916666999999997</v>
      </c>
      <c r="E20" s="1" t="s">
        <v>34</v>
      </c>
      <c r="F20" s="1" t="s">
        <v>35</v>
      </c>
    </row>
    <row r="21" spans="1:6" x14ac:dyDescent="0.25">
      <c r="A21" s="1" t="s">
        <v>24</v>
      </c>
      <c r="B21" s="1" t="s">
        <v>38</v>
      </c>
      <c r="C21" s="1">
        <v>-30.9</v>
      </c>
      <c r="D21" s="1">
        <v>-57.933332999999998</v>
      </c>
      <c r="E21" s="1" t="s">
        <v>39</v>
      </c>
      <c r="F21" s="1" t="s">
        <v>40</v>
      </c>
    </row>
    <row r="22" spans="1:6" x14ac:dyDescent="0.25">
      <c r="A22" s="1" t="s">
        <v>24</v>
      </c>
      <c r="B22" s="1" t="s">
        <v>36</v>
      </c>
      <c r="C22" s="1">
        <v>-30.783332999999999</v>
      </c>
      <c r="D22" s="1">
        <v>-57.916666999999997</v>
      </c>
      <c r="E22" s="1" t="s">
        <v>34</v>
      </c>
      <c r="F22" s="1" t="s">
        <v>35</v>
      </c>
    </row>
    <row r="23" spans="1:6" x14ac:dyDescent="0.25">
      <c r="A23" s="1" t="s">
        <v>48</v>
      </c>
      <c r="B23" s="1" t="s">
        <v>48</v>
      </c>
      <c r="C23" s="1">
        <v>-30.95</v>
      </c>
      <c r="D23" s="1">
        <v>-58.8</v>
      </c>
      <c r="E23" s="1" t="s">
        <v>79</v>
      </c>
      <c r="F23" s="1" t="s">
        <v>80</v>
      </c>
    </row>
    <row r="24" spans="1:6" x14ac:dyDescent="0.25">
      <c r="A24" t="s">
        <v>49</v>
      </c>
      <c r="B24" t="s">
        <v>49</v>
      </c>
      <c r="C24" s="1" t="s">
        <v>236</v>
      </c>
      <c r="D24" s="1" t="s">
        <v>237</v>
      </c>
      <c r="E24" s="1" t="s">
        <v>234</v>
      </c>
      <c r="F24" s="1" t="s">
        <v>235</v>
      </c>
    </row>
    <row r="25" spans="1:6" x14ac:dyDescent="0.25">
      <c r="A25" s="1" t="s">
        <v>7</v>
      </c>
      <c r="B25" s="1" t="s">
        <v>126</v>
      </c>
      <c r="C25" s="1">
        <v>-32.716667000000001</v>
      </c>
      <c r="D25" s="1">
        <v>-59.4</v>
      </c>
      <c r="E25" s="1" t="s">
        <v>137</v>
      </c>
      <c r="F25" s="1" t="s">
        <v>138</v>
      </c>
    </row>
    <row r="26" spans="1:6" x14ac:dyDescent="0.25">
      <c r="A26" s="1" t="s">
        <v>7</v>
      </c>
      <c r="B26" s="1" t="s">
        <v>7</v>
      </c>
      <c r="C26" s="1">
        <v>-33.150430938120799</v>
      </c>
      <c r="D26" s="1">
        <v>-59.310575121916202</v>
      </c>
      <c r="E26" s="1" t="s">
        <v>174</v>
      </c>
      <c r="F26" s="1" t="s">
        <v>175</v>
      </c>
    </row>
    <row r="27" spans="1:6" x14ac:dyDescent="0.25">
      <c r="A27" s="1" t="s">
        <v>9</v>
      </c>
      <c r="B27" s="1" t="s">
        <v>9</v>
      </c>
      <c r="C27" s="1">
        <v>-33.007781712247301</v>
      </c>
      <c r="D27" s="1">
        <v>-58.5106813050649</v>
      </c>
      <c r="E27" s="1" t="s">
        <v>176</v>
      </c>
      <c r="F27" s="1" t="s">
        <v>177</v>
      </c>
    </row>
    <row r="28" spans="1:6" x14ac:dyDescent="0.25">
      <c r="A28" s="1" t="s">
        <v>9</v>
      </c>
      <c r="B28" s="1" t="s">
        <v>17</v>
      </c>
      <c r="C28" s="1">
        <v>-33.033332999999999</v>
      </c>
      <c r="D28" s="1">
        <v>-59.016666999999998</v>
      </c>
      <c r="E28" s="1" t="s">
        <v>18</v>
      </c>
      <c r="F28" s="1" t="s">
        <v>19</v>
      </c>
    </row>
    <row r="29" spans="1:6" x14ac:dyDescent="0.25">
      <c r="A29" s="1" t="s">
        <v>9</v>
      </c>
      <c r="B29" s="1" t="s">
        <v>110</v>
      </c>
      <c r="C29" s="1">
        <v>-33.087555600000002</v>
      </c>
      <c r="D29" s="1">
        <v>-58.930473200000002</v>
      </c>
      <c r="E29" s="1" t="s">
        <v>108</v>
      </c>
      <c r="F29" s="1" t="s">
        <v>109</v>
      </c>
    </row>
    <row r="30" spans="1:6" x14ac:dyDescent="0.25">
      <c r="A30" s="1" t="s">
        <v>9</v>
      </c>
      <c r="B30" s="1" t="s">
        <v>161</v>
      </c>
      <c r="C30" s="1" t="s">
        <v>218</v>
      </c>
      <c r="D30" s="1" t="s">
        <v>220</v>
      </c>
      <c r="E30" s="1" t="s">
        <v>219</v>
      </c>
      <c r="F30" s="1" t="s">
        <v>221</v>
      </c>
    </row>
    <row r="31" spans="1:6" x14ac:dyDescent="0.25">
      <c r="A31" s="1" t="s">
        <v>9</v>
      </c>
      <c r="B31" s="1" t="s">
        <v>156</v>
      </c>
      <c r="C31" s="1" t="s">
        <v>159</v>
      </c>
      <c r="D31" s="77">
        <v>-58.886667000000003</v>
      </c>
      <c r="E31" s="1" t="s">
        <v>192</v>
      </c>
      <c r="F31" s="77" t="s">
        <v>193</v>
      </c>
    </row>
    <row r="32" spans="1:6" x14ac:dyDescent="0.25">
      <c r="A32" s="1" t="s">
        <v>15</v>
      </c>
      <c r="B32" s="1" t="s">
        <v>119</v>
      </c>
      <c r="C32" s="1">
        <v>-33.499122999999997</v>
      </c>
      <c r="D32" s="1">
        <v>-58.797777000000004</v>
      </c>
      <c r="E32" s="1" t="s">
        <v>128</v>
      </c>
      <c r="F32" s="1" t="s">
        <v>129</v>
      </c>
    </row>
    <row r="33" spans="1:6" x14ac:dyDescent="0.25">
      <c r="A33" s="1" t="s">
        <v>15</v>
      </c>
      <c r="B33" s="1" t="s">
        <v>70</v>
      </c>
      <c r="C33" s="1">
        <v>-33.794361600000002</v>
      </c>
      <c r="D33" s="1">
        <v>-59.122607100000003</v>
      </c>
      <c r="E33" s="1" t="s">
        <v>69</v>
      </c>
      <c r="F33" s="1" t="s">
        <v>71</v>
      </c>
    </row>
    <row r="34" spans="1:6" x14ac:dyDescent="0.25">
      <c r="A34" s="1" t="s">
        <v>11</v>
      </c>
      <c r="B34" s="1" t="s">
        <v>74</v>
      </c>
      <c r="C34" s="1">
        <v>-31.4575</v>
      </c>
      <c r="D34" s="1">
        <v>-59.598300000000002</v>
      </c>
      <c r="E34" s="1" t="s">
        <v>75</v>
      </c>
      <c r="F34" s="1" t="s">
        <v>76</v>
      </c>
    </row>
    <row r="35" spans="1:6" x14ac:dyDescent="0.25">
      <c r="A35" s="1" t="s">
        <v>11</v>
      </c>
      <c r="B35" s="1" t="s">
        <v>154</v>
      </c>
      <c r="C35" s="1">
        <v>-31.176100000000002</v>
      </c>
      <c r="D35" s="1">
        <v>-59.7331</v>
      </c>
      <c r="E35" s="1" t="s">
        <v>187</v>
      </c>
      <c r="F35" s="1" t="s">
        <v>188</v>
      </c>
    </row>
    <row r="36" spans="1:6" x14ac:dyDescent="0.25">
      <c r="A36" s="1" t="s">
        <v>11</v>
      </c>
      <c r="B36" s="1" t="s">
        <v>11</v>
      </c>
      <c r="C36" s="1">
        <v>-30.740468112748001</v>
      </c>
      <c r="D36" s="1">
        <v>-59.644298877664099</v>
      </c>
      <c r="E36" s="1" t="s">
        <v>178</v>
      </c>
      <c r="F36" s="1" t="s">
        <v>179</v>
      </c>
    </row>
    <row r="37" spans="1:6" x14ac:dyDescent="0.25">
      <c r="A37" s="1" t="s">
        <v>11</v>
      </c>
      <c r="B37" s="1" t="s">
        <v>145</v>
      </c>
      <c r="C37" s="1">
        <v>-30.95</v>
      </c>
      <c r="D37" s="1">
        <v>-59.8</v>
      </c>
      <c r="E37" s="1" t="s">
        <v>79</v>
      </c>
      <c r="F37" s="1" t="s">
        <v>146</v>
      </c>
    </row>
    <row r="38" spans="1:6" x14ac:dyDescent="0.25">
      <c r="A38" s="1" t="s">
        <v>12</v>
      </c>
      <c r="B38" s="1" t="s">
        <v>84</v>
      </c>
      <c r="C38" s="1">
        <v>-32.25</v>
      </c>
      <c r="D38" s="1">
        <v>-60.166699999999999</v>
      </c>
      <c r="E38" s="1" t="s">
        <v>85</v>
      </c>
      <c r="F38" s="1" t="s">
        <v>86</v>
      </c>
    </row>
    <row r="39" spans="1:6" x14ac:dyDescent="0.25">
      <c r="A39" t="s">
        <v>12</v>
      </c>
      <c r="B39" t="s">
        <v>162</v>
      </c>
      <c r="C39" s="1" t="s">
        <v>163</v>
      </c>
      <c r="D39" s="1" t="s">
        <v>164</v>
      </c>
      <c r="E39" s="1" t="s">
        <v>196</v>
      </c>
      <c r="F39" s="1" t="s">
        <v>197</v>
      </c>
    </row>
    <row r="40" spans="1:6" x14ac:dyDescent="0.25">
      <c r="A40" s="1" t="s">
        <v>12</v>
      </c>
      <c r="B40" s="1" t="s">
        <v>247</v>
      </c>
      <c r="C40" s="1">
        <v>-32.071460000000002</v>
      </c>
      <c r="D40" s="1">
        <v>-59.996619000000003</v>
      </c>
      <c r="E40" s="1" t="s">
        <v>120</v>
      </c>
      <c r="F40" s="1" t="s">
        <v>121</v>
      </c>
    </row>
    <row r="41" spans="1:6" x14ac:dyDescent="0.25">
      <c r="A41" s="1" t="s">
        <v>12</v>
      </c>
      <c r="B41" s="1" t="s">
        <v>127</v>
      </c>
      <c r="C41" s="1">
        <v>-32.4</v>
      </c>
      <c r="D41" s="1">
        <v>-59.55</v>
      </c>
      <c r="E41" s="1" t="s">
        <v>139</v>
      </c>
      <c r="F41" s="1" t="s">
        <v>140</v>
      </c>
    </row>
    <row r="42" spans="1:6" x14ac:dyDescent="0.25">
      <c r="A42" s="1" t="s">
        <v>12</v>
      </c>
      <c r="B42" s="1" t="s">
        <v>12</v>
      </c>
      <c r="C42" s="1">
        <v>-32.398960647920397</v>
      </c>
      <c r="D42" s="1">
        <v>-59.787693725776698</v>
      </c>
      <c r="E42" s="1" t="s">
        <v>180</v>
      </c>
      <c r="F42" s="1" t="s">
        <v>181</v>
      </c>
    </row>
    <row r="43" spans="1:6" x14ac:dyDescent="0.25">
      <c r="A43" s="1" t="s">
        <v>8</v>
      </c>
      <c r="B43" s="1" t="s">
        <v>248</v>
      </c>
      <c r="C43" s="1">
        <v>-31.885000000000002</v>
      </c>
      <c r="D43" s="1">
        <v>-60.41</v>
      </c>
      <c r="E43" s="1" t="s">
        <v>130</v>
      </c>
      <c r="F43" s="1" t="s">
        <v>131</v>
      </c>
    </row>
    <row r="44" spans="1:6" x14ac:dyDescent="0.25">
      <c r="A44" s="1" t="s">
        <v>8</v>
      </c>
      <c r="B44" s="1" t="s">
        <v>83</v>
      </c>
      <c r="C44" s="1">
        <v>-31.583333</v>
      </c>
      <c r="D44" s="1">
        <v>-60.066667000000002</v>
      </c>
      <c r="E44" s="1" t="s">
        <v>93</v>
      </c>
      <c r="F44" s="1" t="s">
        <v>94</v>
      </c>
    </row>
    <row r="45" spans="1:6" x14ac:dyDescent="0.25">
      <c r="A45" s="1" t="s">
        <v>8</v>
      </c>
      <c r="B45" s="1" t="s">
        <v>249</v>
      </c>
      <c r="C45" s="1" t="s">
        <v>214</v>
      </c>
      <c r="D45" s="1" t="s">
        <v>215</v>
      </c>
      <c r="E45" s="1" t="s">
        <v>217</v>
      </c>
      <c r="F45" s="1" t="s">
        <v>216</v>
      </c>
    </row>
    <row r="46" spans="1:6" x14ac:dyDescent="0.25">
      <c r="A46" s="1" t="s">
        <v>8</v>
      </c>
      <c r="B46" s="1" t="s">
        <v>250</v>
      </c>
      <c r="C46" s="1">
        <v>-31.527799999999999</v>
      </c>
      <c r="D46" s="1">
        <v>-60.2333</v>
      </c>
      <c r="E46" s="1" t="s">
        <v>135</v>
      </c>
      <c r="F46" s="1" t="s">
        <v>134</v>
      </c>
    </row>
    <row r="47" spans="1:6" x14ac:dyDescent="0.25">
      <c r="A47" s="1" t="s">
        <v>8</v>
      </c>
      <c r="B47" s="1" t="s">
        <v>68</v>
      </c>
      <c r="C47" s="1">
        <v>-32.023325900000003</v>
      </c>
      <c r="D47" s="1">
        <v>-60.337992499999999</v>
      </c>
      <c r="E47" s="1" t="s">
        <v>67</v>
      </c>
      <c r="F47" s="1" t="s">
        <v>66</v>
      </c>
    </row>
    <row r="48" spans="1:6" x14ac:dyDescent="0.25">
      <c r="A48" s="1" t="s">
        <v>8</v>
      </c>
      <c r="B48" s="1" t="s">
        <v>125</v>
      </c>
      <c r="C48" s="1">
        <v>-31.583333</v>
      </c>
      <c r="D48" s="1">
        <v>-59.883333</v>
      </c>
      <c r="E48" s="1" t="s">
        <v>93</v>
      </c>
      <c r="F48" s="1" t="s">
        <v>136</v>
      </c>
    </row>
    <row r="49" spans="1:6" x14ac:dyDescent="0.25">
      <c r="A49" s="1" t="s">
        <v>8</v>
      </c>
      <c r="B49" t="s">
        <v>155</v>
      </c>
      <c r="C49" s="1">
        <v>-31.752638999999999</v>
      </c>
      <c r="D49" s="1">
        <v>-60.448749999999997</v>
      </c>
      <c r="E49" s="1" t="s">
        <v>190</v>
      </c>
      <c r="F49" s="1" t="s">
        <v>191</v>
      </c>
    </row>
    <row r="50" spans="1:6" x14ac:dyDescent="0.25">
      <c r="A50" t="s">
        <v>8</v>
      </c>
      <c r="B50" t="s">
        <v>152</v>
      </c>
      <c r="C50" s="1">
        <v>-31.516667000000002</v>
      </c>
      <c r="D50" s="1">
        <v>-59.85</v>
      </c>
      <c r="E50" s="1" t="s">
        <v>186</v>
      </c>
      <c r="F50" s="1" t="s">
        <v>165</v>
      </c>
    </row>
    <row r="51" spans="1:6" x14ac:dyDescent="0.25">
      <c r="A51" s="1" t="s">
        <v>8</v>
      </c>
      <c r="B51" s="1" t="s">
        <v>144</v>
      </c>
      <c r="C51" s="1">
        <v>-31.216699999999999</v>
      </c>
      <c r="D51" s="1">
        <v>-59.9833</v>
      </c>
      <c r="E51" s="1" t="s">
        <v>147</v>
      </c>
      <c r="F51" s="1" t="s">
        <v>148</v>
      </c>
    </row>
    <row r="52" spans="1:6" x14ac:dyDescent="0.25">
      <c r="A52" s="1" t="s">
        <v>8</v>
      </c>
      <c r="B52" s="1" t="s">
        <v>223</v>
      </c>
      <c r="C52" s="1" t="s">
        <v>224</v>
      </c>
      <c r="D52" s="1" t="s">
        <v>225</v>
      </c>
      <c r="E52" s="1" t="s">
        <v>226</v>
      </c>
      <c r="F52" s="1" t="s">
        <v>227</v>
      </c>
    </row>
    <row r="53" spans="1:6" x14ac:dyDescent="0.25">
      <c r="A53" s="1" t="s">
        <v>8</v>
      </c>
      <c r="B53" s="1" t="s">
        <v>41</v>
      </c>
      <c r="C53" s="1">
        <v>-31.816666999999999</v>
      </c>
      <c r="D53" s="1">
        <v>-60.516666999999998</v>
      </c>
      <c r="E53" s="1" t="s">
        <v>42</v>
      </c>
      <c r="F53" s="1" t="s">
        <v>43</v>
      </c>
    </row>
    <row r="54" spans="1:6" x14ac:dyDescent="0.25">
      <c r="A54" s="1" t="s">
        <v>8</v>
      </c>
      <c r="B54" s="1" t="s">
        <v>8</v>
      </c>
      <c r="C54" s="1" t="s">
        <v>202</v>
      </c>
      <c r="D54" s="1" t="s">
        <v>203</v>
      </c>
      <c r="E54" s="1" t="s">
        <v>204</v>
      </c>
      <c r="F54" s="1" t="s">
        <v>205</v>
      </c>
    </row>
    <row r="55" spans="1:6" x14ac:dyDescent="0.25">
      <c r="A55" s="1" t="s">
        <v>8</v>
      </c>
      <c r="B55" s="1" t="s">
        <v>31</v>
      </c>
      <c r="C55" s="1">
        <v>-31.783332999999999</v>
      </c>
      <c r="D55" s="1">
        <v>-60.433332999999998</v>
      </c>
      <c r="E55" s="1" t="s">
        <v>32</v>
      </c>
      <c r="F55" s="1" t="s">
        <v>33</v>
      </c>
    </row>
    <row r="56" spans="1:6" x14ac:dyDescent="0.25">
      <c r="A56" s="1" t="s">
        <v>8</v>
      </c>
      <c r="B56" s="1" t="s">
        <v>141</v>
      </c>
      <c r="C56" s="1">
        <v>-31.745000000000001</v>
      </c>
      <c r="D56" s="1">
        <v>-60.353900000000003</v>
      </c>
      <c r="E56" s="1" t="s">
        <v>142</v>
      </c>
      <c r="F56" s="1" t="s">
        <v>143</v>
      </c>
    </row>
    <row r="57" spans="1:6" x14ac:dyDescent="0.25">
      <c r="A57" s="1" t="s">
        <v>8</v>
      </c>
      <c r="B57" s="1" t="s">
        <v>90</v>
      </c>
      <c r="C57" s="1">
        <v>-31.95</v>
      </c>
      <c r="D57" s="1">
        <v>-60.133333</v>
      </c>
      <c r="E57" s="1" t="s">
        <v>91</v>
      </c>
      <c r="F57" s="1" t="s">
        <v>92</v>
      </c>
    </row>
    <row r="58" spans="1:6" x14ac:dyDescent="0.25">
      <c r="A58" s="1" t="s">
        <v>8</v>
      </c>
      <c r="B58" s="1" t="s">
        <v>122</v>
      </c>
      <c r="C58" s="1">
        <v>-31.866667</v>
      </c>
      <c r="D58" s="1">
        <v>-60.016666999999998</v>
      </c>
      <c r="E58" s="1" t="s">
        <v>123</v>
      </c>
      <c r="F58" s="1" t="s">
        <v>124</v>
      </c>
    </row>
    <row r="59" spans="1:6" x14ac:dyDescent="0.25">
      <c r="A59" t="s">
        <v>50</v>
      </c>
      <c r="B59" t="s">
        <v>233</v>
      </c>
      <c r="C59" s="1" t="s">
        <v>239</v>
      </c>
      <c r="D59" s="1" t="s">
        <v>240</v>
      </c>
      <c r="E59" s="1" t="s">
        <v>238</v>
      </c>
      <c r="F59" s="1" t="s">
        <v>98</v>
      </c>
    </row>
    <row r="60" spans="1:6" x14ac:dyDescent="0.25">
      <c r="A60" s="1" t="s">
        <v>50</v>
      </c>
      <c r="B60" s="1" t="s">
        <v>50</v>
      </c>
      <c r="C60" s="1">
        <v>-31.616667</v>
      </c>
      <c r="D60" s="1">
        <v>-58.5</v>
      </c>
      <c r="E60" s="1" t="s">
        <v>132</v>
      </c>
      <c r="F60" s="1" t="s">
        <v>133</v>
      </c>
    </row>
    <row r="61" spans="1:6" x14ac:dyDescent="0.25">
      <c r="A61" s="1" t="s">
        <v>51</v>
      </c>
      <c r="B61" s="1" t="s">
        <v>251</v>
      </c>
      <c r="C61" s="1">
        <v>-32.166666999999997</v>
      </c>
      <c r="D61" s="1">
        <v>-59.383333</v>
      </c>
      <c r="E61" s="1" t="s">
        <v>97</v>
      </c>
      <c r="F61" s="1" t="s">
        <v>189</v>
      </c>
    </row>
    <row r="62" spans="1:6" x14ac:dyDescent="0.25">
      <c r="A62" s="1" t="s">
        <v>51</v>
      </c>
      <c r="B62" s="1" t="s">
        <v>157</v>
      </c>
      <c r="C62" s="1" t="s">
        <v>158</v>
      </c>
      <c r="D62" s="1" t="s">
        <v>160</v>
      </c>
      <c r="E62" s="1" t="s">
        <v>194</v>
      </c>
      <c r="F62" s="1" t="s">
        <v>195</v>
      </c>
    </row>
    <row r="63" spans="1:6" x14ac:dyDescent="0.25">
      <c r="A63" s="1" t="s">
        <v>27</v>
      </c>
      <c r="B63" s="1" t="s">
        <v>151</v>
      </c>
      <c r="C63" s="1">
        <v>-32.366667</v>
      </c>
      <c r="D63" s="1">
        <v>-58.883333</v>
      </c>
      <c r="E63" s="1" t="s">
        <v>184</v>
      </c>
      <c r="F63" s="1" t="s">
        <v>185</v>
      </c>
    </row>
    <row r="64" spans="1:6" x14ac:dyDescent="0.25">
      <c r="A64" s="1" t="s">
        <v>27</v>
      </c>
      <c r="B64" s="1" t="s">
        <v>252</v>
      </c>
      <c r="C64" s="1">
        <v>-32.255178999999998</v>
      </c>
      <c r="D64" s="1">
        <v>-58.422789000000002</v>
      </c>
      <c r="E64" s="1" t="s">
        <v>77</v>
      </c>
      <c r="F64" s="1" t="s">
        <v>78</v>
      </c>
    </row>
    <row r="65" spans="1:6" x14ac:dyDescent="0.25">
      <c r="A65" s="1" t="s">
        <v>27</v>
      </c>
      <c r="B65" s="1" t="s">
        <v>44</v>
      </c>
      <c r="C65" s="1">
        <v>-32.483333000000002</v>
      </c>
      <c r="D65" s="1">
        <v>-58.233333000000002</v>
      </c>
      <c r="E65" s="1" t="s">
        <v>45</v>
      </c>
      <c r="F65" s="1" t="s">
        <v>46</v>
      </c>
    </row>
    <row r="66" spans="1:6" x14ac:dyDescent="0.25">
      <c r="A66" s="1" t="s">
        <v>27</v>
      </c>
      <c r="B66" s="1" t="s">
        <v>28</v>
      </c>
      <c r="C66" s="1">
        <v>-32.450000000000003</v>
      </c>
      <c r="D66" s="1">
        <v>-58.433300000000003</v>
      </c>
      <c r="E66" s="1" t="s">
        <v>29</v>
      </c>
      <c r="F66" s="1" t="s">
        <v>30</v>
      </c>
    </row>
    <row r="67" spans="1:6" x14ac:dyDescent="0.25">
      <c r="A67" s="1" t="s">
        <v>52</v>
      </c>
      <c r="B67" s="1" t="s">
        <v>52</v>
      </c>
      <c r="C67" s="1">
        <v>-32.616667</v>
      </c>
      <c r="D67" s="1">
        <v>-60.166666999999997</v>
      </c>
      <c r="E67" s="1" t="s">
        <v>72</v>
      </c>
      <c r="F67" s="1" t="s">
        <v>73</v>
      </c>
    </row>
    <row r="68" spans="1:6" x14ac:dyDescent="0.25">
      <c r="A68" s="1" t="s">
        <v>10</v>
      </c>
      <c r="B68" s="1" t="s">
        <v>10</v>
      </c>
      <c r="C68" s="1">
        <v>-31.867637569277001</v>
      </c>
      <c r="D68" s="1">
        <v>-59.026885197991099</v>
      </c>
      <c r="E68" s="1" t="s">
        <v>182</v>
      </c>
      <c r="F68" s="1" t="s">
        <v>183</v>
      </c>
    </row>
    <row r="69" spans="1:6" x14ac:dyDescent="0.25">
      <c r="A69" s="1" t="s">
        <v>8</v>
      </c>
      <c r="B69" s="1" t="s">
        <v>253</v>
      </c>
      <c r="C69" s="1" t="s">
        <v>263</v>
      </c>
      <c r="D69" s="1" t="s">
        <v>264</v>
      </c>
      <c r="E69" s="1" t="s">
        <v>261</v>
      </c>
      <c r="F69" s="1" t="s">
        <v>262</v>
      </c>
    </row>
    <row r="70" spans="1:6" x14ac:dyDescent="0.25">
      <c r="A70" s="1" t="s">
        <v>27</v>
      </c>
      <c r="B70" s="1" t="s">
        <v>256</v>
      </c>
      <c r="C70" s="1" t="s">
        <v>259</v>
      </c>
      <c r="D70" s="1" t="s">
        <v>260</v>
      </c>
      <c r="E70" s="1" t="s">
        <v>257</v>
      </c>
      <c r="F70" s="1" t="s">
        <v>258</v>
      </c>
    </row>
    <row r="71" spans="1:6" x14ac:dyDescent="0.25">
      <c r="A71" s="79" t="s">
        <v>8</v>
      </c>
      <c r="B71" s="79" t="s">
        <v>305</v>
      </c>
      <c r="C71" s="1" t="s">
        <v>310</v>
      </c>
      <c r="D71" s="1" t="s">
        <v>311</v>
      </c>
      <c r="E71" s="1" t="s">
        <v>308</v>
      </c>
      <c r="F71" s="1" t="s">
        <v>309</v>
      </c>
    </row>
    <row r="72" spans="1:6" x14ac:dyDescent="0.25">
      <c r="A72" s="79" t="s">
        <v>24</v>
      </c>
      <c r="B72" s="79" t="s">
        <v>306</v>
      </c>
      <c r="C72" s="1" t="s">
        <v>210</v>
      </c>
      <c r="D72" s="1" t="s">
        <v>211</v>
      </c>
      <c r="E72" s="1" t="s">
        <v>212</v>
      </c>
      <c r="F72" s="1" t="s">
        <v>213</v>
      </c>
    </row>
    <row r="73" spans="1:6" x14ac:dyDescent="0.25">
      <c r="A73" s="79" t="s">
        <v>15</v>
      </c>
      <c r="B73" s="79" t="s">
        <v>307</v>
      </c>
      <c r="C73" s="1" t="s">
        <v>314</v>
      </c>
      <c r="D73" s="1" t="s">
        <v>315</v>
      </c>
      <c r="E73" s="1" t="s">
        <v>312</v>
      </c>
      <c r="F73" s="1" t="s">
        <v>313</v>
      </c>
    </row>
    <row r="74" spans="1:6" x14ac:dyDescent="0.25">
      <c r="A74" s="79" t="s">
        <v>13</v>
      </c>
      <c r="B74" s="1" t="s">
        <v>327</v>
      </c>
      <c r="C74" s="1" t="s">
        <v>330</v>
      </c>
      <c r="D74" s="1" t="s">
        <v>331</v>
      </c>
      <c r="E74" s="1" t="s">
        <v>328</v>
      </c>
      <c r="F74" s="1" t="s">
        <v>329</v>
      </c>
    </row>
    <row r="75" spans="1:6" x14ac:dyDescent="0.25">
      <c r="A75" s="79" t="s">
        <v>13</v>
      </c>
      <c r="B75" s="79" t="s">
        <v>341</v>
      </c>
      <c r="C75" s="1" t="s">
        <v>344</v>
      </c>
      <c r="D75" s="1" t="s">
        <v>345</v>
      </c>
      <c r="E75" s="1" t="s">
        <v>342</v>
      </c>
      <c r="F75" s="1" t="s">
        <v>343</v>
      </c>
    </row>
    <row r="76" spans="1:6" x14ac:dyDescent="0.25">
      <c r="A76" s="79" t="s">
        <v>13</v>
      </c>
      <c r="B76" s="79" t="s">
        <v>362</v>
      </c>
      <c r="C76" s="1" t="s">
        <v>365</v>
      </c>
      <c r="D76" s="1" t="s">
        <v>366</v>
      </c>
      <c r="E76" s="1" t="s">
        <v>363</v>
      </c>
      <c r="F76" s="1" t="s">
        <v>364</v>
      </c>
    </row>
    <row r="77" spans="1:6" x14ac:dyDescent="0.25">
      <c r="A77" s="79" t="s">
        <v>13</v>
      </c>
      <c r="B77" s="79" t="s">
        <v>368</v>
      </c>
      <c r="C77" s="1" t="s">
        <v>371</v>
      </c>
      <c r="D77" s="1" t="s">
        <v>372</v>
      </c>
      <c r="E77" s="1" t="s">
        <v>369</v>
      </c>
      <c r="F77" s="1" t="s">
        <v>370</v>
      </c>
    </row>
    <row r="78" spans="1:6" x14ac:dyDescent="0.25">
      <c r="A78" s="79" t="s">
        <v>8</v>
      </c>
      <c r="B78" s="79" t="s">
        <v>367</v>
      </c>
      <c r="C78" s="1" t="s">
        <v>375</v>
      </c>
      <c r="D78" s="1" t="s">
        <v>376</v>
      </c>
      <c r="E78" s="1" t="s">
        <v>373</v>
      </c>
      <c r="F78" s="1" t="s">
        <v>374</v>
      </c>
    </row>
  </sheetData>
  <sortState xmlns:xlrd2="http://schemas.microsoft.com/office/spreadsheetml/2017/richdata2" ref="A2:F68">
    <sortCondition ref="A2:A68"/>
    <sortCondition ref="B2:B6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"/>
  <sheetViews>
    <sheetView zoomScale="70" zoomScaleNormal="70" workbookViewId="0">
      <selection activeCell="D20" sqref="D20"/>
    </sheetView>
  </sheetViews>
  <sheetFormatPr baseColWidth="10" defaultRowHeight="15" x14ac:dyDescent="0.25"/>
  <cols>
    <col min="1" max="1" width="2.42578125" style="27" customWidth="1"/>
    <col min="2" max="2" width="20" customWidth="1"/>
    <col min="3" max="3" width="13.140625" style="24" customWidth="1"/>
    <col min="4" max="4" width="12.7109375" style="24" customWidth="1"/>
    <col min="5" max="5" width="8.85546875" style="24" customWidth="1"/>
    <col min="6" max="6" width="10.28515625" style="24" customWidth="1"/>
    <col min="7" max="7" width="13.7109375" style="6" hidden="1" customWidth="1"/>
    <col min="8" max="8" width="22.42578125" style="6" hidden="1" customWidth="1"/>
    <col min="9" max="9" width="13.85546875" style="2" customWidth="1"/>
    <col min="10" max="10" width="14.28515625" style="2" customWidth="1"/>
    <col min="11" max="11" width="16.7109375" style="2" customWidth="1"/>
    <col min="12" max="12" width="15.85546875" style="2" customWidth="1"/>
    <col min="13" max="13" width="13.140625" style="2" customWidth="1"/>
    <col min="14" max="14" width="14.7109375" style="136" customWidth="1"/>
    <col min="15" max="15" width="3.7109375" style="27" customWidth="1"/>
    <col min="16" max="16" width="15.140625" customWidth="1"/>
    <col min="17" max="17" width="14" style="25" bestFit="1" customWidth="1"/>
    <col min="18" max="23" width="11.42578125" style="26"/>
    <col min="24" max="24" width="9.85546875" style="26" customWidth="1"/>
  </cols>
  <sheetData>
    <row r="1" spans="1:24" s="4" customFormat="1" ht="15.75" thickBot="1" x14ac:dyDescent="0.3">
      <c r="A1" s="27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131"/>
      <c r="O1" s="27"/>
      <c r="Q1" s="7"/>
      <c r="R1" s="8"/>
      <c r="S1" s="8"/>
      <c r="T1" s="8"/>
      <c r="U1" s="8"/>
      <c r="V1" s="8"/>
      <c r="W1" s="8"/>
      <c r="X1" s="8"/>
    </row>
    <row r="2" spans="1:24" s="11" customFormat="1" ht="66.75" customHeight="1" thickBot="1" x14ac:dyDescent="0.3">
      <c r="A2" s="36"/>
      <c r="B2" s="119" t="s">
        <v>1</v>
      </c>
      <c r="C2" s="117" t="s">
        <v>347</v>
      </c>
      <c r="D2" s="39" t="s">
        <v>53</v>
      </c>
      <c r="E2" s="39" t="s">
        <v>47</v>
      </c>
      <c r="F2" s="39" t="s">
        <v>95</v>
      </c>
      <c r="G2" s="39" t="s">
        <v>116</v>
      </c>
      <c r="H2" s="40" t="s">
        <v>111</v>
      </c>
      <c r="I2" s="53" t="s">
        <v>333</v>
      </c>
      <c r="J2" s="39" t="s">
        <v>54</v>
      </c>
      <c r="K2" s="39" t="s">
        <v>200</v>
      </c>
      <c r="L2" s="40" t="s">
        <v>81</v>
      </c>
      <c r="M2" s="41" t="s">
        <v>101</v>
      </c>
      <c r="N2" s="132" t="s">
        <v>351</v>
      </c>
      <c r="O2" s="28"/>
    </row>
    <row r="3" spans="1:24" ht="26.1" customHeight="1" thickBot="1" x14ac:dyDescent="0.35">
      <c r="B3" s="118" t="s">
        <v>14</v>
      </c>
      <c r="C3" s="31"/>
      <c r="D3" s="31">
        <v>56</v>
      </c>
      <c r="E3" s="31">
        <v>51</v>
      </c>
      <c r="F3" s="31"/>
      <c r="G3" s="69">
        <v>77039</v>
      </c>
      <c r="H3" s="69">
        <v>365</v>
      </c>
      <c r="I3" s="32">
        <v>0.06</v>
      </c>
      <c r="J3" s="37">
        <f>D3/G3*100000</f>
        <v>72.690455483586234</v>
      </c>
      <c r="K3" s="82" t="s">
        <v>255</v>
      </c>
      <c r="L3" s="32">
        <v>0.02</v>
      </c>
      <c r="M3" s="56">
        <f t="shared" ref="M3:M19" si="0">F3/D3</f>
        <v>0</v>
      </c>
      <c r="N3" s="133">
        <f>F3/G3*1000000</f>
        <v>0</v>
      </c>
      <c r="Q3" s="12" t="s">
        <v>1</v>
      </c>
      <c r="R3" s="9" t="s">
        <v>55</v>
      </c>
      <c r="S3" s="9" t="s">
        <v>56</v>
      </c>
      <c r="T3" s="13" t="s">
        <v>57</v>
      </c>
      <c r="U3" s="9" t="s">
        <v>58</v>
      </c>
      <c r="V3" s="13" t="s">
        <v>59</v>
      </c>
      <c r="W3" s="9" t="s">
        <v>60</v>
      </c>
      <c r="X3" s="10" t="s">
        <v>61</v>
      </c>
    </row>
    <row r="4" spans="1:24" s="14" customFormat="1" ht="26.1" customHeight="1" x14ac:dyDescent="0.3">
      <c r="A4" s="29"/>
      <c r="B4" s="67" t="s">
        <v>20</v>
      </c>
      <c r="C4" s="33"/>
      <c r="D4" s="33">
        <v>92</v>
      </c>
      <c r="E4" s="33">
        <v>15</v>
      </c>
      <c r="F4" s="33">
        <v>6</v>
      </c>
      <c r="G4" s="69">
        <v>191117</v>
      </c>
      <c r="H4" s="69">
        <v>784</v>
      </c>
      <c r="I4" s="30">
        <v>0.33</v>
      </c>
      <c r="J4" s="38">
        <f>D4/G4*100000</f>
        <v>48.138051560039138</v>
      </c>
      <c r="K4" s="110">
        <v>36</v>
      </c>
      <c r="L4" s="34">
        <v>0.8</v>
      </c>
      <c r="M4" s="65">
        <f t="shared" si="0"/>
        <v>6.5217391304347824E-2</v>
      </c>
      <c r="N4" s="133">
        <f t="shared" ref="N4:N19" si="1">F4/G4*1000000</f>
        <v>31.394381452199436</v>
      </c>
      <c r="O4" s="29"/>
      <c r="Q4" s="15" t="s">
        <v>14</v>
      </c>
      <c r="R4" s="16">
        <v>1</v>
      </c>
      <c r="S4" s="16">
        <v>1</v>
      </c>
      <c r="T4" s="16">
        <f>S4+R4</f>
        <v>2</v>
      </c>
      <c r="U4" s="16"/>
      <c r="V4" s="16">
        <f>U4+T4</f>
        <v>2</v>
      </c>
      <c r="W4" s="16">
        <v>28</v>
      </c>
      <c r="X4" s="17">
        <v>30</v>
      </c>
    </row>
    <row r="5" spans="1:24" s="14" customFormat="1" ht="26.1" customHeight="1" x14ac:dyDescent="0.3">
      <c r="A5" s="29"/>
      <c r="B5" s="67" t="s">
        <v>13</v>
      </c>
      <c r="C5" s="33">
        <v>8</v>
      </c>
      <c r="D5" s="33">
        <v>226</v>
      </c>
      <c r="E5" s="33">
        <v>68</v>
      </c>
      <c r="F5" s="33">
        <v>2</v>
      </c>
      <c r="G5" s="69">
        <v>51384</v>
      </c>
      <c r="H5" s="31">
        <v>290</v>
      </c>
      <c r="I5" s="34">
        <v>0.7</v>
      </c>
      <c r="J5" s="42">
        <f>D5/G5*100000</f>
        <v>439.82562665421142</v>
      </c>
      <c r="K5" s="110">
        <v>12</v>
      </c>
      <c r="L5" s="34">
        <v>0.54</v>
      </c>
      <c r="M5" s="56">
        <f t="shared" si="0"/>
        <v>8.8495575221238937E-3</v>
      </c>
      <c r="N5" s="133">
        <f t="shared" si="1"/>
        <v>38.922621827806317</v>
      </c>
      <c r="O5" s="29"/>
      <c r="Q5" s="18" t="s">
        <v>20</v>
      </c>
      <c r="R5" s="19"/>
      <c r="S5" s="19"/>
      <c r="T5" s="19">
        <f t="shared" ref="T5:V19" si="2">S5+R5</f>
        <v>0</v>
      </c>
      <c r="U5" s="19">
        <v>2</v>
      </c>
      <c r="V5" s="19">
        <f t="shared" si="2"/>
        <v>2</v>
      </c>
      <c r="W5" s="19">
        <v>1</v>
      </c>
      <c r="X5" s="20">
        <v>3</v>
      </c>
    </row>
    <row r="6" spans="1:24" s="14" customFormat="1" ht="26.1" customHeight="1" x14ac:dyDescent="0.3">
      <c r="A6" s="29"/>
      <c r="B6" s="68" t="s">
        <v>24</v>
      </c>
      <c r="C6" s="35">
        <v>5</v>
      </c>
      <c r="D6" s="35">
        <v>162</v>
      </c>
      <c r="E6" s="35">
        <v>85</v>
      </c>
      <c r="F6" s="35">
        <v>5</v>
      </c>
      <c r="G6" s="69">
        <v>83341</v>
      </c>
      <c r="H6" s="31">
        <v>372</v>
      </c>
      <c r="I6" s="34">
        <v>0.43</v>
      </c>
      <c r="J6" s="37">
        <f>D6/G6*100000</f>
        <v>194.38211684525024</v>
      </c>
      <c r="K6" s="111">
        <v>69</v>
      </c>
      <c r="L6" s="32">
        <v>0.08</v>
      </c>
      <c r="M6" s="66">
        <f t="shared" si="0"/>
        <v>3.0864197530864196E-2</v>
      </c>
      <c r="N6" s="133">
        <f t="shared" si="1"/>
        <v>59.994480507793284</v>
      </c>
      <c r="O6" s="29"/>
      <c r="Q6" s="18" t="s">
        <v>13</v>
      </c>
      <c r="R6" s="19">
        <v>1</v>
      </c>
      <c r="S6" s="19">
        <v>1</v>
      </c>
      <c r="T6" s="19">
        <f t="shared" si="2"/>
        <v>2</v>
      </c>
      <c r="U6" s="19"/>
      <c r="V6" s="19">
        <f t="shared" si="2"/>
        <v>2</v>
      </c>
      <c r="W6" s="19"/>
      <c r="X6" s="20">
        <v>2</v>
      </c>
    </row>
    <row r="7" spans="1:24" s="14" customFormat="1" ht="26.1" customHeight="1" x14ac:dyDescent="0.3">
      <c r="A7" s="29"/>
      <c r="B7" s="55" t="s">
        <v>48</v>
      </c>
      <c r="C7" s="31"/>
      <c r="D7" s="31">
        <v>2</v>
      </c>
      <c r="E7" s="31">
        <v>1</v>
      </c>
      <c r="F7" s="31"/>
      <c r="G7" s="69">
        <v>28189</v>
      </c>
      <c r="H7" s="31">
        <v>61</v>
      </c>
      <c r="I7" s="30">
        <v>0.25</v>
      </c>
      <c r="J7" s="38">
        <f>D7/G7*100000</f>
        <v>7.0949661215367694</v>
      </c>
      <c r="K7" s="82" t="s">
        <v>255</v>
      </c>
      <c r="L7" s="32">
        <v>0</v>
      </c>
      <c r="M7" s="56">
        <f t="shared" si="0"/>
        <v>0</v>
      </c>
      <c r="N7" s="133">
        <f t="shared" si="1"/>
        <v>0</v>
      </c>
      <c r="O7" s="29"/>
      <c r="Q7" s="18"/>
      <c r="R7" s="19"/>
      <c r="S7" s="19"/>
      <c r="T7" s="19"/>
      <c r="U7" s="19"/>
      <c r="V7" s="19"/>
      <c r="W7" s="19"/>
      <c r="X7" s="20"/>
    </row>
    <row r="8" spans="1:24" s="14" customFormat="1" ht="26.1" customHeight="1" x14ac:dyDescent="0.3">
      <c r="A8" s="29"/>
      <c r="B8" s="55" t="s">
        <v>49</v>
      </c>
      <c r="C8" s="31"/>
      <c r="D8" s="31">
        <v>2</v>
      </c>
      <c r="E8" s="31">
        <v>0</v>
      </c>
      <c r="F8" s="31"/>
      <c r="G8" s="69">
        <v>16468</v>
      </c>
      <c r="H8" s="31">
        <v>21</v>
      </c>
      <c r="I8" s="34">
        <v>0.67</v>
      </c>
      <c r="J8" s="38" t="s">
        <v>63</v>
      </c>
      <c r="K8" s="82" t="s">
        <v>255</v>
      </c>
      <c r="L8" s="32">
        <v>0</v>
      </c>
      <c r="M8" s="56">
        <f t="shared" si="0"/>
        <v>0</v>
      </c>
      <c r="N8" s="133">
        <f t="shared" si="1"/>
        <v>0</v>
      </c>
      <c r="O8" s="29"/>
      <c r="Q8" s="18"/>
      <c r="R8" s="19"/>
      <c r="S8" s="19"/>
      <c r="T8" s="19"/>
      <c r="U8" s="19"/>
      <c r="V8" s="19"/>
      <c r="W8" s="19"/>
      <c r="X8" s="20"/>
    </row>
    <row r="9" spans="1:24" s="14" customFormat="1" ht="26.1" customHeight="1" x14ac:dyDescent="0.3">
      <c r="A9" s="29"/>
      <c r="B9" s="68" t="s">
        <v>7</v>
      </c>
      <c r="C9" s="35"/>
      <c r="D9" s="35">
        <v>41</v>
      </c>
      <c r="E9" s="35">
        <v>2</v>
      </c>
      <c r="F9" s="35"/>
      <c r="G9" s="69">
        <v>58565</v>
      </c>
      <c r="H9" s="31">
        <v>140</v>
      </c>
      <c r="I9" s="34">
        <v>0.54</v>
      </c>
      <c r="J9" s="38">
        <f t="shared" ref="J9:J19" si="3">D9/G9*100000</f>
        <v>70.007683770169905</v>
      </c>
      <c r="K9" s="110">
        <v>24</v>
      </c>
      <c r="L9" s="34">
        <v>0.74</v>
      </c>
      <c r="M9" s="56">
        <f t="shared" si="0"/>
        <v>0</v>
      </c>
      <c r="N9" s="133">
        <f t="shared" si="1"/>
        <v>0</v>
      </c>
      <c r="O9" s="29"/>
      <c r="Q9" s="18" t="s">
        <v>24</v>
      </c>
      <c r="R9" s="19"/>
      <c r="S9" s="19"/>
      <c r="T9" s="19">
        <f t="shared" si="2"/>
        <v>0</v>
      </c>
      <c r="U9" s="19">
        <v>1</v>
      </c>
      <c r="V9" s="19">
        <f t="shared" si="2"/>
        <v>1</v>
      </c>
      <c r="W9" s="19">
        <v>12</v>
      </c>
      <c r="X9" s="20">
        <v>13</v>
      </c>
    </row>
    <row r="10" spans="1:24" s="14" customFormat="1" ht="26.1" customHeight="1" x14ac:dyDescent="0.3">
      <c r="A10" s="29"/>
      <c r="B10" s="67" t="s">
        <v>9</v>
      </c>
      <c r="C10" s="33">
        <v>23</v>
      </c>
      <c r="D10" s="33">
        <v>927</v>
      </c>
      <c r="E10" s="33">
        <v>343</v>
      </c>
      <c r="F10" s="33">
        <v>11</v>
      </c>
      <c r="G10" s="69">
        <v>124231</v>
      </c>
      <c r="H10" s="31">
        <v>1115</v>
      </c>
      <c r="I10" s="34">
        <v>0.48</v>
      </c>
      <c r="J10" s="42">
        <f t="shared" si="3"/>
        <v>746.19056435189282</v>
      </c>
      <c r="K10" s="113">
        <v>24</v>
      </c>
      <c r="L10" s="34">
        <v>0.36</v>
      </c>
      <c r="M10" s="56">
        <f t="shared" si="0"/>
        <v>1.1866235167206042E-2</v>
      </c>
      <c r="N10" s="133">
        <f t="shared" si="1"/>
        <v>88.544727161497534</v>
      </c>
      <c r="O10" s="29"/>
      <c r="Q10" s="18" t="s">
        <v>7</v>
      </c>
      <c r="R10" s="19">
        <v>2</v>
      </c>
      <c r="S10" s="19"/>
      <c r="T10" s="19">
        <f t="shared" si="2"/>
        <v>2</v>
      </c>
      <c r="U10" s="19"/>
      <c r="V10" s="19">
        <f t="shared" si="2"/>
        <v>2</v>
      </c>
      <c r="W10" s="19"/>
      <c r="X10" s="20">
        <v>2</v>
      </c>
    </row>
    <row r="11" spans="1:24" s="14" customFormat="1" ht="26.1" customHeight="1" x14ac:dyDescent="0.3">
      <c r="A11" s="29"/>
      <c r="B11" s="70" t="s">
        <v>15</v>
      </c>
      <c r="C11" s="71"/>
      <c r="D11" s="71">
        <v>71</v>
      </c>
      <c r="E11" s="71">
        <v>44</v>
      </c>
      <c r="F11" s="71"/>
      <c r="G11" s="69">
        <v>13420</v>
      </c>
      <c r="H11" s="31">
        <v>183</v>
      </c>
      <c r="I11" s="30">
        <v>0.15</v>
      </c>
      <c r="J11" s="42">
        <f t="shared" si="3"/>
        <v>529.06110283159467</v>
      </c>
      <c r="K11" s="82">
        <v>66</v>
      </c>
      <c r="L11" s="32">
        <v>0.08</v>
      </c>
      <c r="M11" s="56">
        <f t="shared" si="0"/>
        <v>0</v>
      </c>
      <c r="N11" s="133">
        <f t="shared" si="1"/>
        <v>0</v>
      </c>
      <c r="O11" s="29"/>
      <c r="Q11" s="18" t="s">
        <v>9</v>
      </c>
      <c r="R11" s="19">
        <v>2</v>
      </c>
      <c r="S11" s="19">
        <v>3</v>
      </c>
      <c r="T11" s="19">
        <f t="shared" si="2"/>
        <v>5</v>
      </c>
      <c r="U11" s="19">
        <v>4</v>
      </c>
      <c r="V11" s="19">
        <f t="shared" si="2"/>
        <v>9</v>
      </c>
      <c r="W11" s="19">
        <v>12</v>
      </c>
      <c r="X11" s="20">
        <v>21</v>
      </c>
    </row>
    <row r="12" spans="1:24" s="14" customFormat="1" ht="26.1" customHeight="1" x14ac:dyDescent="0.3">
      <c r="A12" s="29"/>
      <c r="B12" s="68" t="s">
        <v>11</v>
      </c>
      <c r="C12" s="35"/>
      <c r="D12" s="35">
        <v>46</v>
      </c>
      <c r="E12" s="35">
        <v>2</v>
      </c>
      <c r="F12" s="35">
        <v>1</v>
      </c>
      <c r="G12" s="69">
        <v>72051</v>
      </c>
      <c r="H12" s="31">
        <v>84</v>
      </c>
      <c r="I12" s="34">
        <v>0.45</v>
      </c>
      <c r="J12" s="38">
        <f t="shared" si="3"/>
        <v>63.843666291932102</v>
      </c>
      <c r="K12" s="110">
        <v>33</v>
      </c>
      <c r="L12" s="34">
        <v>0.91</v>
      </c>
      <c r="M12" s="66">
        <f t="shared" si="0"/>
        <v>2.1739130434782608E-2</v>
      </c>
      <c r="N12" s="133">
        <f t="shared" si="1"/>
        <v>13.879057889550458</v>
      </c>
      <c r="O12" s="29"/>
      <c r="Q12" s="18" t="s">
        <v>15</v>
      </c>
      <c r="R12" s="19"/>
      <c r="S12" s="19">
        <v>1</v>
      </c>
      <c r="T12" s="19">
        <f t="shared" si="2"/>
        <v>1</v>
      </c>
      <c r="U12" s="19"/>
      <c r="V12" s="19">
        <f t="shared" si="2"/>
        <v>1</v>
      </c>
      <c r="W12" s="19">
        <v>36</v>
      </c>
      <c r="X12" s="20">
        <v>37</v>
      </c>
    </row>
    <row r="13" spans="1:24" s="14" customFormat="1" ht="26.1" customHeight="1" x14ac:dyDescent="0.3">
      <c r="A13" s="29"/>
      <c r="B13" s="68" t="s">
        <v>12</v>
      </c>
      <c r="C13" s="35">
        <v>4</v>
      </c>
      <c r="D13" s="35">
        <v>43</v>
      </c>
      <c r="E13" s="35">
        <v>4</v>
      </c>
      <c r="F13" s="35">
        <v>1</v>
      </c>
      <c r="G13" s="69">
        <v>41304</v>
      </c>
      <c r="H13" s="31">
        <v>83</v>
      </c>
      <c r="I13" s="34">
        <v>0.41</v>
      </c>
      <c r="J13" s="37">
        <f t="shared" si="3"/>
        <v>104.10613984117761</v>
      </c>
      <c r="K13" s="112">
        <v>26</v>
      </c>
      <c r="L13" s="34">
        <v>0.44</v>
      </c>
      <c r="M13" s="65">
        <f t="shared" si="0"/>
        <v>2.3255813953488372E-2</v>
      </c>
      <c r="N13" s="133">
        <f t="shared" si="1"/>
        <v>24.210730195622702</v>
      </c>
      <c r="O13" s="29"/>
      <c r="Q13" s="18" t="s">
        <v>11</v>
      </c>
      <c r="R13" s="19">
        <v>1</v>
      </c>
      <c r="S13" s="19"/>
      <c r="T13" s="19">
        <f t="shared" si="2"/>
        <v>1</v>
      </c>
      <c r="U13" s="19"/>
      <c r="V13" s="19">
        <f t="shared" si="2"/>
        <v>1</v>
      </c>
      <c r="W13" s="19"/>
      <c r="X13" s="20">
        <v>1</v>
      </c>
    </row>
    <row r="14" spans="1:24" s="14" customFormat="1" ht="26.1" customHeight="1" x14ac:dyDescent="0.3">
      <c r="A14" s="29"/>
      <c r="B14" s="67" t="s">
        <v>8</v>
      </c>
      <c r="C14" s="33">
        <v>84</v>
      </c>
      <c r="D14" s="33">
        <v>2951</v>
      </c>
      <c r="E14" s="33">
        <v>861</v>
      </c>
      <c r="F14" s="33">
        <v>41</v>
      </c>
      <c r="G14" s="69">
        <v>376912</v>
      </c>
      <c r="H14" s="31">
        <v>3284</v>
      </c>
      <c r="I14" s="34">
        <v>0.6</v>
      </c>
      <c r="J14" s="42">
        <f t="shared" si="3"/>
        <v>782.94137623636288</v>
      </c>
      <c r="K14" s="113">
        <v>8</v>
      </c>
      <c r="L14" s="34">
        <v>0.3</v>
      </c>
      <c r="M14" s="56">
        <f t="shared" si="0"/>
        <v>1.3893595391392748E-2</v>
      </c>
      <c r="N14" s="133">
        <f t="shared" si="1"/>
        <v>108.77870696608227</v>
      </c>
      <c r="O14" s="29"/>
      <c r="P14" s="50">
        <f>F14/D14</f>
        <v>1.3893595391392748E-2</v>
      </c>
      <c r="Q14" s="18" t="s">
        <v>12</v>
      </c>
      <c r="R14" s="19">
        <v>1</v>
      </c>
      <c r="S14" s="19"/>
      <c r="T14" s="19">
        <f t="shared" si="2"/>
        <v>1</v>
      </c>
      <c r="U14" s="19"/>
      <c r="V14" s="19">
        <f t="shared" si="2"/>
        <v>1</v>
      </c>
      <c r="W14" s="19"/>
      <c r="X14" s="20">
        <v>1</v>
      </c>
    </row>
    <row r="15" spans="1:24" s="14" customFormat="1" ht="26.1" customHeight="1" x14ac:dyDescent="0.3">
      <c r="A15" s="29"/>
      <c r="B15" s="67" t="s">
        <v>50</v>
      </c>
      <c r="C15" s="33"/>
      <c r="D15" s="33">
        <v>3</v>
      </c>
      <c r="E15" s="33">
        <v>1</v>
      </c>
      <c r="F15" s="33">
        <v>1</v>
      </c>
      <c r="G15" s="69">
        <v>19804</v>
      </c>
      <c r="H15" s="31">
        <v>34</v>
      </c>
      <c r="I15" s="34">
        <v>1</v>
      </c>
      <c r="J15" s="38">
        <f t="shared" si="3"/>
        <v>15.148454857604525</v>
      </c>
      <c r="K15" s="116">
        <v>16</v>
      </c>
      <c r="L15" s="34">
        <v>1</v>
      </c>
      <c r="M15" s="65">
        <f t="shared" si="0"/>
        <v>0.33333333333333331</v>
      </c>
      <c r="N15" s="133">
        <f t="shared" si="1"/>
        <v>50.494849525348414</v>
      </c>
      <c r="O15" s="29"/>
      <c r="Q15" s="18"/>
      <c r="R15" s="19"/>
      <c r="S15" s="19"/>
      <c r="T15" s="19"/>
      <c r="U15" s="19"/>
      <c r="V15" s="19"/>
      <c r="W15" s="19"/>
      <c r="X15" s="20"/>
    </row>
    <row r="16" spans="1:24" s="14" customFormat="1" ht="26.1" customHeight="1" x14ac:dyDescent="0.3">
      <c r="A16" s="29"/>
      <c r="B16" s="55" t="s">
        <v>51</v>
      </c>
      <c r="C16" s="31"/>
      <c r="D16" s="31">
        <v>3</v>
      </c>
      <c r="E16" s="31">
        <v>0</v>
      </c>
      <c r="F16" s="31">
        <v>1</v>
      </c>
      <c r="G16" s="69">
        <v>26659</v>
      </c>
      <c r="H16" s="31">
        <v>35</v>
      </c>
      <c r="I16" s="30">
        <v>0.33</v>
      </c>
      <c r="J16" s="38">
        <f t="shared" si="3"/>
        <v>11.253235305150231</v>
      </c>
      <c r="K16" s="82" t="s">
        <v>255</v>
      </c>
      <c r="L16" s="32">
        <v>0</v>
      </c>
      <c r="M16" s="65">
        <f t="shared" si="0"/>
        <v>0.33333333333333331</v>
      </c>
      <c r="N16" s="133">
        <f t="shared" si="1"/>
        <v>37.510784350500764</v>
      </c>
      <c r="O16" s="29"/>
      <c r="Q16" s="18"/>
      <c r="R16" s="19"/>
      <c r="S16" s="19"/>
      <c r="T16" s="19"/>
      <c r="U16" s="19"/>
      <c r="V16" s="19"/>
      <c r="W16" s="19"/>
      <c r="X16" s="20"/>
    </row>
    <row r="17" spans="1:24" s="14" customFormat="1" ht="26.1" customHeight="1" x14ac:dyDescent="0.3">
      <c r="A17" s="52"/>
      <c r="B17" s="68" t="s">
        <v>27</v>
      </c>
      <c r="C17" s="35">
        <v>5</v>
      </c>
      <c r="D17" s="35">
        <v>61</v>
      </c>
      <c r="E17" s="35">
        <v>20</v>
      </c>
      <c r="F17" s="35"/>
      <c r="G17" s="69">
        <v>113161</v>
      </c>
      <c r="H17" s="31">
        <v>337</v>
      </c>
      <c r="I17" s="30">
        <v>0.18</v>
      </c>
      <c r="J17" s="38">
        <f t="shared" si="3"/>
        <v>53.905497477045976</v>
      </c>
      <c r="K17" s="113">
        <v>39</v>
      </c>
      <c r="L17" s="30">
        <v>0.28000000000000003</v>
      </c>
      <c r="M17" s="56">
        <f t="shared" si="0"/>
        <v>0</v>
      </c>
      <c r="N17" s="133">
        <f t="shared" si="1"/>
        <v>0</v>
      </c>
      <c r="O17" s="29"/>
      <c r="P17" s="14">
        <f>D17*2</f>
        <v>122</v>
      </c>
      <c r="Q17" s="18"/>
      <c r="R17" s="19"/>
      <c r="S17" s="19"/>
      <c r="T17" s="19"/>
      <c r="U17" s="19"/>
      <c r="V17" s="19"/>
      <c r="W17" s="19"/>
      <c r="X17" s="20"/>
    </row>
    <row r="18" spans="1:24" s="14" customFormat="1" ht="26.1" customHeight="1" x14ac:dyDescent="0.3">
      <c r="A18" s="29"/>
      <c r="B18" s="68" t="s">
        <v>52</v>
      </c>
      <c r="C18" s="35"/>
      <c r="D18" s="35">
        <v>59</v>
      </c>
      <c r="E18" s="35">
        <v>4</v>
      </c>
      <c r="F18" s="35">
        <v>1</v>
      </c>
      <c r="G18" s="69">
        <v>39665</v>
      </c>
      <c r="H18" s="31">
        <v>122</v>
      </c>
      <c r="I18" s="30">
        <v>0.39</v>
      </c>
      <c r="J18" s="37">
        <f t="shared" si="3"/>
        <v>148.74574561956385</v>
      </c>
      <c r="K18" s="112">
        <v>28</v>
      </c>
      <c r="L18" s="30">
        <v>0.21</v>
      </c>
      <c r="M18" s="56">
        <f t="shared" si="0"/>
        <v>1.6949152542372881E-2</v>
      </c>
      <c r="N18" s="133">
        <f t="shared" si="1"/>
        <v>25.211143325349806</v>
      </c>
      <c r="O18" s="29"/>
      <c r="Q18" s="18" t="s">
        <v>27</v>
      </c>
      <c r="R18" s="19"/>
      <c r="S18" s="19"/>
      <c r="T18" s="19">
        <f t="shared" si="2"/>
        <v>0</v>
      </c>
      <c r="U18" s="19"/>
      <c r="V18" s="19">
        <f t="shared" si="2"/>
        <v>0</v>
      </c>
      <c r="W18" s="19">
        <v>4</v>
      </c>
      <c r="X18" s="20">
        <v>4</v>
      </c>
    </row>
    <row r="19" spans="1:24" s="14" customFormat="1" ht="27.75" customHeight="1" thickBot="1" x14ac:dyDescent="0.35">
      <c r="A19" s="29"/>
      <c r="B19" s="67" t="s">
        <v>10</v>
      </c>
      <c r="C19" s="33">
        <v>5</v>
      </c>
      <c r="D19" s="33">
        <v>57</v>
      </c>
      <c r="E19" s="33">
        <v>3</v>
      </c>
      <c r="F19" s="33">
        <v>1</v>
      </c>
      <c r="G19" s="69">
        <v>52651</v>
      </c>
      <c r="H19" s="31">
        <v>120</v>
      </c>
      <c r="I19" s="34">
        <v>0.63</v>
      </c>
      <c r="J19" s="37">
        <f t="shared" si="3"/>
        <v>108.26005204079695</v>
      </c>
      <c r="K19" s="110">
        <v>9</v>
      </c>
      <c r="L19" s="34">
        <v>1.1399999999999999</v>
      </c>
      <c r="M19" s="66">
        <f t="shared" si="0"/>
        <v>1.7543859649122806E-2</v>
      </c>
      <c r="N19" s="133">
        <f t="shared" si="1"/>
        <v>18.992991586104726</v>
      </c>
      <c r="O19" s="29"/>
      <c r="Q19" s="21" t="s">
        <v>10</v>
      </c>
      <c r="R19" s="22">
        <v>1</v>
      </c>
      <c r="S19" s="22">
        <v>1</v>
      </c>
      <c r="T19" s="22">
        <f t="shared" si="2"/>
        <v>2</v>
      </c>
      <c r="U19" s="22"/>
      <c r="V19" s="22">
        <f t="shared" si="2"/>
        <v>2</v>
      </c>
      <c r="W19" s="22"/>
      <c r="X19" s="23">
        <v>2</v>
      </c>
    </row>
    <row r="20" spans="1:24" s="14" customFormat="1" ht="26.1" customHeight="1" thickBot="1" x14ac:dyDescent="0.3">
      <c r="A20" s="29"/>
      <c r="B20" s="57" t="s">
        <v>62</v>
      </c>
      <c r="C20" s="58">
        <f t="shared" ref="C20:H20" si="4">SUM(C3:C19)</f>
        <v>134</v>
      </c>
      <c r="D20" s="59">
        <f t="shared" si="4"/>
        <v>4802</v>
      </c>
      <c r="E20" s="60">
        <f t="shared" si="4"/>
        <v>1504</v>
      </c>
      <c r="F20" s="60">
        <f t="shared" si="4"/>
        <v>71</v>
      </c>
      <c r="G20" s="61">
        <f t="shared" si="4"/>
        <v>1385961</v>
      </c>
      <c r="H20" s="61">
        <f t="shared" si="4"/>
        <v>7430</v>
      </c>
      <c r="I20" s="62">
        <f>D20/(D20+H20)</f>
        <v>0.39257684761281886</v>
      </c>
      <c r="J20" s="63">
        <f>D20/G20*100000</f>
        <v>346.47439574418041</v>
      </c>
      <c r="K20" s="114">
        <v>24</v>
      </c>
      <c r="L20" s="62">
        <v>0.2</v>
      </c>
      <c r="M20" s="64">
        <f>F20/D20</f>
        <v>1.4785506039150353E-2</v>
      </c>
      <c r="N20" s="134">
        <f>F20/G3*1000000</f>
        <v>921.61113202403976</v>
      </c>
      <c r="O20" s="29"/>
      <c r="Q20" s="18" t="s">
        <v>8</v>
      </c>
      <c r="R20" s="19">
        <v>2</v>
      </c>
      <c r="S20" s="19">
        <v>4</v>
      </c>
      <c r="T20" s="19">
        <f>S20+R20</f>
        <v>6</v>
      </c>
      <c r="U20" s="19">
        <v>1</v>
      </c>
      <c r="V20" s="19">
        <f>U20+T20</f>
        <v>7</v>
      </c>
      <c r="W20" s="19">
        <v>21</v>
      </c>
      <c r="X20" s="20">
        <v>28</v>
      </c>
    </row>
    <row r="21" spans="1:24" s="27" customFormat="1" x14ac:dyDescent="0.25">
      <c r="C21" s="46"/>
      <c r="D21" s="46">
        <f>D20+C20</f>
        <v>4936</v>
      </c>
      <c r="E21" s="123">
        <f>D21*0.05</f>
        <v>246.8</v>
      </c>
      <c r="F21" s="46"/>
      <c r="G21" s="47"/>
      <c r="H21" s="47"/>
      <c r="I21" s="47"/>
      <c r="J21" s="47"/>
      <c r="K21" s="47"/>
      <c r="L21" s="47"/>
      <c r="M21" s="47"/>
      <c r="N21" s="135"/>
      <c r="Q21" s="48"/>
      <c r="R21" s="49"/>
      <c r="S21" s="49"/>
      <c r="T21" s="49"/>
      <c r="U21" s="49"/>
      <c r="V21" s="49"/>
      <c r="W21" s="49"/>
      <c r="X21" s="49"/>
    </row>
    <row r="22" spans="1:24" x14ac:dyDescent="0.25">
      <c r="B22" s="51">
        <v>44083</v>
      </c>
      <c r="C22" s="115">
        <f>B22+21</f>
        <v>44104</v>
      </c>
      <c r="D22" s="24">
        <f>D20*2</f>
        <v>9604</v>
      </c>
      <c r="E22" s="122">
        <f>D22*0.015</f>
        <v>144.06</v>
      </c>
      <c r="N22" s="136">
        <f>1000000/N20</f>
        <v>1085.056338028169</v>
      </c>
    </row>
    <row r="23" spans="1:24" x14ac:dyDescent="0.25">
      <c r="D23" s="24" t="s">
        <v>352</v>
      </c>
    </row>
    <row r="26" spans="1:24" x14ac:dyDescent="0.25">
      <c r="D26" s="24">
        <f>D14*2</f>
        <v>5902</v>
      </c>
    </row>
  </sheetData>
  <sortState xmlns:xlrd2="http://schemas.microsoft.com/office/spreadsheetml/2017/richdata2"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7B669-9A27-4F5F-AF96-1A91F267697B}">
  <dimension ref="A1:P74"/>
  <sheetViews>
    <sheetView topLeftCell="A54" workbookViewId="0">
      <selection activeCell="Q69" sqref="Q69"/>
    </sheetView>
  </sheetViews>
  <sheetFormatPr baseColWidth="10" defaultRowHeight="15" x14ac:dyDescent="0.25"/>
  <cols>
    <col min="1" max="1" width="18.140625" style="79" bestFit="1" customWidth="1"/>
    <col min="2" max="2" width="20.28515625" customWidth="1"/>
    <col min="3" max="3" width="9.28515625" style="2" customWidth="1"/>
    <col min="4" max="4" width="6.5703125" style="2" hidden="1" customWidth="1"/>
    <col min="5" max="5" width="6.5703125" style="2" customWidth="1"/>
    <col min="6" max="6" width="6.5703125" style="2" hidden="1" customWidth="1"/>
    <col min="7" max="7" width="6.5703125" style="2" customWidth="1"/>
    <col min="8" max="8" width="6.5703125" style="2" hidden="1" customWidth="1"/>
    <col min="9" max="9" width="6.5703125" style="2" customWidth="1"/>
    <col min="10" max="10" width="8.7109375" style="2" hidden="1" customWidth="1"/>
    <col min="11" max="11" width="8.7109375" style="2" customWidth="1"/>
    <col min="12" max="12" width="7.42578125" style="2" hidden="1" customWidth="1"/>
    <col min="13" max="13" width="7.42578125" style="2" customWidth="1"/>
    <col min="14" max="14" width="7.42578125" style="2" hidden="1" customWidth="1"/>
    <col min="15" max="15" width="7.42578125" style="2" customWidth="1"/>
    <col min="16" max="16" width="7.42578125" style="2" hidden="1" customWidth="1"/>
    <col min="17" max="18" width="7.42578125" bestFit="1" customWidth="1"/>
    <col min="19" max="19" width="9.5703125" bestFit="1" customWidth="1"/>
    <col min="20" max="47" width="6.5703125" bestFit="1" customWidth="1"/>
    <col min="48" max="48" width="8.7109375" bestFit="1" customWidth="1"/>
    <col min="49" max="79" width="6" bestFit="1" customWidth="1"/>
    <col min="80" max="80" width="8.140625" bestFit="1" customWidth="1"/>
    <col min="81" max="111" width="6.85546875" bestFit="1" customWidth="1"/>
    <col min="112" max="112" width="9" bestFit="1" customWidth="1"/>
    <col min="113" max="121" width="6" bestFit="1" customWidth="1"/>
    <col min="122" max="122" width="9" bestFit="1" customWidth="1"/>
    <col min="123" max="123" width="12.5703125" bestFit="1" customWidth="1"/>
  </cols>
  <sheetData>
    <row r="1" spans="1:16" x14ac:dyDescent="0.25">
      <c r="A1" s="138" t="s">
        <v>1</v>
      </c>
      <c r="B1" s="138" t="s">
        <v>360</v>
      </c>
      <c r="C1" s="139" t="s">
        <v>353</v>
      </c>
      <c r="D1" s="139" t="s">
        <v>354</v>
      </c>
      <c r="E1" s="139" t="s">
        <v>354</v>
      </c>
      <c r="F1" s="139" t="s">
        <v>355</v>
      </c>
      <c r="G1" s="139" t="s">
        <v>355</v>
      </c>
      <c r="H1" s="139" t="s">
        <v>356</v>
      </c>
      <c r="I1" s="139" t="s">
        <v>356</v>
      </c>
      <c r="J1" s="139" t="s">
        <v>357</v>
      </c>
      <c r="K1" s="139" t="s">
        <v>357</v>
      </c>
      <c r="L1" s="139" t="s">
        <v>358</v>
      </c>
      <c r="M1" s="139" t="s">
        <v>358</v>
      </c>
      <c r="N1" s="139" t="s">
        <v>359</v>
      </c>
      <c r="O1" s="139" t="s">
        <v>359</v>
      </c>
      <c r="P1" s="2" t="s">
        <v>361</v>
      </c>
    </row>
    <row r="2" spans="1:16" x14ac:dyDescent="0.25">
      <c r="A2" s="140" t="s">
        <v>14</v>
      </c>
      <c r="B2" s="140" t="s">
        <v>242</v>
      </c>
      <c r="C2" s="43"/>
      <c r="D2" s="43"/>
      <c r="E2" s="43">
        <f t="shared" ref="E2:E33" si="0">SUM(C2:D2)</f>
        <v>0</v>
      </c>
      <c r="F2" s="43"/>
      <c r="G2" s="43">
        <f t="shared" ref="G2:G33" si="1">SUM(E2:F2)</f>
        <v>0</v>
      </c>
      <c r="H2" s="43">
        <v>3</v>
      </c>
      <c r="I2" s="43">
        <f t="shared" ref="I2:I33" si="2">SUM(G2:H2)</f>
        <v>3</v>
      </c>
      <c r="J2" s="43">
        <v>7</v>
      </c>
      <c r="K2" s="43">
        <f>J2+I2</f>
        <v>10</v>
      </c>
      <c r="L2" s="43"/>
      <c r="M2" s="43">
        <f t="shared" ref="M2:M33" si="3">L2+K2</f>
        <v>10</v>
      </c>
      <c r="N2" s="43"/>
      <c r="O2" s="43">
        <f>N2+M2</f>
        <v>10</v>
      </c>
      <c r="P2" s="2">
        <v>10</v>
      </c>
    </row>
    <row r="3" spans="1:16" x14ac:dyDescent="0.25">
      <c r="A3" s="140" t="s">
        <v>14</v>
      </c>
      <c r="B3" s="140" t="s">
        <v>14</v>
      </c>
      <c r="C3" s="43">
        <v>1</v>
      </c>
      <c r="D3" s="43"/>
      <c r="E3" s="43">
        <f t="shared" si="0"/>
        <v>1</v>
      </c>
      <c r="F3" s="43"/>
      <c r="G3" s="43">
        <f t="shared" si="1"/>
        <v>1</v>
      </c>
      <c r="H3" s="43">
        <v>23</v>
      </c>
      <c r="I3" s="43">
        <f t="shared" si="2"/>
        <v>24</v>
      </c>
      <c r="J3" s="43">
        <v>1</v>
      </c>
      <c r="K3" s="43">
        <f t="shared" ref="K3:K66" si="4">J3+I3</f>
        <v>25</v>
      </c>
      <c r="L3" s="43">
        <v>7</v>
      </c>
      <c r="M3" s="43">
        <f t="shared" si="3"/>
        <v>32</v>
      </c>
      <c r="N3" s="43">
        <v>2</v>
      </c>
      <c r="O3" s="43">
        <f t="shared" ref="O3:O66" si="5">N3+M3</f>
        <v>34</v>
      </c>
      <c r="P3" s="2">
        <v>34</v>
      </c>
    </row>
    <row r="4" spans="1:16" x14ac:dyDescent="0.25">
      <c r="A4" s="140" t="s">
        <v>14</v>
      </c>
      <c r="B4" s="140" t="s">
        <v>16</v>
      </c>
      <c r="C4" s="43"/>
      <c r="D4" s="43">
        <v>1</v>
      </c>
      <c r="E4" s="43">
        <f t="shared" si="0"/>
        <v>1</v>
      </c>
      <c r="F4" s="43"/>
      <c r="G4" s="43">
        <f t="shared" si="1"/>
        <v>1</v>
      </c>
      <c r="H4" s="43">
        <v>5</v>
      </c>
      <c r="I4" s="43">
        <f t="shared" si="2"/>
        <v>6</v>
      </c>
      <c r="J4" s="43">
        <v>3</v>
      </c>
      <c r="K4" s="43">
        <f t="shared" si="4"/>
        <v>9</v>
      </c>
      <c r="L4" s="43">
        <v>2</v>
      </c>
      <c r="M4" s="43">
        <f t="shared" si="3"/>
        <v>11</v>
      </c>
      <c r="N4" s="43"/>
      <c r="O4" s="43">
        <f t="shared" si="5"/>
        <v>11</v>
      </c>
      <c r="P4" s="2">
        <v>11</v>
      </c>
    </row>
    <row r="5" spans="1:16" x14ac:dyDescent="0.25">
      <c r="A5" s="140" t="s">
        <v>14</v>
      </c>
      <c r="B5" s="140" t="s">
        <v>96</v>
      </c>
      <c r="C5" s="43"/>
      <c r="D5" s="43"/>
      <c r="E5" s="43">
        <f t="shared" si="0"/>
        <v>0</v>
      </c>
      <c r="F5" s="43"/>
      <c r="G5" s="43">
        <f t="shared" si="1"/>
        <v>0</v>
      </c>
      <c r="H5" s="43"/>
      <c r="I5" s="43">
        <f t="shared" si="2"/>
        <v>0</v>
      </c>
      <c r="J5" s="43">
        <v>1</v>
      </c>
      <c r="K5" s="43">
        <f t="shared" si="4"/>
        <v>1</v>
      </c>
      <c r="L5" s="43"/>
      <c r="M5" s="43">
        <f t="shared" si="3"/>
        <v>1</v>
      </c>
      <c r="N5" s="43"/>
      <c r="O5" s="43">
        <f t="shared" si="5"/>
        <v>1</v>
      </c>
      <c r="P5" s="2">
        <v>1</v>
      </c>
    </row>
    <row r="6" spans="1:16" x14ac:dyDescent="0.25">
      <c r="A6" s="140" t="s">
        <v>20</v>
      </c>
      <c r="B6" s="140" t="s">
        <v>20</v>
      </c>
      <c r="C6" s="43"/>
      <c r="D6" s="43"/>
      <c r="E6" s="43">
        <f t="shared" si="0"/>
        <v>0</v>
      </c>
      <c r="F6" s="43">
        <v>2</v>
      </c>
      <c r="G6" s="43">
        <f t="shared" si="1"/>
        <v>2</v>
      </c>
      <c r="H6" s="43">
        <v>1</v>
      </c>
      <c r="I6" s="43">
        <f t="shared" si="2"/>
        <v>3</v>
      </c>
      <c r="J6" s="43">
        <v>3</v>
      </c>
      <c r="K6" s="43">
        <f t="shared" si="4"/>
        <v>6</v>
      </c>
      <c r="L6" s="43">
        <v>44</v>
      </c>
      <c r="M6" s="43">
        <f t="shared" si="3"/>
        <v>50</v>
      </c>
      <c r="N6" s="43">
        <v>42</v>
      </c>
      <c r="O6" s="43">
        <f t="shared" si="5"/>
        <v>92</v>
      </c>
      <c r="P6" s="2">
        <v>92</v>
      </c>
    </row>
    <row r="7" spans="1:16" x14ac:dyDescent="0.25">
      <c r="A7" s="140" t="s">
        <v>13</v>
      </c>
      <c r="B7" s="140" t="s">
        <v>341</v>
      </c>
      <c r="C7" s="43"/>
      <c r="D7" s="43"/>
      <c r="E7" s="43">
        <f t="shared" si="0"/>
        <v>0</v>
      </c>
      <c r="F7" s="43"/>
      <c r="G7" s="43">
        <f t="shared" si="1"/>
        <v>0</v>
      </c>
      <c r="H7" s="43"/>
      <c r="I7" s="43">
        <f t="shared" si="2"/>
        <v>0</v>
      </c>
      <c r="J7" s="43"/>
      <c r="K7" s="43">
        <f t="shared" si="4"/>
        <v>0</v>
      </c>
      <c r="L7" s="43"/>
      <c r="M7" s="43">
        <f t="shared" si="3"/>
        <v>0</v>
      </c>
      <c r="N7" s="43">
        <v>1</v>
      </c>
      <c r="O7" s="43">
        <f t="shared" si="5"/>
        <v>1</v>
      </c>
      <c r="P7" s="2">
        <v>1</v>
      </c>
    </row>
    <row r="8" spans="1:16" x14ac:dyDescent="0.25">
      <c r="A8" s="140" t="s">
        <v>13</v>
      </c>
      <c r="B8" s="140" t="s">
        <v>105</v>
      </c>
      <c r="C8" s="43"/>
      <c r="D8" s="43"/>
      <c r="E8" s="43">
        <f t="shared" si="0"/>
        <v>0</v>
      </c>
      <c r="F8" s="43"/>
      <c r="G8" s="43">
        <f t="shared" si="1"/>
        <v>0</v>
      </c>
      <c r="H8" s="43"/>
      <c r="I8" s="43">
        <f t="shared" si="2"/>
        <v>0</v>
      </c>
      <c r="J8" s="43">
        <v>3</v>
      </c>
      <c r="K8" s="43">
        <f t="shared" si="4"/>
        <v>3</v>
      </c>
      <c r="L8" s="43">
        <v>5</v>
      </c>
      <c r="M8" s="43">
        <f t="shared" si="3"/>
        <v>8</v>
      </c>
      <c r="N8" s="43">
        <v>8</v>
      </c>
      <c r="O8" s="43">
        <f t="shared" si="5"/>
        <v>16</v>
      </c>
      <c r="P8" s="2">
        <v>16</v>
      </c>
    </row>
    <row r="9" spans="1:16" x14ac:dyDescent="0.25">
      <c r="A9" s="140" t="s">
        <v>13</v>
      </c>
      <c r="B9" s="140" t="s">
        <v>102</v>
      </c>
      <c r="C9" s="43"/>
      <c r="D9" s="43"/>
      <c r="E9" s="43">
        <f t="shared" si="0"/>
        <v>0</v>
      </c>
      <c r="F9" s="43"/>
      <c r="G9" s="43">
        <f t="shared" si="1"/>
        <v>0</v>
      </c>
      <c r="H9" s="43"/>
      <c r="I9" s="43">
        <f t="shared" si="2"/>
        <v>0</v>
      </c>
      <c r="J9" s="43">
        <v>1</v>
      </c>
      <c r="K9" s="43">
        <f t="shared" si="4"/>
        <v>1</v>
      </c>
      <c r="L9" s="43"/>
      <c r="M9" s="43">
        <f t="shared" si="3"/>
        <v>1</v>
      </c>
      <c r="N9" s="43"/>
      <c r="O9" s="43">
        <f t="shared" si="5"/>
        <v>1</v>
      </c>
      <c r="P9" s="2">
        <v>1</v>
      </c>
    </row>
    <row r="10" spans="1:16" x14ac:dyDescent="0.25">
      <c r="A10" s="140" t="s">
        <v>13</v>
      </c>
      <c r="B10" s="140" t="s">
        <v>243</v>
      </c>
      <c r="C10" s="43"/>
      <c r="D10" s="43"/>
      <c r="E10" s="43">
        <f t="shared" si="0"/>
        <v>0</v>
      </c>
      <c r="F10" s="43"/>
      <c r="G10" s="43">
        <f t="shared" si="1"/>
        <v>0</v>
      </c>
      <c r="H10" s="43"/>
      <c r="I10" s="43">
        <f t="shared" si="2"/>
        <v>0</v>
      </c>
      <c r="J10" s="43">
        <v>2</v>
      </c>
      <c r="K10" s="43">
        <f t="shared" si="4"/>
        <v>2</v>
      </c>
      <c r="L10" s="43">
        <v>1</v>
      </c>
      <c r="M10" s="43">
        <f t="shared" si="3"/>
        <v>3</v>
      </c>
      <c r="N10" s="43"/>
      <c r="O10" s="43">
        <f t="shared" si="5"/>
        <v>3</v>
      </c>
      <c r="P10" s="2">
        <v>3</v>
      </c>
    </row>
    <row r="11" spans="1:16" x14ac:dyDescent="0.25">
      <c r="A11" s="140" t="s">
        <v>13</v>
      </c>
      <c r="B11" s="140" t="s">
        <v>13</v>
      </c>
      <c r="C11" s="43">
        <v>1</v>
      </c>
      <c r="D11" s="43"/>
      <c r="E11" s="43">
        <f t="shared" si="0"/>
        <v>1</v>
      </c>
      <c r="F11" s="43"/>
      <c r="G11" s="43">
        <f t="shared" si="1"/>
        <v>1</v>
      </c>
      <c r="H11" s="43"/>
      <c r="I11" s="43">
        <f t="shared" si="2"/>
        <v>1</v>
      </c>
      <c r="J11" s="43">
        <v>35</v>
      </c>
      <c r="K11" s="43">
        <f t="shared" si="4"/>
        <v>36</v>
      </c>
      <c r="L11" s="43">
        <v>36</v>
      </c>
      <c r="M11" s="43">
        <f t="shared" si="3"/>
        <v>72</v>
      </c>
      <c r="N11" s="43">
        <v>67</v>
      </c>
      <c r="O11" s="43">
        <f t="shared" si="5"/>
        <v>139</v>
      </c>
      <c r="P11" s="2">
        <v>139</v>
      </c>
    </row>
    <row r="12" spans="1:16" x14ac:dyDescent="0.25">
      <c r="A12" s="140" t="s">
        <v>13</v>
      </c>
      <c r="B12" s="140" t="s">
        <v>244</v>
      </c>
      <c r="C12" s="43"/>
      <c r="D12" s="43"/>
      <c r="E12" s="43">
        <f t="shared" si="0"/>
        <v>0</v>
      </c>
      <c r="F12" s="43"/>
      <c r="G12" s="43">
        <f t="shared" si="1"/>
        <v>0</v>
      </c>
      <c r="H12" s="43"/>
      <c r="I12" s="43">
        <f t="shared" si="2"/>
        <v>0</v>
      </c>
      <c r="J12" s="43">
        <v>6</v>
      </c>
      <c r="K12" s="43">
        <f t="shared" si="4"/>
        <v>6</v>
      </c>
      <c r="L12" s="43">
        <v>17</v>
      </c>
      <c r="M12" s="43">
        <f t="shared" si="3"/>
        <v>23</v>
      </c>
      <c r="N12" s="43">
        <v>2</v>
      </c>
      <c r="O12" s="43">
        <f t="shared" si="5"/>
        <v>25</v>
      </c>
      <c r="P12" s="2">
        <v>25</v>
      </c>
    </row>
    <row r="13" spans="1:16" x14ac:dyDescent="0.25">
      <c r="A13" s="140" t="s">
        <v>13</v>
      </c>
      <c r="B13" s="140" t="s">
        <v>149</v>
      </c>
      <c r="C13" s="43"/>
      <c r="D13" s="43"/>
      <c r="E13" s="43">
        <f t="shared" si="0"/>
        <v>0</v>
      </c>
      <c r="F13" s="43"/>
      <c r="G13" s="43">
        <f t="shared" si="1"/>
        <v>0</v>
      </c>
      <c r="H13" s="43"/>
      <c r="I13" s="43">
        <f t="shared" si="2"/>
        <v>0</v>
      </c>
      <c r="J13" s="43"/>
      <c r="K13" s="43">
        <f t="shared" si="4"/>
        <v>0</v>
      </c>
      <c r="L13" s="43">
        <v>8</v>
      </c>
      <c r="M13" s="43">
        <f t="shared" si="3"/>
        <v>8</v>
      </c>
      <c r="N13" s="43">
        <v>2</v>
      </c>
      <c r="O13" s="43">
        <f t="shared" si="5"/>
        <v>10</v>
      </c>
      <c r="P13" s="2">
        <v>10</v>
      </c>
    </row>
    <row r="14" spans="1:16" x14ac:dyDescent="0.25">
      <c r="A14" s="140" t="s">
        <v>13</v>
      </c>
      <c r="B14" s="140" t="s">
        <v>153</v>
      </c>
      <c r="C14" s="43"/>
      <c r="D14" s="43"/>
      <c r="E14" s="43">
        <f t="shared" si="0"/>
        <v>0</v>
      </c>
      <c r="F14" s="43"/>
      <c r="G14" s="43">
        <f t="shared" si="1"/>
        <v>0</v>
      </c>
      <c r="H14" s="43"/>
      <c r="I14" s="43">
        <f t="shared" si="2"/>
        <v>0</v>
      </c>
      <c r="J14" s="43"/>
      <c r="K14" s="43">
        <f t="shared" si="4"/>
        <v>0</v>
      </c>
      <c r="L14" s="43">
        <v>3</v>
      </c>
      <c r="M14" s="43">
        <f t="shared" si="3"/>
        <v>3</v>
      </c>
      <c r="N14" s="43">
        <v>7</v>
      </c>
      <c r="O14" s="43">
        <f t="shared" si="5"/>
        <v>10</v>
      </c>
      <c r="P14" s="2">
        <v>10</v>
      </c>
    </row>
    <row r="15" spans="1:16" x14ac:dyDescent="0.25">
      <c r="A15" s="140" t="s">
        <v>13</v>
      </c>
      <c r="B15" s="140" t="s">
        <v>241</v>
      </c>
      <c r="C15" s="43"/>
      <c r="D15" s="43">
        <v>1</v>
      </c>
      <c r="E15" s="43">
        <f t="shared" si="0"/>
        <v>1</v>
      </c>
      <c r="F15" s="43"/>
      <c r="G15" s="43">
        <f t="shared" si="1"/>
        <v>1</v>
      </c>
      <c r="H15" s="43"/>
      <c r="I15" s="43">
        <f t="shared" si="2"/>
        <v>1</v>
      </c>
      <c r="J15" s="43"/>
      <c r="K15" s="43">
        <f t="shared" si="4"/>
        <v>1</v>
      </c>
      <c r="L15" s="43">
        <v>8</v>
      </c>
      <c r="M15" s="43">
        <f t="shared" si="3"/>
        <v>9</v>
      </c>
      <c r="N15" s="43">
        <v>4</v>
      </c>
      <c r="O15" s="43">
        <f t="shared" si="5"/>
        <v>13</v>
      </c>
      <c r="P15" s="2">
        <v>13</v>
      </c>
    </row>
    <row r="16" spans="1:16" x14ac:dyDescent="0.25">
      <c r="A16" s="140" t="s">
        <v>24</v>
      </c>
      <c r="B16" s="140" t="s">
        <v>23</v>
      </c>
      <c r="C16" s="43"/>
      <c r="D16" s="43"/>
      <c r="E16" s="43">
        <f t="shared" si="0"/>
        <v>0</v>
      </c>
      <c r="F16" s="43">
        <v>1</v>
      </c>
      <c r="G16" s="43">
        <f t="shared" si="1"/>
        <v>1</v>
      </c>
      <c r="H16" s="43">
        <v>3</v>
      </c>
      <c r="I16" s="43">
        <f t="shared" si="2"/>
        <v>4</v>
      </c>
      <c r="J16" s="43">
        <v>23</v>
      </c>
      <c r="K16" s="43">
        <f t="shared" si="4"/>
        <v>27</v>
      </c>
      <c r="L16" s="43">
        <v>26</v>
      </c>
      <c r="M16" s="43">
        <f t="shared" si="3"/>
        <v>53</v>
      </c>
      <c r="N16" s="43">
        <v>13</v>
      </c>
      <c r="O16" s="43">
        <f t="shared" si="5"/>
        <v>66</v>
      </c>
      <c r="P16" s="2">
        <v>66</v>
      </c>
    </row>
    <row r="17" spans="1:16" x14ac:dyDescent="0.25">
      <c r="A17" s="140" t="s">
        <v>24</v>
      </c>
      <c r="B17" s="140" t="s">
        <v>245</v>
      </c>
      <c r="C17" s="43"/>
      <c r="D17" s="43"/>
      <c r="E17" s="43">
        <f t="shared" si="0"/>
        <v>0</v>
      </c>
      <c r="F17" s="43"/>
      <c r="G17" s="43">
        <f t="shared" si="1"/>
        <v>0</v>
      </c>
      <c r="H17" s="43"/>
      <c r="I17" s="43">
        <f t="shared" si="2"/>
        <v>0</v>
      </c>
      <c r="J17" s="43">
        <v>1</v>
      </c>
      <c r="K17" s="43">
        <f t="shared" si="4"/>
        <v>1</v>
      </c>
      <c r="L17" s="43"/>
      <c r="M17" s="43">
        <f t="shared" si="3"/>
        <v>1</v>
      </c>
      <c r="N17" s="43"/>
      <c r="O17" s="43">
        <f t="shared" si="5"/>
        <v>1</v>
      </c>
      <c r="P17" s="2">
        <v>1</v>
      </c>
    </row>
    <row r="18" spans="1:16" x14ac:dyDescent="0.25">
      <c r="A18" s="140" t="s">
        <v>24</v>
      </c>
      <c r="B18" s="140" t="s">
        <v>246</v>
      </c>
      <c r="C18" s="43"/>
      <c r="D18" s="43"/>
      <c r="E18" s="43">
        <f t="shared" si="0"/>
        <v>0</v>
      </c>
      <c r="F18" s="43"/>
      <c r="G18" s="43">
        <f t="shared" si="1"/>
        <v>0</v>
      </c>
      <c r="H18" s="43"/>
      <c r="I18" s="43">
        <f t="shared" si="2"/>
        <v>0</v>
      </c>
      <c r="J18" s="43">
        <v>1</v>
      </c>
      <c r="K18" s="43">
        <f t="shared" si="4"/>
        <v>1</v>
      </c>
      <c r="L18" s="43"/>
      <c r="M18" s="43">
        <f t="shared" si="3"/>
        <v>1</v>
      </c>
      <c r="N18" s="43"/>
      <c r="O18" s="43">
        <f t="shared" si="5"/>
        <v>1</v>
      </c>
      <c r="P18" s="2">
        <v>1</v>
      </c>
    </row>
    <row r="19" spans="1:16" x14ac:dyDescent="0.25">
      <c r="A19" s="140" t="s">
        <v>24</v>
      </c>
      <c r="B19" s="140" t="s">
        <v>228</v>
      </c>
      <c r="C19" s="43"/>
      <c r="D19" s="43"/>
      <c r="E19" s="43">
        <f t="shared" si="0"/>
        <v>0</v>
      </c>
      <c r="F19" s="43"/>
      <c r="G19" s="43">
        <f t="shared" si="1"/>
        <v>0</v>
      </c>
      <c r="H19" s="43"/>
      <c r="I19" s="43">
        <f t="shared" si="2"/>
        <v>0</v>
      </c>
      <c r="J19" s="43"/>
      <c r="K19" s="43">
        <f t="shared" si="4"/>
        <v>0</v>
      </c>
      <c r="L19" s="43">
        <v>1</v>
      </c>
      <c r="M19" s="43">
        <f t="shared" si="3"/>
        <v>1</v>
      </c>
      <c r="N19" s="43"/>
      <c r="O19" s="43">
        <f t="shared" si="5"/>
        <v>1</v>
      </c>
      <c r="P19" s="2">
        <v>1</v>
      </c>
    </row>
    <row r="20" spans="1:16" x14ac:dyDescent="0.25">
      <c r="A20" s="140" t="s">
        <v>24</v>
      </c>
      <c r="B20" s="140" t="s">
        <v>306</v>
      </c>
      <c r="C20" s="43"/>
      <c r="D20" s="43"/>
      <c r="E20" s="43">
        <f t="shared" si="0"/>
        <v>0</v>
      </c>
      <c r="F20" s="43"/>
      <c r="G20" s="43">
        <f t="shared" si="1"/>
        <v>0</v>
      </c>
      <c r="H20" s="43"/>
      <c r="I20" s="43">
        <f t="shared" si="2"/>
        <v>0</v>
      </c>
      <c r="J20" s="43"/>
      <c r="K20" s="43">
        <f t="shared" si="4"/>
        <v>0</v>
      </c>
      <c r="L20" s="43"/>
      <c r="M20" s="43">
        <f t="shared" si="3"/>
        <v>0</v>
      </c>
      <c r="N20" s="43">
        <v>1</v>
      </c>
      <c r="O20" s="43">
        <f t="shared" si="5"/>
        <v>1</v>
      </c>
      <c r="P20" s="2">
        <v>1</v>
      </c>
    </row>
    <row r="21" spans="1:16" x14ac:dyDescent="0.25">
      <c r="A21" s="140" t="s">
        <v>24</v>
      </c>
      <c r="B21" s="140" t="s">
        <v>24</v>
      </c>
      <c r="C21" s="43"/>
      <c r="D21" s="43"/>
      <c r="E21" s="43">
        <f t="shared" si="0"/>
        <v>0</v>
      </c>
      <c r="F21" s="43"/>
      <c r="G21" s="43">
        <f t="shared" si="1"/>
        <v>0</v>
      </c>
      <c r="H21" s="43">
        <v>1</v>
      </c>
      <c r="I21" s="43">
        <f t="shared" si="2"/>
        <v>1</v>
      </c>
      <c r="J21" s="43">
        <v>1</v>
      </c>
      <c r="K21" s="43">
        <f t="shared" si="4"/>
        <v>2</v>
      </c>
      <c r="L21" s="43">
        <v>1</v>
      </c>
      <c r="M21" s="43">
        <f t="shared" si="3"/>
        <v>3</v>
      </c>
      <c r="N21" s="43">
        <v>2</v>
      </c>
      <c r="O21" s="43">
        <f t="shared" si="5"/>
        <v>5</v>
      </c>
      <c r="P21" s="2">
        <v>5</v>
      </c>
    </row>
    <row r="22" spans="1:16" x14ac:dyDescent="0.25">
      <c r="A22" s="140" t="s">
        <v>24</v>
      </c>
      <c r="B22" s="140" t="s">
        <v>209</v>
      </c>
      <c r="C22" s="43"/>
      <c r="D22" s="43"/>
      <c r="E22" s="43">
        <f t="shared" si="0"/>
        <v>0</v>
      </c>
      <c r="F22" s="43"/>
      <c r="G22" s="43">
        <f t="shared" si="1"/>
        <v>0</v>
      </c>
      <c r="H22" s="43"/>
      <c r="I22" s="43">
        <f t="shared" si="2"/>
        <v>0</v>
      </c>
      <c r="J22" s="43"/>
      <c r="K22" s="43">
        <f t="shared" si="4"/>
        <v>0</v>
      </c>
      <c r="L22" s="43">
        <v>1</v>
      </c>
      <c r="M22" s="43">
        <f t="shared" si="3"/>
        <v>1</v>
      </c>
      <c r="N22" s="43"/>
      <c r="O22" s="43">
        <f t="shared" si="5"/>
        <v>1</v>
      </c>
      <c r="P22" s="2">
        <v>1</v>
      </c>
    </row>
    <row r="23" spans="1:16" x14ac:dyDescent="0.25">
      <c r="A23" s="140" t="s">
        <v>24</v>
      </c>
      <c r="B23" s="140" t="s">
        <v>38</v>
      </c>
      <c r="C23" s="43"/>
      <c r="D23" s="43"/>
      <c r="E23" s="43">
        <f t="shared" si="0"/>
        <v>0</v>
      </c>
      <c r="F23" s="43"/>
      <c r="G23" s="43">
        <f t="shared" si="1"/>
        <v>0</v>
      </c>
      <c r="H23" s="43">
        <v>51</v>
      </c>
      <c r="I23" s="43">
        <f t="shared" si="2"/>
        <v>51</v>
      </c>
      <c r="J23" s="43">
        <v>14</v>
      </c>
      <c r="K23" s="43">
        <f t="shared" si="4"/>
        <v>65</v>
      </c>
      <c r="L23" s="43"/>
      <c r="M23" s="43">
        <f t="shared" si="3"/>
        <v>65</v>
      </c>
      <c r="N23" s="43"/>
      <c r="O23" s="43">
        <f t="shared" si="5"/>
        <v>65</v>
      </c>
      <c r="P23" s="2">
        <v>65</v>
      </c>
    </row>
    <row r="24" spans="1:16" x14ac:dyDescent="0.25">
      <c r="A24" s="140" t="s">
        <v>24</v>
      </c>
      <c r="B24" s="140" t="s">
        <v>36</v>
      </c>
      <c r="C24" s="43"/>
      <c r="D24" s="43"/>
      <c r="E24" s="43">
        <f t="shared" si="0"/>
        <v>0</v>
      </c>
      <c r="F24" s="43"/>
      <c r="G24" s="43">
        <f t="shared" si="1"/>
        <v>0</v>
      </c>
      <c r="H24" s="43">
        <v>3</v>
      </c>
      <c r="I24" s="43">
        <f t="shared" si="2"/>
        <v>3</v>
      </c>
      <c r="J24" s="43">
        <v>15</v>
      </c>
      <c r="K24" s="43">
        <f t="shared" si="4"/>
        <v>18</v>
      </c>
      <c r="L24" s="43">
        <v>3</v>
      </c>
      <c r="M24" s="43">
        <f t="shared" si="3"/>
        <v>21</v>
      </c>
      <c r="N24" s="43"/>
      <c r="O24" s="43">
        <f t="shared" si="5"/>
        <v>21</v>
      </c>
      <c r="P24" s="2">
        <v>21</v>
      </c>
    </row>
    <row r="25" spans="1:16" x14ac:dyDescent="0.25">
      <c r="A25" s="140" t="s">
        <v>48</v>
      </c>
      <c r="B25" s="140" t="s">
        <v>48</v>
      </c>
      <c r="C25" s="43"/>
      <c r="D25" s="43"/>
      <c r="E25" s="43">
        <f t="shared" si="0"/>
        <v>0</v>
      </c>
      <c r="F25" s="43"/>
      <c r="G25" s="43">
        <f t="shared" si="1"/>
        <v>0</v>
      </c>
      <c r="H25" s="43"/>
      <c r="I25" s="43">
        <f t="shared" si="2"/>
        <v>0</v>
      </c>
      <c r="J25" s="43"/>
      <c r="K25" s="43">
        <f t="shared" si="4"/>
        <v>0</v>
      </c>
      <c r="L25" s="43">
        <v>2</v>
      </c>
      <c r="M25" s="43">
        <f t="shared" si="3"/>
        <v>2</v>
      </c>
      <c r="N25" s="43">
        <v>0</v>
      </c>
      <c r="O25" s="43">
        <f t="shared" si="5"/>
        <v>2</v>
      </c>
      <c r="P25" s="2">
        <v>2</v>
      </c>
    </row>
    <row r="26" spans="1:16" x14ac:dyDescent="0.25">
      <c r="A26" s="140" t="s">
        <v>49</v>
      </c>
      <c r="B26" s="140" t="s">
        <v>49</v>
      </c>
      <c r="C26" s="43"/>
      <c r="D26" s="43"/>
      <c r="E26" s="43">
        <f t="shared" si="0"/>
        <v>0</v>
      </c>
      <c r="F26" s="43"/>
      <c r="G26" s="43">
        <f t="shared" si="1"/>
        <v>0</v>
      </c>
      <c r="H26" s="43"/>
      <c r="I26" s="43">
        <f t="shared" si="2"/>
        <v>0</v>
      </c>
      <c r="J26" s="43"/>
      <c r="K26" s="43">
        <f t="shared" si="4"/>
        <v>0</v>
      </c>
      <c r="L26" s="43"/>
      <c r="M26" s="43">
        <f t="shared" si="3"/>
        <v>0</v>
      </c>
      <c r="N26" s="43">
        <v>2</v>
      </c>
      <c r="O26" s="43">
        <f t="shared" si="5"/>
        <v>2</v>
      </c>
      <c r="P26" s="2">
        <v>2</v>
      </c>
    </row>
    <row r="27" spans="1:16" x14ac:dyDescent="0.25">
      <c r="A27" s="140" t="s">
        <v>7</v>
      </c>
      <c r="B27" s="140" t="s">
        <v>126</v>
      </c>
      <c r="C27" s="43"/>
      <c r="D27" s="43"/>
      <c r="E27" s="43">
        <f t="shared" si="0"/>
        <v>0</v>
      </c>
      <c r="F27" s="43"/>
      <c r="G27" s="43">
        <f t="shared" si="1"/>
        <v>0</v>
      </c>
      <c r="H27" s="43"/>
      <c r="I27" s="43">
        <f t="shared" si="2"/>
        <v>0</v>
      </c>
      <c r="J27" s="43"/>
      <c r="K27" s="43">
        <f t="shared" si="4"/>
        <v>0</v>
      </c>
      <c r="L27" s="43">
        <v>1</v>
      </c>
      <c r="M27" s="43">
        <f t="shared" si="3"/>
        <v>1</v>
      </c>
      <c r="N27" s="43">
        <v>2</v>
      </c>
      <c r="O27" s="43">
        <f t="shared" si="5"/>
        <v>3</v>
      </c>
      <c r="P27" s="2">
        <v>3</v>
      </c>
    </row>
    <row r="28" spans="1:16" x14ac:dyDescent="0.25">
      <c r="A28" s="140" t="s">
        <v>7</v>
      </c>
      <c r="B28" s="140" t="s">
        <v>7</v>
      </c>
      <c r="C28" s="43">
        <v>2</v>
      </c>
      <c r="D28" s="43"/>
      <c r="E28" s="43">
        <f t="shared" si="0"/>
        <v>2</v>
      </c>
      <c r="F28" s="43"/>
      <c r="G28" s="43">
        <f t="shared" si="1"/>
        <v>2</v>
      </c>
      <c r="H28" s="43"/>
      <c r="I28" s="43">
        <f t="shared" si="2"/>
        <v>2</v>
      </c>
      <c r="J28" s="43"/>
      <c r="K28" s="43">
        <f t="shared" si="4"/>
        <v>2</v>
      </c>
      <c r="L28" s="43">
        <v>20</v>
      </c>
      <c r="M28" s="43">
        <f t="shared" si="3"/>
        <v>22</v>
      </c>
      <c r="N28" s="43">
        <v>16</v>
      </c>
      <c r="O28" s="43">
        <f t="shared" si="5"/>
        <v>38</v>
      </c>
      <c r="P28" s="2">
        <v>38</v>
      </c>
    </row>
    <row r="29" spans="1:16" x14ac:dyDescent="0.25">
      <c r="A29" s="140" t="s">
        <v>9</v>
      </c>
      <c r="B29" s="140" t="s">
        <v>9</v>
      </c>
      <c r="C29" s="43">
        <v>2</v>
      </c>
      <c r="D29" s="43">
        <v>3</v>
      </c>
      <c r="E29" s="43">
        <f t="shared" si="0"/>
        <v>5</v>
      </c>
      <c r="F29" s="43">
        <v>2</v>
      </c>
      <c r="G29" s="43">
        <f t="shared" si="1"/>
        <v>7</v>
      </c>
      <c r="H29" s="43">
        <v>17</v>
      </c>
      <c r="I29" s="43">
        <f t="shared" si="2"/>
        <v>24</v>
      </c>
      <c r="J29" s="43">
        <v>132</v>
      </c>
      <c r="K29" s="43">
        <f t="shared" si="4"/>
        <v>156</v>
      </c>
      <c r="L29" s="43">
        <v>439</v>
      </c>
      <c r="M29" s="43">
        <f t="shared" si="3"/>
        <v>595</v>
      </c>
      <c r="N29" s="43">
        <v>251</v>
      </c>
      <c r="O29" s="43">
        <f t="shared" si="5"/>
        <v>846</v>
      </c>
      <c r="P29" s="2">
        <v>846</v>
      </c>
    </row>
    <row r="30" spans="1:16" x14ac:dyDescent="0.25">
      <c r="A30" s="140" t="s">
        <v>9</v>
      </c>
      <c r="B30" s="140" t="s">
        <v>17</v>
      </c>
      <c r="C30" s="43"/>
      <c r="D30" s="43"/>
      <c r="E30" s="43">
        <f t="shared" si="0"/>
        <v>0</v>
      </c>
      <c r="F30" s="43">
        <v>2</v>
      </c>
      <c r="G30" s="43">
        <f t="shared" si="1"/>
        <v>2</v>
      </c>
      <c r="H30" s="43">
        <v>1</v>
      </c>
      <c r="I30" s="43">
        <f t="shared" si="2"/>
        <v>3</v>
      </c>
      <c r="J30" s="43"/>
      <c r="K30" s="43">
        <f t="shared" si="4"/>
        <v>3</v>
      </c>
      <c r="L30" s="43">
        <v>12</v>
      </c>
      <c r="M30" s="43">
        <f t="shared" si="3"/>
        <v>15</v>
      </c>
      <c r="N30" s="43">
        <v>13</v>
      </c>
      <c r="O30" s="43">
        <f t="shared" si="5"/>
        <v>28</v>
      </c>
      <c r="P30" s="2">
        <v>28</v>
      </c>
    </row>
    <row r="31" spans="1:16" x14ac:dyDescent="0.25">
      <c r="A31" s="140" t="s">
        <v>9</v>
      </c>
      <c r="B31" s="140" t="s">
        <v>161</v>
      </c>
      <c r="C31" s="43"/>
      <c r="D31" s="43"/>
      <c r="E31" s="43">
        <f t="shared" si="0"/>
        <v>0</v>
      </c>
      <c r="F31" s="43"/>
      <c r="G31" s="43">
        <f t="shared" si="1"/>
        <v>0</v>
      </c>
      <c r="H31" s="43"/>
      <c r="I31" s="43">
        <f t="shared" si="2"/>
        <v>0</v>
      </c>
      <c r="J31" s="43">
        <v>1</v>
      </c>
      <c r="K31" s="43">
        <f t="shared" si="4"/>
        <v>1</v>
      </c>
      <c r="L31" s="43">
        <v>5</v>
      </c>
      <c r="M31" s="43">
        <f t="shared" si="3"/>
        <v>6</v>
      </c>
      <c r="N31" s="43">
        <v>1</v>
      </c>
      <c r="O31" s="43">
        <f t="shared" si="5"/>
        <v>7</v>
      </c>
      <c r="P31" s="2">
        <v>7</v>
      </c>
    </row>
    <row r="32" spans="1:16" x14ac:dyDescent="0.25">
      <c r="A32" s="140" t="s">
        <v>9</v>
      </c>
      <c r="B32" s="140" t="s">
        <v>156</v>
      </c>
      <c r="C32" s="43"/>
      <c r="D32" s="43"/>
      <c r="E32" s="43">
        <f t="shared" si="0"/>
        <v>0</v>
      </c>
      <c r="F32" s="43"/>
      <c r="G32" s="43">
        <f t="shared" si="1"/>
        <v>0</v>
      </c>
      <c r="H32" s="43"/>
      <c r="I32" s="43">
        <f t="shared" si="2"/>
        <v>0</v>
      </c>
      <c r="J32" s="43">
        <v>1</v>
      </c>
      <c r="K32" s="43">
        <f t="shared" si="4"/>
        <v>1</v>
      </c>
      <c r="L32" s="43">
        <v>4</v>
      </c>
      <c r="M32" s="43">
        <f t="shared" si="3"/>
        <v>5</v>
      </c>
      <c r="N32" s="43">
        <v>18</v>
      </c>
      <c r="O32" s="43">
        <f t="shared" si="5"/>
        <v>23</v>
      </c>
      <c r="P32" s="2">
        <v>23</v>
      </c>
    </row>
    <row r="33" spans="1:16" x14ac:dyDescent="0.25">
      <c r="A33" s="140" t="s">
        <v>15</v>
      </c>
      <c r="B33" s="140" t="s">
        <v>119</v>
      </c>
      <c r="C33" s="43"/>
      <c r="D33" s="43"/>
      <c r="E33" s="43">
        <f t="shared" si="0"/>
        <v>0</v>
      </c>
      <c r="F33" s="43"/>
      <c r="G33" s="43">
        <f t="shared" si="1"/>
        <v>0</v>
      </c>
      <c r="H33" s="43"/>
      <c r="I33" s="43">
        <f t="shared" si="2"/>
        <v>0</v>
      </c>
      <c r="J33" s="43"/>
      <c r="K33" s="43">
        <f t="shared" si="4"/>
        <v>0</v>
      </c>
      <c r="L33" s="43">
        <v>17</v>
      </c>
      <c r="M33" s="43">
        <f t="shared" si="3"/>
        <v>17</v>
      </c>
      <c r="N33" s="43">
        <v>2</v>
      </c>
      <c r="O33" s="43">
        <f t="shared" si="5"/>
        <v>19</v>
      </c>
      <c r="P33" s="2">
        <v>19</v>
      </c>
    </row>
    <row r="34" spans="1:16" x14ac:dyDescent="0.25">
      <c r="A34" s="140" t="s">
        <v>15</v>
      </c>
      <c r="B34" s="140" t="s">
        <v>70</v>
      </c>
      <c r="C34" s="43"/>
      <c r="D34" s="43">
        <v>1</v>
      </c>
      <c r="E34" s="43">
        <f t="shared" ref="E34:E65" si="6">SUM(C34:D34)</f>
        <v>1</v>
      </c>
      <c r="F34" s="43"/>
      <c r="G34" s="43">
        <f t="shared" ref="G34:G65" si="7">SUM(E34:F34)</f>
        <v>1</v>
      </c>
      <c r="H34" s="43">
        <v>41</v>
      </c>
      <c r="I34" s="43">
        <f t="shared" ref="I34:I65" si="8">SUM(G34:H34)</f>
        <v>42</v>
      </c>
      <c r="J34" s="43">
        <v>2</v>
      </c>
      <c r="K34" s="43">
        <f t="shared" si="4"/>
        <v>44</v>
      </c>
      <c r="L34" s="43"/>
      <c r="M34" s="43">
        <f t="shared" ref="M34:M65" si="9">L34+K34</f>
        <v>44</v>
      </c>
      <c r="N34" s="43">
        <v>2</v>
      </c>
      <c r="O34" s="43">
        <f t="shared" si="5"/>
        <v>46</v>
      </c>
      <c r="P34" s="2">
        <v>46</v>
      </c>
    </row>
    <row r="35" spans="1:16" x14ac:dyDescent="0.25">
      <c r="A35" s="140" t="s">
        <v>15</v>
      </c>
      <c r="B35" s="140" t="s">
        <v>307</v>
      </c>
      <c r="C35" s="43"/>
      <c r="D35" s="43"/>
      <c r="E35" s="43">
        <f t="shared" si="6"/>
        <v>0</v>
      </c>
      <c r="F35" s="43"/>
      <c r="G35" s="43">
        <f t="shared" si="7"/>
        <v>0</v>
      </c>
      <c r="H35" s="43"/>
      <c r="I35" s="43">
        <f t="shared" si="8"/>
        <v>0</v>
      </c>
      <c r="J35" s="43"/>
      <c r="K35" s="43">
        <f t="shared" si="4"/>
        <v>0</v>
      </c>
      <c r="L35" s="43"/>
      <c r="M35" s="43">
        <f t="shared" si="9"/>
        <v>0</v>
      </c>
      <c r="N35" s="43">
        <v>6</v>
      </c>
      <c r="O35" s="43">
        <f t="shared" si="5"/>
        <v>6</v>
      </c>
      <c r="P35" s="2">
        <v>6</v>
      </c>
    </row>
    <row r="36" spans="1:16" x14ac:dyDescent="0.25">
      <c r="A36" s="140" t="s">
        <v>11</v>
      </c>
      <c r="B36" s="140" t="s">
        <v>74</v>
      </c>
      <c r="C36" s="43"/>
      <c r="D36" s="43"/>
      <c r="E36" s="43">
        <f t="shared" si="6"/>
        <v>0</v>
      </c>
      <c r="F36" s="43"/>
      <c r="G36" s="43">
        <f t="shared" si="7"/>
        <v>0</v>
      </c>
      <c r="H36" s="43"/>
      <c r="I36" s="43">
        <f t="shared" si="8"/>
        <v>0</v>
      </c>
      <c r="J36" s="43">
        <v>1</v>
      </c>
      <c r="K36" s="43">
        <f t="shared" si="4"/>
        <v>1</v>
      </c>
      <c r="L36" s="43"/>
      <c r="M36" s="43">
        <f t="shared" si="9"/>
        <v>1</v>
      </c>
      <c r="N36" s="43">
        <v>0</v>
      </c>
      <c r="O36" s="43">
        <f t="shared" si="5"/>
        <v>1</v>
      </c>
      <c r="P36" s="2">
        <v>1</v>
      </c>
    </row>
    <row r="37" spans="1:16" x14ac:dyDescent="0.25">
      <c r="A37" s="140" t="s">
        <v>11</v>
      </c>
      <c r="B37" s="140" t="s">
        <v>154</v>
      </c>
      <c r="C37" s="43"/>
      <c r="D37" s="43"/>
      <c r="E37" s="43">
        <f t="shared" si="6"/>
        <v>0</v>
      </c>
      <c r="F37" s="43"/>
      <c r="G37" s="43">
        <f t="shared" si="7"/>
        <v>0</v>
      </c>
      <c r="H37" s="43"/>
      <c r="I37" s="43">
        <f t="shared" si="8"/>
        <v>0</v>
      </c>
      <c r="J37" s="43"/>
      <c r="K37" s="43">
        <f t="shared" si="4"/>
        <v>0</v>
      </c>
      <c r="L37" s="43">
        <v>9</v>
      </c>
      <c r="M37" s="43">
        <f t="shared" si="9"/>
        <v>9</v>
      </c>
      <c r="N37" s="43">
        <v>6</v>
      </c>
      <c r="O37" s="43">
        <f t="shared" si="5"/>
        <v>15</v>
      </c>
      <c r="P37" s="2">
        <v>15</v>
      </c>
    </row>
    <row r="38" spans="1:16" x14ac:dyDescent="0.25">
      <c r="A38" s="140" t="s">
        <v>11</v>
      </c>
      <c r="B38" s="140" t="s">
        <v>11</v>
      </c>
      <c r="C38" s="43">
        <v>1</v>
      </c>
      <c r="D38" s="43"/>
      <c r="E38" s="43">
        <f t="shared" si="6"/>
        <v>1</v>
      </c>
      <c r="F38" s="43"/>
      <c r="G38" s="43">
        <f t="shared" si="7"/>
        <v>1</v>
      </c>
      <c r="H38" s="43"/>
      <c r="I38" s="43">
        <f t="shared" si="8"/>
        <v>1</v>
      </c>
      <c r="J38" s="43">
        <v>1</v>
      </c>
      <c r="K38" s="43">
        <f t="shared" si="4"/>
        <v>2</v>
      </c>
      <c r="L38" s="43">
        <v>4</v>
      </c>
      <c r="M38" s="43">
        <f t="shared" si="9"/>
        <v>6</v>
      </c>
      <c r="N38" s="43">
        <v>3</v>
      </c>
      <c r="O38" s="43">
        <f t="shared" si="5"/>
        <v>9</v>
      </c>
      <c r="P38" s="2">
        <v>9</v>
      </c>
    </row>
    <row r="39" spans="1:16" x14ac:dyDescent="0.25">
      <c r="A39" s="140" t="s">
        <v>11</v>
      </c>
      <c r="B39" s="140" t="s">
        <v>145</v>
      </c>
      <c r="C39" s="43"/>
      <c r="D39" s="43"/>
      <c r="E39" s="43">
        <f t="shared" si="6"/>
        <v>0</v>
      </c>
      <c r="F39" s="43"/>
      <c r="G39" s="43">
        <f t="shared" si="7"/>
        <v>0</v>
      </c>
      <c r="H39" s="43"/>
      <c r="I39" s="43">
        <f t="shared" si="8"/>
        <v>0</v>
      </c>
      <c r="J39" s="43"/>
      <c r="K39" s="43">
        <f t="shared" si="4"/>
        <v>0</v>
      </c>
      <c r="L39" s="43">
        <v>7</v>
      </c>
      <c r="M39" s="43">
        <f t="shared" si="9"/>
        <v>7</v>
      </c>
      <c r="N39" s="43">
        <v>15</v>
      </c>
      <c r="O39" s="43">
        <f t="shared" si="5"/>
        <v>22</v>
      </c>
      <c r="P39" s="2">
        <v>22</v>
      </c>
    </row>
    <row r="40" spans="1:16" x14ac:dyDescent="0.25">
      <c r="A40" s="140" t="s">
        <v>12</v>
      </c>
      <c r="B40" s="140" t="s">
        <v>84</v>
      </c>
      <c r="C40" s="43"/>
      <c r="D40" s="43"/>
      <c r="E40" s="43">
        <f t="shared" si="6"/>
        <v>0</v>
      </c>
      <c r="F40" s="43"/>
      <c r="G40" s="43">
        <f t="shared" si="7"/>
        <v>0</v>
      </c>
      <c r="H40" s="43"/>
      <c r="I40" s="43">
        <f t="shared" si="8"/>
        <v>0</v>
      </c>
      <c r="J40" s="43">
        <v>1</v>
      </c>
      <c r="K40" s="43">
        <f t="shared" si="4"/>
        <v>1</v>
      </c>
      <c r="L40" s="43"/>
      <c r="M40" s="43">
        <f t="shared" si="9"/>
        <v>1</v>
      </c>
      <c r="N40" s="43"/>
      <c r="O40" s="43">
        <f t="shared" si="5"/>
        <v>1</v>
      </c>
      <c r="P40" s="2">
        <v>1</v>
      </c>
    </row>
    <row r="41" spans="1:16" x14ac:dyDescent="0.25">
      <c r="A41" s="140" t="s">
        <v>12</v>
      </c>
      <c r="B41" s="140" t="s">
        <v>247</v>
      </c>
      <c r="C41" s="43"/>
      <c r="D41" s="43"/>
      <c r="E41" s="43">
        <f t="shared" si="6"/>
        <v>0</v>
      </c>
      <c r="F41" s="43"/>
      <c r="G41" s="43">
        <f t="shared" si="7"/>
        <v>0</v>
      </c>
      <c r="H41" s="43"/>
      <c r="I41" s="43">
        <f t="shared" si="8"/>
        <v>0</v>
      </c>
      <c r="J41" s="43"/>
      <c r="K41" s="43">
        <f t="shared" si="4"/>
        <v>0</v>
      </c>
      <c r="L41" s="43">
        <v>1</v>
      </c>
      <c r="M41" s="43">
        <f t="shared" si="9"/>
        <v>1</v>
      </c>
      <c r="N41" s="43"/>
      <c r="O41" s="43">
        <f t="shared" si="5"/>
        <v>1</v>
      </c>
      <c r="P41" s="2">
        <v>1</v>
      </c>
    </row>
    <row r="42" spans="1:16" x14ac:dyDescent="0.25">
      <c r="A42" s="140" t="s">
        <v>12</v>
      </c>
      <c r="B42" s="140" t="s">
        <v>162</v>
      </c>
      <c r="C42" s="43"/>
      <c r="D42" s="43"/>
      <c r="E42" s="43">
        <f t="shared" si="6"/>
        <v>0</v>
      </c>
      <c r="F42" s="43"/>
      <c r="G42" s="43">
        <f t="shared" si="7"/>
        <v>0</v>
      </c>
      <c r="H42" s="43"/>
      <c r="I42" s="43">
        <f t="shared" si="8"/>
        <v>0</v>
      </c>
      <c r="J42" s="43"/>
      <c r="K42" s="43">
        <f t="shared" si="4"/>
        <v>0</v>
      </c>
      <c r="L42" s="43">
        <v>1</v>
      </c>
      <c r="M42" s="43">
        <f t="shared" si="9"/>
        <v>1</v>
      </c>
      <c r="N42" s="43">
        <v>10</v>
      </c>
      <c r="O42" s="43">
        <f t="shared" si="5"/>
        <v>11</v>
      </c>
      <c r="P42" s="2">
        <v>11</v>
      </c>
    </row>
    <row r="43" spans="1:16" x14ac:dyDescent="0.25">
      <c r="A43" s="140" t="s">
        <v>12</v>
      </c>
      <c r="B43" s="140" t="s">
        <v>127</v>
      </c>
      <c r="C43" s="43"/>
      <c r="D43" s="43"/>
      <c r="E43" s="43">
        <f t="shared" si="6"/>
        <v>0</v>
      </c>
      <c r="F43" s="43"/>
      <c r="G43" s="43">
        <f t="shared" si="7"/>
        <v>0</v>
      </c>
      <c r="H43" s="43"/>
      <c r="I43" s="43">
        <f t="shared" si="8"/>
        <v>0</v>
      </c>
      <c r="J43" s="43"/>
      <c r="K43" s="43">
        <f t="shared" si="4"/>
        <v>0</v>
      </c>
      <c r="L43" s="43">
        <v>3</v>
      </c>
      <c r="M43" s="43">
        <f t="shared" si="9"/>
        <v>3</v>
      </c>
      <c r="N43" s="43"/>
      <c r="O43" s="43">
        <f t="shared" si="5"/>
        <v>3</v>
      </c>
      <c r="P43" s="2">
        <v>3</v>
      </c>
    </row>
    <row r="44" spans="1:16" x14ac:dyDescent="0.25">
      <c r="A44" s="140" t="s">
        <v>12</v>
      </c>
      <c r="B44" s="140" t="s">
        <v>12</v>
      </c>
      <c r="C44" s="43">
        <v>1</v>
      </c>
      <c r="D44" s="43"/>
      <c r="E44" s="43">
        <f t="shared" si="6"/>
        <v>1</v>
      </c>
      <c r="F44" s="43"/>
      <c r="G44" s="43">
        <f t="shared" si="7"/>
        <v>1</v>
      </c>
      <c r="H44" s="43"/>
      <c r="I44" s="43">
        <f t="shared" si="8"/>
        <v>1</v>
      </c>
      <c r="J44" s="43"/>
      <c r="K44" s="43">
        <f t="shared" si="4"/>
        <v>1</v>
      </c>
      <c r="L44" s="43">
        <v>18</v>
      </c>
      <c r="M44" s="43">
        <f t="shared" si="9"/>
        <v>19</v>
      </c>
      <c r="N44" s="43">
        <v>4</v>
      </c>
      <c r="O44" s="43">
        <f t="shared" si="5"/>
        <v>23</v>
      </c>
      <c r="P44" s="2">
        <v>23</v>
      </c>
    </row>
    <row r="45" spans="1:16" x14ac:dyDescent="0.25">
      <c r="A45" s="140" t="s">
        <v>8</v>
      </c>
      <c r="B45" s="140" t="s">
        <v>248</v>
      </c>
      <c r="C45" s="43"/>
      <c r="D45" s="43"/>
      <c r="E45" s="43">
        <f t="shared" si="6"/>
        <v>0</v>
      </c>
      <c r="F45" s="43"/>
      <c r="G45" s="43">
        <f t="shared" si="7"/>
        <v>0</v>
      </c>
      <c r="H45" s="43"/>
      <c r="I45" s="43">
        <f t="shared" si="8"/>
        <v>0</v>
      </c>
      <c r="J45" s="43"/>
      <c r="K45" s="43">
        <f t="shared" si="4"/>
        <v>0</v>
      </c>
      <c r="L45" s="43">
        <v>1</v>
      </c>
      <c r="M45" s="43">
        <f t="shared" si="9"/>
        <v>1</v>
      </c>
      <c r="N45" s="43">
        <v>3</v>
      </c>
      <c r="O45" s="43">
        <f t="shared" si="5"/>
        <v>4</v>
      </c>
      <c r="P45" s="2">
        <v>4</v>
      </c>
    </row>
    <row r="46" spans="1:16" x14ac:dyDescent="0.25">
      <c r="A46" s="140" t="s">
        <v>8</v>
      </c>
      <c r="B46" s="140" t="s">
        <v>83</v>
      </c>
      <c r="C46" s="43"/>
      <c r="D46" s="43"/>
      <c r="E46" s="43">
        <f t="shared" si="6"/>
        <v>0</v>
      </c>
      <c r="F46" s="43"/>
      <c r="G46" s="43">
        <f t="shared" si="7"/>
        <v>0</v>
      </c>
      <c r="H46" s="43"/>
      <c r="I46" s="43">
        <f t="shared" si="8"/>
        <v>0</v>
      </c>
      <c r="J46" s="43">
        <v>1</v>
      </c>
      <c r="K46" s="43">
        <f t="shared" si="4"/>
        <v>1</v>
      </c>
      <c r="L46" s="43">
        <v>2</v>
      </c>
      <c r="M46" s="43">
        <f t="shared" si="9"/>
        <v>3</v>
      </c>
      <c r="N46" s="43">
        <v>1</v>
      </c>
      <c r="O46" s="43">
        <f t="shared" si="5"/>
        <v>4</v>
      </c>
      <c r="P46" s="2">
        <v>4</v>
      </c>
    </row>
    <row r="47" spans="1:16" x14ac:dyDescent="0.25">
      <c r="A47" s="140" t="s">
        <v>8</v>
      </c>
      <c r="B47" s="140" t="s">
        <v>249</v>
      </c>
      <c r="C47" s="43"/>
      <c r="D47" s="43"/>
      <c r="E47" s="43">
        <f t="shared" si="6"/>
        <v>0</v>
      </c>
      <c r="F47" s="43"/>
      <c r="G47" s="43">
        <f t="shared" si="7"/>
        <v>0</v>
      </c>
      <c r="H47" s="43">
        <v>1</v>
      </c>
      <c r="I47" s="43">
        <f t="shared" si="8"/>
        <v>1</v>
      </c>
      <c r="J47" s="43">
        <v>1</v>
      </c>
      <c r="K47" s="43">
        <f t="shared" si="4"/>
        <v>2</v>
      </c>
      <c r="L47" s="43">
        <v>49</v>
      </c>
      <c r="M47" s="43">
        <f t="shared" si="9"/>
        <v>51</v>
      </c>
      <c r="N47" s="43">
        <v>15</v>
      </c>
      <c r="O47" s="43">
        <f t="shared" si="5"/>
        <v>66</v>
      </c>
      <c r="P47" s="2">
        <v>66</v>
      </c>
    </row>
    <row r="48" spans="1:16" x14ac:dyDescent="0.25">
      <c r="A48" s="140" t="s">
        <v>8</v>
      </c>
      <c r="B48" s="140" t="s">
        <v>250</v>
      </c>
      <c r="C48" s="43"/>
      <c r="D48" s="43"/>
      <c r="E48" s="43">
        <f t="shared" si="6"/>
        <v>0</v>
      </c>
      <c r="F48" s="43"/>
      <c r="G48" s="43">
        <f t="shared" si="7"/>
        <v>0</v>
      </c>
      <c r="H48" s="43"/>
      <c r="I48" s="43">
        <f t="shared" si="8"/>
        <v>0</v>
      </c>
      <c r="J48" s="43"/>
      <c r="K48" s="43">
        <f t="shared" si="4"/>
        <v>0</v>
      </c>
      <c r="L48" s="43">
        <v>2</v>
      </c>
      <c r="M48" s="43">
        <f t="shared" si="9"/>
        <v>2</v>
      </c>
      <c r="N48" s="43"/>
      <c r="O48" s="43">
        <f t="shared" si="5"/>
        <v>2</v>
      </c>
      <c r="P48" s="2">
        <v>2</v>
      </c>
    </row>
    <row r="49" spans="1:16" x14ac:dyDescent="0.25">
      <c r="A49" s="140" t="s">
        <v>8</v>
      </c>
      <c r="B49" s="140" t="s">
        <v>68</v>
      </c>
      <c r="C49" s="43"/>
      <c r="D49" s="43"/>
      <c r="E49" s="43">
        <f t="shared" si="6"/>
        <v>0</v>
      </c>
      <c r="F49" s="43"/>
      <c r="G49" s="43">
        <f t="shared" si="7"/>
        <v>0</v>
      </c>
      <c r="H49" s="43"/>
      <c r="I49" s="43">
        <f t="shared" si="8"/>
        <v>0</v>
      </c>
      <c r="J49" s="43">
        <v>3</v>
      </c>
      <c r="K49" s="43">
        <f t="shared" si="4"/>
        <v>3</v>
      </c>
      <c r="L49" s="43">
        <v>9</v>
      </c>
      <c r="M49" s="43">
        <f t="shared" si="9"/>
        <v>12</v>
      </c>
      <c r="N49" s="43">
        <v>25</v>
      </c>
      <c r="O49" s="43">
        <f t="shared" si="5"/>
        <v>37</v>
      </c>
      <c r="P49" s="2">
        <v>37</v>
      </c>
    </row>
    <row r="50" spans="1:16" x14ac:dyDescent="0.25">
      <c r="A50" s="140" t="s">
        <v>8</v>
      </c>
      <c r="B50" s="140" t="s">
        <v>125</v>
      </c>
      <c r="C50" s="43"/>
      <c r="D50" s="43"/>
      <c r="E50" s="43">
        <f t="shared" si="6"/>
        <v>0</v>
      </c>
      <c r="F50" s="43"/>
      <c r="G50" s="43">
        <f t="shared" si="7"/>
        <v>0</v>
      </c>
      <c r="H50" s="43"/>
      <c r="I50" s="43">
        <f t="shared" si="8"/>
        <v>0</v>
      </c>
      <c r="J50" s="43"/>
      <c r="K50" s="43">
        <f t="shared" si="4"/>
        <v>0</v>
      </c>
      <c r="L50" s="43">
        <v>2</v>
      </c>
      <c r="M50" s="43">
        <f t="shared" si="9"/>
        <v>2</v>
      </c>
      <c r="N50" s="43"/>
      <c r="O50" s="43">
        <f t="shared" si="5"/>
        <v>2</v>
      </c>
      <c r="P50" s="2">
        <v>2</v>
      </c>
    </row>
    <row r="51" spans="1:16" x14ac:dyDescent="0.25">
      <c r="A51" s="140" t="s">
        <v>8</v>
      </c>
      <c r="B51" s="140" t="s">
        <v>155</v>
      </c>
      <c r="C51" s="43"/>
      <c r="D51" s="43"/>
      <c r="E51" s="43">
        <f t="shared" si="6"/>
        <v>0</v>
      </c>
      <c r="F51" s="43"/>
      <c r="G51" s="43">
        <f t="shared" si="7"/>
        <v>0</v>
      </c>
      <c r="H51" s="43"/>
      <c r="I51" s="43">
        <f t="shared" si="8"/>
        <v>0</v>
      </c>
      <c r="J51" s="43"/>
      <c r="K51" s="43">
        <f t="shared" si="4"/>
        <v>0</v>
      </c>
      <c r="L51" s="43">
        <v>2</v>
      </c>
      <c r="M51" s="43">
        <f t="shared" si="9"/>
        <v>2</v>
      </c>
      <c r="N51" s="43"/>
      <c r="O51" s="43">
        <f t="shared" si="5"/>
        <v>2</v>
      </c>
      <c r="P51" s="2">
        <v>2</v>
      </c>
    </row>
    <row r="52" spans="1:16" x14ac:dyDescent="0.25">
      <c r="A52" s="140" t="s">
        <v>8</v>
      </c>
      <c r="B52" s="140" t="s">
        <v>305</v>
      </c>
      <c r="C52" s="43"/>
      <c r="D52" s="43"/>
      <c r="E52" s="43">
        <f t="shared" si="6"/>
        <v>0</v>
      </c>
      <c r="F52" s="43"/>
      <c r="G52" s="43">
        <f t="shared" si="7"/>
        <v>0</v>
      </c>
      <c r="H52" s="43"/>
      <c r="I52" s="43">
        <f t="shared" si="8"/>
        <v>0</v>
      </c>
      <c r="J52" s="43"/>
      <c r="K52" s="43">
        <f t="shared" si="4"/>
        <v>0</v>
      </c>
      <c r="L52" s="43"/>
      <c r="M52" s="43">
        <f t="shared" si="9"/>
        <v>0</v>
      </c>
      <c r="N52" s="43">
        <v>2</v>
      </c>
      <c r="O52" s="43">
        <f t="shared" si="5"/>
        <v>2</v>
      </c>
      <c r="P52" s="2">
        <v>2</v>
      </c>
    </row>
    <row r="53" spans="1:16" x14ac:dyDescent="0.25">
      <c r="A53" s="140" t="s">
        <v>8</v>
      </c>
      <c r="B53" s="140" t="s">
        <v>152</v>
      </c>
      <c r="C53" s="43"/>
      <c r="D53" s="43"/>
      <c r="E53" s="43">
        <f t="shared" si="6"/>
        <v>0</v>
      </c>
      <c r="F53" s="43"/>
      <c r="G53" s="43">
        <f t="shared" si="7"/>
        <v>0</v>
      </c>
      <c r="H53" s="43"/>
      <c r="I53" s="43">
        <f t="shared" si="8"/>
        <v>0</v>
      </c>
      <c r="J53" s="43"/>
      <c r="K53" s="43">
        <f t="shared" si="4"/>
        <v>0</v>
      </c>
      <c r="L53" s="43">
        <v>10</v>
      </c>
      <c r="M53" s="43">
        <f t="shared" si="9"/>
        <v>10</v>
      </c>
      <c r="N53" s="43"/>
      <c r="O53" s="43">
        <f t="shared" si="5"/>
        <v>10</v>
      </c>
      <c r="P53" s="2">
        <v>10</v>
      </c>
    </row>
    <row r="54" spans="1:16" x14ac:dyDescent="0.25">
      <c r="A54" s="140" t="s">
        <v>8</v>
      </c>
      <c r="B54" s="140" t="s">
        <v>144</v>
      </c>
      <c r="C54" s="43"/>
      <c r="D54" s="43"/>
      <c r="E54" s="43">
        <f t="shared" si="6"/>
        <v>0</v>
      </c>
      <c r="F54" s="43"/>
      <c r="G54" s="43">
        <f t="shared" si="7"/>
        <v>0</v>
      </c>
      <c r="H54" s="43"/>
      <c r="I54" s="43">
        <f t="shared" si="8"/>
        <v>0</v>
      </c>
      <c r="J54" s="43"/>
      <c r="K54" s="43">
        <f t="shared" si="4"/>
        <v>0</v>
      </c>
      <c r="L54" s="43">
        <v>3</v>
      </c>
      <c r="M54" s="43">
        <f t="shared" si="9"/>
        <v>3</v>
      </c>
      <c r="N54" s="43">
        <v>6</v>
      </c>
      <c r="O54" s="43">
        <f t="shared" si="5"/>
        <v>9</v>
      </c>
      <c r="P54" s="2">
        <v>9</v>
      </c>
    </row>
    <row r="55" spans="1:16" x14ac:dyDescent="0.25">
      <c r="A55" s="140" t="s">
        <v>8</v>
      </c>
      <c r="B55" s="140" t="s">
        <v>253</v>
      </c>
      <c r="C55" s="43"/>
      <c r="D55" s="43"/>
      <c r="E55" s="43">
        <f t="shared" si="6"/>
        <v>0</v>
      </c>
      <c r="F55" s="43"/>
      <c r="G55" s="43">
        <f t="shared" si="7"/>
        <v>0</v>
      </c>
      <c r="H55" s="43"/>
      <c r="I55" s="43">
        <f t="shared" si="8"/>
        <v>0</v>
      </c>
      <c r="J55" s="43"/>
      <c r="K55" s="43">
        <f t="shared" si="4"/>
        <v>0</v>
      </c>
      <c r="L55" s="43"/>
      <c r="M55" s="43">
        <f t="shared" si="9"/>
        <v>0</v>
      </c>
      <c r="N55" s="43">
        <v>1</v>
      </c>
      <c r="O55" s="43">
        <f t="shared" si="5"/>
        <v>1</v>
      </c>
      <c r="P55" s="2">
        <v>1</v>
      </c>
    </row>
    <row r="56" spans="1:16" x14ac:dyDescent="0.25">
      <c r="A56" s="140" t="s">
        <v>8</v>
      </c>
      <c r="B56" s="140" t="s">
        <v>222</v>
      </c>
      <c r="C56" s="43"/>
      <c r="D56" s="43"/>
      <c r="E56" s="43">
        <f t="shared" si="6"/>
        <v>0</v>
      </c>
      <c r="F56" s="43"/>
      <c r="G56" s="43">
        <f t="shared" si="7"/>
        <v>0</v>
      </c>
      <c r="H56" s="43"/>
      <c r="I56" s="43">
        <f t="shared" si="8"/>
        <v>0</v>
      </c>
      <c r="J56" s="43"/>
      <c r="K56" s="43">
        <f t="shared" si="4"/>
        <v>0</v>
      </c>
      <c r="L56" s="43">
        <v>1</v>
      </c>
      <c r="M56" s="43">
        <f t="shared" si="9"/>
        <v>1</v>
      </c>
      <c r="N56" s="43">
        <v>3</v>
      </c>
      <c r="O56" s="43">
        <f t="shared" si="5"/>
        <v>4</v>
      </c>
      <c r="P56" s="2">
        <v>4</v>
      </c>
    </row>
    <row r="57" spans="1:16" x14ac:dyDescent="0.25">
      <c r="A57" s="140" t="s">
        <v>8</v>
      </c>
      <c r="B57" s="140" t="s">
        <v>41</v>
      </c>
      <c r="C57" s="43"/>
      <c r="D57" s="43"/>
      <c r="E57" s="43">
        <f t="shared" si="6"/>
        <v>0</v>
      </c>
      <c r="F57" s="43"/>
      <c r="G57" s="43">
        <f t="shared" si="7"/>
        <v>0</v>
      </c>
      <c r="H57" s="43">
        <v>1</v>
      </c>
      <c r="I57" s="43">
        <f t="shared" si="8"/>
        <v>1</v>
      </c>
      <c r="J57" s="43">
        <v>3</v>
      </c>
      <c r="K57" s="43">
        <f t="shared" si="4"/>
        <v>4</v>
      </c>
      <c r="L57" s="43">
        <v>18</v>
      </c>
      <c r="M57" s="43">
        <f t="shared" si="9"/>
        <v>22</v>
      </c>
      <c r="N57" s="43">
        <v>56</v>
      </c>
      <c r="O57" s="43">
        <f t="shared" si="5"/>
        <v>78</v>
      </c>
      <c r="P57" s="2">
        <v>78</v>
      </c>
    </row>
    <row r="58" spans="1:16" x14ac:dyDescent="0.25">
      <c r="A58" s="140" t="s">
        <v>8</v>
      </c>
      <c r="B58" s="140" t="s">
        <v>8</v>
      </c>
      <c r="C58" s="43">
        <v>2</v>
      </c>
      <c r="D58" s="43">
        <v>4</v>
      </c>
      <c r="E58" s="43">
        <f t="shared" si="6"/>
        <v>6</v>
      </c>
      <c r="F58" s="43"/>
      <c r="G58" s="43">
        <f t="shared" si="7"/>
        <v>6</v>
      </c>
      <c r="H58" s="43">
        <v>97</v>
      </c>
      <c r="I58" s="43">
        <f t="shared" si="8"/>
        <v>103</v>
      </c>
      <c r="J58" s="43">
        <v>233</v>
      </c>
      <c r="K58" s="43">
        <f t="shared" si="4"/>
        <v>336</v>
      </c>
      <c r="L58" s="43">
        <v>1507</v>
      </c>
      <c r="M58" s="43">
        <f t="shared" si="9"/>
        <v>1843</v>
      </c>
      <c r="N58" s="43">
        <v>676</v>
      </c>
      <c r="O58" s="43">
        <f t="shared" si="5"/>
        <v>2519</v>
      </c>
      <c r="P58" s="2">
        <v>2519</v>
      </c>
    </row>
    <row r="59" spans="1:16" x14ac:dyDescent="0.25">
      <c r="A59" s="140" t="s">
        <v>8</v>
      </c>
      <c r="B59" s="140" t="s">
        <v>201</v>
      </c>
      <c r="C59" s="43"/>
      <c r="D59" s="43"/>
      <c r="E59" s="43">
        <f t="shared" si="6"/>
        <v>0</v>
      </c>
      <c r="F59" s="43"/>
      <c r="G59" s="43">
        <f t="shared" si="7"/>
        <v>0</v>
      </c>
      <c r="H59" s="43"/>
      <c r="I59" s="43">
        <f t="shared" si="8"/>
        <v>0</v>
      </c>
      <c r="J59" s="43"/>
      <c r="K59" s="43">
        <f t="shared" si="4"/>
        <v>0</v>
      </c>
      <c r="L59" s="43">
        <v>1</v>
      </c>
      <c r="M59" s="43">
        <f t="shared" si="9"/>
        <v>1</v>
      </c>
      <c r="N59" s="43">
        <v>2</v>
      </c>
      <c r="O59" s="43">
        <f t="shared" si="5"/>
        <v>3</v>
      </c>
      <c r="P59" s="2">
        <v>3</v>
      </c>
    </row>
    <row r="60" spans="1:16" x14ac:dyDescent="0.25">
      <c r="A60" s="140" t="s">
        <v>8</v>
      </c>
      <c r="B60" s="140" t="s">
        <v>31</v>
      </c>
      <c r="C60" s="43"/>
      <c r="D60" s="43"/>
      <c r="E60" s="43">
        <f t="shared" si="6"/>
        <v>0</v>
      </c>
      <c r="F60" s="43">
        <v>1</v>
      </c>
      <c r="G60" s="43">
        <f t="shared" si="7"/>
        <v>1</v>
      </c>
      <c r="H60" s="43"/>
      <c r="I60" s="43">
        <f t="shared" si="8"/>
        <v>1</v>
      </c>
      <c r="J60" s="43">
        <v>5</v>
      </c>
      <c r="K60" s="43">
        <f t="shared" si="4"/>
        <v>6</v>
      </c>
      <c r="L60" s="43">
        <v>42</v>
      </c>
      <c r="M60" s="43">
        <f t="shared" si="9"/>
        <v>48</v>
      </c>
      <c r="N60" s="43">
        <v>16</v>
      </c>
      <c r="O60" s="43">
        <f t="shared" si="5"/>
        <v>64</v>
      </c>
      <c r="P60" s="2">
        <v>64</v>
      </c>
    </row>
    <row r="61" spans="1:16" x14ac:dyDescent="0.25">
      <c r="A61" s="140" t="s">
        <v>8</v>
      </c>
      <c r="B61" s="140" t="s">
        <v>141</v>
      </c>
      <c r="C61" s="43"/>
      <c r="D61" s="43"/>
      <c r="E61" s="43">
        <f t="shared" si="6"/>
        <v>0</v>
      </c>
      <c r="F61" s="43"/>
      <c r="G61" s="43">
        <f t="shared" si="7"/>
        <v>0</v>
      </c>
      <c r="H61" s="43"/>
      <c r="I61" s="43">
        <f t="shared" si="8"/>
        <v>0</v>
      </c>
      <c r="J61" s="43"/>
      <c r="K61" s="43">
        <f t="shared" si="4"/>
        <v>0</v>
      </c>
      <c r="L61" s="43">
        <v>3</v>
      </c>
      <c r="M61" s="43">
        <f t="shared" si="9"/>
        <v>3</v>
      </c>
      <c r="N61" s="43"/>
      <c r="O61" s="43">
        <f t="shared" si="5"/>
        <v>3</v>
      </c>
      <c r="P61" s="2">
        <v>3</v>
      </c>
    </row>
    <row r="62" spans="1:16" x14ac:dyDescent="0.25">
      <c r="A62" s="140" t="s">
        <v>8</v>
      </c>
      <c r="B62" s="140" t="s">
        <v>90</v>
      </c>
      <c r="C62" s="43"/>
      <c r="D62" s="43"/>
      <c r="E62" s="43">
        <f t="shared" si="6"/>
        <v>0</v>
      </c>
      <c r="F62" s="43"/>
      <c r="G62" s="43">
        <f t="shared" si="7"/>
        <v>0</v>
      </c>
      <c r="H62" s="43"/>
      <c r="I62" s="43">
        <f t="shared" si="8"/>
        <v>0</v>
      </c>
      <c r="J62" s="43">
        <v>1</v>
      </c>
      <c r="K62" s="43">
        <f t="shared" si="4"/>
        <v>1</v>
      </c>
      <c r="L62" s="43">
        <v>3</v>
      </c>
      <c r="M62" s="43">
        <f t="shared" si="9"/>
        <v>4</v>
      </c>
      <c r="N62" s="43">
        <v>2</v>
      </c>
      <c r="O62" s="43">
        <f t="shared" si="5"/>
        <v>6</v>
      </c>
      <c r="P62" s="2">
        <v>6</v>
      </c>
    </row>
    <row r="63" spans="1:16" x14ac:dyDescent="0.25">
      <c r="A63" s="140" t="s">
        <v>8</v>
      </c>
      <c r="B63" s="140" t="s">
        <v>122</v>
      </c>
      <c r="C63" s="43"/>
      <c r="D63" s="43"/>
      <c r="E63" s="43">
        <f t="shared" si="6"/>
        <v>0</v>
      </c>
      <c r="F63" s="43"/>
      <c r="G63" s="43">
        <f t="shared" si="7"/>
        <v>0</v>
      </c>
      <c r="H63" s="43"/>
      <c r="I63" s="43">
        <f t="shared" si="8"/>
        <v>0</v>
      </c>
      <c r="J63" s="43"/>
      <c r="K63" s="43">
        <f t="shared" si="4"/>
        <v>0</v>
      </c>
      <c r="L63" s="43">
        <v>29</v>
      </c>
      <c r="M63" s="43">
        <f t="shared" si="9"/>
        <v>29</v>
      </c>
      <c r="N63" s="43">
        <v>21</v>
      </c>
      <c r="O63" s="43">
        <f t="shared" si="5"/>
        <v>50</v>
      </c>
      <c r="P63" s="2">
        <v>50</v>
      </c>
    </row>
    <row r="64" spans="1:16" x14ac:dyDescent="0.25">
      <c r="A64" s="140" t="s">
        <v>50</v>
      </c>
      <c r="B64" s="140" t="s">
        <v>233</v>
      </c>
      <c r="C64" s="43"/>
      <c r="D64" s="43"/>
      <c r="E64" s="43">
        <f t="shared" si="6"/>
        <v>0</v>
      </c>
      <c r="F64" s="43"/>
      <c r="G64" s="43">
        <f t="shared" si="7"/>
        <v>0</v>
      </c>
      <c r="H64" s="43"/>
      <c r="I64" s="43">
        <f t="shared" si="8"/>
        <v>0</v>
      </c>
      <c r="J64" s="43"/>
      <c r="K64" s="43">
        <f t="shared" si="4"/>
        <v>0</v>
      </c>
      <c r="L64" s="43"/>
      <c r="M64" s="43">
        <f t="shared" si="9"/>
        <v>0</v>
      </c>
      <c r="N64" s="43">
        <v>0</v>
      </c>
      <c r="O64" s="43">
        <f t="shared" si="5"/>
        <v>0</v>
      </c>
      <c r="P64" s="2">
        <v>0</v>
      </c>
    </row>
    <row r="65" spans="1:16" x14ac:dyDescent="0.25">
      <c r="A65" s="140" t="s">
        <v>50</v>
      </c>
      <c r="B65" s="140" t="s">
        <v>50</v>
      </c>
      <c r="C65" s="43"/>
      <c r="D65" s="43"/>
      <c r="E65" s="43">
        <f t="shared" si="6"/>
        <v>0</v>
      </c>
      <c r="F65" s="43"/>
      <c r="G65" s="43">
        <f t="shared" si="7"/>
        <v>0</v>
      </c>
      <c r="H65" s="43"/>
      <c r="I65" s="43">
        <f t="shared" si="8"/>
        <v>0</v>
      </c>
      <c r="J65" s="43"/>
      <c r="K65" s="43">
        <f t="shared" si="4"/>
        <v>0</v>
      </c>
      <c r="L65" s="43">
        <v>2</v>
      </c>
      <c r="M65" s="43">
        <f t="shared" si="9"/>
        <v>2</v>
      </c>
      <c r="N65" s="43">
        <v>2</v>
      </c>
      <c r="O65" s="43">
        <f t="shared" si="5"/>
        <v>4</v>
      </c>
      <c r="P65" s="2">
        <v>4</v>
      </c>
    </row>
    <row r="66" spans="1:16" x14ac:dyDescent="0.25">
      <c r="A66" s="140" t="s">
        <v>51</v>
      </c>
      <c r="B66" s="140" t="s">
        <v>251</v>
      </c>
      <c r="C66" s="43"/>
      <c r="D66" s="43"/>
      <c r="E66" s="43">
        <f t="shared" ref="E66:E74" si="10">SUM(C66:D66)</f>
        <v>0</v>
      </c>
      <c r="F66" s="43"/>
      <c r="G66" s="43">
        <f t="shared" ref="G66:G74" si="11">SUM(E66:F66)</f>
        <v>0</v>
      </c>
      <c r="H66" s="43"/>
      <c r="I66" s="43">
        <f t="shared" ref="I66:I74" si="12">SUM(G66:H66)</f>
        <v>0</v>
      </c>
      <c r="J66" s="43"/>
      <c r="K66" s="43">
        <f t="shared" si="4"/>
        <v>0</v>
      </c>
      <c r="L66" s="43">
        <v>3</v>
      </c>
      <c r="M66" s="43">
        <f t="shared" ref="M66:M74" si="13">L66+K66</f>
        <v>3</v>
      </c>
      <c r="N66" s="43"/>
      <c r="O66" s="43">
        <f t="shared" si="5"/>
        <v>3</v>
      </c>
      <c r="P66" s="2">
        <v>3</v>
      </c>
    </row>
    <row r="67" spans="1:16" x14ac:dyDescent="0.25">
      <c r="A67" s="140" t="s">
        <v>27</v>
      </c>
      <c r="B67" s="140" t="s">
        <v>151</v>
      </c>
      <c r="C67" s="43"/>
      <c r="D67" s="43"/>
      <c r="E67" s="43">
        <f t="shared" si="10"/>
        <v>0</v>
      </c>
      <c r="F67" s="43"/>
      <c r="G67" s="43">
        <f t="shared" si="11"/>
        <v>0</v>
      </c>
      <c r="H67" s="43"/>
      <c r="I67" s="43">
        <f t="shared" si="12"/>
        <v>0</v>
      </c>
      <c r="J67" s="43"/>
      <c r="K67" s="43">
        <f t="shared" ref="K67:K74" si="14">J67+I67</f>
        <v>0</v>
      </c>
      <c r="L67" s="43">
        <v>12</v>
      </c>
      <c r="M67" s="43">
        <f t="shared" si="13"/>
        <v>12</v>
      </c>
      <c r="N67" s="43">
        <v>3</v>
      </c>
      <c r="O67" s="43">
        <f t="shared" ref="O67:O74" si="15">N67+M67</f>
        <v>15</v>
      </c>
      <c r="P67" s="2">
        <v>15</v>
      </c>
    </row>
    <row r="68" spans="1:16" x14ac:dyDescent="0.25">
      <c r="A68" s="140" t="s">
        <v>27</v>
      </c>
      <c r="B68" s="140" t="s">
        <v>256</v>
      </c>
      <c r="C68" s="43"/>
      <c r="D68" s="43"/>
      <c r="E68" s="43">
        <f t="shared" si="10"/>
        <v>0</v>
      </c>
      <c r="F68" s="43"/>
      <c r="G68" s="43">
        <f t="shared" si="11"/>
        <v>0</v>
      </c>
      <c r="H68" s="43"/>
      <c r="I68" s="43">
        <f t="shared" si="12"/>
        <v>0</v>
      </c>
      <c r="J68" s="43"/>
      <c r="K68" s="43">
        <f t="shared" si="14"/>
        <v>0</v>
      </c>
      <c r="L68" s="43"/>
      <c r="M68" s="43">
        <f t="shared" si="13"/>
        <v>0</v>
      </c>
      <c r="N68" s="43">
        <v>3</v>
      </c>
      <c r="O68" s="43">
        <f t="shared" si="15"/>
        <v>3</v>
      </c>
      <c r="P68" s="2">
        <v>3</v>
      </c>
    </row>
    <row r="69" spans="1:16" x14ac:dyDescent="0.25">
      <c r="A69" s="140" t="s">
        <v>27</v>
      </c>
      <c r="B69" s="140" t="s">
        <v>252</v>
      </c>
      <c r="C69" s="43"/>
      <c r="D69" s="43"/>
      <c r="E69" s="43">
        <f t="shared" si="10"/>
        <v>0</v>
      </c>
      <c r="F69" s="43"/>
      <c r="G69" s="43">
        <f t="shared" si="11"/>
        <v>0</v>
      </c>
      <c r="H69" s="43"/>
      <c r="I69" s="43">
        <f t="shared" si="12"/>
        <v>0</v>
      </c>
      <c r="J69" s="43">
        <v>1</v>
      </c>
      <c r="K69" s="43">
        <f t="shared" si="14"/>
        <v>1</v>
      </c>
      <c r="L69" s="43"/>
      <c r="M69" s="43">
        <f t="shared" si="13"/>
        <v>1</v>
      </c>
      <c r="N69" s="43"/>
      <c r="O69" s="43">
        <f t="shared" si="15"/>
        <v>1</v>
      </c>
      <c r="P69" s="2">
        <v>1</v>
      </c>
    </row>
    <row r="70" spans="1:16" x14ac:dyDescent="0.25">
      <c r="A70" s="140" t="s">
        <v>27</v>
      </c>
      <c r="B70" s="140" t="s">
        <v>44</v>
      </c>
      <c r="C70" s="43"/>
      <c r="D70" s="43"/>
      <c r="E70" s="43">
        <f t="shared" si="10"/>
        <v>0</v>
      </c>
      <c r="F70" s="43"/>
      <c r="G70" s="43">
        <f t="shared" si="11"/>
        <v>0</v>
      </c>
      <c r="H70" s="43">
        <v>1</v>
      </c>
      <c r="I70" s="43">
        <f t="shared" si="12"/>
        <v>1</v>
      </c>
      <c r="J70" s="43">
        <v>11</v>
      </c>
      <c r="K70" s="43">
        <f t="shared" si="14"/>
        <v>12</v>
      </c>
      <c r="L70" s="43">
        <v>9</v>
      </c>
      <c r="M70" s="43">
        <f t="shared" si="13"/>
        <v>21</v>
      </c>
      <c r="N70" s="43">
        <v>10</v>
      </c>
      <c r="O70" s="43">
        <f t="shared" si="15"/>
        <v>31</v>
      </c>
      <c r="P70" s="2">
        <v>31</v>
      </c>
    </row>
    <row r="71" spans="1:16" x14ac:dyDescent="0.25">
      <c r="A71" s="140" t="s">
        <v>27</v>
      </c>
      <c r="B71" s="140" t="s">
        <v>28</v>
      </c>
      <c r="C71" s="43"/>
      <c r="D71" s="43"/>
      <c r="E71" s="43">
        <f t="shared" si="10"/>
        <v>0</v>
      </c>
      <c r="F71" s="43"/>
      <c r="G71" s="43">
        <f t="shared" si="11"/>
        <v>0</v>
      </c>
      <c r="H71" s="43">
        <v>4</v>
      </c>
      <c r="I71" s="43">
        <f t="shared" si="12"/>
        <v>4</v>
      </c>
      <c r="J71" s="43">
        <v>1</v>
      </c>
      <c r="K71" s="43">
        <f t="shared" si="14"/>
        <v>5</v>
      </c>
      <c r="L71" s="43"/>
      <c r="M71" s="43">
        <f t="shared" si="13"/>
        <v>5</v>
      </c>
      <c r="N71" s="43">
        <v>1</v>
      </c>
      <c r="O71" s="43">
        <f t="shared" si="15"/>
        <v>6</v>
      </c>
      <c r="P71" s="2">
        <v>6</v>
      </c>
    </row>
    <row r="72" spans="1:16" x14ac:dyDescent="0.25">
      <c r="A72" s="140" t="s">
        <v>52</v>
      </c>
      <c r="B72" s="140" t="s">
        <v>52</v>
      </c>
      <c r="C72" s="43"/>
      <c r="D72" s="43"/>
      <c r="E72" s="43">
        <f t="shared" si="10"/>
        <v>0</v>
      </c>
      <c r="F72" s="43"/>
      <c r="G72" s="43">
        <f t="shared" si="11"/>
        <v>0</v>
      </c>
      <c r="H72" s="43"/>
      <c r="I72" s="43">
        <f t="shared" si="12"/>
        <v>0</v>
      </c>
      <c r="J72" s="43">
        <v>2</v>
      </c>
      <c r="K72" s="43">
        <f t="shared" si="14"/>
        <v>2</v>
      </c>
      <c r="L72" s="43">
        <v>46</v>
      </c>
      <c r="M72" s="43">
        <f t="shared" si="13"/>
        <v>48</v>
      </c>
      <c r="N72" s="43">
        <v>11</v>
      </c>
      <c r="O72" s="43">
        <f t="shared" si="15"/>
        <v>59</v>
      </c>
      <c r="P72" s="2">
        <v>59</v>
      </c>
    </row>
    <row r="73" spans="1:16" x14ac:dyDescent="0.25">
      <c r="A73" s="141" t="s">
        <v>10</v>
      </c>
      <c r="B73" s="140" t="s">
        <v>10</v>
      </c>
      <c r="C73" s="43">
        <v>1</v>
      </c>
      <c r="D73" s="43">
        <v>1</v>
      </c>
      <c r="E73" s="43">
        <f t="shared" si="10"/>
        <v>2</v>
      </c>
      <c r="F73" s="43"/>
      <c r="G73" s="43">
        <f t="shared" si="11"/>
        <v>2</v>
      </c>
      <c r="H73" s="43"/>
      <c r="I73" s="43">
        <f t="shared" si="12"/>
        <v>2</v>
      </c>
      <c r="J73" s="43"/>
      <c r="K73" s="43">
        <f t="shared" si="14"/>
        <v>2</v>
      </c>
      <c r="L73" s="43">
        <v>19</v>
      </c>
      <c r="M73" s="43">
        <f t="shared" si="13"/>
        <v>21</v>
      </c>
      <c r="N73" s="43">
        <v>31</v>
      </c>
      <c r="O73" s="43">
        <f t="shared" si="15"/>
        <v>52</v>
      </c>
      <c r="P73" s="2">
        <v>52</v>
      </c>
    </row>
    <row r="74" spans="1:16" x14ac:dyDescent="0.25">
      <c r="B74" s="142" t="s">
        <v>206</v>
      </c>
      <c r="C74" s="143">
        <v>11</v>
      </c>
      <c r="D74" s="143">
        <v>11</v>
      </c>
      <c r="E74" s="143">
        <f t="shared" si="10"/>
        <v>22</v>
      </c>
      <c r="F74" s="143">
        <v>8</v>
      </c>
      <c r="G74" s="143">
        <f t="shared" si="11"/>
        <v>30</v>
      </c>
      <c r="H74" s="143">
        <v>253</v>
      </c>
      <c r="I74" s="143">
        <f t="shared" si="12"/>
        <v>283</v>
      </c>
      <c r="J74" s="143">
        <v>518</v>
      </c>
      <c r="K74" s="143">
        <f t="shared" si="14"/>
        <v>801</v>
      </c>
      <c r="L74" s="143">
        <v>2481</v>
      </c>
      <c r="M74" s="143">
        <f t="shared" si="13"/>
        <v>3282</v>
      </c>
      <c r="N74" s="143">
        <v>1392</v>
      </c>
      <c r="O74" s="143">
        <f t="shared" si="15"/>
        <v>4674</v>
      </c>
      <c r="P74" s="2">
        <v>4674</v>
      </c>
    </row>
  </sheetData>
  <sortState xmlns:xlrd2="http://schemas.microsoft.com/office/spreadsheetml/2017/richdata2" ref="A2:P74">
    <sortCondition ref="A2:A74"/>
    <sortCondition ref="B2:B74"/>
  </sortState>
  <phoneticPr fontId="32" type="noConversion"/>
  <conditionalFormatting sqref="O2:O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O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:O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:O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:O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O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:O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E119"/>
  <sheetViews>
    <sheetView zoomScale="85" zoomScaleNormal="85" workbookViewId="0">
      <pane ySplit="1" topLeftCell="A109" activePane="bottomLeft" state="frozen"/>
      <selection pane="bottomLeft" activeCell="D118" sqref="D118"/>
    </sheetView>
  </sheetViews>
  <sheetFormatPr baseColWidth="10" defaultRowHeight="15" x14ac:dyDescent="0.25"/>
  <cols>
    <col min="1" max="1" width="11.42578125" style="79"/>
    <col min="3" max="3" width="11.42578125" style="51" customWidth="1"/>
    <col min="4" max="4" width="11.42578125" style="81" customWidth="1"/>
    <col min="5" max="6" width="11.42578125" style="79" customWidth="1"/>
    <col min="7" max="7" width="11.42578125" style="81" customWidth="1"/>
    <col min="8" max="9" width="11.42578125" style="79" customWidth="1"/>
    <col min="10" max="10" width="11.42578125" style="81" customWidth="1"/>
    <col min="11" max="12" width="11.42578125" style="79" customWidth="1"/>
    <col min="13" max="13" width="11.42578125" customWidth="1"/>
    <col min="14" max="15" width="11.42578125" style="79" customWidth="1"/>
    <col min="16" max="16" width="11.42578125" customWidth="1"/>
    <col min="17" max="18" width="11.42578125" style="79" customWidth="1"/>
    <col min="19" max="19" width="11.42578125" customWidth="1"/>
    <col min="20" max="21" width="11.42578125" style="79" customWidth="1"/>
    <col min="22" max="22" width="11.42578125" customWidth="1"/>
    <col min="23" max="24" width="11.42578125" style="79" customWidth="1"/>
    <col min="25" max="25" width="11.42578125" customWidth="1"/>
    <col min="26" max="27" width="11.42578125" style="79" customWidth="1"/>
    <col min="28" max="28" width="11.42578125" customWidth="1"/>
    <col min="29" max="30" width="11.42578125" style="79" customWidth="1"/>
    <col min="31" max="31" width="11.42578125" customWidth="1"/>
    <col min="32" max="33" width="11.42578125" style="79" customWidth="1"/>
    <col min="34" max="34" width="11.42578125" customWidth="1"/>
    <col min="35" max="36" width="11.42578125" style="79" customWidth="1"/>
    <col min="37" max="37" width="11.42578125" customWidth="1"/>
    <col min="38" max="39" width="11.42578125" style="79" customWidth="1"/>
    <col min="40" max="40" width="11.42578125" customWidth="1"/>
    <col min="41" max="42" width="11.42578125" style="79" customWidth="1"/>
    <col min="43" max="43" width="11.42578125" customWidth="1"/>
    <col min="44" max="45" width="11.42578125" style="79" customWidth="1"/>
    <col min="47" max="48" width="11.42578125" style="79"/>
    <col min="50" max="51" width="11.42578125" style="79"/>
    <col min="53" max="54" width="11.42578125" style="79"/>
    <col min="56" max="57" width="11.42578125" style="79"/>
  </cols>
  <sheetData>
    <row r="1" spans="1:55" x14ac:dyDescent="0.25">
      <c r="C1" s="51" t="s">
        <v>254</v>
      </c>
      <c r="D1" s="81" t="s">
        <v>14</v>
      </c>
      <c r="G1" s="81" t="s">
        <v>20</v>
      </c>
      <c r="J1" s="81" t="s">
        <v>13</v>
      </c>
      <c r="M1" t="s">
        <v>24</v>
      </c>
      <c r="P1" t="s">
        <v>48</v>
      </c>
      <c r="S1" t="s">
        <v>49</v>
      </c>
      <c r="V1" t="s">
        <v>7</v>
      </c>
      <c r="Y1" t="s">
        <v>9</v>
      </c>
      <c r="AB1" t="s">
        <v>15</v>
      </c>
      <c r="AE1" t="s">
        <v>11</v>
      </c>
      <c r="AH1" t="s">
        <v>12</v>
      </c>
      <c r="AK1" t="s">
        <v>8</v>
      </c>
      <c r="AN1" t="s">
        <v>50</v>
      </c>
      <c r="AQ1" t="s">
        <v>51</v>
      </c>
      <c r="AT1" t="s">
        <v>27</v>
      </c>
      <c r="AW1" t="s">
        <v>52</v>
      </c>
      <c r="AZ1" t="s">
        <v>10</v>
      </c>
      <c r="BC1" t="s">
        <v>206</v>
      </c>
    </row>
    <row r="2" spans="1:55" x14ac:dyDescent="0.25">
      <c r="A2" s="79">
        <f t="shared" ref="A2:A65" si="0">B2-B1</f>
        <v>1</v>
      </c>
      <c r="B2">
        <v>1</v>
      </c>
      <c r="C2" s="51">
        <v>43903</v>
      </c>
      <c r="V2">
        <v>1</v>
      </c>
      <c r="BC2">
        <v>1</v>
      </c>
    </row>
    <row r="3" spans="1:55" x14ac:dyDescent="0.25">
      <c r="A3" s="79">
        <f t="shared" si="0"/>
        <v>4</v>
      </c>
      <c r="B3">
        <f>(C3-C2)+B2</f>
        <v>5</v>
      </c>
      <c r="C3" s="51">
        <v>43907</v>
      </c>
      <c r="AK3">
        <v>1</v>
      </c>
      <c r="BC3">
        <v>1</v>
      </c>
    </row>
    <row r="4" spans="1:55" x14ac:dyDescent="0.25">
      <c r="A4" s="79">
        <f t="shared" si="0"/>
        <v>3</v>
      </c>
      <c r="B4" s="79">
        <f t="shared" ref="B4:B67" si="1">(C4-C3)+B3</f>
        <v>8</v>
      </c>
      <c r="C4" s="51">
        <v>43910</v>
      </c>
      <c r="V4">
        <v>1</v>
      </c>
      <c r="Y4">
        <v>1</v>
      </c>
      <c r="BC4">
        <v>2</v>
      </c>
    </row>
    <row r="5" spans="1:55" x14ac:dyDescent="0.25">
      <c r="A5" s="79">
        <f t="shared" si="0"/>
        <v>5</v>
      </c>
      <c r="B5" s="79">
        <f t="shared" si="1"/>
        <v>13</v>
      </c>
      <c r="C5" s="51">
        <v>43915</v>
      </c>
      <c r="AK5">
        <v>1</v>
      </c>
      <c r="AZ5">
        <v>1</v>
      </c>
      <c r="BC5">
        <v>2</v>
      </c>
    </row>
    <row r="6" spans="1:55" x14ac:dyDescent="0.25">
      <c r="A6" s="79">
        <f t="shared" si="0"/>
        <v>1</v>
      </c>
      <c r="B6" s="79">
        <f t="shared" si="1"/>
        <v>14</v>
      </c>
      <c r="C6" s="51">
        <v>43916</v>
      </c>
      <c r="J6" s="81">
        <v>1</v>
      </c>
      <c r="AE6">
        <v>1</v>
      </c>
      <c r="AH6">
        <v>1</v>
      </c>
      <c r="BC6">
        <v>3</v>
      </c>
    </row>
    <row r="7" spans="1:55" x14ac:dyDescent="0.25">
      <c r="A7" s="79">
        <f t="shared" si="0"/>
        <v>4</v>
      </c>
      <c r="B7" s="79">
        <f t="shared" si="1"/>
        <v>18</v>
      </c>
      <c r="C7" s="51">
        <v>43920</v>
      </c>
      <c r="D7" s="81">
        <v>1</v>
      </c>
      <c r="Y7">
        <v>1</v>
      </c>
      <c r="BC7">
        <v>2</v>
      </c>
    </row>
    <row r="8" spans="1:55" x14ac:dyDescent="0.25">
      <c r="A8" s="79">
        <f t="shared" si="0"/>
        <v>3</v>
      </c>
      <c r="B8" s="79">
        <f t="shared" si="1"/>
        <v>21</v>
      </c>
      <c r="C8" s="51">
        <v>43923</v>
      </c>
      <c r="Y8">
        <v>1</v>
      </c>
      <c r="AK8">
        <v>1</v>
      </c>
      <c r="BC8">
        <v>2</v>
      </c>
    </row>
    <row r="9" spans="1:55" x14ac:dyDescent="0.25">
      <c r="A9" s="79">
        <f t="shared" si="0"/>
        <v>1</v>
      </c>
      <c r="B9" s="79">
        <f t="shared" si="1"/>
        <v>22</v>
      </c>
      <c r="C9" s="51">
        <v>43924</v>
      </c>
      <c r="Y9">
        <v>1</v>
      </c>
      <c r="AK9">
        <v>1</v>
      </c>
      <c r="BC9">
        <v>2</v>
      </c>
    </row>
    <row r="10" spans="1:55" x14ac:dyDescent="0.25">
      <c r="A10" s="79">
        <f t="shared" si="0"/>
        <v>2</v>
      </c>
      <c r="B10" s="79">
        <f t="shared" si="1"/>
        <v>24</v>
      </c>
      <c r="C10" s="51">
        <v>43926</v>
      </c>
      <c r="AK10">
        <v>1</v>
      </c>
      <c r="BC10">
        <v>1</v>
      </c>
    </row>
    <row r="11" spans="1:55" x14ac:dyDescent="0.25">
      <c r="A11" s="79">
        <f t="shared" si="0"/>
        <v>3</v>
      </c>
      <c r="B11" s="79">
        <f t="shared" si="1"/>
        <v>27</v>
      </c>
      <c r="C11" s="51">
        <v>43929</v>
      </c>
      <c r="J11" s="81">
        <v>1</v>
      </c>
      <c r="BC11">
        <v>1</v>
      </c>
    </row>
    <row r="12" spans="1:55" x14ac:dyDescent="0.25">
      <c r="A12" s="79">
        <f t="shared" si="0"/>
        <v>1</v>
      </c>
      <c r="B12" s="79">
        <f t="shared" si="1"/>
        <v>28</v>
      </c>
      <c r="C12" s="51">
        <v>43930</v>
      </c>
      <c r="AB12">
        <v>1</v>
      </c>
      <c r="BC12">
        <v>1</v>
      </c>
    </row>
    <row r="13" spans="1:55" x14ac:dyDescent="0.25">
      <c r="A13" s="79">
        <f t="shared" si="0"/>
        <v>6</v>
      </c>
      <c r="B13" s="79">
        <f t="shared" si="1"/>
        <v>34</v>
      </c>
      <c r="C13" s="51">
        <v>43936</v>
      </c>
      <c r="D13" s="81">
        <v>1</v>
      </c>
      <c r="BC13">
        <v>1</v>
      </c>
    </row>
    <row r="14" spans="1:55" x14ac:dyDescent="0.25">
      <c r="A14" s="79">
        <f t="shared" si="0"/>
        <v>12</v>
      </c>
      <c r="B14" s="79">
        <f t="shared" si="1"/>
        <v>46</v>
      </c>
      <c r="C14" s="51">
        <v>43948</v>
      </c>
      <c r="AK14">
        <v>1</v>
      </c>
      <c r="BC14">
        <v>1</v>
      </c>
    </row>
    <row r="15" spans="1:55" x14ac:dyDescent="0.25">
      <c r="A15" s="79">
        <f t="shared" si="0"/>
        <v>3</v>
      </c>
      <c r="B15" s="79">
        <f t="shared" si="1"/>
        <v>49</v>
      </c>
      <c r="C15" s="51">
        <v>43951</v>
      </c>
      <c r="Y15">
        <v>1</v>
      </c>
      <c r="AZ15">
        <v>1</v>
      </c>
      <c r="BC15">
        <v>2</v>
      </c>
    </row>
    <row r="16" spans="1:55" x14ac:dyDescent="0.25">
      <c r="A16" s="79">
        <f t="shared" si="0"/>
        <v>2</v>
      </c>
      <c r="B16" s="79">
        <f t="shared" si="1"/>
        <v>51</v>
      </c>
      <c r="C16" s="51">
        <v>43953</v>
      </c>
      <c r="Y16">
        <v>2</v>
      </c>
      <c r="BC16">
        <v>2</v>
      </c>
    </row>
    <row r="17" spans="1:57" x14ac:dyDescent="0.25">
      <c r="A17" s="79">
        <f t="shared" si="0"/>
        <v>3</v>
      </c>
      <c r="B17" s="79">
        <f t="shared" si="1"/>
        <v>54</v>
      </c>
      <c r="C17" s="51">
        <v>43956</v>
      </c>
      <c r="Y17">
        <v>2</v>
      </c>
      <c r="BC17">
        <v>2</v>
      </c>
    </row>
    <row r="18" spans="1:57" x14ac:dyDescent="0.25">
      <c r="A18" s="79">
        <f t="shared" si="0"/>
        <v>7</v>
      </c>
      <c r="B18" s="79">
        <f t="shared" si="1"/>
        <v>61</v>
      </c>
      <c r="C18" s="51">
        <v>43963</v>
      </c>
      <c r="G18" s="81">
        <v>1</v>
      </c>
      <c r="BC18">
        <v>1</v>
      </c>
    </row>
    <row r="19" spans="1:57" x14ac:dyDescent="0.25">
      <c r="A19" s="79">
        <f t="shared" si="0"/>
        <v>16</v>
      </c>
      <c r="B19" s="79">
        <f t="shared" si="1"/>
        <v>77</v>
      </c>
      <c r="C19" s="51">
        <v>43979</v>
      </c>
      <c r="AK19">
        <v>1</v>
      </c>
      <c r="BC19">
        <v>1</v>
      </c>
    </row>
    <row r="20" spans="1:57" x14ac:dyDescent="0.25">
      <c r="A20" s="79">
        <f t="shared" si="0"/>
        <v>2</v>
      </c>
      <c r="B20" s="79">
        <f t="shared" si="1"/>
        <v>79</v>
      </c>
      <c r="C20" s="51">
        <v>43981</v>
      </c>
      <c r="G20" s="81">
        <v>1</v>
      </c>
      <c r="M20">
        <v>1</v>
      </c>
      <c r="BC20">
        <v>2</v>
      </c>
    </row>
    <row r="21" spans="1:57" x14ac:dyDescent="0.25">
      <c r="A21" s="79">
        <f t="shared" si="0"/>
        <v>2</v>
      </c>
      <c r="B21" s="79">
        <f t="shared" si="1"/>
        <v>81</v>
      </c>
      <c r="C21" s="51">
        <v>43983</v>
      </c>
      <c r="M21">
        <v>1</v>
      </c>
      <c r="AT21">
        <v>1</v>
      </c>
      <c r="BC21">
        <v>2</v>
      </c>
    </row>
    <row r="22" spans="1:57" x14ac:dyDescent="0.25">
      <c r="A22" s="79">
        <f t="shared" si="0"/>
        <v>2</v>
      </c>
      <c r="B22" s="79">
        <f t="shared" si="1"/>
        <v>83</v>
      </c>
      <c r="C22" s="51">
        <v>43985</v>
      </c>
      <c r="AT22">
        <v>2</v>
      </c>
      <c r="BC22">
        <v>2</v>
      </c>
    </row>
    <row r="23" spans="1:57" x14ac:dyDescent="0.25">
      <c r="A23" s="79">
        <f t="shared" si="0"/>
        <v>1</v>
      </c>
      <c r="B23" s="80">
        <f t="shared" si="1"/>
        <v>84</v>
      </c>
      <c r="C23" s="51">
        <v>43986</v>
      </c>
      <c r="D23" s="81">
        <v>4</v>
      </c>
      <c r="E23" s="79">
        <f>LN(SUM($D$2:D23))</f>
        <v>1.791759469228055</v>
      </c>
      <c r="H23" s="79">
        <f>LN(SUM($G$2:G23))</f>
        <v>0.69314718055994529</v>
      </c>
      <c r="K23" s="79">
        <f>LN(SUM($J$2:J23))</f>
        <v>0.69314718055994529</v>
      </c>
      <c r="N23" s="79">
        <f>LN(SUM($M$2:M23))</f>
        <v>0.69314718055994529</v>
      </c>
      <c r="Q23" s="79" t="e">
        <f>LN(SUM($P$2:P23))</f>
        <v>#NUM!</v>
      </c>
      <c r="T23" s="79" t="e">
        <f>LN(SUM($S$2:S23))</f>
        <v>#NUM!</v>
      </c>
      <c r="W23" s="79">
        <f>LN(SUM($V$2:V23))</f>
        <v>0.69314718055994529</v>
      </c>
      <c r="Z23" s="79">
        <f>LN(SUM($Y$2:Y23))</f>
        <v>2.1972245773362196</v>
      </c>
      <c r="AC23" s="79">
        <f>LN(SUM($AB$2:AB23))</f>
        <v>0</v>
      </c>
      <c r="AF23" s="79">
        <f>LN(SUM($AE$2:AE23))</f>
        <v>0</v>
      </c>
      <c r="AI23" s="79">
        <f>LN(SUM($AH$2:AH23))</f>
        <v>0</v>
      </c>
      <c r="AL23" s="79">
        <f>LN(SUM($AK$2:AK23))</f>
        <v>1.9459101490553132</v>
      </c>
      <c r="AO23" s="79" t="e">
        <f>LN(SUM($AN$2:AN23))</f>
        <v>#NUM!</v>
      </c>
      <c r="AR23" s="79" t="e">
        <f>LN(SUM($AQ$2:AQ23))</f>
        <v>#NUM!</v>
      </c>
      <c r="AU23" s="79">
        <f>LN(SUM($AT$2:AT23))</f>
        <v>1.0986122886681098</v>
      </c>
      <c r="AX23" s="79" t="e">
        <f>LN(SUM($AW$2:AW23))</f>
        <v>#NUM!</v>
      </c>
      <c r="BA23" s="79">
        <f>LN(SUM($AZ$2:AZ23))</f>
        <v>0.69314718055994529</v>
      </c>
      <c r="BC23">
        <v>4</v>
      </c>
      <c r="BD23" s="79">
        <f>LN(SUM($BC$2:BC23))</f>
        <v>3.6375861597263857</v>
      </c>
    </row>
    <row r="24" spans="1:57" x14ac:dyDescent="0.25">
      <c r="A24" s="79">
        <f t="shared" si="0"/>
        <v>1</v>
      </c>
      <c r="B24" s="79">
        <f t="shared" si="1"/>
        <v>85</v>
      </c>
      <c r="C24" s="51">
        <v>43987</v>
      </c>
      <c r="D24" s="81">
        <v>7</v>
      </c>
      <c r="E24" s="79">
        <f>LN(SUM($D$2:D24))</f>
        <v>2.5649493574615367</v>
      </c>
      <c r="H24" s="79">
        <f>LN(SUM($G$2:G24))</f>
        <v>0.69314718055994529</v>
      </c>
      <c r="K24" s="79">
        <f>LN(SUM($J$2:J24))</f>
        <v>0.69314718055994529</v>
      </c>
      <c r="N24" s="79">
        <f>LN(SUM($M$2:M24))</f>
        <v>0.69314718055994529</v>
      </c>
      <c r="Q24" s="79" t="e">
        <f>LN(SUM($P$2:P24))</f>
        <v>#NUM!</v>
      </c>
      <c r="T24" s="79" t="e">
        <f>LN(SUM($S$2:S24))</f>
        <v>#NUM!</v>
      </c>
      <c r="W24" s="79">
        <f>LN(SUM($V$2:V24))</f>
        <v>0.69314718055994529</v>
      </c>
      <c r="Z24" s="79">
        <f>LN(SUM($Y$2:Y24))</f>
        <v>2.1972245773362196</v>
      </c>
      <c r="AC24" s="79">
        <f>LN(SUM($AB$2:AB24))</f>
        <v>0</v>
      </c>
      <c r="AF24" s="79">
        <f>LN(SUM($AE$2:AE24))</f>
        <v>0</v>
      </c>
      <c r="AI24" s="79">
        <f>LN(SUM($AH$2:AH24))</f>
        <v>0</v>
      </c>
      <c r="AL24" s="79">
        <f>LN(SUM($AK$2:AK24))</f>
        <v>1.9459101490553132</v>
      </c>
      <c r="AO24" s="79" t="e">
        <f>LN(SUM($AN$2:AN24))</f>
        <v>#NUM!</v>
      </c>
      <c r="AR24" s="79" t="e">
        <f>LN(SUM($AQ$2:AQ24))</f>
        <v>#NUM!</v>
      </c>
      <c r="AU24" s="79">
        <f>LN(SUM($AT$2:AT24))</f>
        <v>1.0986122886681098</v>
      </c>
      <c r="AX24" s="79" t="e">
        <f>LN(SUM($AW$2:AW24))</f>
        <v>#NUM!</v>
      </c>
      <c r="BA24" s="79">
        <f>LN(SUM($AZ$2:AZ24))</f>
        <v>0.69314718055994529</v>
      </c>
      <c r="BC24">
        <v>7</v>
      </c>
      <c r="BD24" s="79">
        <f>LN(SUM($BC$2:BC24))</f>
        <v>3.8066624897703196</v>
      </c>
    </row>
    <row r="25" spans="1:57" x14ac:dyDescent="0.25">
      <c r="A25" s="79">
        <f t="shared" si="0"/>
        <v>1</v>
      </c>
      <c r="B25" s="79">
        <f t="shared" si="1"/>
        <v>86</v>
      </c>
      <c r="C25" s="51">
        <v>43988</v>
      </c>
      <c r="D25" s="81">
        <v>4</v>
      </c>
      <c r="E25" s="79">
        <f>LN(SUM($D$2:D25))</f>
        <v>2.8332133440562162</v>
      </c>
      <c r="H25" s="79">
        <f>LN(SUM($G$2:G25))</f>
        <v>0.69314718055994529</v>
      </c>
      <c r="K25" s="79">
        <f>LN(SUM($J$2:J25))</f>
        <v>0.69314718055994529</v>
      </c>
      <c r="N25" s="79">
        <f>LN(SUM($M$2:M25))</f>
        <v>0.69314718055994529</v>
      </c>
      <c r="Q25" s="79" t="e">
        <f>LN(SUM($P$2:P25))</f>
        <v>#NUM!</v>
      </c>
      <c r="T25" s="79" t="e">
        <f>LN(SUM($S$2:S25))</f>
        <v>#NUM!</v>
      </c>
      <c r="W25" s="79">
        <f>LN(SUM($V$2:V25))</f>
        <v>0.69314718055994529</v>
      </c>
      <c r="Y25">
        <v>1</v>
      </c>
      <c r="Z25" s="79">
        <f>LN(SUM($Y$2:Y25))</f>
        <v>2.3025850929940459</v>
      </c>
      <c r="AC25" s="79">
        <f>LN(SUM($AB$2:AB25))</f>
        <v>0</v>
      </c>
      <c r="AF25" s="79">
        <f>LN(SUM($AE$2:AE25))</f>
        <v>0</v>
      </c>
      <c r="AI25" s="79">
        <f>LN(SUM($AH$2:AH25))</f>
        <v>0</v>
      </c>
      <c r="AL25" s="79">
        <f>LN(SUM($AK$2:AK25))</f>
        <v>1.9459101490553132</v>
      </c>
      <c r="AO25" s="79" t="e">
        <f>LN(SUM($AN$2:AN25))</f>
        <v>#NUM!</v>
      </c>
      <c r="AR25" s="79" t="e">
        <f>LN(SUM($AQ$2:AQ25))</f>
        <v>#NUM!</v>
      </c>
      <c r="AU25" s="79">
        <f>LN(SUM($AT$2:AT25))</f>
        <v>1.0986122886681098</v>
      </c>
      <c r="AX25" s="79" t="e">
        <f>LN(SUM($AW$2:AW25))</f>
        <v>#NUM!</v>
      </c>
      <c r="BA25" s="79">
        <f>LN(SUM($AZ$2:AZ25))</f>
        <v>0.69314718055994529</v>
      </c>
      <c r="BC25">
        <v>5</v>
      </c>
      <c r="BD25" s="79">
        <f>LN(SUM($BC$2:BC25))</f>
        <v>3.912023005428146</v>
      </c>
    </row>
    <row r="26" spans="1:57" x14ac:dyDescent="0.25">
      <c r="A26" s="79">
        <f t="shared" si="0"/>
        <v>1</v>
      </c>
      <c r="B26" s="79">
        <f t="shared" si="1"/>
        <v>87</v>
      </c>
      <c r="C26" s="51">
        <v>43989</v>
      </c>
      <c r="E26" s="79">
        <f>LN(SUM($D$2:D26))</f>
        <v>2.8332133440562162</v>
      </c>
      <c r="H26" s="79">
        <f>LN(SUM($G$2:G26))</f>
        <v>0.69314718055994529</v>
      </c>
      <c r="K26" s="79">
        <f>LN(SUM($J$2:J26))</f>
        <v>0.69314718055994529</v>
      </c>
      <c r="N26" s="79">
        <f>LN(SUM($M$2:M26))</f>
        <v>0.69314718055994529</v>
      </c>
      <c r="Q26" s="79" t="e">
        <f>LN(SUM($P$2:P26))</f>
        <v>#NUM!</v>
      </c>
      <c r="T26" s="79" t="e">
        <f>LN(SUM($S$2:S26))</f>
        <v>#NUM!</v>
      </c>
      <c r="W26" s="79">
        <f>LN(SUM($V$2:V26))</f>
        <v>0.69314718055994529</v>
      </c>
      <c r="Y26">
        <v>2</v>
      </c>
      <c r="Z26" s="79">
        <f>LN(SUM($Y$2:Y26))</f>
        <v>2.4849066497880004</v>
      </c>
      <c r="AC26" s="79">
        <f>LN(SUM($AB$2:AB26))</f>
        <v>0</v>
      </c>
      <c r="AF26" s="79">
        <f>LN(SUM($AE$2:AE26))</f>
        <v>0</v>
      </c>
      <c r="AI26" s="79">
        <f>LN(SUM($AH$2:AH26))</f>
        <v>0</v>
      </c>
      <c r="AL26" s="79">
        <f>LN(SUM($AK$2:AK26))</f>
        <v>1.9459101490553132</v>
      </c>
      <c r="AO26" s="79" t="e">
        <f>LN(SUM($AN$2:AN26))</f>
        <v>#NUM!</v>
      </c>
      <c r="AR26" s="79" t="e">
        <f>LN(SUM($AQ$2:AQ26))</f>
        <v>#NUM!</v>
      </c>
      <c r="AU26" s="79">
        <f>LN(SUM($AT$2:AT26))</f>
        <v>1.0986122886681098</v>
      </c>
      <c r="AX26" s="79" t="e">
        <f>LN(SUM($AW$2:AW26))</f>
        <v>#NUM!</v>
      </c>
      <c r="BA26" s="79">
        <f>LN(SUM($AZ$2:AZ26))</f>
        <v>0.69314718055994529</v>
      </c>
      <c r="BC26">
        <v>2</v>
      </c>
      <c r="BD26" s="79">
        <f>LN(SUM($BC$2:BC26))</f>
        <v>3.9512437185814275</v>
      </c>
    </row>
    <row r="27" spans="1:57" x14ac:dyDescent="0.25">
      <c r="A27" s="79">
        <f t="shared" si="0"/>
        <v>1</v>
      </c>
      <c r="B27" s="79">
        <f t="shared" si="1"/>
        <v>88</v>
      </c>
      <c r="C27" s="51">
        <v>43990</v>
      </c>
      <c r="D27" s="81">
        <v>2</v>
      </c>
      <c r="E27" s="79">
        <f>LN(SUM($D$2:D27))</f>
        <v>2.9444389791664403</v>
      </c>
      <c r="H27" s="79">
        <f>LN(SUM($G$2:G27))</f>
        <v>0.69314718055994529</v>
      </c>
      <c r="K27" s="79">
        <f>LN(SUM($J$2:J27))</f>
        <v>0.69314718055994529</v>
      </c>
      <c r="N27" s="79">
        <f>LN(SUM($M$2:M27))</f>
        <v>0.69314718055994529</v>
      </c>
      <c r="Q27" s="79" t="e">
        <f>LN(SUM($P$2:P27))</f>
        <v>#NUM!</v>
      </c>
      <c r="T27" s="79" t="e">
        <f>LN(SUM($S$2:S27))</f>
        <v>#NUM!</v>
      </c>
      <c r="W27" s="79">
        <f>LN(SUM($V$2:V27))</f>
        <v>0.69314718055994529</v>
      </c>
      <c r="Z27" s="79">
        <f>LN(SUM($Y$2:Y27))</f>
        <v>2.4849066497880004</v>
      </c>
      <c r="AC27" s="79">
        <f>LN(SUM($AB$2:AB27))</f>
        <v>0</v>
      </c>
      <c r="AF27" s="79">
        <f>LN(SUM($AE$2:AE27))</f>
        <v>0</v>
      </c>
      <c r="AI27" s="79">
        <f>LN(SUM($AH$2:AH27))</f>
        <v>0</v>
      </c>
      <c r="AL27" s="79">
        <f>LN(SUM($AK$2:AK27))</f>
        <v>1.9459101490553132</v>
      </c>
      <c r="AO27" s="79" t="e">
        <f>LN(SUM($AN$2:AN27))</f>
        <v>#NUM!</v>
      </c>
      <c r="AR27" s="79" t="e">
        <f>LN(SUM($AQ$2:AQ27))</f>
        <v>#NUM!</v>
      </c>
      <c r="AU27" s="79">
        <f>LN(SUM($AT$2:AT27))</f>
        <v>1.0986122886681098</v>
      </c>
      <c r="AX27" s="79" t="e">
        <f>LN(SUM($AW$2:AW27))</f>
        <v>#NUM!</v>
      </c>
      <c r="BA27" s="79">
        <f>LN(SUM($AZ$2:AZ27))</f>
        <v>0.69314718055994529</v>
      </c>
      <c r="BC27">
        <v>2</v>
      </c>
      <c r="BD27" s="79">
        <f>LN(SUM($BC$2:BC27))</f>
        <v>3.9889840465642745</v>
      </c>
    </row>
    <row r="28" spans="1:57" x14ac:dyDescent="0.25">
      <c r="A28" s="79">
        <f t="shared" si="0"/>
        <v>1</v>
      </c>
      <c r="B28" s="79">
        <f t="shared" si="1"/>
        <v>89</v>
      </c>
      <c r="C28" s="51">
        <v>43991</v>
      </c>
      <c r="E28" s="79">
        <f>LN(SUM($D$2:D28))</f>
        <v>2.9444389791664403</v>
      </c>
      <c r="H28" s="79">
        <f>LN(SUM($G$2:G28))</f>
        <v>0.69314718055994529</v>
      </c>
      <c r="K28" s="79">
        <f>LN(SUM($J$2:J28))</f>
        <v>0.69314718055994529</v>
      </c>
      <c r="N28" s="79">
        <f>LN(SUM($M$2:M28))</f>
        <v>0.69314718055994529</v>
      </c>
      <c r="Q28" s="79" t="e">
        <f>LN(SUM($P$2:P28))</f>
        <v>#NUM!</v>
      </c>
      <c r="T28" s="79" t="e">
        <f>LN(SUM($S$2:S28))</f>
        <v>#NUM!</v>
      </c>
      <c r="W28" s="79">
        <f>LN(SUM($V$2:V28))</f>
        <v>0.69314718055994529</v>
      </c>
      <c r="Y28">
        <v>3</v>
      </c>
      <c r="Z28" s="79">
        <f>LN(SUM($Y$2:Y28))</f>
        <v>2.7080502011022101</v>
      </c>
      <c r="AC28" s="79">
        <f>LN(SUM($AB$2:AB28))</f>
        <v>0</v>
      </c>
      <c r="AF28" s="79">
        <f>LN(SUM($AE$2:AE28))</f>
        <v>0</v>
      </c>
      <c r="AI28" s="79">
        <f>LN(SUM($AH$2:AH28))</f>
        <v>0</v>
      </c>
      <c r="AL28" s="79">
        <f>LN(SUM($AK$2:AK28))</f>
        <v>1.9459101490553132</v>
      </c>
      <c r="AO28" s="79" t="e">
        <f>LN(SUM($AN$2:AN28))</f>
        <v>#NUM!</v>
      </c>
      <c r="AR28" s="79" t="e">
        <f>LN(SUM($AQ$2:AQ28))</f>
        <v>#NUM!</v>
      </c>
      <c r="AU28" s="79">
        <f>LN(SUM($AT$2:AT28))</f>
        <v>1.0986122886681098</v>
      </c>
      <c r="AX28" s="79" t="e">
        <f>LN(SUM($AW$2:AW28))</f>
        <v>#NUM!</v>
      </c>
      <c r="BA28" s="79">
        <f>LN(SUM($AZ$2:AZ28))</f>
        <v>0.69314718055994529</v>
      </c>
      <c r="BC28">
        <v>3</v>
      </c>
      <c r="BD28" s="79">
        <f>LN(SUM($BC$2:BC28))</f>
        <v>4.0430512678345503</v>
      </c>
    </row>
    <row r="29" spans="1:57" x14ac:dyDescent="0.25">
      <c r="A29" s="79">
        <f t="shared" si="0"/>
        <v>1</v>
      </c>
      <c r="B29" s="79">
        <f t="shared" si="1"/>
        <v>90</v>
      </c>
      <c r="C29" s="51">
        <v>43992</v>
      </c>
      <c r="D29" s="81">
        <v>2</v>
      </c>
      <c r="E29" s="79">
        <f>LN(SUM($D$2:D29))</f>
        <v>3.044522437723423</v>
      </c>
      <c r="F29" s="79">
        <f>LN(2)/(SLOPE(E23:E29,B23:B29))</f>
        <v>4.1931829146543675</v>
      </c>
      <c r="H29" s="79">
        <f>LN(SUM($G$2:G29))</f>
        <v>0.69314718055994529</v>
      </c>
      <c r="I29" s="79" t="e">
        <f>LN(2)/(SLOPE(H23:H29,$B23:$B29))</f>
        <v>#DIV/0!</v>
      </c>
      <c r="K29" s="79">
        <f>LN(SUM($J$2:J29))</f>
        <v>0.69314718055994529</v>
      </c>
      <c r="L29" s="79" t="e">
        <f>LN(2)/(SLOPE(K23:K29,$B23:$B29))</f>
        <v>#DIV/0!</v>
      </c>
      <c r="M29">
        <v>3</v>
      </c>
      <c r="N29" s="79">
        <f>LN(SUM($M$2:M29))</f>
        <v>1.6094379124341003</v>
      </c>
      <c r="O29" s="79">
        <f>LN(2)/(SLOPE(N23:N29,B23:B29))</f>
        <v>7.0603941087496143</v>
      </c>
      <c r="Q29" s="79" t="e">
        <f>LN(SUM($P$2:P29))</f>
        <v>#NUM!</v>
      </c>
      <c r="R29" s="79" t="e">
        <f>LN(2)/(SLOPE(Q23:Q29,$B23:$B29))</f>
        <v>#NUM!</v>
      </c>
      <c r="T29" s="79" t="e">
        <f>LN(SUM($S$2:S29))</f>
        <v>#NUM!</v>
      </c>
      <c r="U29" s="79" t="e">
        <f>LN(2)/(SLOPE(T23:T29,$B23:$B29))</f>
        <v>#NUM!</v>
      </c>
      <c r="W29" s="79">
        <f>LN(SUM($V$2:V29))</f>
        <v>0.69314718055994529</v>
      </c>
      <c r="X29" s="79" t="e">
        <f>LN(2)/(SLOPE(W23:W29,$B23:$B29))</f>
        <v>#DIV/0!</v>
      </c>
      <c r="Y29">
        <v>1</v>
      </c>
      <c r="Z29" s="79">
        <f>LN(SUM($Y$2:Y29))</f>
        <v>2.7725887222397811</v>
      </c>
      <c r="AA29" s="79">
        <f>LN(2)/(SLOPE(Z23:Z29,$B23:$B29))</f>
        <v>6.623784616502153</v>
      </c>
      <c r="AC29" s="79">
        <f>LN(SUM($AB$2:AB29))</f>
        <v>0</v>
      </c>
      <c r="AD29" s="79" t="e">
        <f>LN(2)/(SLOPE(AC23:AC29,$B23:$B29))</f>
        <v>#DIV/0!</v>
      </c>
      <c r="AF29" s="79">
        <f>LN(SUM($AE$2:AE29))</f>
        <v>0</v>
      </c>
      <c r="AG29" s="79" t="e">
        <f>LN(2)/(SLOPE(AF23:AF29,$B23:$B29))</f>
        <v>#DIV/0!</v>
      </c>
      <c r="AI29" s="79">
        <f>LN(SUM($AH$2:AH29))</f>
        <v>0</v>
      </c>
      <c r="AJ29" s="79" t="e">
        <f>LN(2)/(SLOPE(AI23:AI29,$B23:$B29))</f>
        <v>#DIV/0!</v>
      </c>
      <c r="AL29" s="79">
        <f>LN(SUM($AK$2:AK29))</f>
        <v>1.9459101490553132</v>
      </c>
      <c r="AM29" s="79" t="e">
        <f>LN(2)/(SLOPE(AL23:AL29,$B23:$B29))</f>
        <v>#DIV/0!</v>
      </c>
      <c r="AO29" s="79" t="e">
        <f>LN(SUM($AN$2:AN29))</f>
        <v>#NUM!</v>
      </c>
      <c r="AP29" s="79" t="e">
        <f>LN(2)/(SLOPE(AO23:AO29,$B23:$B29))</f>
        <v>#NUM!</v>
      </c>
      <c r="AR29" s="79" t="e">
        <f>LN(SUM($AQ$2:AQ29))</f>
        <v>#NUM!</v>
      </c>
      <c r="AS29" s="79" t="e">
        <f>LN(2)/(SLOPE(AR23:AR29,$B23:$B29))</f>
        <v>#NUM!</v>
      </c>
      <c r="AU29" s="79">
        <f>LN(SUM($AT$2:AT29))</f>
        <v>1.0986122886681098</v>
      </c>
      <c r="AV29" s="79" t="e">
        <f>LN(2)/(SLOPE(AU23:AU29,$B23:$B29))</f>
        <v>#DIV/0!</v>
      </c>
      <c r="AX29" s="79" t="e">
        <f>LN(SUM($AW$2:AW29))</f>
        <v>#NUM!</v>
      </c>
      <c r="AY29" s="79" t="e">
        <f>LN(2)/(SLOPE(AX23:AX29,$B23:$B29))</f>
        <v>#NUM!</v>
      </c>
      <c r="BA29" s="79">
        <f>LN(SUM($AZ$2:AZ29))</f>
        <v>0.69314718055994529</v>
      </c>
      <c r="BB29" s="79" t="e">
        <f>LN(2)/(SLOPE(BA23:BA29,$B23:$B29))</f>
        <v>#DIV/0!</v>
      </c>
      <c r="BC29">
        <v>6</v>
      </c>
      <c r="BD29" s="79">
        <f>LN(SUM($BC$2:BC29))</f>
        <v>4.1431347263915326</v>
      </c>
      <c r="BE29" s="79">
        <f>LN(2)/(SLOPE(BD23:BD29,$B23:$B29))</f>
        <v>9.392309591886228</v>
      </c>
    </row>
    <row r="30" spans="1:57" x14ac:dyDescent="0.25">
      <c r="A30" s="79">
        <f t="shared" si="0"/>
        <v>1</v>
      </c>
      <c r="B30" s="79">
        <f t="shared" si="1"/>
        <v>91</v>
      </c>
      <c r="C30" s="51">
        <v>43993</v>
      </c>
      <c r="D30" s="81">
        <v>1</v>
      </c>
      <c r="E30" s="79">
        <f>LN(SUM($D$2:D30))</f>
        <v>3.0910424533583161</v>
      </c>
      <c r="F30" s="79">
        <f t="shared" ref="F30:F93" si="2">LN(2)/(SLOPE(E24:E30,B24:B30))</f>
        <v>9.1889156283310527</v>
      </c>
      <c r="H30" s="79">
        <f>LN(SUM($G$2:G30))</f>
        <v>0.69314718055994529</v>
      </c>
      <c r="I30" s="79" t="e">
        <f t="shared" ref="I30:I93" si="3">LN(2)/(SLOPE(H24:H30,B24:B30))</f>
        <v>#DIV/0!</v>
      </c>
      <c r="K30" s="79">
        <f>LN(SUM($J$2:J30))</f>
        <v>0.69314718055994529</v>
      </c>
      <c r="L30" s="79" t="e">
        <f t="shared" ref="L30:L93" si="4">LN(2)/(SLOPE(K24:K30,$B24:$B30))</f>
        <v>#DIV/0!</v>
      </c>
      <c r="M30">
        <v>1</v>
      </c>
      <c r="N30" s="79">
        <f>LN(SUM($M$2:M30))</f>
        <v>1.791759469228055</v>
      </c>
      <c r="O30" s="79">
        <f t="shared" ref="O30:O93" si="5">LN(2)/(SLOPE(N24:N30,B24:B30))</f>
        <v>3.7844262709775052</v>
      </c>
      <c r="Q30" s="79" t="e">
        <f>LN(SUM($P$2:P30))</f>
        <v>#NUM!</v>
      </c>
      <c r="R30" s="79" t="e">
        <f t="shared" ref="R30:R93" si="6">LN(2)/(SLOPE(Q24:Q30,$B24:$B30))</f>
        <v>#NUM!</v>
      </c>
      <c r="T30" s="79" t="e">
        <f>LN(SUM($S$2:S30))</f>
        <v>#NUM!</v>
      </c>
      <c r="U30" s="79" t="e">
        <f t="shared" ref="U30:U93" si="7">LN(2)/(SLOPE(T24:T30,$B24:$B30))</f>
        <v>#NUM!</v>
      </c>
      <c r="W30" s="79">
        <f>LN(SUM($V$2:V30))</f>
        <v>0.69314718055994529</v>
      </c>
      <c r="X30" s="79" t="e">
        <f t="shared" ref="X30:X93" si="8">LN(2)/(SLOPE(W24:W30,$B24:$B30))</f>
        <v>#DIV/0!</v>
      </c>
      <c r="Y30">
        <v>4</v>
      </c>
      <c r="Z30" s="79">
        <f>LN(SUM($Y$2:Y30))</f>
        <v>2.9957322735539909</v>
      </c>
      <c r="AA30" s="79">
        <f t="shared" ref="AA30:AA93" si="9">LN(2)/(SLOPE(Z24:Z30,$B24:$B30))</f>
        <v>5.4537509222417739</v>
      </c>
      <c r="AB30">
        <v>1</v>
      </c>
      <c r="AC30" s="79">
        <f>LN(SUM($AB$2:AB30))</f>
        <v>0.69314718055994529</v>
      </c>
      <c r="AD30" s="79">
        <f t="shared" ref="AD30:AD93" si="10">LN(2)/(SLOPE(AC24:AC30,$B24:$B30))</f>
        <v>9.3333333333333339</v>
      </c>
      <c r="AF30" s="79">
        <f>LN(SUM($AE$2:AE30))</f>
        <v>0</v>
      </c>
      <c r="AG30" s="79" t="e">
        <f t="shared" ref="AG30:AG93" si="11">LN(2)/(SLOPE(AF24:AF30,$B24:$B30))</f>
        <v>#DIV/0!</v>
      </c>
      <c r="AI30" s="79">
        <f>LN(SUM($AH$2:AH30))</f>
        <v>0</v>
      </c>
      <c r="AJ30" s="79" t="e">
        <f t="shared" ref="AJ30:AJ93" si="12">LN(2)/(SLOPE(AI24:AI30,$B24:$B30))</f>
        <v>#DIV/0!</v>
      </c>
      <c r="AL30" s="79">
        <f>LN(SUM($AK$2:AK30))</f>
        <v>1.9459101490553132</v>
      </c>
      <c r="AM30" s="79" t="e">
        <f t="shared" ref="AM30:AM93" si="13">LN(2)/(SLOPE(AL24:AL30,$B24:$B30))</f>
        <v>#DIV/0!</v>
      </c>
      <c r="AO30" s="79" t="e">
        <f>LN(SUM($AN$2:AN30))</f>
        <v>#NUM!</v>
      </c>
      <c r="AP30" s="79" t="e">
        <f t="shared" ref="AP30:AP93" si="14">LN(2)/(SLOPE(AO24:AO30,$B24:$B30))</f>
        <v>#NUM!</v>
      </c>
      <c r="AR30" s="79" t="e">
        <f>LN(SUM($AQ$2:AQ30))</f>
        <v>#NUM!</v>
      </c>
      <c r="AS30" s="79" t="e">
        <f t="shared" ref="AS30:AS93" si="15">LN(2)/(SLOPE(AR24:AR30,$B24:$B30))</f>
        <v>#NUM!</v>
      </c>
      <c r="AT30">
        <v>1</v>
      </c>
      <c r="AU30" s="79">
        <f>LN(SUM($AT$2:AT30))</f>
        <v>1.3862943611198906</v>
      </c>
      <c r="AV30" s="79">
        <f t="shared" ref="AV30:AV93" si="16">LN(2)/(SLOPE(AU24:AU30,$B24:$B30))</f>
        <v>22.487927836763294</v>
      </c>
      <c r="AX30" s="79" t="e">
        <f>LN(SUM($AW$2:AW30))</f>
        <v>#NUM!</v>
      </c>
      <c r="AY30" s="79" t="e">
        <f t="shared" ref="AY30:AY93" si="17">LN(2)/(SLOPE(AX24:AX30,$B24:$B30))</f>
        <v>#NUM!</v>
      </c>
      <c r="BA30" s="79">
        <f>LN(SUM($AZ$2:AZ30))</f>
        <v>0.69314718055994529</v>
      </c>
      <c r="BB30" s="79" t="e">
        <f t="shared" ref="BB30:BB93" si="18">LN(2)/(SLOPE(BA24:BA30,$B24:$B30))</f>
        <v>#DIV/0!</v>
      </c>
      <c r="BC30">
        <v>8</v>
      </c>
      <c r="BD30" s="79">
        <f>LN(SUM($BC$2:BC30))</f>
        <v>4.2626798770413155</v>
      </c>
      <c r="BE30" s="79">
        <f t="shared" ref="BE30:BE93" si="19">LN(2)/(SLOPE(BD24:BD30,$B24:$B30))</f>
        <v>10.097440906996143</v>
      </c>
    </row>
    <row r="31" spans="1:57" x14ac:dyDescent="0.25">
      <c r="A31" s="79">
        <f t="shared" si="0"/>
        <v>1</v>
      </c>
      <c r="B31" s="79">
        <f t="shared" si="1"/>
        <v>92</v>
      </c>
      <c r="C31" s="51">
        <v>43994</v>
      </c>
      <c r="E31" s="79">
        <f>LN(SUM($D$2:D31))</f>
        <v>3.0910424533583161</v>
      </c>
      <c r="F31" s="79">
        <f t="shared" si="2"/>
        <v>13.97042603118966</v>
      </c>
      <c r="H31" s="79">
        <f>LN(SUM($G$2:G31))</f>
        <v>0.69314718055994529</v>
      </c>
      <c r="I31" s="79" t="e">
        <f t="shared" si="3"/>
        <v>#DIV/0!</v>
      </c>
      <c r="K31" s="79">
        <f>LN(SUM($J$2:J31))</f>
        <v>0.69314718055994529</v>
      </c>
      <c r="L31" s="79" t="e">
        <f t="shared" si="4"/>
        <v>#DIV/0!</v>
      </c>
      <c r="M31">
        <v>2</v>
      </c>
      <c r="N31" s="79">
        <f>LN(SUM($M$2:M31))</f>
        <v>2.0794415416798357</v>
      </c>
      <c r="O31" s="79">
        <f t="shared" si="5"/>
        <v>2.6687373281842017</v>
      </c>
      <c r="Q31" s="79" t="e">
        <f>LN(SUM($P$2:P31))</f>
        <v>#NUM!</v>
      </c>
      <c r="R31" s="79" t="e">
        <f t="shared" si="6"/>
        <v>#NUM!</v>
      </c>
      <c r="T31" s="79" t="e">
        <f>LN(SUM($S$2:S31))</f>
        <v>#NUM!</v>
      </c>
      <c r="U31" s="79" t="e">
        <f t="shared" si="7"/>
        <v>#NUM!</v>
      </c>
      <c r="W31" s="79">
        <f>LN(SUM($V$2:V31))</f>
        <v>0.69314718055994529</v>
      </c>
      <c r="X31" s="79" t="e">
        <f t="shared" si="8"/>
        <v>#DIV/0!</v>
      </c>
      <c r="Z31" s="79">
        <f>LN(SUM($Y$2:Y31))</f>
        <v>2.9957322735539909</v>
      </c>
      <c r="AA31" s="79">
        <f t="shared" si="9"/>
        <v>5.7271792455845683</v>
      </c>
      <c r="AC31" s="79">
        <f>LN(SUM($AB$2:AB31))</f>
        <v>0.69314718055994529</v>
      </c>
      <c r="AD31" s="79">
        <f t="shared" si="10"/>
        <v>5.6000000000000005</v>
      </c>
      <c r="AF31" s="79">
        <f>LN(SUM($AE$2:AE31))</f>
        <v>0</v>
      </c>
      <c r="AG31" s="79" t="e">
        <f t="shared" si="11"/>
        <v>#DIV/0!</v>
      </c>
      <c r="AI31" s="79">
        <f>LN(SUM($AH$2:AH31))</f>
        <v>0</v>
      </c>
      <c r="AJ31" s="79" t="e">
        <f t="shared" si="12"/>
        <v>#DIV/0!</v>
      </c>
      <c r="AK31">
        <v>1</v>
      </c>
      <c r="AL31" s="79">
        <f>LN(SUM($AK$2:AK31))</f>
        <v>2.0794415416798357</v>
      </c>
      <c r="AM31" s="79">
        <f t="shared" si="13"/>
        <v>48.448335317054735</v>
      </c>
      <c r="AO31" s="79" t="e">
        <f>LN(SUM($AN$2:AN31))</f>
        <v>#NUM!</v>
      </c>
      <c r="AP31" s="79" t="e">
        <f t="shared" si="14"/>
        <v>#NUM!</v>
      </c>
      <c r="AR31" s="79" t="e">
        <f>LN(SUM($AQ$2:AQ31))</f>
        <v>#NUM!</v>
      </c>
      <c r="AS31" s="79" t="e">
        <f t="shared" si="15"/>
        <v>#NUM!</v>
      </c>
      <c r="AU31" s="79">
        <f>LN(SUM($AT$2:AT31))</f>
        <v>1.3862943611198906</v>
      </c>
      <c r="AV31" s="79">
        <f t="shared" si="16"/>
        <v>13.492756702057976</v>
      </c>
      <c r="AX31" s="79" t="e">
        <f>LN(SUM($AW$2:AW31))</f>
        <v>#NUM!</v>
      </c>
      <c r="AY31" s="79" t="e">
        <f t="shared" si="17"/>
        <v>#NUM!</v>
      </c>
      <c r="BA31" s="79">
        <f>LN(SUM($AZ$2:AZ31))</f>
        <v>0.69314718055994529</v>
      </c>
      <c r="BB31" s="79" t="e">
        <f t="shared" si="18"/>
        <v>#DIV/0!</v>
      </c>
      <c r="BC31">
        <v>3</v>
      </c>
      <c r="BD31" s="79">
        <f>LN(SUM($BC$2:BC31))</f>
        <v>4.3040650932041702</v>
      </c>
      <c r="BE31" s="79">
        <f t="shared" si="19"/>
        <v>9.9368345535108507</v>
      </c>
    </row>
    <row r="32" spans="1:57" x14ac:dyDescent="0.25">
      <c r="A32" s="79">
        <f t="shared" si="0"/>
        <v>1</v>
      </c>
      <c r="B32" s="79">
        <f t="shared" si="1"/>
        <v>93</v>
      </c>
      <c r="C32" s="51">
        <v>43995</v>
      </c>
      <c r="D32" s="81">
        <v>2</v>
      </c>
      <c r="E32" s="79">
        <f>LN(SUM($D$2:D32))</f>
        <v>3.1780538303479458</v>
      </c>
      <c r="F32" s="79">
        <f t="shared" si="2"/>
        <v>13.164010966499555</v>
      </c>
      <c r="G32" s="81">
        <v>1</v>
      </c>
      <c r="H32" s="79">
        <f>LN(SUM($G$2:G32))</f>
        <v>1.0986122886681098</v>
      </c>
      <c r="I32" s="79">
        <f t="shared" si="3"/>
        <v>15.955438719280238</v>
      </c>
      <c r="K32" s="79">
        <f>LN(SUM($J$2:J32))</f>
        <v>0.69314718055994529</v>
      </c>
      <c r="L32" s="79" t="e">
        <f t="shared" si="4"/>
        <v>#DIV/0!</v>
      </c>
      <c r="M32">
        <v>1</v>
      </c>
      <c r="N32" s="79">
        <f>LN(SUM($M$2:M32))</f>
        <v>2.1972245773362196</v>
      </c>
      <c r="O32" s="79">
        <f t="shared" si="5"/>
        <v>2.3150564440372001</v>
      </c>
      <c r="Q32" s="79" t="e">
        <f>LN(SUM($P$2:P32))</f>
        <v>#NUM!</v>
      </c>
      <c r="R32" s="79" t="e">
        <f t="shared" si="6"/>
        <v>#NUM!</v>
      </c>
      <c r="T32" s="79" t="e">
        <f>LN(SUM($S$2:S32))</f>
        <v>#NUM!</v>
      </c>
      <c r="U32" s="79" t="e">
        <f t="shared" si="7"/>
        <v>#NUM!</v>
      </c>
      <c r="W32" s="79">
        <f>LN(SUM($V$2:V32))</f>
        <v>0.69314718055994529</v>
      </c>
      <c r="X32" s="79" t="e">
        <f t="shared" si="8"/>
        <v>#DIV/0!</v>
      </c>
      <c r="Z32" s="79">
        <f>LN(SUM($Y$2:Y32))</f>
        <v>2.9957322735539909</v>
      </c>
      <c r="AA32" s="79">
        <f t="shared" si="9"/>
        <v>6.829492383136567</v>
      </c>
      <c r="AB32">
        <v>14</v>
      </c>
      <c r="AC32" s="79">
        <f>LN(SUM($AB$2:AB32))</f>
        <v>2.7725887222397811</v>
      </c>
      <c r="AD32" s="79">
        <f t="shared" si="10"/>
        <v>1.8666666666666667</v>
      </c>
      <c r="AF32" s="79">
        <f>LN(SUM($AE$2:AE32))</f>
        <v>0</v>
      </c>
      <c r="AG32" s="79" t="e">
        <f t="shared" si="11"/>
        <v>#DIV/0!</v>
      </c>
      <c r="AI32" s="79">
        <f>LN(SUM($AH$2:AH32))</f>
        <v>0</v>
      </c>
      <c r="AJ32" s="79" t="e">
        <f t="shared" si="12"/>
        <v>#DIV/0!</v>
      </c>
      <c r="AL32" s="79">
        <f>LN(SUM($AK$2:AK32))</f>
        <v>2.0794415416798357</v>
      </c>
      <c r="AM32" s="79">
        <f t="shared" si="13"/>
        <v>29.069001190232839</v>
      </c>
      <c r="AO32" s="79" t="e">
        <f>LN(SUM($AN$2:AN32))</f>
        <v>#NUM!</v>
      </c>
      <c r="AP32" s="79" t="e">
        <f t="shared" si="14"/>
        <v>#NUM!</v>
      </c>
      <c r="AR32" s="79" t="e">
        <f>LN(SUM($AQ$2:AQ32))</f>
        <v>#NUM!</v>
      </c>
      <c r="AS32" s="79" t="e">
        <f t="shared" si="15"/>
        <v>#NUM!</v>
      </c>
      <c r="AU32" s="79">
        <f>LN(SUM($AT$2:AT32))</f>
        <v>1.3862943611198906</v>
      </c>
      <c r="AV32" s="79">
        <f t="shared" si="16"/>
        <v>11.243963918381647</v>
      </c>
      <c r="AX32" s="79" t="e">
        <f>LN(SUM($AW$2:AW32))</f>
        <v>#NUM!</v>
      </c>
      <c r="AY32" s="79" t="e">
        <f t="shared" si="17"/>
        <v>#NUM!</v>
      </c>
      <c r="BA32" s="79">
        <f>LN(SUM($AZ$2:AZ32))</f>
        <v>0.69314718055994529</v>
      </c>
      <c r="BB32" s="79" t="e">
        <f t="shared" si="18"/>
        <v>#DIV/0!</v>
      </c>
      <c r="BC32">
        <v>18</v>
      </c>
      <c r="BD32" s="79">
        <f>LN(SUM($BC$2:BC32))</f>
        <v>4.5217885770490405</v>
      </c>
      <c r="BE32" s="79">
        <f t="shared" si="19"/>
        <v>7.5770787550245018</v>
      </c>
    </row>
    <row r="33" spans="1:57" x14ac:dyDescent="0.25">
      <c r="A33" s="79">
        <f t="shared" si="0"/>
        <v>1</v>
      </c>
      <c r="B33" s="79">
        <f t="shared" si="1"/>
        <v>94</v>
      </c>
      <c r="C33" s="51">
        <v>43996</v>
      </c>
      <c r="E33" s="79">
        <f>LN(SUM($D$2:D33))</f>
        <v>3.1780538303479458</v>
      </c>
      <c r="F33" s="79">
        <f t="shared" si="2"/>
        <v>15.979098132112858</v>
      </c>
      <c r="H33" s="79">
        <f>LN(SUM($G$2:G33))</f>
        <v>1.0986122886681098</v>
      </c>
      <c r="I33" s="79">
        <f t="shared" si="3"/>
        <v>9.5732632315681432</v>
      </c>
      <c r="K33" s="79">
        <f>LN(SUM($J$2:J33))</f>
        <v>0.69314718055994529</v>
      </c>
      <c r="L33" s="79" t="e">
        <f t="shared" si="4"/>
        <v>#DIV/0!</v>
      </c>
      <c r="N33" s="79">
        <f>LN(SUM($M$2:M33))</f>
        <v>2.1972245773362196</v>
      </c>
      <c r="O33" s="79">
        <f t="shared" si="5"/>
        <v>2.4289327012115791</v>
      </c>
      <c r="Q33" s="79" t="e">
        <f>LN(SUM($P$2:P33))</f>
        <v>#NUM!</v>
      </c>
      <c r="R33" s="79" t="e">
        <f t="shared" si="6"/>
        <v>#NUM!</v>
      </c>
      <c r="T33" s="79" t="e">
        <f>LN(SUM($S$2:S33))</f>
        <v>#NUM!</v>
      </c>
      <c r="U33" s="79" t="e">
        <f t="shared" si="7"/>
        <v>#NUM!</v>
      </c>
      <c r="W33" s="79">
        <f>LN(SUM($V$2:V33))</f>
        <v>0.69314718055994529</v>
      </c>
      <c r="X33" s="79" t="e">
        <f t="shared" si="8"/>
        <v>#DIV/0!</v>
      </c>
      <c r="Z33" s="79">
        <f>LN(SUM($Y$2:Y33))</f>
        <v>2.9957322735539909</v>
      </c>
      <c r="AA33" s="79">
        <f t="shared" si="9"/>
        <v>8.3261473825898218</v>
      </c>
      <c r="AB33">
        <v>1</v>
      </c>
      <c r="AC33" s="79">
        <f>LN(SUM($AB$2:AB33))</f>
        <v>2.8332133440562162</v>
      </c>
      <c r="AD33" s="79">
        <f t="shared" si="10"/>
        <v>1.3168793321936889</v>
      </c>
      <c r="AF33" s="79">
        <f>LN(SUM($AE$2:AE33))</f>
        <v>0</v>
      </c>
      <c r="AG33" s="79" t="e">
        <f t="shared" si="11"/>
        <v>#DIV/0!</v>
      </c>
      <c r="AI33" s="79">
        <f>LN(SUM($AH$2:AH33))</f>
        <v>0</v>
      </c>
      <c r="AJ33" s="79" t="e">
        <f t="shared" si="12"/>
        <v>#DIV/0!</v>
      </c>
      <c r="AL33" s="79">
        <f>LN(SUM($AK$2:AK33))</f>
        <v>2.0794415416798357</v>
      </c>
      <c r="AM33" s="79">
        <f t="shared" si="13"/>
        <v>24.224167658527367</v>
      </c>
      <c r="AO33" s="79" t="e">
        <f>LN(SUM($AN$2:AN33))</f>
        <v>#NUM!</v>
      </c>
      <c r="AP33" s="79" t="e">
        <f t="shared" si="14"/>
        <v>#NUM!</v>
      </c>
      <c r="AR33" s="79" t="e">
        <f>LN(SUM($AQ$2:AQ33))</f>
        <v>#NUM!</v>
      </c>
      <c r="AS33" s="79" t="e">
        <f t="shared" si="15"/>
        <v>#NUM!</v>
      </c>
      <c r="AU33" s="79">
        <f>LN(SUM($AT$2:AT33))</f>
        <v>1.3862943611198906</v>
      </c>
      <c r="AV33" s="79">
        <f t="shared" si="16"/>
        <v>11.243963918381647</v>
      </c>
      <c r="AX33" s="79" t="e">
        <f>LN(SUM($AW$2:AW33))</f>
        <v>#NUM!</v>
      </c>
      <c r="AY33" s="79" t="e">
        <f t="shared" si="17"/>
        <v>#NUM!</v>
      </c>
      <c r="BA33" s="79">
        <f>LN(SUM($AZ$2:AZ33))</f>
        <v>0.69314718055994529</v>
      </c>
      <c r="BB33" s="79" t="e">
        <f t="shared" si="18"/>
        <v>#DIV/0!</v>
      </c>
      <c r="BC33">
        <v>1</v>
      </c>
      <c r="BD33" s="79">
        <f>LN(SUM($BC$2:BC33))</f>
        <v>4.5325994931532563</v>
      </c>
      <c r="BE33" s="79">
        <f t="shared" si="19"/>
        <v>7.0594204608114595</v>
      </c>
    </row>
    <row r="34" spans="1:57" x14ac:dyDescent="0.25">
      <c r="A34" s="79">
        <f t="shared" si="0"/>
        <v>2</v>
      </c>
      <c r="B34" s="79">
        <f t="shared" si="1"/>
        <v>96</v>
      </c>
      <c r="C34" s="51">
        <v>43998</v>
      </c>
      <c r="D34" s="81">
        <v>6</v>
      </c>
      <c r="E34" s="79">
        <f>LN(SUM($D$2:D34))</f>
        <v>3.4011973816621555</v>
      </c>
      <c r="F34" s="79">
        <f t="shared" si="2"/>
        <v>12.123451081147891</v>
      </c>
      <c r="H34" s="79">
        <f>LN(SUM($G$2:G34))</f>
        <v>1.0986122886681098</v>
      </c>
      <c r="I34" s="79">
        <f t="shared" si="3"/>
        <v>9.0678425019511923</v>
      </c>
      <c r="K34" s="79">
        <f>LN(SUM($J$2:J34))</f>
        <v>0.69314718055994529</v>
      </c>
      <c r="L34" s="79" t="e">
        <f t="shared" si="4"/>
        <v>#DIV/0!</v>
      </c>
      <c r="N34" s="79">
        <f>LN(SUM($M$2:M34))</f>
        <v>2.1972245773362196</v>
      </c>
      <c r="O34" s="79">
        <f t="shared" si="5"/>
        <v>3.7361466684271187</v>
      </c>
      <c r="Q34" s="79" t="e">
        <f>LN(SUM($P$2:P34))</f>
        <v>#NUM!</v>
      </c>
      <c r="R34" s="79" t="e">
        <f t="shared" si="6"/>
        <v>#NUM!</v>
      </c>
      <c r="T34" s="79" t="e">
        <f>LN(SUM($S$2:S34))</f>
        <v>#NUM!</v>
      </c>
      <c r="U34" s="79" t="e">
        <f t="shared" si="7"/>
        <v>#NUM!</v>
      </c>
      <c r="W34" s="79">
        <f>LN(SUM($V$2:V34))</f>
        <v>0.69314718055994529</v>
      </c>
      <c r="X34" s="79" t="e">
        <f t="shared" si="8"/>
        <v>#DIV/0!</v>
      </c>
      <c r="Z34" s="79">
        <f>LN(SUM($Y$2:Y34))</f>
        <v>2.9957322735539909</v>
      </c>
      <c r="AA34" s="79">
        <f t="shared" si="9"/>
        <v>17.478827543018276</v>
      </c>
      <c r="AB34">
        <v>8</v>
      </c>
      <c r="AC34" s="79">
        <f>LN(SUM($AB$2:AB34))</f>
        <v>3.2188758248682006</v>
      </c>
      <c r="AD34" s="79">
        <f t="shared" si="10"/>
        <v>1.2608442028049121</v>
      </c>
      <c r="AF34" s="79">
        <f>LN(SUM($AE$2:AE34))</f>
        <v>0</v>
      </c>
      <c r="AG34" s="79" t="e">
        <f t="shared" si="11"/>
        <v>#DIV/0!</v>
      </c>
      <c r="AI34" s="79">
        <f>LN(SUM($AH$2:AH34))</f>
        <v>0</v>
      </c>
      <c r="AJ34" s="79" t="e">
        <f t="shared" si="12"/>
        <v>#DIV/0!</v>
      </c>
      <c r="AL34" s="79">
        <f>LN(SUM($AK$2:AK34))</f>
        <v>2.0794415416798357</v>
      </c>
      <c r="AM34" s="79">
        <f t="shared" si="13"/>
        <v>28.146175755622281</v>
      </c>
      <c r="AO34" s="79" t="e">
        <f>LN(SUM($AN$2:AN34))</f>
        <v>#NUM!</v>
      </c>
      <c r="AP34" s="79" t="e">
        <f t="shared" si="14"/>
        <v>#NUM!</v>
      </c>
      <c r="AR34" s="79" t="e">
        <f>LN(SUM($AQ$2:AQ34))</f>
        <v>#NUM!</v>
      </c>
      <c r="AS34" s="79" t="e">
        <f t="shared" si="15"/>
        <v>#NUM!</v>
      </c>
      <c r="AU34" s="79">
        <f>LN(SUM($AT$2:AT34))</f>
        <v>1.3862943611198906</v>
      </c>
      <c r="AV34" s="79">
        <f t="shared" si="16"/>
        <v>15.889153645280626</v>
      </c>
      <c r="AX34" s="79" t="e">
        <f>LN(SUM($AW$2:AW34))</f>
        <v>#NUM!</v>
      </c>
      <c r="AY34" s="79" t="e">
        <f t="shared" si="17"/>
        <v>#NUM!</v>
      </c>
      <c r="BA34" s="79">
        <f>LN(SUM($AZ$2:AZ34))</f>
        <v>0.69314718055994529</v>
      </c>
      <c r="BB34" s="79" t="e">
        <f t="shared" si="18"/>
        <v>#DIV/0!</v>
      </c>
      <c r="BC34">
        <v>14</v>
      </c>
      <c r="BD34" s="79">
        <f>LN(SUM($BC$2:BC34))</f>
        <v>4.6728288344619058</v>
      </c>
      <c r="BE34" s="79">
        <f t="shared" si="19"/>
        <v>7.4436005189079575</v>
      </c>
    </row>
    <row r="35" spans="1:57" x14ac:dyDescent="0.25">
      <c r="A35" s="79">
        <f t="shared" si="0"/>
        <v>1</v>
      </c>
      <c r="B35" s="79">
        <f t="shared" si="1"/>
        <v>97</v>
      </c>
      <c r="C35" s="51">
        <v>43999</v>
      </c>
      <c r="E35" s="79">
        <f>LN(SUM($D$2:D35))</f>
        <v>3.4011973816621555</v>
      </c>
      <c r="F35" s="79">
        <f t="shared" si="2"/>
        <v>12.513673730559002</v>
      </c>
      <c r="H35" s="79">
        <f>LN(SUM($G$2:G35))</f>
        <v>1.0986122886681098</v>
      </c>
      <c r="I35" s="79">
        <f t="shared" si="3"/>
        <v>9.8296899252708592</v>
      </c>
      <c r="K35" s="79">
        <f>LN(SUM($J$2:J35))</f>
        <v>0.69314718055994529</v>
      </c>
      <c r="L35" s="79" t="e">
        <f t="shared" si="4"/>
        <v>#DIV/0!</v>
      </c>
      <c r="M35">
        <v>1</v>
      </c>
      <c r="N35" s="79">
        <f>LN(SUM($M$2:M35))</f>
        <v>2.3025850929940459</v>
      </c>
      <c r="O35" s="79">
        <f t="shared" si="5"/>
        <v>8.0361664047285561</v>
      </c>
      <c r="Q35" s="79" t="e">
        <f>LN(SUM($P$2:P35))</f>
        <v>#NUM!</v>
      </c>
      <c r="R35" s="79" t="e">
        <f t="shared" si="6"/>
        <v>#NUM!</v>
      </c>
      <c r="T35" s="79" t="e">
        <f>LN(SUM($S$2:S35))</f>
        <v>#NUM!</v>
      </c>
      <c r="U35" s="79" t="e">
        <f t="shared" si="7"/>
        <v>#NUM!</v>
      </c>
      <c r="W35" s="79">
        <f>LN(SUM($V$2:V35))</f>
        <v>0.69314718055994529</v>
      </c>
      <c r="X35" s="79" t="e">
        <f t="shared" si="8"/>
        <v>#DIV/0!</v>
      </c>
      <c r="Z35" s="79">
        <f>LN(SUM($Y$2:Y35))</f>
        <v>2.9957322735539909</v>
      </c>
      <c r="AA35" s="79">
        <f t="shared" si="9"/>
        <v>37.275404634064671</v>
      </c>
      <c r="AB35">
        <v>4</v>
      </c>
      <c r="AC35" s="79">
        <f>LN(SUM($AB$2:AB35))</f>
        <v>3.3672958299864741</v>
      </c>
      <c r="AD35" s="79">
        <f t="shared" si="10"/>
        <v>1.3664848655763524</v>
      </c>
      <c r="AF35" s="79">
        <f>LN(SUM($AE$2:AE35))</f>
        <v>0</v>
      </c>
      <c r="AG35" s="79" t="e">
        <f t="shared" si="11"/>
        <v>#DIV/0!</v>
      </c>
      <c r="AI35" s="79">
        <f>LN(SUM($AH$2:AH35))</f>
        <v>0</v>
      </c>
      <c r="AJ35" s="79" t="e">
        <f t="shared" si="12"/>
        <v>#DIV/0!</v>
      </c>
      <c r="AL35" s="79">
        <f>LN(SUM($AK$2:AK35))</f>
        <v>2.0794415416798357</v>
      </c>
      <c r="AM35" s="79">
        <f t="shared" si="13"/>
        <v>36.735550954689849</v>
      </c>
      <c r="AO35" s="79" t="e">
        <f>LN(SUM($AN$2:AN35))</f>
        <v>#NUM!</v>
      </c>
      <c r="AP35" s="79" t="e">
        <f t="shared" si="14"/>
        <v>#NUM!</v>
      </c>
      <c r="AR35" s="79" t="e">
        <f>LN(SUM($AQ$2:AQ35))</f>
        <v>#NUM!</v>
      </c>
      <c r="AS35" s="79" t="e">
        <f t="shared" si="15"/>
        <v>#NUM!</v>
      </c>
      <c r="AU35" s="79">
        <f>LN(SUM($AT$2:AT35))</f>
        <v>1.3862943611198906</v>
      </c>
      <c r="AV35" s="79">
        <f t="shared" si="16"/>
        <v>28.913050075838512</v>
      </c>
      <c r="AX35" s="79" t="e">
        <f>LN(SUM($AW$2:AW35))</f>
        <v>#NUM!</v>
      </c>
      <c r="AY35" s="79" t="e">
        <f t="shared" si="17"/>
        <v>#NUM!</v>
      </c>
      <c r="BA35" s="79">
        <f>LN(SUM($AZ$2:AZ35))</f>
        <v>0.69314718055994529</v>
      </c>
      <c r="BB35" s="79" t="e">
        <f t="shared" si="18"/>
        <v>#DIV/0!</v>
      </c>
      <c r="BC35">
        <v>5</v>
      </c>
      <c r="BD35" s="79">
        <f>LN(SUM($BC$2:BC35))</f>
        <v>4.7184988712950942</v>
      </c>
      <c r="BE35" s="79">
        <f t="shared" si="19"/>
        <v>8.3714247274311475</v>
      </c>
    </row>
    <row r="36" spans="1:57" x14ac:dyDescent="0.25">
      <c r="A36" s="79">
        <f t="shared" si="0"/>
        <v>1</v>
      </c>
      <c r="B36" s="79">
        <f t="shared" si="1"/>
        <v>98</v>
      </c>
      <c r="C36" s="51">
        <v>44000</v>
      </c>
      <c r="E36" s="79">
        <f>LN(SUM($D$2:D36))</f>
        <v>3.4011973816621555</v>
      </c>
      <c r="F36" s="79">
        <f t="shared" si="2"/>
        <v>12.959989018182389</v>
      </c>
      <c r="H36" s="79">
        <f>LN(SUM($G$2:G36))</f>
        <v>1.0986122886681098</v>
      </c>
      <c r="I36" s="79">
        <f t="shared" si="3"/>
        <v>12.175056026210354</v>
      </c>
      <c r="K36" s="79">
        <f>LN(SUM($J$2:J36))</f>
        <v>0.69314718055994529</v>
      </c>
      <c r="L36" s="79" t="e">
        <f t="shared" si="4"/>
        <v>#DIV/0!</v>
      </c>
      <c r="N36" s="79">
        <f>LN(SUM($M$2:M36))</f>
        <v>2.3025850929940459</v>
      </c>
      <c r="O36" s="79">
        <f t="shared" si="5"/>
        <v>12.444618220581885</v>
      </c>
      <c r="Q36" s="79" t="e">
        <f>LN(SUM($P$2:P36))</f>
        <v>#NUM!</v>
      </c>
      <c r="R36" s="79" t="e">
        <f t="shared" si="6"/>
        <v>#NUM!</v>
      </c>
      <c r="T36" s="79" t="e">
        <f>LN(SUM($S$2:S36))</f>
        <v>#NUM!</v>
      </c>
      <c r="U36" s="79" t="e">
        <f t="shared" si="7"/>
        <v>#NUM!</v>
      </c>
      <c r="W36" s="79">
        <f>LN(SUM($V$2:V36))</f>
        <v>0.69314718055994529</v>
      </c>
      <c r="X36" s="79" t="e">
        <f t="shared" si="8"/>
        <v>#DIV/0!</v>
      </c>
      <c r="Z36" s="79">
        <f>LN(SUM($Y$2:Y36))</f>
        <v>2.9957322735539909</v>
      </c>
      <c r="AA36" s="79" t="e">
        <f t="shared" si="9"/>
        <v>#DIV/0!</v>
      </c>
      <c r="AB36">
        <v>1</v>
      </c>
      <c r="AC36" s="79">
        <f>LN(SUM($AB$2:AB36))</f>
        <v>3.4011973816621555</v>
      </c>
      <c r="AD36" s="79">
        <f t="shared" si="10"/>
        <v>1.738758115136223</v>
      </c>
      <c r="AF36" s="79">
        <f>LN(SUM($AE$2:AE36))</f>
        <v>0</v>
      </c>
      <c r="AG36" s="79" t="e">
        <f t="shared" si="11"/>
        <v>#DIV/0!</v>
      </c>
      <c r="AI36" s="79">
        <f>LN(SUM($AH$2:AH36))</f>
        <v>0</v>
      </c>
      <c r="AJ36" s="79" t="e">
        <f t="shared" si="12"/>
        <v>#DIV/0!</v>
      </c>
      <c r="AK36">
        <v>1</v>
      </c>
      <c r="AL36" s="79">
        <f>LN(SUM($AK$2:AK36))</f>
        <v>2.1972245773362196</v>
      </c>
      <c r="AM36" s="79">
        <f t="shared" si="13"/>
        <v>32.91399214050935</v>
      </c>
      <c r="AO36" s="79" t="e">
        <f>LN(SUM($AN$2:AN36))</f>
        <v>#NUM!</v>
      </c>
      <c r="AP36" s="79" t="e">
        <f t="shared" si="14"/>
        <v>#NUM!</v>
      </c>
      <c r="AR36" s="79" t="e">
        <f>LN(SUM($AQ$2:AQ36))</f>
        <v>#NUM!</v>
      </c>
      <c r="AS36" s="79" t="e">
        <f t="shared" si="15"/>
        <v>#NUM!</v>
      </c>
      <c r="AU36" s="79">
        <f>LN(SUM($AT$2:AT36))</f>
        <v>1.3862943611198906</v>
      </c>
      <c r="AV36" s="79" t="e">
        <f t="shared" si="16"/>
        <v>#DIV/0!</v>
      </c>
      <c r="AX36" s="79" t="e">
        <f>LN(SUM($AW$2:AW36))</f>
        <v>#NUM!</v>
      </c>
      <c r="AY36" s="79" t="e">
        <f t="shared" si="17"/>
        <v>#NUM!</v>
      </c>
      <c r="BA36" s="79">
        <f>LN(SUM($AZ$2:AZ36))</f>
        <v>0.69314718055994529</v>
      </c>
      <c r="BB36" s="79" t="e">
        <f t="shared" si="18"/>
        <v>#DIV/0!</v>
      </c>
      <c r="BC36">
        <v>2</v>
      </c>
      <c r="BD36" s="79">
        <f>LN(SUM($BC$2:BC36))</f>
        <v>4.7361984483944957</v>
      </c>
      <c r="BE36" s="79">
        <f t="shared" si="19"/>
        <v>9.897284582821813</v>
      </c>
    </row>
    <row r="37" spans="1:57" x14ac:dyDescent="0.25">
      <c r="A37" s="79">
        <f t="shared" si="0"/>
        <v>1</v>
      </c>
      <c r="B37" s="79">
        <f t="shared" si="1"/>
        <v>99</v>
      </c>
      <c r="C37" s="51">
        <v>44001</v>
      </c>
      <c r="E37" s="79">
        <f>LN(SUM($D$2:D37))</f>
        <v>3.4011973816621555</v>
      </c>
      <c r="F37" s="79">
        <f t="shared" si="2"/>
        <v>14.228362862413748</v>
      </c>
      <c r="H37" s="79">
        <f>LN(SUM($G$2:G37))</f>
        <v>1.0986122886681098</v>
      </c>
      <c r="I37" s="79">
        <f t="shared" si="3"/>
        <v>19.967091882984978</v>
      </c>
      <c r="K37" s="79">
        <f>LN(SUM($J$2:J37))</f>
        <v>0.69314718055994529</v>
      </c>
      <c r="L37" s="79" t="e">
        <f t="shared" si="4"/>
        <v>#DIV/0!</v>
      </c>
      <c r="M37">
        <v>1</v>
      </c>
      <c r="N37" s="79">
        <f>LN(SUM($M$2:M37))</f>
        <v>2.3978952727983707</v>
      </c>
      <c r="O37" s="79">
        <f t="shared" si="5"/>
        <v>19.084509077805848</v>
      </c>
      <c r="Q37" s="79" t="e">
        <f>LN(SUM($P$2:P37))</f>
        <v>#NUM!</v>
      </c>
      <c r="R37" s="79" t="e">
        <f t="shared" si="6"/>
        <v>#NUM!</v>
      </c>
      <c r="T37" s="79" t="e">
        <f>LN(SUM($S$2:S37))</f>
        <v>#NUM!</v>
      </c>
      <c r="U37" s="79" t="e">
        <f t="shared" si="7"/>
        <v>#NUM!</v>
      </c>
      <c r="W37" s="79">
        <f>LN(SUM($V$2:V37))</f>
        <v>0.69314718055994529</v>
      </c>
      <c r="X37" s="79" t="e">
        <f t="shared" si="8"/>
        <v>#DIV/0!</v>
      </c>
      <c r="Z37" s="79">
        <f>LN(SUM($Y$2:Y37))</f>
        <v>2.9957322735539909</v>
      </c>
      <c r="AA37" s="79" t="e">
        <f t="shared" si="9"/>
        <v>#DIV/0!</v>
      </c>
      <c r="AC37" s="79">
        <f>LN(SUM($AB$2:AB37))</f>
        <v>3.4011973816621555</v>
      </c>
      <c r="AD37" s="79">
        <f t="shared" si="10"/>
        <v>2.3987158322957276</v>
      </c>
      <c r="AF37" s="79">
        <f>LN(SUM($AE$2:AE37))</f>
        <v>0</v>
      </c>
      <c r="AG37" s="79" t="e">
        <f t="shared" si="11"/>
        <v>#DIV/0!</v>
      </c>
      <c r="AI37" s="79">
        <f>LN(SUM($AH$2:AH37))</f>
        <v>0</v>
      </c>
      <c r="AJ37" s="79" t="e">
        <f t="shared" si="12"/>
        <v>#DIV/0!</v>
      </c>
      <c r="AK37">
        <v>2</v>
      </c>
      <c r="AL37" s="79">
        <f>LN(SUM($AK$2:AK37))</f>
        <v>2.3978952727983707</v>
      </c>
      <c r="AM37" s="79">
        <f t="shared" si="13"/>
        <v>20.984422565462012</v>
      </c>
      <c r="AO37" s="79" t="e">
        <f>LN(SUM($AN$2:AN37))</f>
        <v>#NUM!</v>
      </c>
      <c r="AP37" s="79" t="e">
        <f t="shared" si="14"/>
        <v>#NUM!</v>
      </c>
      <c r="AR37" s="79" t="e">
        <f>LN(SUM($AQ$2:AQ37))</f>
        <v>#NUM!</v>
      </c>
      <c r="AS37" s="79" t="e">
        <f t="shared" si="15"/>
        <v>#NUM!</v>
      </c>
      <c r="AU37" s="79">
        <f>LN(SUM($AT$2:AT37))</f>
        <v>1.3862943611198906</v>
      </c>
      <c r="AV37" s="79" t="e">
        <f t="shared" si="16"/>
        <v>#DIV/0!</v>
      </c>
      <c r="AX37" s="79" t="e">
        <f>LN(SUM($AW$2:AW37))</f>
        <v>#NUM!</v>
      </c>
      <c r="AY37" s="79" t="e">
        <f t="shared" si="17"/>
        <v>#NUM!</v>
      </c>
      <c r="BA37" s="79">
        <f>LN(SUM($AZ$2:AZ37))</f>
        <v>0.69314718055994529</v>
      </c>
      <c r="BB37" s="79" t="e">
        <f t="shared" si="18"/>
        <v>#DIV/0!</v>
      </c>
      <c r="BC37">
        <v>3</v>
      </c>
      <c r="BD37" s="79">
        <f>LN(SUM($BC$2:BC37))</f>
        <v>4.7621739347977563</v>
      </c>
      <c r="BE37" s="79">
        <f t="shared" si="19"/>
        <v>11.795769619315289</v>
      </c>
    </row>
    <row r="38" spans="1:57" x14ac:dyDescent="0.25">
      <c r="A38" s="79">
        <f t="shared" si="0"/>
        <v>1</v>
      </c>
      <c r="B38" s="79">
        <f t="shared" si="1"/>
        <v>100</v>
      </c>
      <c r="C38" s="51">
        <v>44002</v>
      </c>
      <c r="E38" s="79">
        <f>LN(SUM($D$2:D38))</f>
        <v>3.4011973816621555</v>
      </c>
      <c r="F38" s="79">
        <f t="shared" si="2"/>
        <v>19.051873479633056</v>
      </c>
      <c r="H38" s="79">
        <f>LN(SUM($G$2:G38))</f>
        <v>1.0986122886681098</v>
      </c>
      <c r="I38" s="79" t="e">
        <f t="shared" si="3"/>
        <v>#DIV/0!</v>
      </c>
      <c r="K38" s="79">
        <f>LN(SUM($J$2:J38))</f>
        <v>0.69314718055994529</v>
      </c>
      <c r="L38" s="79" t="e">
        <f t="shared" si="4"/>
        <v>#DIV/0!</v>
      </c>
      <c r="M38">
        <v>1</v>
      </c>
      <c r="N38" s="79">
        <f>LN(SUM($M$2:M38))</f>
        <v>2.4849066497880004</v>
      </c>
      <c r="O38" s="79">
        <f t="shared" si="5"/>
        <v>17.413246589560149</v>
      </c>
      <c r="Q38" s="79" t="e">
        <f>LN(SUM($P$2:P38))</f>
        <v>#NUM!</v>
      </c>
      <c r="R38" s="79" t="e">
        <f t="shared" si="6"/>
        <v>#NUM!</v>
      </c>
      <c r="T38" s="79" t="e">
        <f>LN(SUM($S$2:S38))</f>
        <v>#NUM!</v>
      </c>
      <c r="U38" s="79" t="e">
        <f t="shared" si="7"/>
        <v>#NUM!</v>
      </c>
      <c r="W38" s="79">
        <f>LN(SUM($V$2:V38))</f>
        <v>0.69314718055994529</v>
      </c>
      <c r="X38" s="79" t="e">
        <f t="shared" si="8"/>
        <v>#DIV/0!</v>
      </c>
      <c r="Y38">
        <v>1</v>
      </c>
      <c r="Z38" s="79">
        <f>LN(SUM($Y$2:Y38))</f>
        <v>3.044522437723423</v>
      </c>
      <c r="AA38" s="79">
        <f t="shared" si="9"/>
        <v>170.48038899468511</v>
      </c>
      <c r="AB38">
        <v>7</v>
      </c>
      <c r="AC38" s="79">
        <f>LN(SUM($AB$2:AB38))</f>
        <v>3.6109179126442243</v>
      </c>
      <c r="AD38" s="79">
        <f t="shared" si="10"/>
        <v>5.832064515907911</v>
      </c>
      <c r="AF38" s="79">
        <f>LN(SUM($AE$2:AE38))</f>
        <v>0</v>
      </c>
      <c r="AG38" s="79" t="e">
        <f t="shared" si="11"/>
        <v>#DIV/0!</v>
      </c>
      <c r="AI38" s="79">
        <f>LN(SUM($AH$2:AH38))</f>
        <v>0</v>
      </c>
      <c r="AJ38" s="79" t="e">
        <f t="shared" si="12"/>
        <v>#DIV/0!</v>
      </c>
      <c r="AK38">
        <v>9</v>
      </c>
      <c r="AL38" s="79">
        <f>LN(SUM($AK$2:AK38))</f>
        <v>2.9957322735539909</v>
      </c>
      <c r="AM38" s="79">
        <f t="shared" si="13"/>
        <v>7.0256579151276171</v>
      </c>
      <c r="AO38" s="79" t="e">
        <f>LN(SUM($AN$2:AN38))</f>
        <v>#NUM!</v>
      </c>
      <c r="AP38" s="79" t="e">
        <f t="shared" si="14"/>
        <v>#NUM!</v>
      </c>
      <c r="AR38" s="79" t="e">
        <f>LN(SUM($AQ$2:AQ38))</f>
        <v>#NUM!</v>
      </c>
      <c r="AS38" s="79" t="e">
        <f t="shared" si="15"/>
        <v>#NUM!</v>
      </c>
      <c r="AU38" s="79">
        <f>LN(SUM($AT$2:AT38))</f>
        <v>1.3862943611198906</v>
      </c>
      <c r="AV38" s="79" t="e">
        <f t="shared" si="16"/>
        <v>#DIV/0!</v>
      </c>
      <c r="AX38" s="79" t="e">
        <f>LN(SUM($AW$2:AW38))</f>
        <v>#NUM!</v>
      </c>
      <c r="AY38" s="79" t="e">
        <f t="shared" si="17"/>
        <v>#NUM!</v>
      </c>
      <c r="BA38" s="79">
        <f>LN(SUM($AZ$2:AZ38))</f>
        <v>0.69314718055994529</v>
      </c>
      <c r="BB38" s="79" t="e">
        <f t="shared" si="18"/>
        <v>#DIV/0!</v>
      </c>
      <c r="BC38">
        <v>18</v>
      </c>
      <c r="BD38" s="79">
        <f>LN(SUM($BC$2:BC38))</f>
        <v>4.9052747784384296</v>
      </c>
      <c r="BE38" s="79">
        <f t="shared" si="19"/>
        <v>13.636800892190841</v>
      </c>
    </row>
    <row r="39" spans="1:57" x14ac:dyDescent="0.25">
      <c r="A39" s="79">
        <f t="shared" si="0"/>
        <v>1</v>
      </c>
      <c r="B39" s="79">
        <f t="shared" si="1"/>
        <v>101</v>
      </c>
      <c r="C39" s="51">
        <v>44003</v>
      </c>
      <c r="E39" s="79">
        <f>LN(SUM($D$2:D39))</f>
        <v>3.4011973816621555</v>
      </c>
      <c r="F39" s="79">
        <f t="shared" si="2"/>
        <v>28.071601020715388</v>
      </c>
      <c r="H39" s="79">
        <f>LN(SUM($G$2:G39))</f>
        <v>1.0986122886681098</v>
      </c>
      <c r="I39" s="79" t="e">
        <f t="shared" si="3"/>
        <v>#DIV/0!</v>
      </c>
      <c r="K39" s="79">
        <f>LN(SUM($J$2:J39))</f>
        <v>0.69314718055994529</v>
      </c>
      <c r="L39" s="79" t="e">
        <f t="shared" si="4"/>
        <v>#DIV/0!</v>
      </c>
      <c r="M39">
        <v>1</v>
      </c>
      <c r="N39" s="79">
        <f>LN(SUM($M$2:M39))</f>
        <v>2.5649493574615367</v>
      </c>
      <c r="O39" s="79">
        <f t="shared" si="5"/>
        <v>12.543101665623176</v>
      </c>
      <c r="Q39" s="79" t="e">
        <f>LN(SUM($P$2:P39))</f>
        <v>#NUM!</v>
      </c>
      <c r="R39" s="79" t="e">
        <f t="shared" si="6"/>
        <v>#NUM!</v>
      </c>
      <c r="T39" s="79" t="e">
        <f>LN(SUM($S$2:S39))</f>
        <v>#NUM!</v>
      </c>
      <c r="U39" s="79" t="e">
        <f t="shared" si="7"/>
        <v>#NUM!</v>
      </c>
      <c r="W39" s="79">
        <f>LN(SUM($V$2:V39))</f>
        <v>0.69314718055994529</v>
      </c>
      <c r="X39" s="79" t="e">
        <f t="shared" si="8"/>
        <v>#DIV/0!</v>
      </c>
      <c r="Z39" s="79">
        <f>LN(SUM($Y$2:Y39))</f>
        <v>3.044522437723423</v>
      </c>
      <c r="AA39" s="79">
        <f t="shared" si="9"/>
        <v>93.687420979061201</v>
      </c>
      <c r="AC39" s="79">
        <f>LN(SUM($AB$2:AB39))</f>
        <v>3.6109179126442243</v>
      </c>
      <c r="AD39" s="79">
        <f t="shared" si="10"/>
        <v>6.5888468519466592</v>
      </c>
      <c r="AF39" s="79">
        <f>LN(SUM($AE$2:AE39))</f>
        <v>0</v>
      </c>
      <c r="AG39" s="79" t="e">
        <f t="shared" si="11"/>
        <v>#DIV/0!</v>
      </c>
      <c r="AI39" s="79">
        <f>LN(SUM($AH$2:AH39))</f>
        <v>0</v>
      </c>
      <c r="AJ39" s="79" t="e">
        <f t="shared" si="12"/>
        <v>#DIV/0!</v>
      </c>
      <c r="AK39">
        <v>9</v>
      </c>
      <c r="AL39" s="79">
        <f>LN(SUM($AK$2:AK39))</f>
        <v>3.3672958299864741</v>
      </c>
      <c r="AM39" s="79">
        <f t="shared" si="13"/>
        <v>3.7800224448442874</v>
      </c>
      <c r="AO39" s="79" t="e">
        <f>LN(SUM($AN$2:AN39))</f>
        <v>#NUM!</v>
      </c>
      <c r="AP39" s="79" t="e">
        <f t="shared" si="14"/>
        <v>#NUM!</v>
      </c>
      <c r="AR39" s="79" t="e">
        <f>LN(SUM($AQ$2:AQ39))</f>
        <v>#NUM!</v>
      </c>
      <c r="AS39" s="79" t="e">
        <f t="shared" si="15"/>
        <v>#NUM!</v>
      </c>
      <c r="AU39" s="79">
        <f>LN(SUM($AT$2:AT39))</f>
        <v>1.3862943611198906</v>
      </c>
      <c r="AV39" s="79" t="e">
        <f t="shared" si="16"/>
        <v>#DIV/0!</v>
      </c>
      <c r="AX39" s="79" t="e">
        <f>LN(SUM($AW$2:AW39))</f>
        <v>#NUM!</v>
      </c>
      <c r="AY39" s="79" t="e">
        <f t="shared" si="17"/>
        <v>#NUM!</v>
      </c>
      <c r="BA39" s="79">
        <f>LN(SUM($AZ$2:AZ39))</f>
        <v>0.69314718055994529</v>
      </c>
      <c r="BB39" s="79" t="e">
        <f t="shared" si="18"/>
        <v>#DIV/0!</v>
      </c>
      <c r="BC39">
        <v>10</v>
      </c>
      <c r="BD39" s="79">
        <f>LN(SUM($BC$2:BC39))</f>
        <v>4.9767337424205742</v>
      </c>
      <c r="BE39" s="79">
        <f t="shared" si="19"/>
        <v>11.693914593149463</v>
      </c>
    </row>
    <row r="40" spans="1:57" x14ac:dyDescent="0.25">
      <c r="A40" s="79">
        <f t="shared" si="0"/>
        <v>1</v>
      </c>
      <c r="B40" s="79">
        <f t="shared" si="1"/>
        <v>102</v>
      </c>
      <c r="C40" s="51">
        <v>44004</v>
      </c>
      <c r="E40" s="79">
        <f>LN(SUM($D$2:D40))</f>
        <v>3.4011973816621555</v>
      </c>
      <c r="F40" s="79" t="e">
        <f t="shared" si="2"/>
        <v>#DIV/0!</v>
      </c>
      <c r="H40" s="79">
        <f>LN(SUM($G$2:G40))</f>
        <v>1.0986122886681098</v>
      </c>
      <c r="I40" s="79" t="e">
        <f t="shared" si="3"/>
        <v>#DIV/0!</v>
      </c>
      <c r="K40" s="79">
        <f>LN(SUM($J$2:J40))</f>
        <v>0.69314718055994529</v>
      </c>
      <c r="L40" s="79" t="e">
        <f t="shared" si="4"/>
        <v>#DIV/0!</v>
      </c>
      <c r="M40">
        <v>5</v>
      </c>
      <c r="N40" s="79">
        <f>LN(SUM($M$2:M40))</f>
        <v>2.8903717578961645</v>
      </c>
      <c r="O40" s="79">
        <f t="shared" si="5"/>
        <v>6.9650742405878212</v>
      </c>
      <c r="Q40" s="79" t="e">
        <f>LN(SUM($P$2:P40))</f>
        <v>#NUM!</v>
      </c>
      <c r="R40" s="79" t="e">
        <f t="shared" si="6"/>
        <v>#NUM!</v>
      </c>
      <c r="T40" s="79" t="e">
        <f>LN(SUM($S$2:S40))</f>
        <v>#NUM!</v>
      </c>
      <c r="U40" s="79" t="e">
        <f t="shared" si="7"/>
        <v>#NUM!</v>
      </c>
      <c r="W40" s="79">
        <f>LN(SUM($V$2:V40))</f>
        <v>0.69314718055994529</v>
      </c>
      <c r="X40" s="79" t="e">
        <f t="shared" si="8"/>
        <v>#DIV/0!</v>
      </c>
      <c r="Y40">
        <v>1</v>
      </c>
      <c r="Z40" s="79">
        <f>LN(SUM($Y$2:Y40))</f>
        <v>3.0910424533583161</v>
      </c>
      <c r="AA40" s="79">
        <f t="shared" si="9"/>
        <v>44.894921877523878</v>
      </c>
      <c r="AC40" s="79">
        <f>LN(SUM($AB$2:AB40))</f>
        <v>3.6109179126442243</v>
      </c>
      <c r="AD40" s="79">
        <f t="shared" si="10"/>
        <v>10.361547556429086</v>
      </c>
      <c r="AF40" s="79">
        <f>LN(SUM($AE$2:AE40))</f>
        <v>0</v>
      </c>
      <c r="AG40" s="79" t="e">
        <f t="shared" si="11"/>
        <v>#DIV/0!</v>
      </c>
      <c r="AI40" s="79">
        <f>LN(SUM($AH$2:AH40))</f>
        <v>0</v>
      </c>
      <c r="AJ40" s="79" t="e">
        <f t="shared" si="12"/>
        <v>#DIV/0!</v>
      </c>
      <c r="AK40">
        <v>10</v>
      </c>
      <c r="AL40" s="79">
        <f>LN(SUM($AK$2:AK40))</f>
        <v>3.6635616461296463</v>
      </c>
      <c r="AM40" s="79">
        <f t="shared" si="13"/>
        <v>2.3882284071108906</v>
      </c>
      <c r="AO40" s="79" t="e">
        <f>LN(SUM($AN$2:AN40))</f>
        <v>#NUM!</v>
      </c>
      <c r="AP40" s="79" t="e">
        <f t="shared" si="14"/>
        <v>#NUM!</v>
      </c>
      <c r="AR40" s="79" t="e">
        <f>LN(SUM($AQ$2:AQ40))</f>
        <v>#NUM!</v>
      </c>
      <c r="AS40" s="79" t="e">
        <f t="shared" si="15"/>
        <v>#NUM!</v>
      </c>
      <c r="AU40" s="79">
        <f>LN(SUM($AT$2:AT40))</f>
        <v>1.3862943611198906</v>
      </c>
      <c r="AV40" s="79" t="e">
        <f t="shared" si="16"/>
        <v>#DIV/0!</v>
      </c>
      <c r="AX40" s="79" t="e">
        <f>LN(SUM($AW$2:AW40))</f>
        <v>#NUM!</v>
      </c>
      <c r="AY40" s="79" t="e">
        <f t="shared" si="17"/>
        <v>#NUM!</v>
      </c>
      <c r="BA40" s="79">
        <f>LN(SUM($AZ$2:AZ40))</f>
        <v>0.69314718055994529</v>
      </c>
      <c r="BB40" s="79" t="e">
        <f t="shared" si="18"/>
        <v>#DIV/0!</v>
      </c>
      <c r="BC40">
        <v>16</v>
      </c>
      <c r="BD40" s="79">
        <f>LN(SUM($BC$2:BC40))</f>
        <v>5.0814043649844631</v>
      </c>
      <c r="BE40" s="79">
        <f t="shared" si="19"/>
        <v>10.154553781173133</v>
      </c>
    </row>
    <row r="41" spans="1:57" x14ac:dyDescent="0.25">
      <c r="A41" s="79">
        <f t="shared" si="0"/>
        <v>1</v>
      </c>
      <c r="B41" s="79">
        <f t="shared" si="1"/>
        <v>103</v>
      </c>
      <c r="C41" s="51">
        <v>44005</v>
      </c>
      <c r="E41" s="79">
        <f>LN(SUM($D$2:D41))</f>
        <v>3.4011973816621555</v>
      </c>
      <c r="F41" s="79" t="e">
        <f t="shared" si="2"/>
        <v>#DIV/0!</v>
      </c>
      <c r="H41" s="79">
        <f>LN(SUM($G$2:G41))</f>
        <v>1.0986122886681098</v>
      </c>
      <c r="I41" s="79" t="e">
        <f t="shared" si="3"/>
        <v>#DIV/0!</v>
      </c>
      <c r="K41" s="79">
        <f>LN(SUM($J$2:J41))</f>
        <v>0.69314718055994529</v>
      </c>
      <c r="L41" s="79" t="e">
        <f t="shared" si="4"/>
        <v>#DIV/0!</v>
      </c>
      <c r="M41">
        <v>4</v>
      </c>
      <c r="N41" s="79">
        <f>LN(SUM($M$2:M41))</f>
        <v>3.0910424533583161</v>
      </c>
      <c r="O41" s="79">
        <f t="shared" si="5"/>
        <v>5.2341218166067307</v>
      </c>
      <c r="Q41" s="79" t="e">
        <f>LN(SUM($P$2:P41))</f>
        <v>#NUM!</v>
      </c>
      <c r="R41" s="79" t="e">
        <f t="shared" si="6"/>
        <v>#NUM!</v>
      </c>
      <c r="T41" s="79" t="e">
        <f>LN(SUM($S$2:S41))</f>
        <v>#NUM!</v>
      </c>
      <c r="U41" s="79" t="e">
        <f t="shared" si="7"/>
        <v>#NUM!</v>
      </c>
      <c r="W41" s="79">
        <f>LN(SUM($V$2:V41))</f>
        <v>0.69314718055994529</v>
      </c>
      <c r="X41" s="79" t="e">
        <f t="shared" si="8"/>
        <v>#DIV/0!</v>
      </c>
      <c r="Z41" s="79">
        <f>LN(SUM($Y$2:Y41))</f>
        <v>3.0910424533583161</v>
      </c>
      <c r="AA41" s="79">
        <f t="shared" si="9"/>
        <v>36.943849273438659</v>
      </c>
      <c r="AC41" s="79">
        <f>LN(SUM($AB$2:AB41))</f>
        <v>3.6109179126442243</v>
      </c>
      <c r="AD41" s="79">
        <f t="shared" si="10"/>
        <v>14.270385113996975</v>
      </c>
      <c r="AF41" s="79">
        <f>LN(SUM($AE$2:AE41))</f>
        <v>0</v>
      </c>
      <c r="AG41" s="79" t="e">
        <f t="shared" si="11"/>
        <v>#DIV/0!</v>
      </c>
      <c r="AI41" s="79">
        <f>LN(SUM($AH$2:AH41))</f>
        <v>0</v>
      </c>
      <c r="AJ41" s="79" t="e">
        <f t="shared" si="12"/>
        <v>#DIV/0!</v>
      </c>
      <c r="AK41">
        <v>13</v>
      </c>
      <c r="AL41" s="79">
        <f>LN(SUM($AK$2:AK41))</f>
        <v>3.9512437185814275</v>
      </c>
      <c r="AM41" s="79">
        <f t="shared" si="13"/>
        <v>2.0392077058917648</v>
      </c>
      <c r="AO41" s="79" t="e">
        <f>LN(SUM($AN$2:AN41))</f>
        <v>#NUM!</v>
      </c>
      <c r="AP41" s="79" t="e">
        <f t="shared" si="14"/>
        <v>#NUM!</v>
      </c>
      <c r="AR41" s="79" t="e">
        <f>LN(SUM($AQ$2:AQ41))</f>
        <v>#NUM!</v>
      </c>
      <c r="AS41" s="79" t="e">
        <f t="shared" si="15"/>
        <v>#NUM!</v>
      </c>
      <c r="AT41">
        <v>1</v>
      </c>
      <c r="AU41" s="79">
        <f>LN(SUM($AT$2:AT41))</f>
        <v>1.6094379124341003</v>
      </c>
      <c r="AV41" s="79">
        <f t="shared" si="16"/>
        <v>28.991981382050312</v>
      </c>
      <c r="AX41" s="79" t="e">
        <f>LN(SUM($AW$2:AW41))</f>
        <v>#NUM!</v>
      </c>
      <c r="AY41" s="79" t="e">
        <f t="shared" si="17"/>
        <v>#NUM!</v>
      </c>
      <c r="BA41" s="79">
        <f>LN(SUM($AZ$2:AZ41))</f>
        <v>0.69314718055994529</v>
      </c>
      <c r="BB41" s="79" t="e">
        <f t="shared" si="18"/>
        <v>#DIV/0!</v>
      </c>
      <c r="BC41">
        <v>18</v>
      </c>
      <c r="BD41" s="79">
        <f>LN(SUM($BC$2:BC41))</f>
        <v>5.1873858058407549</v>
      </c>
      <c r="BE41" s="79">
        <f t="shared" si="19"/>
        <v>8.3958507773853164</v>
      </c>
    </row>
    <row r="42" spans="1:57" x14ac:dyDescent="0.25">
      <c r="A42" s="79">
        <f t="shared" si="0"/>
        <v>1</v>
      </c>
      <c r="B42" s="79">
        <f t="shared" si="1"/>
        <v>104</v>
      </c>
      <c r="C42" s="51">
        <v>44006</v>
      </c>
      <c r="E42" s="79">
        <f>LN(SUM($D$2:D42))</f>
        <v>3.4011973816621555</v>
      </c>
      <c r="F42" s="79" t="e">
        <f t="shared" si="2"/>
        <v>#DIV/0!</v>
      </c>
      <c r="H42" s="79">
        <f>LN(SUM($G$2:G42))</f>
        <v>1.0986122886681098</v>
      </c>
      <c r="I42" s="79" t="e">
        <f t="shared" si="3"/>
        <v>#DIV/0!</v>
      </c>
      <c r="K42" s="79">
        <f>LN(SUM($J$2:J42))</f>
        <v>0.69314718055994529</v>
      </c>
      <c r="L42" s="79" t="e">
        <f t="shared" si="4"/>
        <v>#DIV/0!</v>
      </c>
      <c r="M42">
        <v>7</v>
      </c>
      <c r="N42" s="79">
        <f>LN(SUM($M$2:M42))</f>
        <v>3.3672958299864741</v>
      </c>
      <c r="O42" s="79">
        <f t="shared" si="5"/>
        <v>3.8926078423908241</v>
      </c>
      <c r="Q42" s="79" t="e">
        <f>LN(SUM($P$2:P42))</f>
        <v>#NUM!</v>
      </c>
      <c r="R42" s="79" t="e">
        <f t="shared" si="6"/>
        <v>#NUM!</v>
      </c>
      <c r="T42" s="79" t="e">
        <f>LN(SUM($S$2:S42))</f>
        <v>#NUM!</v>
      </c>
      <c r="U42" s="79" t="e">
        <f t="shared" si="7"/>
        <v>#NUM!</v>
      </c>
      <c r="W42" s="79">
        <f>LN(SUM($V$2:V42))</f>
        <v>0.69314718055994529</v>
      </c>
      <c r="X42" s="79" t="e">
        <f t="shared" si="8"/>
        <v>#DIV/0!</v>
      </c>
      <c r="Z42" s="79">
        <f>LN(SUM($Y$2:Y42))</f>
        <v>3.0910424533583161</v>
      </c>
      <c r="AA42" s="79">
        <f t="shared" si="9"/>
        <v>37.10418704588659</v>
      </c>
      <c r="AB42">
        <v>2</v>
      </c>
      <c r="AC42" s="79">
        <f>LN(SUM($AB$2:AB42))</f>
        <v>3.6635616461296463</v>
      </c>
      <c r="AD42" s="79">
        <f t="shared" si="10"/>
        <v>16.085848705655447</v>
      </c>
      <c r="AF42" s="79">
        <f>LN(SUM($AE$2:AE42))</f>
        <v>0</v>
      </c>
      <c r="AG42" s="79" t="e">
        <f t="shared" si="11"/>
        <v>#DIV/0!</v>
      </c>
      <c r="AI42" s="79">
        <f>LN(SUM($AH$2:AH42))</f>
        <v>0</v>
      </c>
      <c r="AJ42" s="79" t="e">
        <f t="shared" si="12"/>
        <v>#DIV/0!</v>
      </c>
      <c r="AK42">
        <v>11</v>
      </c>
      <c r="AL42" s="79">
        <f>LN(SUM($AK$2:AK42))</f>
        <v>4.1431347263915326</v>
      </c>
      <c r="AM42" s="79">
        <f t="shared" si="13"/>
        <v>2.0191014075650995</v>
      </c>
      <c r="AO42" s="79" t="e">
        <f>LN(SUM($AN$2:AN42))</f>
        <v>#NUM!</v>
      </c>
      <c r="AP42" s="79" t="e">
        <f t="shared" si="14"/>
        <v>#NUM!</v>
      </c>
      <c r="AR42" s="79" t="e">
        <f>LN(SUM($AQ$2:AQ42))</f>
        <v>#NUM!</v>
      </c>
      <c r="AS42" s="79" t="e">
        <f t="shared" si="15"/>
        <v>#NUM!</v>
      </c>
      <c r="AU42" s="79">
        <f>LN(SUM($AT$2:AT42))</f>
        <v>1.6094379124341003</v>
      </c>
      <c r="AV42" s="79">
        <f t="shared" si="16"/>
        <v>17.395188829230186</v>
      </c>
      <c r="AX42" s="79" t="e">
        <f>LN(SUM($AW$2:AW42))</f>
        <v>#NUM!</v>
      </c>
      <c r="AY42" s="79" t="e">
        <f t="shared" si="17"/>
        <v>#NUM!</v>
      </c>
      <c r="BA42" s="79">
        <f>LN(SUM($AZ$2:AZ42))</f>
        <v>0.69314718055994529</v>
      </c>
      <c r="BB42" s="79" t="e">
        <f t="shared" si="18"/>
        <v>#DIV/0!</v>
      </c>
      <c r="BC42">
        <v>20</v>
      </c>
      <c r="BD42" s="79">
        <f>LN(SUM($BC$2:BC42))</f>
        <v>5.2933048247244923</v>
      </c>
      <c r="BE42" s="79">
        <f t="shared" si="19"/>
        <v>7.1938615929921772</v>
      </c>
    </row>
    <row r="43" spans="1:57" x14ac:dyDescent="0.25">
      <c r="A43" s="79">
        <f t="shared" si="0"/>
        <v>1</v>
      </c>
      <c r="B43" s="79">
        <f t="shared" si="1"/>
        <v>105</v>
      </c>
      <c r="C43" s="51">
        <v>44007</v>
      </c>
      <c r="E43" s="79">
        <f>LN(SUM($D$2:D43))</f>
        <v>3.4011973816621555</v>
      </c>
      <c r="F43" s="79" t="e">
        <f t="shared" si="2"/>
        <v>#DIV/0!</v>
      </c>
      <c r="H43" s="79">
        <f>LN(SUM($G$2:G43))</f>
        <v>1.0986122886681098</v>
      </c>
      <c r="I43" s="79" t="e">
        <f t="shared" si="3"/>
        <v>#DIV/0!</v>
      </c>
      <c r="K43" s="79">
        <f>LN(SUM($J$2:J43))</f>
        <v>0.69314718055994529</v>
      </c>
      <c r="L43" s="79" t="e">
        <f t="shared" si="4"/>
        <v>#DIV/0!</v>
      </c>
      <c r="M43">
        <v>4</v>
      </c>
      <c r="N43" s="79">
        <f>LN(SUM($M$2:M43))</f>
        <v>3.4965075614664802</v>
      </c>
      <c r="O43" s="79">
        <f t="shared" si="5"/>
        <v>3.4739814459644216</v>
      </c>
      <c r="Q43" s="79" t="e">
        <f>LN(SUM($P$2:P43))</f>
        <v>#NUM!</v>
      </c>
      <c r="R43" s="79" t="e">
        <f t="shared" si="6"/>
        <v>#NUM!</v>
      </c>
      <c r="T43" s="79" t="e">
        <f>LN(SUM($S$2:S43))</f>
        <v>#NUM!</v>
      </c>
      <c r="U43" s="79" t="e">
        <f t="shared" si="7"/>
        <v>#NUM!</v>
      </c>
      <c r="W43" s="79">
        <f>LN(SUM($V$2:V43))</f>
        <v>0.69314718055994529</v>
      </c>
      <c r="X43" s="79" t="e">
        <f t="shared" si="8"/>
        <v>#DIV/0!</v>
      </c>
      <c r="Z43" s="79">
        <f>LN(SUM($Y$2:Y43))</f>
        <v>3.0910424533583161</v>
      </c>
      <c r="AA43" s="79">
        <f t="shared" si="9"/>
        <v>45.613514563608035</v>
      </c>
      <c r="AB43">
        <v>3</v>
      </c>
      <c r="AC43" s="79">
        <f>LN(SUM($AB$2:AB43))</f>
        <v>3.7376696182833684</v>
      </c>
      <c r="AD43" s="79">
        <f t="shared" si="10"/>
        <v>17.411005950290157</v>
      </c>
      <c r="AF43" s="79">
        <f>LN(SUM($AE$2:AE43))</f>
        <v>0</v>
      </c>
      <c r="AG43" s="79" t="e">
        <f t="shared" si="11"/>
        <v>#DIV/0!</v>
      </c>
      <c r="AI43" s="79">
        <f>LN(SUM($AH$2:AH43))</f>
        <v>0</v>
      </c>
      <c r="AJ43" s="79" t="e">
        <f t="shared" si="12"/>
        <v>#DIV/0!</v>
      </c>
      <c r="AK43">
        <v>10</v>
      </c>
      <c r="AL43" s="79">
        <f>LN(SUM($AK$2:AK43))</f>
        <v>4.290459441148391</v>
      </c>
      <c r="AM43" s="79">
        <f t="shared" si="13"/>
        <v>2.268245793287623</v>
      </c>
      <c r="AO43" s="79" t="e">
        <f>LN(SUM($AN$2:AN43))</f>
        <v>#NUM!</v>
      </c>
      <c r="AP43" s="79" t="e">
        <f t="shared" si="14"/>
        <v>#NUM!</v>
      </c>
      <c r="AR43" s="79" t="e">
        <f>LN(SUM($AQ$2:AQ43))</f>
        <v>#NUM!</v>
      </c>
      <c r="AS43" s="79" t="e">
        <f t="shared" si="15"/>
        <v>#NUM!</v>
      </c>
      <c r="AU43" s="79">
        <f>LN(SUM($AT$2:AT43))</f>
        <v>1.6094379124341003</v>
      </c>
      <c r="AV43" s="79">
        <f t="shared" si="16"/>
        <v>14.495990691025156</v>
      </c>
      <c r="AX43" s="79" t="e">
        <f>LN(SUM($AW$2:AW43))</f>
        <v>#NUM!</v>
      </c>
      <c r="AY43" s="79" t="e">
        <f t="shared" si="17"/>
        <v>#NUM!</v>
      </c>
      <c r="BA43" s="79">
        <f>LN(SUM($AZ$2:AZ43))</f>
        <v>0.69314718055994529</v>
      </c>
      <c r="BB43" s="79" t="e">
        <f t="shared" si="18"/>
        <v>#DIV/0!</v>
      </c>
      <c r="BC43">
        <v>17</v>
      </c>
      <c r="BD43" s="79">
        <f>LN(SUM($BC$2:BC43))</f>
        <v>5.3752784076841653</v>
      </c>
      <c r="BE43" s="79">
        <f t="shared" si="19"/>
        <v>6.8676381522384533</v>
      </c>
    </row>
    <row r="44" spans="1:57" x14ac:dyDescent="0.25">
      <c r="A44" s="79">
        <f t="shared" si="0"/>
        <v>1</v>
      </c>
      <c r="B44" s="79">
        <f t="shared" si="1"/>
        <v>106</v>
      </c>
      <c r="C44" s="51">
        <v>44008</v>
      </c>
      <c r="E44" s="79">
        <f>LN(SUM($D$2:D44))</f>
        <v>3.4011973816621555</v>
      </c>
      <c r="F44" s="79" t="e">
        <f t="shared" si="2"/>
        <v>#DIV/0!</v>
      </c>
      <c r="H44" s="79">
        <f>LN(SUM($G$2:G44))</f>
        <v>1.0986122886681098</v>
      </c>
      <c r="I44" s="79" t="e">
        <f t="shared" si="3"/>
        <v>#DIV/0!</v>
      </c>
      <c r="K44" s="79">
        <f>LN(SUM($J$2:J44))</f>
        <v>0.69314718055994529</v>
      </c>
      <c r="L44" s="79" t="e">
        <f t="shared" si="4"/>
        <v>#DIV/0!</v>
      </c>
      <c r="M44">
        <v>12</v>
      </c>
      <c r="N44" s="79">
        <f>LN(SUM($M$2:M44))</f>
        <v>3.8066624897703196</v>
      </c>
      <c r="O44" s="79">
        <f t="shared" si="5"/>
        <v>3.0780607474739261</v>
      </c>
      <c r="Q44" s="79" t="e">
        <f>LN(SUM($P$2:P44))</f>
        <v>#NUM!</v>
      </c>
      <c r="R44" s="79" t="e">
        <f t="shared" si="6"/>
        <v>#NUM!</v>
      </c>
      <c r="T44" s="79" t="e">
        <f>LN(SUM($S$2:S44))</f>
        <v>#NUM!</v>
      </c>
      <c r="U44" s="79" t="e">
        <f t="shared" si="7"/>
        <v>#NUM!</v>
      </c>
      <c r="W44" s="79">
        <f>LN(SUM($V$2:V44))</f>
        <v>0.69314718055994529</v>
      </c>
      <c r="X44" s="79" t="e">
        <f t="shared" si="8"/>
        <v>#DIV/0!</v>
      </c>
      <c r="Z44" s="79">
        <f>LN(SUM($Y$2:Y44))</f>
        <v>3.0910424533583161</v>
      </c>
      <c r="AA44" s="79">
        <f t="shared" si="9"/>
        <v>83.439873313890757</v>
      </c>
      <c r="AC44" s="79">
        <f>LN(SUM($AB$2:AB44))</f>
        <v>3.7376696182833684</v>
      </c>
      <c r="AD44" s="79">
        <f t="shared" si="10"/>
        <v>28.27514147191755</v>
      </c>
      <c r="AF44" s="79">
        <f>LN(SUM($AE$2:AE44))</f>
        <v>0</v>
      </c>
      <c r="AG44" s="79" t="e">
        <f t="shared" si="11"/>
        <v>#DIV/0!</v>
      </c>
      <c r="AI44" s="79">
        <f>LN(SUM($AH$2:AH44))</f>
        <v>0</v>
      </c>
      <c r="AJ44" s="79" t="e">
        <f t="shared" si="12"/>
        <v>#DIV/0!</v>
      </c>
      <c r="AK44">
        <v>8</v>
      </c>
      <c r="AL44" s="79">
        <f>LN(SUM($AK$2:AK44))</f>
        <v>4.3944491546724391</v>
      </c>
      <c r="AM44" s="79">
        <f t="shared" si="13"/>
        <v>2.9757696185671358</v>
      </c>
      <c r="AO44" s="79" t="e">
        <f>LN(SUM($AN$2:AN44))</f>
        <v>#NUM!</v>
      </c>
      <c r="AP44" s="79" t="e">
        <f t="shared" si="14"/>
        <v>#NUM!</v>
      </c>
      <c r="AR44" s="79" t="e">
        <f>LN(SUM($AQ$2:AQ44))</f>
        <v>#NUM!</v>
      </c>
      <c r="AS44" s="79" t="e">
        <f t="shared" si="15"/>
        <v>#NUM!</v>
      </c>
      <c r="AU44" s="79">
        <f>LN(SUM($AT$2:AT44))</f>
        <v>1.6094379124341003</v>
      </c>
      <c r="AV44" s="79">
        <f t="shared" si="16"/>
        <v>14.495990691025156</v>
      </c>
      <c r="AX44" s="79" t="e">
        <f>LN(SUM($AW$2:AW44))</f>
        <v>#NUM!</v>
      </c>
      <c r="AY44" s="79" t="e">
        <f t="shared" si="17"/>
        <v>#NUM!</v>
      </c>
      <c r="BA44" s="79">
        <f>LN(SUM($AZ$2:AZ44))</f>
        <v>0.69314718055994529</v>
      </c>
      <c r="BB44" s="79" t="e">
        <f t="shared" si="18"/>
        <v>#DIV/0!</v>
      </c>
      <c r="BC44">
        <v>20</v>
      </c>
      <c r="BD44" s="79">
        <f>LN(SUM($BC$2:BC44))</f>
        <v>5.4638318050256105</v>
      </c>
      <c r="BE44" s="79">
        <f t="shared" si="19"/>
        <v>7.2292635812398149</v>
      </c>
    </row>
    <row r="45" spans="1:57" x14ac:dyDescent="0.25">
      <c r="A45" s="79">
        <f t="shared" si="0"/>
        <v>1</v>
      </c>
      <c r="B45" s="79">
        <f t="shared" si="1"/>
        <v>107</v>
      </c>
      <c r="C45" s="51">
        <v>44009</v>
      </c>
      <c r="E45" s="79">
        <f>LN(SUM($D$2:D45))</f>
        <v>3.4011973816621555</v>
      </c>
      <c r="F45" s="79" t="e">
        <f t="shared" si="2"/>
        <v>#DIV/0!</v>
      </c>
      <c r="H45" s="79">
        <f>LN(SUM($G$2:G45))</f>
        <v>1.0986122886681098</v>
      </c>
      <c r="I45" s="79" t="e">
        <f t="shared" si="3"/>
        <v>#DIV/0!</v>
      </c>
      <c r="K45" s="79">
        <f>LN(SUM($J$2:J45))</f>
        <v>0.69314718055994529</v>
      </c>
      <c r="L45" s="79" t="e">
        <f t="shared" si="4"/>
        <v>#DIV/0!</v>
      </c>
      <c r="M45">
        <v>1</v>
      </c>
      <c r="N45" s="79">
        <f>LN(SUM($M$2:M45))</f>
        <v>3.8286413964890951</v>
      </c>
      <c r="O45" s="79">
        <f t="shared" si="5"/>
        <v>3.2190622180046256</v>
      </c>
      <c r="Q45" s="79" t="e">
        <f>LN(SUM($P$2:P45))</f>
        <v>#NUM!</v>
      </c>
      <c r="R45" s="79" t="e">
        <f t="shared" si="6"/>
        <v>#NUM!</v>
      </c>
      <c r="T45" s="79" t="e">
        <f>LN(SUM($S$2:S45))</f>
        <v>#NUM!</v>
      </c>
      <c r="U45" s="79" t="e">
        <f t="shared" si="7"/>
        <v>#NUM!</v>
      </c>
      <c r="W45" s="79">
        <f>LN(SUM($V$2:V45))</f>
        <v>0.69314718055994529</v>
      </c>
      <c r="X45" s="79" t="e">
        <f t="shared" si="8"/>
        <v>#DIV/0!</v>
      </c>
      <c r="Y45">
        <v>2</v>
      </c>
      <c r="Z45" s="79">
        <f>LN(SUM($Y$2:Y45))</f>
        <v>3.1780538303479458</v>
      </c>
      <c r="AA45" s="79">
        <f t="shared" si="9"/>
        <v>48.448335317054649</v>
      </c>
      <c r="AC45" s="79">
        <f>LN(SUM($AB$2:AB45))</f>
        <v>3.7376696182833684</v>
      </c>
      <c r="AD45" s="79">
        <f t="shared" si="10"/>
        <v>25.519868362340418</v>
      </c>
      <c r="AF45" s="79">
        <f>LN(SUM($AE$2:AE45))</f>
        <v>0</v>
      </c>
      <c r="AG45" s="79" t="e">
        <f t="shared" si="11"/>
        <v>#DIV/0!</v>
      </c>
      <c r="AI45" s="79">
        <f>LN(SUM($AH$2:AH45))</f>
        <v>0</v>
      </c>
      <c r="AJ45" s="79" t="e">
        <f t="shared" si="12"/>
        <v>#DIV/0!</v>
      </c>
      <c r="AK45">
        <v>7</v>
      </c>
      <c r="AL45" s="79">
        <f>LN(SUM($AK$2:AK45))</f>
        <v>4.4773368144782069</v>
      </c>
      <c r="AM45" s="79">
        <f t="shared" si="13"/>
        <v>3.7824383197106584</v>
      </c>
      <c r="AO45" s="79" t="e">
        <f>LN(SUM($AN$2:AN45))</f>
        <v>#NUM!</v>
      </c>
      <c r="AP45" s="79" t="e">
        <f t="shared" si="14"/>
        <v>#NUM!</v>
      </c>
      <c r="AR45" s="79" t="e">
        <f>LN(SUM($AQ$2:AQ45))</f>
        <v>#NUM!</v>
      </c>
      <c r="AS45" s="79" t="e">
        <f t="shared" si="15"/>
        <v>#NUM!</v>
      </c>
      <c r="AU45" s="79">
        <f>LN(SUM($AT$2:AT45))</f>
        <v>1.6094379124341003</v>
      </c>
      <c r="AV45" s="79">
        <f t="shared" si="16"/>
        <v>17.395188829230186</v>
      </c>
      <c r="AX45" s="79" t="e">
        <f>LN(SUM($AW$2:AW45))</f>
        <v>#NUM!</v>
      </c>
      <c r="AY45" s="79" t="e">
        <f t="shared" si="17"/>
        <v>#NUM!</v>
      </c>
      <c r="BA45" s="79">
        <f>LN(SUM($AZ$2:AZ45))</f>
        <v>0.69314718055994529</v>
      </c>
      <c r="BB45" s="79" t="e">
        <f t="shared" si="18"/>
        <v>#DIV/0!</v>
      </c>
      <c r="BC45">
        <v>10</v>
      </c>
      <c r="BD45" s="79">
        <f>LN(SUM($BC$2:BC45))</f>
        <v>5.5053315359323625</v>
      </c>
      <c r="BE45" s="79">
        <f t="shared" si="19"/>
        <v>7.645384536714781</v>
      </c>
    </row>
    <row r="46" spans="1:57" x14ac:dyDescent="0.25">
      <c r="A46" s="79">
        <f t="shared" si="0"/>
        <v>1</v>
      </c>
      <c r="B46" s="79">
        <f t="shared" si="1"/>
        <v>108</v>
      </c>
      <c r="C46" s="51">
        <v>44010</v>
      </c>
      <c r="D46" s="81">
        <v>1</v>
      </c>
      <c r="E46" s="79">
        <f>LN(SUM($D$2:D46))</f>
        <v>3.4339872044851463</v>
      </c>
      <c r="F46" s="79">
        <f t="shared" si="2"/>
        <v>197.29822024808593</v>
      </c>
      <c r="H46" s="79">
        <f>LN(SUM($G$2:G46))</f>
        <v>1.0986122886681098</v>
      </c>
      <c r="I46" s="79" t="e">
        <f t="shared" si="3"/>
        <v>#DIV/0!</v>
      </c>
      <c r="K46" s="79">
        <f>LN(SUM($J$2:J46))</f>
        <v>0.69314718055994529</v>
      </c>
      <c r="L46" s="79" t="e">
        <f t="shared" si="4"/>
        <v>#DIV/0!</v>
      </c>
      <c r="M46">
        <v>13</v>
      </c>
      <c r="N46" s="79">
        <f>LN(SUM($M$2:M46))</f>
        <v>4.0775374439057197</v>
      </c>
      <c r="O46" s="79">
        <f t="shared" si="5"/>
        <v>3.544175076708278</v>
      </c>
      <c r="Q46" s="79" t="e">
        <f>LN(SUM($P$2:P46))</f>
        <v>#NUM!</v>
      </c>
      <c r="R46" s="79" t="e">
        <f t="shared" si="6"/>
        <v>#NUM!</v>
      </c>
      <c r="T46" s="79" t="e">
        <f>LN(SUM($S$2:S46))</f>
        <v>#NUM!</v>
      </c>
      <c r="U46" s="79" t="e">
        <f t="shared" si="7"/>
        <v>#NUM!</v>
      </c>
      <c r="W46" s="79">
        <f>LN(SUM($V$2:V46))</f>
        <v>0.69314718055994529</v>
      </c>
      <c r="X46" s="79" t="e">
        <f t="shared" si="8"/>
        <v>#DIV/0!</v>
      </c>
      <c r="Y46">
        <v>3</v>
      </c>
      <c r="Z46" s="79">
        <f>LN(SUM($Y$2:Y46))</f>
        <v>3.2958368660043291</v>
      </c>
      <c r="AA46" s="79">
        <f t="shared" si="9"/>
        <v>24.616912167905394</v>
      </c>
      <c r="AC46" s="79">
        <f>LN(SUM($AB$2:AB46))</f>
        <v>3.7376696182833684</v>
      </c>
      <c r="AD46" s="79">
        <f t="shared" si="10"/>
        <v>27.41777022376046</v>
      </c>
      <c r="AF46" s="79">
        <f>LN(SUM($AE$2:AE46))</f>
        <v>0</v>
      </c>
      <c r="AG46" s="79" t="e">
        <f t="shared" si="11"/>
        <v>#DIV/0!</v>
      </c>
      <c r="AI46" s="79">
        <f>LN(SUM($AH$2:AH46))</f>
        <v>0</v>
      </c>
      <c r="AJ46" s="79" t="e">
        <f t="shared" si="12"/>
        <v>#DIV/0!</v>
      </c>
      <c r="AK46">
        <v>8</v>
      </c>
      <c r="AL46" s="79">
        <f>LN(SUM($AK$2:AK46))</f>
        <v>4.5643481914678361</v>
      </c>
      <c r="AM46" s="79">
        <f t="shared" si="13"/>
        <v>4.8449321281683524</v>
      </c>
      <c r="AO46" s="79" t="e">
        <f>LN(SUM($AN$2:AN46))</f>
        <v>#NUM!</v>
      </c>
      <c r="AP46" s="79" t="e">
        <f t="shared" si="14"/>
        <v>#NUM!</v>
      </c>
      <c r="AR46" s="79" t="e">
        <f>LN(SUM($AQ$2:AQ46))</f>
        <v>#NUM!</v>
      </c>
      <c r="AS46" s="79" t="e">
        <f t="shared" si="15"/>
        <v>#NUM!</v>
      </c>
      <c r="AU46" s="79">
        <f>LN(SUM($AT$2:AT46))</f>
        <v>1.6094379124341003</v>
      </c>
      <c r="AV46" s="79">
        <f t="shared" si="16"/>
        <v>28.991981382050312</v>
      </c>
      <c r="AX46" s="79" t="e">
        <f>LN(SUM($AW$2:AW46))</f>
        <v>#NUM!</v>
      </c>
      <c r="AY46" s="79" t="e">
        <f t="shared" si="17"/>
        <v>#NUM!</v>
      </c>
      <c r="BA46" s="79">
        <f>LN(SUM($AZ$2:AZ46))</f>
        <v>0.69314718055994529</v>
      </c>
      <c r="BB46" s="79" t="e">
        <f t="shared" si="18"/>
        <v>#DIV/0!</v>
      </c>
      <c r="BC46">
        <v>25</v>
      </c>
      <c r="BD46" s="79">
        <f>LN(SUM($BC$2:BC46))</f>
        <v>5.602118820879701</v>
      </c>
      <c r="BE46" s="79">
        <f t="shared" si="19"/>
        <v>8.1940530277625303</v>
      </c>
    </row>
    <row r="47" spans="1:57" x14ac:dyDescent="0.25">
      <c r="A47" s="79">
        <f t="shared" si="0"/>
        <v>1</v>
      </c>
      <c r="B47" s="79">
        <f t="shared" si="1"/>
        <v>109</v>
      </c>
      <c r="C47" s="51">
        <v>44011</v>
      </c>
      <c r="E47" s="79">
        <f>LN(SUM($D$2:D47))</f>
        <v>3.4339872044851463</v>
      </c>
      <c r="F47" s="79">
        <f t="shared" si="2"/>
        <v>118.37893214885156</v>
      </c>
      <c r="H47" s="79">
        <f>LN(SUM($G$2:G47))</f>
        <v>1.0986122886681098</v>
      </c>
      <c r="I47" s="79" t="e">
        <f t="shared" si="3"/>
        <v>#DIV/0!</v>
      </c>
      <c r="K47" s="79">
        <f>LN(SUM($J$2:J47))</f>
        <v>0.69314718055994529</v>
      </c>
      <c r="L47" s="79" t="e">
        <f t="shared" si="4"/>
        <v>#DIV/0!</v>
      </c>
      <c r="N47" s="79">
        <f>LN(SUM($M$2:M47))</f>
        <v>4.0775374439057197</v>
      </c>
      <c r="O47" s="79">
        <f t="shared" si="5"/>
        <v>4.1187820029292288</v>
      </c>
      <c r="Q47" s="79" t="e">
        <f>LN(SUM($P$2:P47))</f>
        <v>#NUM!</v>
      </c>
      <c r="R47" s="79" t="e">
        <f t="shared" si="6"/>
        <v>#NUM!</v>
      </c>
      <c r="T47" s="79" t="e">
        <f>LN(SUM($S$2:S47))</f>
        <v>#NUM!</v>
      </c>
      <c r="U47" s="79" t="e">
        <f t="shared" si="7"/>
        <v>#NUM!</v>
      </c>
      <c r="W47" s="79">
        <f>LN(SUM($V$2:V47))</f>
        <v>0.69314718055994529</v>
      </c>
      <c r="X47" s="79" t="e">
        <f t="shared" si="8"/>
        <v>#DIV/0!</v>
      </c>
      <c r="Z47" s="79">
        <f>LN(SUM($Y$2:Y47))</f>
        <v>3.2958368660043291</v>
      </c>
      <c r="AA47" s="79">
        <f t="shared" si="9"/>
        <v>17.469316240969846</v>
      </c>
      <c r="AC47" s="79">
        <f>LN(SUM($AB$2:AB47))</f>
        <v>3.7376696182833684</v>
      </c>
      <c r="AD47" s="79">
        <f t="shared" si="10"/>
        <v>36.725040365871372</v>
      </c>
      <c r="AF47" s="79">
        <f>LN(SUM($AE$2:AE47))</f>
        <v>0</v>
      </c>
      <c r="AG47" s="79" t="e">
        <f t="shared" si="11"/>
        <v>#DIV/0!</v>
      </c>
      <c r="AI47" s="79">
        <f>LN(SUM($AH$2:AH47))</f>
        <v>0</v>
      </c>
      <c r="AJ47" s="79" t="e">
        <f t="shared" si="12"/>
        <v>#DIV/0!</v>
      </c>
      <c r="AK47">
        <v>5</v>
      </c>
      <c r="AL47" s="79">
        <f>LN(SUM($AK$2:AK47))</f>
        <v>4.6151205168412597</v>
      </c>
      <c r="AM47" s="79">
        <f t="shared" si="13"/>
        <v>6.4245417376432661</v>
      </c>
      <c r="AO47" s="79" t="e">
        <f>LN(SUM($AN$2:AN47))</f>
        <v>#NUM!</v>
      </c>
      <c r="AP47" s="79" t="e">
        <f t="shared" si="14"/>
        <v>#NUM!</v>
      </c>
      <c r="AR47" s="79" t="e">
        <f>LN(SUM($AQ$2:AQ47))</f>
        <v>#NUM!</v>
      </c>
      <c r="AS47" s="79" t="e">
        <f t="shared" si="15"/>
        <v>#NUM!</v>
      </c>
      <c r="AU47" s="79">
        <f>LN(SUM($AT$2:AT47))</f>
        <v>1.6094379124341003</v>
      </c>
      <c r="AV47" s="79" t="e">
        <f t="shared" si="16"/>
        <v>#DIV/0!</v>
      </c>
      <c r="AX47" s="79" t="e">
        <f>LN(SUM($AW$2:AW47))</f>
        <v>#NUM!</v>
      </c>
      <c r="AY47" s="79" t="e">
        <f t="shared" si="17"/>
        <v>#NUM!</v>
      </c>
      <c r="BA47" s="79">
        <f>LN(SUM($AZ$2:AZ47))</f>
        <v>0.69314718055994529</v>
      </c>
      <c r="BB47" s="79" t="e">
        <f t="shared" si="18"/>
        <v>#DIV/0!</v>
      </c>
      <c r="BC47">
        <v>5</v>
      </c>
      <c r="BD47" s="79">
        <f>LN(SUM($BC$2:BC47))</f>
        <v>5.6204008657171496</v>
      </c>
      <c r="BE47" s="79">
        <f t="shared" si="19"/>
        <v>9.4825190128732242</v>
      </c>
    </row>
    <row r="48" spans="1:57" x14ac:dyDescent="0.25">
      <c r="A48" s="79">
        <f t="shared" si="0"/>
        <v>1</v>
      </c>
      <c r="B48" s="79">
        <f t="shared" si="1"/>
        <v>110</v>
      </c>
      <c r="C48" s="51">
        <v>44012</v>
      </c>
      <c r="D48" s="81">
        <v>2</v>
      </c>
      <c r="E48" s="79">
        <f>LN(SUM($D$2:D48))</f>
        <v>3.4965075614664802</v>
      </c>
      <c r="F48" s="79">
        <f t="shared" si="2"/>
        <v>50.502525780953029</v>
      </c>
      <c r="H48" s="79">
        <f>LN(SUM($G$2:G48))</f>
        <v>1.0986122886681098</v>
      </c>
      <c r="I48" s="79" t="e">
        <f t="shared" si="3"/>
        <v>#DIV/0!</v>
      </c>
      <c r="K48" s="79">
        <f>LN(SUM($J$2:J48))</f>
        <v>0.69314718055994529</v>
      </c>
      <c r="L48" s="79" t="e">
        <f t="shared" si="4"/>
        <v>#DIV/0!</v>
      </c>
      <c r="N48" s="79">
        <f>LN(SUM($M$2:M48))</f>
        <v>4.0775374439057197</v>
      </c>
      <c r="O48" s="79">
        <f t="shared" si="5"/>
        <v>5.4461209677043767</v>
      </c>
      <c r="Q48" s="79" t="e">
        <f>LN(SUM($P$2:P48))</f>
        <v>#NUM!</v>
      </c>
      <c r="R48" s="79" t="e">
        <f t="shared" si="6"/>
        <v>#NUM!</v>
      </c>
      <c r="T48" s="79" t="e">
        <f>LN(SUM($S$2:S48))</f>
        <v>#NUM!</v>
      </c>
      <c r="U48" s="79" t="e">
        <f t="shared" si="7"/>
        <v>#NUM!</v>
      </c>
      <c r="W48" s="79">
        <f>LN(SUM($V$2:V48))</f>
        <v>0.69314718055994529</v>
      </c>
      <c r="X48" s="79" t="e">
        <f t="shared" si="8"/>
        <v>#DIV/0!</v>
      </c>
      <c r="Z48" s="79">
        <f>LN(SUM($Y$2:Y48))</f>
        <v>3.2958368660043291</v>
      </c>
      <c r="AA48" s="79">
        <f t="shared" si="9"/>
        <v>15.794800262467273</v>
      </c>
      <c r="AC48" s="79">
        <f>LN(SUM($AB$2:AB48))</f>
        <v>3.7376696182833684</v>
      </c>
      <c r="AD48" s="79">
        <f t="shared" si="10"/>
        <v>87.296595726661351</v>
      </c>
      <c r="AF48" s="79">
        <f>LN(SUM($AE$2:AE48))</f>
        <v>0</v>
      </c>
      <c r="AG48" s="79" t="e">
        <f t="shared" si="11"/>
        <v>#DIV/0!</v>
      </c>
      <c r="AI48" s="79">
        <f>LN(SUM($AH$2:AH48))</f>
        <v>0</v>
      </c>
      <c r="AJ48" s="79" t="e">
        <f t="shared" si="12"/>
        <v>#DIV/0!</v>
      </c>
      <c r="AK48">
        <v>5</v>
      </c>
      <c r="AL48" s="79">
        <f>LN(SUM($AK$2:AK48))</f>
        <v>4.6634390941120669</v>
      </c>
      <c r="AM48" s="79">
        <f t="shared" si="13"/>
        <v>8.1542126115621407</v>
      </c>
      <c r="AO48" s="79" t="e">
        <f>LN(SUM($AN$2:AN48))</f>
        <v>#NUM!</v>
      </c>
      <c r="AP48" s="79" t="e">
        <f t="shared" si="14"/>
        <v>#NUM!</v>
      </c>
      <c r="AR48" s="79" t="e">
        <f>LN(SUM($AQ$2:AQ48))</f>
        <v>#NUM!</v>
      </c>
      <c r="AS48" s="79" t="e">
        <f t="shared" si="15"/>
        <v>#NUM!</v>
      </c>
      <c r="AU48" s="79">
        <f>LN(SUM($AT$2:AT48))</f>
        <v>1.6094379124341003</v>
      </c>
      <c r="AV48" s="79" t="e">
        <f t="shared" si="16"/>
        <v>#DIV/0!</v>
      </c>
      <c r="AX48" s="79" t="e">
        <f>LN(SUM($AW$2:AW48))</f>
        <v>#NUM!</v>
      </c>
      <c r="AY48" s="79" t="e">
        <f t="shared" si="17"/>
        <v>#NUM!</v>
      </c>
      <c r="BA48" s="79">
        <f>LN(SUM($AZ$2:AZ48))</f>
        <v>0.69314718055994529</v>
      </c>
      <c r="BB48" s="79" t="e">
        <f t="shared" si="18"/>
        <v>#DIV/0!</v>
      </c>
      <c r="BC48">
        <v>7</v>
      </c>
      <c r="BD48" s="79">
        <f>LN(SUM($BC$2:BC48))</f>
        <v>5.6454468976432377</v>
      </c>
      <c r="BE48" s="79">
        <f t="shared" si="19"/>
        <v>11.518458810320356</v>
      </c>
    </row>
    <row r="49" spans="1:57" x14ac:dyDescent="0.25">
      <c r="A49" s="79">
        <f t="shared" si="0"/>
        <v>1</v>
      </c>
      <c r="B49" s="79">
        <f t="shared" si="1"/>
        <v>111</v>
      </c>
      <c r="C49" s="51">
        <v>44013</v>
      </c>
      <c r="D49" s="81">
        <v>1</v>
      </c>
      <c r="E49" s="79">
        <f>LN(SUM($D$2:D49))</f>
        <v>3.5263605246161616</v>
      </c>
      <c r="F49" s="79">
        <f t="shared" si="2"/>
        <v>32.406300972137508</v>
      </c>
      <c r="H49" s="79">
        <f>LN(SUM($G$2:G49))</f>
        <v>1.0986122886681098</v>
      </c>
      <c r="I49" s="79" t="e">
        <f t="shared" si="3"/>
        <v>#DIV/0!</v>
      </c>
      <c r="K49" s="79">
        <f>LN(SUM($J$2:J49))</f>
        <v>0.69314718055994529</v>
      </c>
      <c r="L49" s="79" t="e">
        <f t="shared" si="4"/>
        <v>#DIV/0!</v>
      </c>
      <c r="N49" s="79">
        <f>LN(SUM($M$2:M49))</f>
        <v>4.0775374439057197</v>
      </c>
      <c r="O49" s="79">
        <f t="shared" si="5"/>
        <v>7.6598840986642083</v>
      </c>
      <c r="Q49" s="79" t="e">
        <f>LN(SUM($P$2:P49))</f>
        <v>#NUM!</v>
      </c>
      <c r="R49" s="79" t="e">
        <f t="shared" si="6"/>
        <v>#NUM!</v>
      </c>
      <c r="T49" s="79" t="e">
        <f>LN(SUM($S$2:S49))</f>
        <v>#NUM!</v>
      </c>
      <c r="U49" s="79" t="e">
        <f t="shared" si="7"/>
        <v>#NUM!</v>
      </c>
      <c r="W49" s="79">
        <f>LN(SUM($V$2:V49))</f>
        <v>0.69314718055994529</v>
      </c>
      <c r="X49" s="79" t="e">
        <f t="shared" si="8"/>
        <v>#DIV/0!</v>
      </c>
      <c r="Z49" s="79">
        <f>LN(SUM($Y$2:Y49))</f>
        <v>3.2958368660043291</v>
      </c>
      <c r="AA49" s="79">
        <f t="shared" si="9"/>
        <v>16.998497378822453</v>
      </c>
      <c r="AC49" s="79">
        <f>LN(SUM($AB$2:AB49))</f>
        <v>3.7376696182833684</v>
      </c>
      <c r="AD49" s="79" t="e">
        <f t="shared" si="10"/>
        <v>#DIV/0!</v>
      </c>
      <c r="AF49" s="79">
        <f>LN(SUM($AE$2:AE49))</f>
        <v>0</v>
      </c>
      <c r="AG49" s="79" t="e">
        <f t="shared" si="11"/>
        <v>#DIV/0!</v>
      </c>
      <c r="AI49" s="79">
        <f>LN(SUM($AH$2:AH49))</f>
        <v>0</v>
      </c>
      <c r="AJ49" s="79" t="e">
        <f t="shared" si="12"/>
        <v>#DIV/0!</v>
      </c>
      <c r="AK49">
        <v>9</v>
      </c>
      <c r="AL49" s="79">
        <f>LN(SUM($AK$2:AK49))</f>
        <v>4.7449321283632502</v>
      </c>
      <c r="AM49" s="79">
        <f t="shared" si="13"/>
        <v>9.5176028694541568</v>
      </c>
      <c r="AO49" s="79" t="e">
        <f>LN(SUM($AN$2:AN49))</f>
        <v>#NUM!</v>
      </c>
      <c r="AP49" s="79" t="e">
        <f t="shared" si="14"/>
        <v>#NUM!</v>
      </c>
      <c r="AR49" s="79" t="e">
        <f>LN(SUM($AQ$2:AQ49))</f>
        <v>#NUM!</v>
      </c>
      <c r="AS49" s="79" t="e">
        <f t="shared" si="15"/>
        <v>#NUM!</v>
      </c>
      <c r="AU49" s="79">
        <f>LN(SUM($AT$2:AT49))</f>
        <v>1.6094379124341003</v>
      </c>
      <c r="AV49" s="79" t="e">
        <f t="shared" si="16"/>
        <v>#DIV/0!</v>
      </c>
      <c r="AX49" s="79" t="e">
        <f>LN(SUM($AW$2:AW49))</f>
        <v>#NUM!</v>
      </c>
      <c r="AY49" s="79" t="e">
        <f t="shared" si="17"/>
        <v>#NUM!</v>
      </c>
      <c r="BA49" s="79">
        <f>LN(SUM($AZ$2:AZ49))</f>
        <v>0.69314718055994529</v>
      </c>
      <c r="BB49" s="79" t="e">
        <f t="shared" si="18"/>
        <v>#DIV/0!</v>
      </c>
      <c r="BC49">
        <v>10</v>
      </c>
      <c r="BD49" s="79">
        <f>LN(SUM($BC$2:BC49))</f>
        <v>5.6801726090170677</v>
      </c>
      <c r="BE49" s="79">
        <f t="shared" si="19"/>
        <v>13.932785489988939</v>
      </c>
    </row>
    <row r="50" spans="1:57" x14ac:dyDescent="0.25">
      <c r="A50" s="79">
        <f t="shared" si="0"/>
        <v>1</v>
      </c>
      <c r="B50" s="79">
        <f t="shared" si="1"/>
        <v>112</v>
      </c>
      <c r="C50" s="51">
        <v>44014</v>
      </c>
      <c r="D50" s="81">
        <v>5</v>
      </c>
      <c r="E50" s="79">
        <f>LN(SUM($D$2:D50))</f>
        <v>3.6635616461296463</v>
      </c>
      <c r="F50" s="79">
        <f t="shared" si="2"/>
        <v>17.644717895658221</v>
      </c>
      <c r="H50" s="79">
        <f>LN(SUM($G$2:G50))</f>
        <v>1.0986122886681098</v>
      </c>
      <c r="I50" s="79" t="e">
        <f t="shared" si="3"/>
        <v>#DIV/0!</v>
      </c>
      <c r="K50" s="79">
        <f>LN(SUM($J$2:J50))</f>
        <v>0.69314718055994529</v>
      </c>
      <c r="L50" s="79" t="e">
        <f t="shared" si="4"/>
        <v>#DIV/0!</v>
      </c>
      <c r="M50">
        <v>10</v>
      </c>
      <c r="N50" s="79">
        <f>LN(SUM($M$2:M50))</f>
        <v>4.2341065045972597</v>
      </c>
      <c r="O50" s="79">
        <f t="shared" si="5"/>
        <v>10.902678429582416</v>
      </c>
      <c r="Q50" s="79" t="e">
        <f>LN(SUM($P$2:P50))</f>
        <v>#NUM!</v>
      </c>
      <c r="R50" s="79" t="e">
        <f t="shared" si="6"/>
        <v>#NUM!</v>
      </c>
      <c r="T50" s="79" t="e">
        <f>LN(SUM($S$2:S50))</f>
        <v>#NUM!</v>
      </c>
      <c r="U50" s="79" t="e">
        <f t="shared" si="7"/>
        <v>#NUM!</v>
      </c>
      <c r="W50" s="79">
        <f>LN(SUM($V$2:V50))</f>
        <v>0.69314718055994529</v>
      </c>
      <c r="X50" s="79" t="e">
        <f t="shared" si="8"/>
        <v>#DIV/0!</v>
      </c>
      <c r="Z50" s="79">
        <f>LN(SUM($Y$2:Y50))</f>
        <v>3.2958368660043291</v>
      </c>
      <c r="AA50" s="79">
        <f t="shared" si="9"/>
        <v>22.834445353906929</v>
      </c>
      <c r="AC50" s="79">
        <f>LN(SUM($AB$2:AB50))</f>
        <v>3.7376696182833684</v>
      </c>
      <c r="AD50" s="79" t="e">
        <f t="shared" si="10"/>
        <v>#DIV/0!</v>
      </c>
      <c r="AF50" s="79">
        <f>LN(SUM($AE$2:AE50))</f>
        <v>0</v>
      </c>
      <c r="AG50" s="79" t="e">
        <f t="shared" si="11"/>
        <v>#DIV/0!</v>
      </c>
      <c r="AI50" s="79">
        <f>LN(SUM($AH$2:AH50))</f>
        <v>0</v>
      </c>
      <c r="AJ50" s="79" t="e">
        <f t="shared" si="12"/>
        <v>#DIV/0!</v>
      </c>
      <c r="AK50">
        <v>2</v>
      </c>
      <c r="AL50" s="79">
        <f>LN(SUM($AK$2:AK50))</f>
        <v>4.7621739347977563</v>
      </c>
      <c r="AM50" s="79">
        <f t="shared" si="13"/>
        <v>11.170425322428953</v>
      </c>
      <c r="AO50" s="79" t="e">
        <f>LN(SUM($AN$2:AN50))</f>
        <v>#NUM!</v>
      </c>
      <c r="AP50" s="79" t="e">
        <f t="shared" si="14"/>
        <v>#NUM!</v>
      </c>
      <c r="AR50" s="79" t="e">
        <f>LN(SUM($AQ$2:AQ50))</f>
        <v>#NUM!</v>
      </c>
      <c r="AS50" s="79" t="e">
        <f t="shared" si="15"/>
        <v>#NUM!</v>
      </c>
      <c r="AU50" s="79">
        <f>LN(SUM($AT$2:AT50))</f>
        <v>1.6094379124341003</v>
      </c>
      <c r="AV50" s="79" t="e">
        <f t="shared" si="16"/>
        <v>#DIV/0!</v>
      </c>
      <c r="AX50" s="79" t="e">
        <f>LN(SUM($AW$2:AW50))</f>
        <v>#NUM!</v>
      </c>
      <c r="AY50" s="79" t="e">
        <f t="shared" si="17"/>
        <v>#NUM!</v>
      </c>
      <c r="BA50" s="79">
        <f>LN(SUM($AZ$2:AZ50))</f>
        <v>0.69314718055994529</v>
      </c>
      <c r="BB50" s="79" t="e">
        <f t="shared" si="18"/>
        <v>#DIV/0!</v>
      </c>
      <c r="BC50">
        <v>17</v>
      </c>
      <c r="BD50" s="79">
        <f>LN(SUM($BC$2:BC50))</f>
        <v>5.7365722974791922</v>
      </c>
      <c r="BE50" s="79">
        <f t="shared" si="19"/>
        <v>16.023458642118189</v>
      </c>
    </row>
    <row r="51" spans="1:57" x14ac:dyDescent="0.25">
      <c r="A51" s="79">
        <f t="shared" si="0"/>
        <v>1</v>
      </c>
      <c r="B51" s="79">
        <f t="shared" si="1"/>
        <v>113</v>
      </c>
      <c r="C51" s="51">
        <v>44015</v>
      </c>
      <c r="E51" s="79">
        <f>LN(SUM($D$2:D51))</f>
        <v>3.6635616461296463</v>
      </c>
      <c r="F51" s="79">
        <f t="shared" si="2"/>
        <v>14.498658017240304</v>
      </c>
      <c r="H51" s="79">
        <f>LN(SUM($G$2:G51))</f>
        <v>1.0986122886681098</v>
      </c>
      <c r="I51" s="79" t="e">
        <f t="shared" si="3"/>
        <v>#DIV/0!</v>
      </c>
      <c r="K51" s="79">
        <f>LN(SUM($J$2:J51))</f>
        <v>0.69314718055994529</v>
      </c>
      <c r="L51" s="79" t="e">
        <f t="shared" si="4"/>
        <v>#DIV/0!</v>
      </c>
      <c r="M51">
        <v>1</v>
      </c>
      <c r="N51" s="79">
        <f>LN(SUM($M$2:M51))</f>
        <v>4.2484952420493594</v>
      </c>
      <c r="O51" s="79">
        <f t="shared" si="5"/>
        <v>12.340640475226857</v>
      </c>
      <c r="Q51" s="79" t="e">
        <f>LN(SUM($P$2:P51))</f>
        <v>#NUM!</v>
      </c>
      <c r="R51" s="79" t="e">
        <f t="shared" si="6"/>
        <v>#NUM!</v>
      </c>
      <c r="T51" s="79" t="e">
        <f>LN(SUM($S$2:S51))</f>
        <v>#NUM!</v>
      </c>
      <c r="U51" s="79" t="e">
        <f t="shared" si="7"/>
        <v>#NUM!</v>
      </c>
      <c r="W51" s="79">
        <f>LN(SUM($V$2:V51))</f>
        <v>0.69314718055994529</v>
      </c>
      <c r="X51" s="79" t="e">
        <f t="shared" si="8"/>
        <v>#DIV/0!</v>
      </c>
      <c r="Z51" s="79">
        <f>LN(SUM($Y$2:Y51))</f>
        <v>3.2958368660043291</v>
      </c>
      <c r="AA51" s="79">
        <f t="shared" si="9"/>
        <v>54.926192462042742</v>
      </c>
      <c r="AC51" s="79">
        <f>LN(SUM($AB$2:AB51))</f>
        <v>3.7376696182833684</v>
      </c>
      <c r="AD51" s="79" t="e">
        <f t="shared" si="10"/>
        <v>#DIV/0!</v>
      </c>
      <c r="AF51" s="79">
        <f>LN(SUM($AE$2:AE51))</f>
        <v>0</v>
      </c>
      <c r="AG51" s="79" t="e">
        <f t="shared" si="11"/>
        <v>#DIV/0!</v>
      </c>
      <c r="AI51" s="79">
        <f>LN(SUM($AH$2:AH51))</f>
        <v>0</v>
      </c>
      <c r="AJ51" s="79" t="e">
        <f t="shared" si="12"/>
        <v>#DIV/0!</v>
      </c>
      <c r="AK51">
        <v>9</v>
      </c>
      <c r="AL51" s="79">
        <f>LN(SUM($AK$2:AK51))</f>
        <v>4.836281906951478</v>
      </c>
      <c r="AM51" s="79">
        <f t="shared" si="13"/>
        <v>12.112675985451803</v>
      </c>
      <c r="AO51" s="79" t="e">
        <f>LN(SUM($AN$2:AN51))</f>
        <v>#NUM!</v>
      </c>
      <c r="AP51" s="79" t="e">
        <f t="shared" si="14"/>
        <v>#NUM!</v>
      </c>
      <c r="AR51" s="79" t="e">
        <f>LN(SUM($AQ$2:AQ51))</f>
        <v>#NUM!</v>
      </c>
      <c r="AS51" s="79" t="e">
        <f t="shared" si="15"/>
        <v>#NUM!</v>
      </c>
      <c r="AU51" s="79">
        <f>LN(SUM($AT$2:AT51))</f>
        <v>1.6094379124341003</v>
      </c>
      <c r="AV51" s="79" t="e">
        <f t="shared" si="16"/>
        <v>#DIV/0!</v>
      </c>
      <c r="AX51" s="79" t="e">
        <f>LN(SUM($AW$2:AW51))</f>
        <v>#NUM!</v>
      </c>
      <c r="AY51" s="79" t="e">
        <f t="shared" si="17"/>
        <v>#NUM!</v>
      </c>
      <c r="BA51" s="79">
        <f>LN(SUM($AZ$2:AZ51))</f>
        <v>0.69314718055994529</v>
      </c>
      <c r="BB51" s="79" t="e">
        <f t="shared" si="18"/>
        <v>#DIV/0!</v>
      </c>
      <c r="BC51">
        <v>10</v>
      </c>
      <c r="BD51" s="79">
        <f>LN(SUM($BC$2:BC51))</f>
        <v>5.768320995793772</v>
      </c>
      <c r="BE51" s="79">
        <f t="shared" si="19"/>
        <v>17.36516067638772</v>
      </c>
    </row>
    <row r="52" spans="1:57" x14ac:dyDescent="0.25">
      <c r="A52" s="79">
        <f t="shared" si="0"/>
        <v>1</v>
      </c>
      <c r="B52" s="79">
        <f t="shared" si="1"/>
        <v>114</v>
      </c>
      <c r="C52" s="51">
        <v>44016</v>
      </c>
      <c r="E52" s="79">
        <f>LN(SUM($D$2:D52))</f>
        <v>3.6635616461296463</v>
      </c>
      <c r="F52" s="79">
        <f t="shared" si="2"/>
        <v>14.759854723937762</v>
      </c>
      <c r="H52" s="79">
        <f>LN(SUM($G$2:G52))</f>
        <v>1.0986122886681098</v>
      </c>
      <c r="I52" s="79" t="e">
        <f t="shared" si="3"/>
        <v>#DIV/0!</v>
      </c>
      <c r="K52" s="79">
        <f>LN(SUM($J$2:J52))</f>
        <v>0.69314718055994529</v>
      </c>
      <c r="L52" s="79" t="e">
        <f t="shared" si="4"/>
        <v>#DIV/0!</v>
      </c>
      <c r="M52">
        <v>3</v>
      </c>
      <c r="N52" s="79">
        <f>LN(SUM($M$2:M52))</f>
        <v>4.290459441148391</v>
      </c>
      <c r="O52" s="79">
        <f t="shared" si="5"/>
        <v>17.065825442920108</v>
      </c>
      <c r="Q52" s="79" t="e">
        <f>LN(SUM($P$2:P52))</f>
        <v>#NUM!</v>
      </c>
      <c r="R52" s="79" t="e">
        <f t="shared" si="6"/>
        <v>#NUM!</v>
      </c>
      <c r="T52" s="79" t="e">
        <f>LN(SUM($S$2:S52))</f>
        <v>#NUM!</v>
      </c>
      <c r="U52" s="79" t="e">
        <f t="shared" si="7"/>
        <v>#NUM!</v>
      </c>
      <c r="W52" s="79">
        <f>LN(SUM($V$2:V52))</f>
        <v>0.69314718055994529</v>
      </c>
      <c r="X52" s="79" t="e">
        <f t="shared" si="8"/>
        <v>#DIV/0!</v>
      </c>
      <c r="Z52" s="79">
        <f>LN(SUM($Y$2:Y52))</f>
        <v>3.2958368660043291</v>
      </c>
      <c r="AA52" s="79" t="e">
        <f t="shared" si="9"/>
        <v>#DIV/0!</v>
      </c>
      <c r="AC52" s="79">
        <f>LN(SUM($AB$2:AB52))</f>
        <v>3.7376696182833684</v>
      </c>
      <c r="AD52" s="79" t="e">
        <f t="shared" si="10"/>
        <v>#DIV/0!</v>
      </c>
      <c r="AF52" s="79">
        <f>LN(SUM($AE$2:AE52))</f>
        <v>0</v>
      </c>
      <c r="AG52" s="79" t="e">
        <f t="shared" si="11"/>
        <v>#DIV/0!</v>
      </c>
      <c r="AI52" s="79">
        <f>LN(SUM($AH$2:AH52))</f>
        <v>0</v>
      </c>
      <c r="AJ52" s="79" t="e">
        <f t="shared" si="12"/>
        <v>#DIV/0!</v>
      </c>
      <c r="AK52">
        <v>2</v>
      </c>
      <c r="AL52" s="79">
        <f>LN(SUM($AK$2:AK52))</f>
        <v>4.8520302639196169</v>
      </c>
      <c r="AM52" s="79">
        <f t="shared" si="13"/>
        <v>13.822425754286943</v>
      </c>
      <c r="AO52" s="79" t="e">
        <f>LN(SUM($AN$2:AN52))</f>
        <v>#NUM!</v>
      </c>
      <c r="AP52" s="79" t="e">
        <f t="shared" si="14"/>
        <v>#NUM!</v>
      </c>
      <c r="AR52" s="79" t="e">
        <f>LN(SUM($AQ$2:AQ52))</f>
        <v>#NUM!</v>
      </c>
      <c r="AS52" s="79" t="e">
        <f t="shared" si="15"/>
        <v>#NUM!</v>
      </c>
      <c r="AU52" s="79">
        <f>LN(SUM($AT$2:AT52))</f>
        <v>1.6094379124341003</v>
      </c>
      <c r="AV52" s="79" t="e">
        <f t="shared" si="16"/>
        <v>#DIV/0!</v>
      </c>
      <c r="AX52" s="79" t="e">
        <f>LN(SUM($AW$2:AW52))</f>
        <v>#NUM!</v>
      </c>
      <c r="AY52" s="79" t="e">
        <f t="shared" si="17"/>
        <v>#NUM!</v>
      </c>
      <c r="BA52" s="79">
        <f>LN(SUM($AZ$2:AZ52))</f>
        <v>0.69314718055994529</v>
      </c>
      <c r="BB52" s="79" t="e">
        <f t="shared" si="18"/>
        <v>#DIV/0!</v>
      </c>
      <c r="BC52">
        <v>5</v>
      </c>
      <c r="BD52" s="79">
        <f>LN(SUM($BC$2:BC52))</f>
        <v>5.7838251823297373</v>
      </c>
      <c r="BE52" s="79">
        <f t="shared" si="19"/>
        <v>20.822270907819199</v>
      </c>
    </row>
    <row r="53" spans="1:57" x14ac:dyDescent="0.25">
      <c r="A53" s="79">
        <f t="shared" si="0"/>
        <v>1</v>
      </c>
      <c r="B53" s="79">
        <f t="shared" si="1"/>
        <v>115</v>
      </c>
      <c r="C53" s="51">
        <v>44017</v>
      </c>
      <c r="E53" s="79">
        <f>LN(SUM($D$2:D53))</f>
        <v>3.6635616461296463</v>
      </c>
      <c r="F53" s="79">
        <f t="shared" si="2"/>
        <v>16.730668424129057</v>
      </c>
      <c r="H53" s="79">
        <f>LN(SUM($G$2:G53))</f>
        <v>1.0986122886681098</v>
      </c>
      <c r="I53" s="79" t="e">
        <f t="shared" si="3"/>
        <v>#DIV/0!</v>
      </c>
      <c r="K53" s="79">
        <f>LN(SUM($J$2:J53))</f>
        <v>0.69314718055994529</v>
      </c>
      <c r="L53" s="79" t="e">
        <f t="shared" si="4"/>
        <v>#DIV/0!</v>
      </c>
      <c r="M53">
        <v>2</v>
      </c>
      <c r="N53" s="79">
        <f>LN(SUM($M$2:M53))</f>
        <v>4.3174881135363101</v>
      </c>
      <c r="O53" s="79">
        <f t="shared" si="5"/>
        <v>14.740489134852167</v>
      </c>
      <c r="Q53" s="79" t="e">
        <f>LN(SUM($P$2:P53))</f>
        <v>#NUM!</v>
      </c>
      <c r="R53" s="79" t="e">
        <f t="shared" si="6"/>
        <v>#NUM!</v>
      </c>
      <c r="T53" s="79" t="e">
        <f>LN(SUM($S$2:S53))</f>
        <v>#NUM!</v>
      </c>
      <c r="U53" s="79" t="e">
        <f t="shared" si="7"/>
        <v>#NUM!</v>
      </c>
      <c r="W53" s="79">
        <f>LN(SUM($V$2:V53))</f>
        <v>0.69314718055994529</v>
      </c>
      <c r="X53" s="79" t="e">
        <f t="shared" si="8"/>
        <v>#DIV/0!</v>
      </c>
      <c r="Z53" s="79">
        <f>LN(SUM($Y$2:Y53))</f>
        <v>3.2958368660043291</v>
      </c>
      <c r="AA53" s="79" t="e">
        <f t="shared" si="9"/>
        <v>#DIV/0!</v>
      </c>
      <c r="AC53" s="79">
        <f>LN(SUM($AB$2:AB53))</f>
        <v>3.7376696182833684</v>
      </c>
      <c r="AD53" s="79" t="e">
        <f t="shared" si="10"/>
        <v>#DIV/0!</v>
      </c>
      <c r="AF53" s="79">
        <f>LN(SUM($AE$2:AE53))</f>
        <v>0</v>
      </c>
      <c r="AG53" s="79" t="e">
        <f t="shared" si="11"/>
        <v>#DIV/0!</v>
      </c>
      <c r="AI53" s="79">
        <f>LN(SUM($AH$2:AH53))</f>
        <v>0</v>
      </c>
      <c r="AJ53" s="79" t="e">
        <f t="shared" si="12"/>
        <v>#DIV/0!</v>
      </c>
      <c r="AK53">
        <v>4</v>
      </c>
      <c r="AL53" s="79">
        <f>LN(SUM($AK$2:AK53))</f>
        <v>4.8828019225863706</v>
      </c>
      <c r="AM53" s="79">
        <f t="shared" si="13"/>
        <v>15.263040459921092</v>
      </c>
      <c r="AO53" s="79" t="e">
        <f>LN(SUM($AN$2:AN53))</f>
        <v>#NUM!</v>
      </c>
      <c r="AP53" s="79" t="e">
        <f t="shared" si="14"/>
        <v>#NUM!</v>
      </c>
      <c r="AR53" s="79" t="e">
        <f>LN(SUM($AQ$2:AQ53))</f>
        <v>#NUM!</v>
      </c>
      <c r="AS53" s="79" t="e">
        <f t="shared" si="15"/>
        <v>#NUM!</v>
      </c>
      <c r="AU53" s="79">
        <f>LN(SUM($AT$2:AT53))</f>
        <v>1.6094379124341003</v>
      </c>
      <c r="AV53" s="79" t="e">
        <f t="shared" si="16"/>
        <v>#DIV/0!</v>
      </c>
      <c r="AX53" s="79" t="e">
        <f>LN(SUM($AW$2:AW53))</f>
        <v>#NUM!</v>
      </c>
      <c r="AY53" s="79" t="e">
        <f t="shared" si="17"/>
        <v>#NUM!</v>
      </c>
      <c r="BA53" s="79">
        <f>LN(SUM($AZ$2:AZ53))</f>
        <v>0.69314718055994529</v>
      </c>
      <c r="BB53" s="79" t="e">
        <f t="shared" si="18"/>
        <v>#DIV/0!</v>
      </c>
      <c r="BC53">
        <v>6</v>
      </c>
      <c r="BD53" s="79">
        <f>LN(SUM($BC$2:BC53))</f>
        <v>5.8021183753770629</v>
      </c>
      <c r="BE53" s="79">
        <f t="shared" si="19"/>
        <v>21.326258365885451</v>
      </c>
    </row>
    <row r="54" spans="1:57" x14ac:dyDescent="0.25">
      <c r="A54" s="79">
        <f t="shared" si="0"/>
        <v>1</v>
      </c>
      <c r="B54" s="79">
        <f t="shared" si="1"/>
        <v>116</v>
      </c>
      <c r="C54" s="51">
        <v>44018</v>
      </c>
      <c r="E54" s="79">
        <f>LN(SUM($D$2:D54))</f>
        <v>3.6635616461296463</v>
      </c>
      <c r="F54" s="79">
        <f t="shared" si="2"/>
        <v>25.024509412614812</v>
      </c>
      <c r="H54" s="79">
        <f>LN(SUM($G$2:G54))</f>
        <v>1.0986122886681098</v>
      </c>
      <c r="I54" s="79" t="e">
        <f t="shared" si="3"/>
        <v>#DIV/0!</v>
      </c>
      <c r="K54" s="79">
        <f>LN(SUM($J$2:J54))</f>
        <v>0.69314718055994529</v>
      </c>
      <c r="L54" s="79" t="e">
        <f t="shared" si="4"/>
        <v>#DIV/0!</v>
      </c>
      <c r="N54" s="79">
        <f>LN(SUM($M$2:M54))</f>
        <v>4.3174881135363101</v>
      </c>
      <c r="O54" s="79">
        <f t="shared" si="5"/>
        <v>15.451018191705554</v>
      </c>
      <c r="Q54" s="79" t="e">
        <f>LN(SUM($P$2:P54))</f>
        <v>#NUM!</v>
      </c>
      <c r="R54" s="79" t="e">
        <f t="shared" si="6"/>
        <v>#NUM!</v>
      </c>
      <c r="T54" s="79" t="e">
        <f>LN(SUM($S$2:S54))</f>
        <v>#NUM!</v>
      </c>
      <c r="U54" s="79" t="e">
        <f t="shared" si="7"/>
        <v>#NUM!</v>
      </c>
      <c r="W54" s="79">
        <f>LN(SUM($V$2:V54))</f>
        <v>0.69314718055994529</v>
      </c>
      <c r="X54" s="79" t="e">
        <f t="shared" si="8"/>
        <v>#DIV/0!</v>
      </c>
      <c r="Z54" s="79">
        <f>LN(SUM($Y$2:Y54))</f>
        <v>3.2958368660043291</v>
      </c>
      <c r="AA54" s="79" t="e">
        <f t="shared" si="9"/>
        <v>#DIV/0!</v>
      </c>
      <c r="AC54" s="79">
        <f>LN(SUM($AB$2:AB54))</f>
        <v>3.7376696182833684</v>
      </c>
      <c r="AD54" s="79" t="e">
        <f t="shared" si="10"/>
        <v>#DIV/0!</v>
      </c>
      <c r="AF54" s="79">
        <f>LN(SUM($AE$2:AE54))</f>
        <v>0</v>
      </c>
      <c r="AG54" s="79" t="e">
        <f t="shared" si="11"/>
        <v>#DIV/0!</v>
      </c>
      <c r="AI54" s="79">
        <f>LN(SUM($AH$2:AH54))</f>
        <v>0</v>
      </c>
      <c r="AJ54" s="79" t="e">
        <f t="shared" si="12"/>
        <v>#DIV/0!</v>
      </c>
      <c r="AK54">
        <v>5</v>
      </c>
      <c r="AL54" s="79">
        <f>LN(SUM($AK$2:AK54))</f>
        <v>4.9199809258281251</v>
      </c>
      <c r="AM54" s="79">
        <f t="shared" si="13"/>
        <v>17.096331022544859</v>
      </c>
      <c r="AO54" s="79" t="e">
        <f>LN(SUM($AN$2:AN54))</f>
        <v>#NUM!</v>
      </c>
      <c r="AP54" s="79" t="e">
        <f t="shared" si="14"/>
        <v>#NUM!</v>
      </c>
      <c r="AR54" s="79" t="e">
        <f>LN(SUM($AQ$2:AQ54))</f>
        <v>#NUM!</v>
      </c>
      <c r="AS54" s="79" t="e">
        <f t="shared" si="15"/>
        <v>#NUM!</v>
      </c>
      <c r="AU54" s="79">
        <f>LN(SUM($AT$2:AT54))</f>
        <v>1.6094379124341003</v>
      </c>
      <c r="AV54" s="79" t="e">
        <f t="shared" si="16"/>
        <v>#DIV/0!</v>
      </c>
      <c r="AX54" s="79" t="e">
        <f>LN(SUM($AW$2:AW54))</f>
        <v>#NUM!</v>
      </c>
      <c r="AY54" s="79" t="e">
        <f t="shared" si="17"/>
        <v>#NUM!</v>
      </c>
      <c r="BA54" s="79">
        <f>LN(SUM($AZ$2:AZ54))</f>
        <v>0.69314718055994529</v>
      </c>
      <c r="BB54" s="79" t="e">
        <f t="shared" si="18"/>
        <v>#DIV/0!</v>
      </c>
      <c r="BC54">
        <v>5</v>
      </c>
      <c r="BD54" s="79">
        <f>LN(SUM($BC$2:BC54))</f>
        <v>5.8171111599632042</v>
      </c>
      <c r="BE54" s="79">
        <f t="shared" si="19"/>
        <v>24.075456320098091</v>
      </c>
    </row>
    <row r="55" spans="1:57" x14ac:dyDescent="0.25">
      <c r="A55" s="79">
        <f t="shared" si="0"/>
        <v>1</v>
      </c>
      <c r="B55" s="79">
        <f t="shared" si="1"/>
        <v>117</v>
      </c>
      <c r="C55" s="51">
        <v>44019</v>
      </c>
      <c r="E55" s="79">
        <f>LN(SUM($D$2:D55))</f>
        <v>3.6635616461296463</v>
      </c>
      <c r="F55" s="79">
        <f t="shared" si="2"/>
        <v>47.152483987460101</v>
      </c>
      <c r="H55" s="79">
        <f>LN(SUM($G$2:G55))</f>
        <v>1.0986122886681098</v>
      </c>
      <c r="I55" s="79" t="e">
        <f t="shared" si="3"/>
        <v>#DIV/0!</v>
      </c>
      <c r="K55" s="79">
        <f>LN(SUM($J$2:J55))</f>
        <v>0.69314718055994529</v>
      </c>
      <c r="L55" s="79" t="e">
        <f t="shared" si="4"/>
        <v>#DIV/0!</v>
      </c>
      <c r="M55">
        <v>1</v>
      </c>
      <c r="N55" s="79">
        <f>LN(SUM($M$2:M55))</f>
        <v>4.3307333402863311</v>
      </c>
      <c r="O55" s="79">
        <f t="shared" si="5"/>
        <v>19.498912310269898</v>
      </c>
      <c r="Q55" s="79" t="e">
        <f>LN(SUM($P$2:P55))</f>
        <v>#NUM!</v>
      </c>
      <c r="R55" s="79" t="e">
        <f t="shared" si="6"/>
        <v>#NUM!</v>
      </c>
      <c r="T55" s="79" t="e">
        <f>LN(SUM($S$2:S55))</f>
        <v>#NUM!</v>
      </c>
      <c r="U55" s="79" t="e">
        <f t="shared" si="7"/>
        <v>#NUM!</v>
      </c>
      <c r="W55" s="79">
        <f>LN(SUM($V$2:V55))</f>
        <v>0.69314718055994529</v>
      </c>
      <c r="X55" s="79" t="e">
        <f t="shared" si="8"/>
        <v>#DIV/0!</v>
      </c>
      <c r="Y55">
        <v>1</v>
      </c>
      <c r="Z55" s="79">
        <f>LN(SUM($Y$2:Y55))</f>
        <v>3.3322045101752038</v>
      </c>
      <c r="AA55" s="79">
        <f t="shared" si="9"/>
        <v>177.88817045254766</v>
      </c>
      <c r="AC55" s="79">
        <f>LN(SUM($AB$2:AB55))</f>
        <v>3.7376696182833684</v>
      </c>
      <c r="AD55" s="79" t="e">
        <f t="shared" si="10"/>
        <v>#DIV/0!</v>
      </c>
      <c r="AF55" s="79">
        <f>LN(SUM($AE$2:AE55))</f>
        <v>0</v>
      </c>
      <c r="AG55" s="79" t="e">
        <f t="shared" si="11"/>
        <v>#DIV/0!</v>
      </c>
      <c r="AI55" s="79">
        <f>LN(SUM($AH$2:AH55))</f>
        <v>0</v>
      </c>
      <c r="AJ55" s="79" t="e">
        <f t="shared" si="12"/>
        <v>#DIV/0!</v>
      </c>
      <c r="AK55">
        <v>7</v>
      </c>
      <c r="AL55" s="79">
        <f>LN(SUM($AK$2:AK55))</f>
        <v>4.9698132995760007</v>
      </c>
      <c r="AM55" s="79">
        <f t="shared" si="13"/>
        <v>18.719658599373609</v>
      </c>
      <c r="AO55" s="79" t="e">
        <f>LN(SUM($AN$2:AN55))</f>
        <v>#NUM!</v>
      </c>
      <c r="AP55" s="79" t="e">
        <f t="shared" si="14"/>
        <v>#NUM!</v>
      </c>
      <c r="AR55" s="79" t="e">
        <f>LN(SUM($AQ$2:AQ55))</f>
        <v>#NUM!</v>
      </c>
      <c r="AS55" s="79" t="e">
        <f t="shared" si="15"/>
        <v>#NUM!</v>
      </c>
      <c r="AU55" s="79">
        <f>LN(SUM($AT$2:AT55))</f>
        <v>1.6094379124341003</v>
      </c>
      <c r="AV55" s="79" t="e">
        <f t="shared" si="16"/>
        <v>#DIV/0!</v>
      </c>
      <c r="AX55" s="79" t="e">
        <f>LN(SUM($AW$2:AW55))</f>
        <v>#NUM!</v>
      </c>
      <c r="AY55" s="79" t="e">
        <f t="shared" si="17"/>
        <v>#NUM!</v>
      </c>
      <c r="BA55" s="79">
        <f>LN(SUM($AZ$2:AZ55))</f>
        <v>0.69314718055994529</v>
      </c>
      <c r="BB55" s="79" t="e">
        <f t="shared" si="18"/>
        <v>#DIV/0!</v>
      </c>
      <c r="BC55">
        <v>9</v>
      </c>
      <c r="BD55" s="79">
        <f>LN(SUM($BC$2:BC55))</f>
        <v>5.8435444170313602</v>
      </c>
      <c r="BE55" s="79">
        <f t="shared" si="19"/>
        <v>28.333415201389425</v>
      </c>
    </row>
    <row r="56" spans="1:57" x14ac:dyDescent="0.25">
      <c r="A56" s="79">
        <f t="shared" si="0"/>
        <v>1</v>
      </c>
      <c r="B56" s="79">
        <f t="shared" si="1"/>
        <v>118</v>
      </c>
      <c r="C56" s="51">
        <v>44020</v>
      </c>
      <c r="E56" s="79">
        <f>LN(SUM($D$2:D56))</f>
        <v>3.6635616461296463</v>
      </c>
      <c r="F56" s="79" t="e">
        <f t="shared" si="2"/>
        <v>#DIV/0!</v>
      </c>
      <c r="H56" s="79">
        <f>LN(SUM($G$2:G56))</f>
        <v>1.0986122886681098</v>
      </c>
      <c r="I56" s="79" t="e">
        <f t="shared" si="3"/>
        <v>#DIV/0!</v>
      </c>
      <c r="K56" s="79">
        <f>LN(SUM($J$2:J56))</f>
        <v>0.69314718055994529</v>
      </c>
      <c r="L56" s="79" t="e">
        <f t="shared" si="4"/>
        <v>#DIV/0!</v>
      </c>
      <c r="M56">
        <v>2</v>
      </c>
      <c r="N56" s="79">
        <f>LN(SUM($M$2:M56))</f>
        <v>4.3567088266895917</v>
      </c>
      <c r="O56" s="79">
        <f t="shared" si="5"/>
        <v>34.700000672898462</v>
      </c>
      <c r="Q56" s="79" t="e">
        <f>LN(SUM($P$2:P56))</f>
        <v>#NUM!</v>
      </c>
      <c r="R56" s="79" t="e">
        <f t="shared" si="6"/>
        <v>#NUM!</v>
      </c>
      <c r="T56" s="79" t="e">
        <f>LN(SUM($S$2:S56))</f>
        <v>#NUM!</v>
      </c>
      <c r="U56" s="79" t="e">
        <f t="shared" si="7"/>
        <v>#NUM!</v>
      </c>
      <c r="W56" s="79">
        <f>LN(SUM($V$2:V56))</f>
        <v>0.69314718055994529</v>
      </c>
      <c r="X56" s="79" t="e">
        <f t="shared" si="8"/>
        <v>#DIV/0!</v>
      </c>
      <c r="Y56">
        <v>1</v>
      </c>
      <c r="Z56" s="79">
        <f>LN(SUM($Y$2:Y56))</f>
        <v>3.3672958299864741</v>
      </c>
      <c r="AA56" s="79">
        <f t="shared" si="9"/>
        <v>67.597693125376523</v>
      </c>
      <c r="AB56">
        <v>1</v>
      </c>
      <c r="AC56" s="79">
        <f>LN(SUM($AB$2:AB56))</f>
        <v>3.7612001156935624</v>
      </c>
      <c r="AD56" s="79">
        <f t="shared" si="10"/>
        <v>274.93569610744686</v>
      </c>
      <c r="AF56" s="79">
        <f>LN(SUM($AE$2:AE56))</f>
        <v>0</v>
      </c>
      <c r="AG56" s="79" t="e">
        <f t="shared" si="11"/>
        <v>#DIV/0!</v>
      </c>
      <c r="AI56" s="79">
        <f>LN(SUM($AH$2:AH56))</f>
        <v>0</v>
      </c>
      <c r="AJ56" s="79" t="e">
        <f t="shared" si="12"/>
        <v>#DIV/0!</v>
      </c>
      <c r="AK56">
        <v>6</v>
      </c>
      <c r="AL56" s="79">
        <f>LN(SUM($AK$2:AK56))</f>
        <v>5.0106352940962555</v>
      </c>
      <c r="AM56" s="79">
        <f t="shared" si="13"/>
        <v>17.963870339970892</v>
      </c>
      <c r="AO56" s="79" t="e">
        <f>LN(SUM($AN$2:AN56))</f>
        <v>#NUM!</v>
      </c>
      <c r="AP56" s="79" t="e">
        <f t="shared" si="14"/>
        <v>#NUM!</v>
      </c>
      <c r="AR56" s="79" t="e">
        <f>LN(SUM($AQ$2:AQ56))</f>
        <v>#NUM!</v>
      </c>
      <c r="AS56" s="79" t="e">
        <f t="shared" si="15"/>
        <v>#NUM!</v>
      </c>
      <c r="AU56" s="79">
        <f>LN(SUM($AT$2:AT56))</f>
        <v>1.6094379124341003</v>
      </c>
      <c r="AV56" s="79" t="e">
        <f t="shared" si="16"/>
        <v>#DIV/0!</v>
      </c>
      <c r="AX56" s="79" t="e">
        <f>LN(SUM($AW$2:AW56))</f>
        <v>#NUM!</v>
      </c>
      <c r="AY56" s="79" t="e">
        <f t="shared" si="17"/>
        <v>#NUM!</v>
      </c>
      <c r="BA56" s="79">
        <f>LN(SUM($AZ$2:AZ56))</f>
        <v>0.69314718055994529</v>
      </c>
      <c r="BB56" s="79" t="e">
        <f t="shared" si="18"/>
        <v>#DIV/0!</v>
      </c>
      <c r="BC56">
        <v>10</v>
      </c>
      <c r="BD56" s="79">
        <f>LN(SUM($BC$2:BC56))</f>
        <v>5.872117789475416</v>
      </c>
      <c r="BE56" s="79">
        <f t="shared" si="19"/>
        <v>32.874543415413825</v>
      </c>
    </row>
    <row r="57" spans="1:57" x14ac:dyDescent="0.25">
      <c r="A57" s="79">
        <f t="shared" si="0"/>
        <v>1</v>
      </c>
      <c r="B57" s="79">
        <f t="shared" si="1"/>
        <v>119</v>
      </c>
      <c r="C57" s="51">
        <v>44021</v>
      </c>
      <c r="E57" s="79">
        <f>LN(SUM($D$2:D57))</f>
        <v>3.6635616461296463</v>
      </c>
      <c r="F57" s="79" t="e">
        <f t="shared" si="2"/>
        <v>#DIV/0!</v>
      </c>
      <c r="H57" s="79">
        <f>LN(SUM($G$2:G57))</f>
        <v>1.0986122886681098</v>
      </c>
      <c r="I57" s="79" t="e">
        <f t="shared" si="3"/>
        <v>#DIV/0!</v>
      </c>
      <c r="J57" s="81">
        <v>1</v>
      </c>
      <c r="K57" s="79">
        <f>LN(SUM($J$2:J57))</f>
        <v>1.0986122886681098</v>
      </c>
      <c r="L57" s="79">
        <f t="shared" si="4"/>
        <v>15.955438719280238</v>
      </c>
      <c r="M57">
        <v>2</v>
      </c>
      <c r="N57" s="79">
        <f>LN(SUM($M$2:M57))</f>
        <v>4.3820266346738812</v>
      </c>
      <c r="O57" s="79">
        <f t="shared" si="5"/>
        <v>35.524006775837961</v>
      </c>
      <c r="Q57" s="79" t="e">
        <f>LN(SUM($P$2:P57))</f>
        <v>#NUM!</v>
      </c>
      <c r="R57" s="79" t="e">
        <f t="shared" si="6"/>
        <v>#NUM!</v>
      </c>
      <c r="T57" s="79" t="e">
        <f>LN(SUM($S$2:S57))</f>
        <v>#NUM!</v>
      </c>
      <c r="U57" s="79" t="e">
        <f t="shared" si="7"/>
        <v>#NUM!</v>
      </c>
      <c r="W57" s="79">
        <f>LN(SUM($V$2:V57))</f>
        <v>0.69314718055994529</v>
      </c>
      <c r="X57" s="79" t="e">
        <f t="shared" si="8"/>
        <v>#DIV/0!</v>
      </c>
      <c r="Y57">
        <v>11</v>
      </c>
      <c r="Z57" s="79">
        <f>LN(SUM($Y$2:Y57))</f>
        <v>3.6888794541139363</v>
      </c>
      <c r="AA57" s="79">
        <f t="shared" si="9"/>
        <v>14.28734578401499</v>
      </c>
      <c r="AC57" s="79">
        <f>LN(SUM($AB$2:AB57))</f>
        <v>3.7612001156935624</v>
      </c>
      <c r="AD57" s="79">
        <f t="shared" si="10"/>
        <v>164.96141766446814</v>
      </c>
      <c r="AF57" s="79">
        <f>LN(SUM($AE$2:AE57))</f>
        <v>0</v>
      </c>
      <c r="AG57" s="79" t="e">
        <f t="shared" si="11"/>
        <v>#DIV/0!</v>
      </c>
      <c r="AI57" s="79">
        <f>LN(SUM($AH$2:AH57))</f>
        <v>0</v>
      </c>
      <c r="AJ57" s="79" t="e">
        <f t="shared" si="12"/>
        <v>#DIV/0!</v>
      </c>
      <c r="AK57">
        <v>5</v>
      </c>
      <c r="AL57" s="79">
        <f>LN(SUM($AK$2:AK57))</f>
        <v>5.0434251169192468</v>
      </c>
      <c r="AM57" s="79">
        <f t="shared" si="13"/>
        <v>18.922732765040287</v>
      </c>
      <c r="AO57" s="79" t="e">
        <f>LN(SUM($AN$2:AN57))</f>
        <v>#NUM!</v>
      </c>
      <c r="AP57" s="79" t="e">
        <f t="shared" si="14"/>
        <v>#NUM!</v>
      </c>
      <c r="AR57" s="79" t="e">
        <f>LN(SUM($AQ$2:AQ57))</f>
        <v>#NUM!</v>
      </c>
      <c r="AS57" s="79" t="e">
        <f t="shared" si="15"/>
        <v>#NUM!</v>
      </c>
      <c r="AT57">
        <v>1</v>
      </c>
      <c r="AU57" s="79">
        <f>LN(SUM($AT$2:AT57))</f>
        <v>1.791759469228055</v>
      </c>
      <c r="AV57" s="79">
        <f t="shared" si="16"/>
        <v>35.483317491290002</v>
      </c>
      <c r="AX57" s="79" t="e">
        <f>LN(SUM($AW$2:AW57))</f>
        <v>#NUM!</v>
      </c>
      <c r="AY57" s="79" t="e">
        <f t="shared" si="17"/>
        <v>#NUM!</v>
      </c>
      <c r="BA57" s="79">
        <f>LN(SUM($AZ$2:AZ57))</f>
        <v>0.69314718055994529</v>
      </c>
      <c r="BB57" s="79" t="e">
        <f t="shared" si="18"/>
        <v>#DIV/0!</v>
      </c>
      <c r="BC57">
        <v>20</v>
      </c>
      <c r="BD57" s="79">
        <f>LN(SUM($BC$2:BC57))</f>
        <v>5.9269260259704106</v>
      </c>
      <c r="BE57" s="79">
        <f t="shared" si="19"/>
        <v>27.972591635163315</v>
      </c>
    </row>
    <row r="58" spans="1:57" x14ac:dyDescent="0.25">
      <c r="A58" s="79">
        <f t="shared" si="0"/>
        <v>1</v>
      </c>
      <c r="B58" s="79">
        <f t="shared" si="1"/>
        <v>120</v>
      </c>
      <c r="C58" s="51">
        <v>44022</v>
      </c>
      <c r="D58" s="81">
        <v>1</v>
      </c>
      <c r="E58" s="79">
        <f>LN(SUM($D$2:D58))</f>
        <v>3.6888794541139363</v>
      </c>
      <c r="F58" s="79">
        <f t="shared" si="2"/>
        <v>255.52661151551868</v>
      </c>
      <c r="H58" s="79">
        <f>LN(SUM($G$2:G58))</f>
        <v>1.0986122886681098</v>
      </c>
      <c r="I58" s="79" t="e">
        <f t="shared" si="3"/>
        <v>#DIV/0!</v>
      </c>
      <c r="J58" s="81">
        <v>2</v>
      </c>
      <c r="K58" s="79">
        <f>LN(SUM($J$2:J58))</f>
        <v>1.6094379124341003</v>
      </c>
      <c r="L58" s="79">
        <f t="shared" si="4"/>
        <v>5.4520219973819621</v>
      </c>
      <c r="M58">
        <v>1</v>
      </c>
      <c r="N58" s="79">
        <f>LN(SUM($M$2:M58))</f>
        <v>4.3944491546724391</v>
      </c>
      <c r="O58" s="79">
        <f t="shared" si="5"/>
        <v>40.411115605301895</v>
      </c>
      <c r="Q58" s="79" t="e">
        <f>LN(SUM($P$2:P58))</f>
        <v>#NUM!</v>
      </c>
      <c r="R58" s="79" t="e">
        <f t="shared" si="6"/>
        <v>#NUM!</v>
      </c>
      <c r="T58" s="79" t="e">
        <f>LN(SUM($S$2:S58))</f>
        <v>#NUM!</v>
      </c>
      <c r="U58" s="79" t="e">
        <f t="shared" si="7"/>
        <v>#NUM!</v>
      </c>
      <c r="W58" s="79">
        <f>LN(SUM($V$2:V58))</f>
        <v>0.69314718055994529</v>
      </c>
      <c r="X58" s="79" t="e">
        <f t="shared" si="8"/>
        <v>#DIV/0!</v>
      </c>
      <c r="Y58">
        <v>4</v>
      </c>
      <c r="Z58" s="79">
        <f>LN(SUM($Y$2:Y58))</f>
        <v>3.784189633918261</v>
      </c>
      <c r="AA58" s="79">
        <f t="shared" si="9"/>
        <v>8.3561959156164036</v>
      </c>
      <c r="AB58">
        <v>1</v>
      </c>
      <c r="AC58" s="79">
        <f>LN(SUM($AB$2:AB58))</f>
        <v>3.784189633918261</v>
      </c>
      <c r="AD58" s="79">
        <f t="shared" si="10"/>
        <v>92.352980784912674</v>
      </c>
      <c r="AF58" s="79">
        <f>LN(SUM($AE$2:AE58))</f>
        <v>0</v>
      </c>
      <c r="AG58" s="79" t="e">
        <f t="shared" si="11"/>
        <v>#DIV/0!</v>
      </c>
      <c r="AI58" s="79">
        <f>LN(SUM($AH$2:AH58))</f>
        <v>0</v>
      </c>
      <c r="AJ58" s="79" t="e">
        <f t="shared" si="12"/>
        <v>#DIV/0!</v>
      </c>
      <c r="AK58">
        <v>12</v>
      </c>
      <c r="AL58" s="79">
        <f>LN(SUM($AK$2:AK58))</f>
        <v>5.1179938124167554</v>
      </c>
      <c r="AM58" s="79">
        <f t="shared" si="13"/>
        <v>16.042535115368263</v>
      </c>
      <c r="AO58" s="79" t="e">
        <f>LN(SUM($AN$2:AN58))</f>
        <v>#NUM!</v>
      </c>
      <c r="AP58" s="79" t="e">
        <f t="shared" si="14"/>
        <v>#NUM!</v>
      </c>
      <c r="AR58" s="79" t="e">
        <f>LN(SUM($AQ$2:AQ58))</f>
        <v>#NUM!</v>
      </c>
      <c r="AS58" s="79" t="e">
        <f t="shared" si="15"/>
        <v>#NUM!</v>
      </c>
      <c r="AU58" s="79">
        <f>LN(SUM($AT$2:AT58))</f>
        <v>1.791759469228055</v>
      </c>
      <c r="AV58" s="79">
        <f t="shared" si="16"/>
        <v>21.289990494774003</v>
      </c>
      <c r="AW58">
        <v>1</v>
      </c>
      <c r="AX58" s="79">
        <f>LN(SUM($AW$2:AW58))</f>
        <v>0</v>
      </c>
      <c r="AY58" s="79" t="e">
        <f t="shared" si="17"/>
        <v>#NUM!</v>
      </c>
      <c r="BA58" s="79">
        <f>LN(SUM($AZ$2:AZ58))</f>
        <v>0.69314718055994529</v>
      </c>
      <c r="BB58" s="79" t="e">
        <f t="shared" si="18"/>
        <v>#DIV/0!</v>
      </c>
      <c r="BC58">
        <v>22</v>
      </c>
      <c r="BD58" s="79">
        <f>LN(SUM($BC$2:BC58))</f>
        <v>5.9839362806871907</v>
      </c>
      <c r="BE58" s="79">
        <f t="shared" si="19"/>
        <v>21.446498680791059</v>
      </c>
    </row>
    <row r="59" spans="1:57" x14ac:dyDescent="0.25">
      <c r="A59" s="79">
        <f t="shared" si="0"/>
        <v>1</v>
      </c>
      <c r="B59" s="79">
        <f t="shared" si="1"/>
        <v>121</v>
      </c>
      <c r="C59" s="51">
        <v>44023</v>
      </c>
      <c r="E59" s="79">
        <f>LN(SUM($D$2:D59))</f>
        <v>3.6888794541139363</v>
      </c>
      <c r="F59" s="79">
        <f t="shared" si="2"/>
        <v>153.31596690931121</v>
      </c>
      <c r="H59" s="79">
        <f>LN(SUM($G$2:G59))</f>
        <v>1.0986122886681098</v>
      </c>
      <c r="I59" s="79" t="e">
        <f t="shared" si="3"/>
        <v>#DIV/0!</v>
      </c>
      <c r="J59" s="81">
        <v>1</v>
      </c>
      <c r="K59" s="79">
        <f>LN(SUM($J$2:J59))</f>
        <v>1.791759469228055</v>
      </c>
      <c r="L59" s="79">
        <f t="shared" si="4"/>
        <v>3.5071430892264939</v>
      </c>
      <c r="M59">
        <v>2</v>
      </c>
      <c r="N59" s="79">
        <f>LN(SUM($M$2:M59))</f>
        <v>4.4188406077965983</v>
      </c>
      <c r="O59" s="79">
        <f t="shared" si="5"/>
        <v>38.10947451037179</v>
      </c>
      <c r="Q59" s="79" t="e">
        <f>LN(SUM($P$2:P59))</f>
        <v>#NUM!</v>
      </c>
      <c r="R59" s="79" t="e">
        <f t="shared" si="6"/>
        <v>#NUM!</v>
      </c>
      <c r="T59" s="79" t="e">
        <f>LN(SUM($S$2:S59))</f>
        <v>#NUM!</v>
      </c>
      <c r="U59" s="79" t="e">
        <f t="shared" si="7"/>
        <v>#NUM!</v>
      </c>
      <c r="W59" s="79">
        <f>LN(SUM($V$2:V59))</f>
        <v>0.69314718055994529</v>
      </c>
      <c r="X59" s="79" t="e">
        <f t="shared" si="8"/>
        <v>#DIV/0!</v>
      </c>
      <c r="Y59">
        <v>6</v>
      </c>
      <c r="Z59" s="79">
        <f>LN(SUM($Y$2:Y59))</f>
        <v>3.912023005428146</v>
      </c>
      <c r="AA59" s="79">
        <f t="shared" si="9"/>
        <v>6.0994637790327557</v>
      </c>
      <c r="AC59" s="79">
        <f>LN(SUM($AB$2:AB59))</f>
        <v>3.784189633918261</v>
      </c>
      <c r="AD59" s="79">
        <f t="shared" si="10"/>
        <v>75.77432335587612</v>
      </c>
      <c r="AF59" s="79">
        <f>LN(SUM($AE$2:AE59))</f>
        <v>0</v>
      </c>
      <c r="AG59" s="79" t="e">
        <f t="shared" si="11"/>
        <v>#DIV/0!</v>
      </c>
      <c r="AI59" s="79">
        <f>LN(SUM($AH$2:AH59))</f>
        <v>0</v>
      </c>
      <c r="AJ59" s="79" t="e">
        <f t="shared" si="12"/>
        <v>#DIV/0!</v>
      </c>
      <c r="AK59">
        <v>20</v>
      </c>
      <c r="AL59" s="79">
        <f>LN(SUM($AK$2:AK59))</f>
        <v>5.2311086168545868</v>
      </c>
      <c r="AM59" s="79">
        <f t="shared" si="13"/>
        <v>12.814382309436031</v>
      </c>
      <c r="AO59" s="79" t="e">
        <f>LN(SUM($AN$2:AN59))</f>
        <v>#NUM!</v>
      </c>
      <c r="AP59" s="79" t="e">
        <f t="shared" si="14"/>
        <v>#NUM!</v>
      </c>
      <c r="AR59" s="79" t="e">
        <f>LN(SUM($AQ$2:AQ59))</f>
        <v>#NUM!</v>
      </c>
      <c r="AS59" s="79" t="e">
        <f t="shared" si="15"/>
        <v>#NUM!</v>
      </c>
      <c r="AT59">
        <v>1</v>
      </c>
      <c r="AU59" s="79">
        <f>LN(SUM($AT$2:AT59))</f>
        <v>1.9459101490553132</v>
      </c>
      <c r="AV59" s="79">
        <f t="shared" si="16"/>
        <v>12.470029070006632</v>
      </c>
      <c r="AW59">
        <v>1</v>
      </c>
      <c r="AX59" s="79">
        <f>LN(SUM($AW$2:AW59))</f>
        <v>0.69314718055994529</v>
      </c>
      <c r="AY59" s="79" t="e">
        <f t="shared" si="17"/>
        <v>#NUM!</v>
      </c>
      <c r="BA59" s="79">
        <f>LN(SUM($AZ$2:AZ59))</f>
        <v>0.69314718055994529</v>
      </c>
      <c r="BB59" s="79" t="e">
        <f t="shared" si="18"/>
        <v>#DIV/0!</v>
      </c>
      <c r="BC59">
        <v>31</v>
      </c>
      <c r="BD59" s="79">
        <f>LN(SUM($BC$2:BC59))</f>
        <v>6.0591231955817966</v>
      </c>
      <c r="BE59" s="79">
        <f t="shared" si="19"/>
        <v>16.33616541372221</v>
      </c>
    </row>
    <row r="60" spans="1:57" x14ac:dyDescent="0.25">
      <c r="A60" s="79">
        <f t="shared" si="0"/>
        <v>1</v>
      </c>
      <c r="B60" s="79">
        <f t="shared" si="1"/>
        <v>122</v>
      </c>
      <c r="C60" s="51">
        <v>44024</v>
      </c>
      <c r="D60" s="81">
        <v>1</v>
      </c>
      <c r="E60" s="79">
        <f>LN(SUM($D$2:D60))</f>
        <v>3.713572066704308</v>
      </c>
      <c r="F60" s="79">
        <f t="shared" si="2"/>
        <v>85.882461448874338</v>
      </c>
      <c r="H60" s="79">
        <f>LN(SUM($G$2:G60))</f>
        <v>1.0986122886681098</v>
      </c>
      <c r="I60" s="79" t="e">
        <f t="shared" si="3"/>
        <v>#DIV/0!</v>
      </c>
      <c r="J60" s="81">
        <v>6</v>
      </c>
      <c r="K60" s="79">
        <f>LN(SUM($J$2:J60))</f>
        <v>2.4849066497880004</v>
      </c>
      <c r="L60" s="79">
        <f t="shared" si="4"/>
        <v>2.2863226157860455</v>
      </c>
      <c r="M60">
        <v>10</v>
      </c>
      <c r="N60" s="79">
        <f>LN(SUM($M$2:M60))</f>
        <v>4.5325994931532563</v>
      </c>
      <c r="O60" s="79">
        <f t="shared" si="5"/>
        <v>22.586255629710813</v>
      </c>
      <c r="Q60" s="79" t="e">
        <f>LN(SUM($P$2:P60))</f>
        <v>#NUM!</v>
      </c>
      <c r="R60" s="79" t="e">
        <f t="shared" si="6"/>
        <v>#NUM!</v>
      </c>
      <c r="T60" s="79" t="e">
        <f>LN(SUM($S$2:S60))</f>
        <v>#NUM!</v>
      </c>
      <c r="U60" s="79" t="e">
        <f t="shared" si="7"/>
        <v>#NUM!</v>
      </c>
      <c r="W60" s="79">
        <f>LN(SUM($V$2:V60))</f>
        <v>0.69314718055994529</v>
      </c>
      <c r="X60" s="79" t="e">
        <f t="shared" si="8"/>
        <v>#DIV/0!</v>
      </c>
      <c r="Y60">
        <v>12</v>
      </c>
      <c r="Z60" s="79">
        <f>LN(SUM($Y$2:Y60))</f>
        <v>4.1271343850450917</v>
      </c>
      <c r="AA60" s="79">
        <f t="shared" si="9"/>
        <v>4.7680841473751014</v>
      </c>
      <c r="AC60" s="79">
        <f>LN(SUM($AB$2:AB60))</f>
        <v>3.784189633918261</v>
      </c>
      <c r="AD60" s="79">
        <f t="shared" si="10"/>
        <v>75.934706768612912</v>
      </c>
      <c r="AE60">
        <v>1</v>
      </c>
      <c r="AF60" s="79">
        <f>LN(SUM($AE$2:AE60))</f>
        <v>0.69314718055994529</v>
      </c>
      <c r="AG60" s="79">
        <f t="shared" si="11"/>
        <v>9.3333333333333339</v>
      </c>
      <c r="AI60" s="79">
        <f>LN(SUM($AH$2:AH60))</f>
        <v>0</v>
      </c>
      <c r="AJ60" s="79" t="e">
        <f t="shared" si="12"/>
        <v>#DIV/0!</v>
      </c>
      <c r="AK60">
        <v>25</v>
      </c>
      <c r="AL60" s="79">
        <f>LN(SUM($AK$2:AK60))</f>
        <v>5.3565862746720123</v>
      </c>
      <c r="AM60" s="79">
        <f t="shared" si="13"/>
        <v>10.005397076712335</v>
      </c>
      <c r="AO60" s="79" t="e">
        <f>LN(SUM($AN$2:AN60))</f>
        <v>#NUM!</v>
      </c>
      <c r="AP60" s="79" t="e">
        <f t="shared" si="14"/>
        <v>#NUM!</v>
      </c>
      <c r="AR60" s="79" t="e">
        <f>LN(SUM($AQ$2:AQ60))</f>
        <v>#NUM!</v>
      </c>
      <c r="AS60" s="79" t="e">
        <f t="shared" si="15"/>
        <v>#NUM!</v>
      </c>
      <c r="AT60">
        <v>2</v>
      </c>
      <c r="AU60" s="79">
        <f>LN(SUM($AT$2:AT60))</f>
        <v>2.1972245773362196</v>
      </c>
      <c r="AV60" s="79">
        <f t="shared" si="16"/>
        <v>7.4115665514265929</v>
      </c>
      <c r="AX60" s="79">
        <f>LN(SUM($AW$2:AW60))</f>
        <v>0.69314718055994529</v>
      </c>
      <c r="AY60" s="79" t="e">
        <f t="shared" si="17"/>
        <v>#NUM!</v>
      </c>
      <c r="BA60" s="79">
        <f>LN(SUM($AZ$2:AZ60))</f>
        <v>0.69314718055994529</v>
      </c>
      <c r="BB60" s="79" t="e">
        <f t="shared" si="18"/>
        <v>#DIV/0!</v>
      </c>
      <c r="BC60">
        <v>57</v>
      </c>
      <c r="BD60" s="79">
        <f>LN(SUM($BC$2:BC60))</f>
        <v>6.1841488909374833</v>
      </c>
      <c r="BE60" s="79">
        <f t="shared" si="19"/>
        <v>11.80478563383447</v>
      </c>
    </row>
    <row r="61" spans="1:57" x14ac:dyDescent="0.25">
      <c r="A61" s="79">
        <f t="shared" si="0"/>
        <v>1</v>
      </c>
      <c r="B61" s="79">
        <f t="shared" si="1"/>
        <v>123</v>
      </c>
      <c r="C61" s="51">
        <v>44025</v>
      </c>
      <c r="D61" s="81">
        <v>1</v>
      </c>
      <c r="E61" s="79">
        <f>LN(SUM($D$2:D61))</f>
        <v>3.7376696182833684</v>
      </c>
      <c r="F61" s="79">
        <f t="shared" si="2"/>
        <v>55.824592511060658</v>
      </c>
      <c r="H61" s="79">
        <f>LN(SUM($G$2:G61))</f>
        <v>1.0986122886681098</v>
      </c>
      <c r="I61" s="79" t="e">
        <f t="shared" si="3"/>
        <v>#DIV/0!</v>
      </c>
      <c r="J61" s="81">
        <v>7</v>
      </c>
      <c r="K61" s="79">
        <f>LN(SUM($J$2:J61))</f>
        <v>2.9444389791664403</v>
      </c>
      <c r="L61" s="79">
        <f t="shared" si="4"/>
        <v>1.7594894166868862</v>
      </c>
      <c r="M61">
        <v>1</v>
      </c>
      <c r="N61" s="79">
        <f>LN(SUM($M$2:M61))</f>
        <v>4.5432947822700038</v>
      </c>
      <c r="O61" s="79">
        <f t="shared" si="5"/>
        <v>18.911143172388648</v>
      </c>
      <c r="Q61" s="79" t="e">
        <f>LN(SUM($P$2:P61))</f>
        <v>#NUM!</v>
      </c>
      <c r="R61" s="79" t="e">
        <f t="shared" si="6"/>
        <v>#NUM!</v>
      </c>
      <c r="T61" s="79" t="e">
        <f>LN(SUM($S$2:S61))</f>
        <v>#NUM!</v>
      </c>
      <c r="U61" s="79" t="e">
        <f t="shared" si="7"/>
        <v>#NUM!</v>
      </c>
      <c r="W61" s="79">
        <f>LN(SUM($V$2:V61))</f>
        <v>0.69314718055994529</v>
      </c>
      <c r="X61" s="79" t="e">
        <f t="shared" si="8"/>
        <v>#DIV/0!</v>
      </c>
      <c r="Y61">
        <v>8</v>
      </c>
      <c r="Z61" s="79">
        <f>LN(SUM($Y$2:Y61))</f>
        <v>4.2484952420493594</v>
      </c>
      <c r="AA61" s="79">
        <f t="shared" si="9"/>
        <v>4.3208922945831612</v>
      </c>
      <c r="AC61" s="79">
        <f>LN(SUM($AB$2:AB61))</f>
        <v>3.784189633918261</v>
      </c>
      <c r="AD61" s="79">
        <f t="shared" si="10"/>
        <v>93.07174607578645</v>
      </c>
      <c r="AF61" s="79">
        <f>LN(SUM($AE$2:AE61))</f>
        <v>0.69314718055994529</v>
      </c>
      <c r="AG61" s="79">
        <f t="shared" si="11"/>
        <v>5.6000000000000005</v>
      </c>
      <c r="AH61">
        <v>1</v>
      </c>
      <c r="AI61" s="79">
        <f>LN(SUM($AH$2:AH61))</f>
        <v>0.69314718055994529</v>
      </c>
      <c r="AJ61" s="79">
        <f t="shared" si="12"/>
        <v>9.3333333333333339</v>
      </c>
      <c r="AK61">
        <v>22</v>
      </c>
      <c r="AL61" s="79">
        <f>LN(SUM($AK$2:AK61))</f>
        <v>5.4553211153577017</v>
      </c>
      <c r="AM61" s="79">
        <f t="shared" si="13"/>
        <v>8.3078836717015854</v>
      </c>
      <c r="AO61" s="79" t="e">
        <f>LN(SUM($AN$2:AN61))</f>
        <v>#NUM!</v>
      </c>
      <c r="AP61" s="79" t="e">
        <f t="shared" si="14"/>
        <v>#NUM!</v>
      </c>
      <c r="AR61" s="79" t="e">
        <f>LN(SUM($AQ$2:AQ61))</f>
        <v>#NUM!</v>
      </c>
      <c r="AS61" s="79" t="e">
        <f t="shared" si="15"/>
        <v>#NUM!</v>
      </c>
      <c r="AT61">
        <v>3</v>
      </c>
      <c r="AU61" s="79">
        <f>LN(SUM($AT$2:AT61))</f>
        <v>2.4849066497880004</v>
      </c>
      <c r="AV61" s="79">
        <f t="shared" si="16"/>
        <v>4.9058347344723963</v>
      </c>
      <c r="AX61" s="79">
        <f>LN(SUM($AW$2:AW61))</f>
        <v>0.69314718055994529</v>
      </c>
      <c r="AY61" s="79" t="e">
        <f t="shared" si="17"/>
        <v>#NUM!</v>
      </c>
      <c r="BA61" s="79">
        <f>LN(SUM($AZ$2:AZ61))</f>
        <v>0.69314718055994529</v>
      </c>
      <c r="BB61" s="79" t="e">
        <f t="shared" si="18"/>
        <v>#DIV/0!</v>
      </c>
      <c r="BC61">
        <v>43</v>
      </c>
      <c r="BD61" s="79">
        <f>LN(SUM($BC$2:BC61))</f>
        <v>6.2690962837062614</v>
      </c>
      <c r="BE61" s="79">
        <f t="shared" si="19"/>
        <v>9.5469418631100709</v>
      </c>
    </row>
    <row r="62" spans="1:57" x14ac:dyDescent="0.25">
      <c r="A62" s="79">
        <f t="shared" si="0"/>
        <v>1</v>
      </c>
      <c r="B62" s="79">
        <f t="shared" si="1"/>
        <v>124</v>
      </c>
      <c r="C62" s="51">
        <v>44026</v>
      </c>
      <c r="D62" s="81">
        <v>1</v>
      </c>
      <c r="E62" s="79">
        <f>LN(SUM($D$2:D62))</f>
        <v>3.7612001156935624</v>
      </c>
      <c r="F62" s="79">
        <f t="shared" si="2"/>
        <v>41.664067307303142</v>
      </c>
      <c r="G62" s="81">
        <v>1</v>
      </c>
      <c r="H62" s="79">
        <f>LN(SUM($G$2:G62))</f>
        <v>1.3862943611198906</v>
      </c>
      <c r="I62" s="79">
        <f t="shared" si="3"/>
        <v>22.487927836763294</v>
      </c>
      <c r="J62" s="81">
        <v>2</v>
      </c>
      <c r="K62" s="79">
        <f>LN(SUM($J$2:J62))</f>
        <v>3.044522437723423</v>
      </c>
      <c r="L62" s="79">
        <f t="shared" si="4"/>
        <v>1.6700548202439227</v>
      </c>
      <c r="N62" s="79">
        <f>LN(SUM($M$2:M62))</f>
        <v>4.5432947822700038</v>
      </c>
      <c r="O62" s="79">
        <f t="shared" si="5"/>
        <v>19.019281350233946</v>
      </c>
      <c r="Q62" s="79" t="e">
        <f>LN(SUM($P$2:P62))</f>
        <v>#NUM!</v>
      </c>
      <c r="R62" s="79" t="e">
        <f t="shared" si="6"/>
        <v>#NUM!</v>
      </c>
      <c r="T62" s="79" t="e">
        <f>LN(SUM($S$2:S62))</f>
        <v>#NUM!</v>
      </c>
      <c r="U62" s="79" t="e">
        <f t="shared" si="7"/>
        <v>#NUM!</v>
      </c>
      <c r="W62" s="79">
        <f>LN(SUM($V$2:V62))</f>
        <v>0.69314718055994529</v>
      </c>
      <c r="X62" s="79" t="e">
        <f t="shared" si="8"/>
        <v>#DIV/0!</v>
      </c>
      <c r="Y62">
        <v>5</v>
      </c>
      <c r="Z62" s="79">
        <f>LN(SUM($Y$2:Y62))</f>
        <v>4.3174881135363101</v>
      </c>
      <c r="AA62" s="79">
        <f t="shared" si="9"/>
        <v>4.5001696726513192</v>
      </c>
      <c r="AC62" s="79">
        <f>LN(SUM($AB$2:AB62))</f>
        <v>3.784189633918261</v>
      </c>
      <c r="AD62" s="79">
        <f t="shared" si="10"/>
        <v>168.84321686069507</v>
      </c>
      <c r="AF62" s="79">
        <f>LN(SUM($AE$2:AE62))</f>
        <v>0.69314718055994529</v>
      </c>
      <c r="AG62" s="79">
        <f t="shared" si="11"/>
        <v>4.666666666666667</v>
      </c>
      <c r="AI62" s="79">
        <f>LN(SUM($AH$2:AH62))</f>
        <v>0.69314718055994529</v>
      </c>
      <c r="AJ62" s="79">
        <f t="shared" si="12"/>
        <v>5.6000000000000005</v>
      </c>
      <c r="AK62">
        <v>6</v>
      </c>
      <c r="AL62" s="79">
        <f>LN(SUM($AK$2:AK62))</f>
        <v>5.4806389233419912</v>
      </c>
      <c r="AM62" s="79">
        <f t="shared" si="13"/>
        <v>7.8499262184155354</v>
      </c>
      <c r="AO62" s="79" t="e">
        <f>LN(SUM($AN$2:AN62))</f>
        <v>#NUM!</v>
      </c>
      <c r="AP62" s="79" t="e">
        <f t="shared" si="14"/>
        <v>#NUM!</v>
      </c>
      <c r="AR62" s="79" t="e">
        <f>LN(SUM($AQ$2:AQ62))</f>
        <v>#NUM!</v>
      </c>
      <c r="AS62" s="79" t="e">
        <f t="shared" si="15"/>
        <v>#NUM!</v>
      </c>
      <c r="AT62">
        <v>5</v>
      </c>
      <c r="AU62" s="79">
        <f>LN(SUM($AT$2:AT62))</f>
        <v>2.8332133440562162</v>
      </c>
      <c r="AV62" s="79">
        <f t="shared" si="16"/>
        <v>3.5525931485894739</v>
      </c>
      <c r="AX62" s="79">
        <f>LN(SUM($AW$2:AW62))</f>
        <v>0.69314718055994529</v>
      </c>
      <c r="AY62" s="79" t="e">
        <f t="shared" si="17"/>
        <v>#NUM!</v>
      </c>
      <c r="BA62" s="79">
        <f>LN(SUM($AZ$2:AZ62))</f>
        <v>0.69314718055994529</v>
      </c>
      <c r="BB62" s="79" t="e">
        <f t="shared" si="18"/>
        <v>#DIV/0!</v>
      </c>
      <c r="BC62">
        <v>20</v>
      </c>
      <c r="BD62" s="79">
        <f>LN(SUM($BC$2:BC62))</f>
        <v>6.3062752869480159</v>
      </c>
      <c r="BE62" s="79">
        <f t="shared" si="19"/>
        <v>8.8742083744708591</v>
      </c>
    </row>
    <row r="63" spans="1:57" x14ac:dyDescent="0.25">
      <c r="A63" s="79">
        <f t="shared" si="0"/>
        <v>1</v>
      </c>
      <c r="B63" s="79">
        <f t="shared" si="1"/>
        <v>125</v>
      </c>
      <c r="C63" s="51">
        <v>44027</v>
      </c>
      <c r="E63" s="79">
        <f>LN(SUM($D$2:D63))</f>
        <v>3.7612001156935624</v>
      </c>
      <c r="F63" s="79">
        <f t="shared" si="2"/>
        <v>39.905921502710861</v>
      </c>
      <c r="H63" s="79">
        <f>LN(SUM($G$2:G63))</f>
        <v>1.3862943611198906</v>
      </c>
      <c r="I63" s="79">
        <f t="shared" si="3"/>
        <v>13.492756702057976</v>
      </c>
      <c r="J63" s="81">
        <v>1</v>
      </c>
      <c r="K63" s="79">
        <f>LN(SUM($J$2:J63))</f>
        <v>3.0910424533583161</v>
      </c>
      <c r="L63" s="79">
        <f t="shared" si="4"/>
        <v>1.9407851180604161</v>
      </c>
      <c r="N63" s="79">
        <f>LN(SUM($M$2:M63))</f>
        <v>4.5432947822700038</v>
      </c>
      <c r="O63" s="79">
        <f t="shared" si="5"/>
        <v>21.422952467606574</v>
      </c>
      <c r="Q63" s="79" t="e">
        <f>LN(SUM($P$2:P63))</f>
        <v>#NUM!</v>
      </c>
      <c r="R63" s="79" t="e">
        <f t="shared" si="6"/>
        <v>#NUM!</v>
      </c>
      <c r="T63" s="79" t="e">
        <f>LN(SUM($S$2:S63))</f>
        <v>#NUM!</v>
      </c>
      <c r="U63" s="79" t="e">
        <f t="shared" si="7"/>
        <v>#NUM!</v>
      </c>
      <c r="W63" s="79">
        <f>LN(SUM($V$2:V63))</f>
        <v>0.69314718055994529</v>
      </c>
      <c r="X63" s="79" t="e">
        <f t="shared" si="8"/>
        <v>#DIV/0!</v>
      </c>
      <c r="Y63">
        <v>4</v>
      </c>
      <c r="Z63" s="79">
        <f>LN(SUM($Y$2:Y63))</f>
        <v>4.3694478524670215</v>
      </c>
      <c r="AA63" s="79">
        <f t="shared" si="9"/>
        <v>5.6340760970748098</v>
      </c>
      <c r="AC63" s="79">
        <f>LN(SUM($AB$2:AB63))</f>
        <v>3.784189633918261</v>
      </c>
      <c r="AD63" s="79">
        <f t="shared" si="10"/>
        <v>281.40536143449179</v>
      </c>
      <c r="AF63" s="79">
        <f>LN(SUM($AE$2:AE63))</f>
        <v>0.69314718055994529</v>
      </c>
      <c r="AG63" s="79">
        <f t="shared" si="11"/>
        <v>4.666666666666667</v>
      </c>
      <c r="AI63" s="79">
        <f>LN(SUM($AH$2:AH63))</f>
        <v>0.69314718055994529</v>
      </c>
      <c r="AJ63" s="79">
        <f t="shared" si="12"/>
        <v>4.666666666666667</v>
      </c>
      <c r="AK63">
        <v>5</v>
      </c>
      <c r="AL63" s="79">
        <f>LN(SUM($AK$2:AK63))</f>
        <v>5.5012582105447274</v>
      </c>
      <c r="AM63" s="79">
        <f t="shared" si="13"/>
        <v>8.3547586465280173</v>
      </c>
      <c r="AO63" s="79" t="e">
        <f>LN(SUM($AN$2:AN63))</f>
        <v>#NUM!</v>
      </c>
      <c r="AP63" s="79" t="e">
        <f t="shared" si="14"/>
        <v>#NUM!</v>
      </c>
      <c r="AR63" s="79" t="e">
        <f>LN(SUM($AQ$2:AQ63))</f>
        <v>#NUM!</v>
      </c>
      <c r="AS63" s="79" t="e">
        <f t="shared" si="15"/>
        <v>#NUM!</v>
      </c>
      <c r="AU63" s="79">
        <f>LN(SUM($AT$2:AT63))</f>
        <v>2.8332133440562162</v>
      </c>
      <c r="AV63" s="79">
        <f t="shared" si="16"/>
        <v>3.3775188058289669</v>
      </c>
      <c r="AX63" s="79">
        <f>LN(SUM($AW$2:AW63))</f>
        <v>0.69314718055994529</v>
      </c>
      <c r="AY63" s="79" t="e">
        <f t="shared" si="17"/>
        <v>#NUM!</v>
      </c>
      <c r="BA63" s="79">
        <f>LN(SUM($AZ$2:AZ63))</f>
        <v>0.69314718055994529</v>
      </c>
      <c r="BB63" s="79" t="e">
        <f t="shared" si="18"/>
        <v>#DIV/0!</v>
      </c>
      <c r="BC63">
        <v>10</v>
      </c>
      <c r="BD63" s="79">
        <f>LN(SUM($BC$2:BC63))</f>
        <v>6.3243589623813108</v>
      </c>
      <c r="BE63" s="79">
        <f t="shared" si="19"/>
        <v>9.4814831384063893</v>
      </c>
    </row>
    <row r="64" spans="1:57" x14ac:dyDescent="0.25">
      <c r="A64" s="79">
        <f t="shared" si="0"/>
        <v>1</v>
      </c>
      <c r="B64" s="79">
        <f t="shared" si="1"/>
        <v>126</v>
      </c>
      <c r="C64" s="51">
        <v>44028</v>
      </c>
      <c r="E64" s="79">
        <f>LN(SUM($D$2:D64))</f>
        <v>3.7612001156935624</v>
      </c>
      <c r="F64" s="79">
        <f t="shared" si="2"/>
        <v>47.425791618943116</v>
      </c>
      <c r="H64" s="79">
        <f>LN(SUM($G$2:G64))</f>
        <v>1.3862943611198906</v>
      </c>
      <c r="I64" s="79">
        <f t="shared" si="3"/>
        <v>11.243963918381647</v>
      </c>
      <c r="J64" s="81">
        <v>1</v>
      </c>
      <c r="K64" s="79">
        <f>LN(SUM($J$2:J64))</f>
        <v>3.1354942159291497</v>
      </c>
      <c r="L64" s="79">
        <f t="shared" si="4"/>
        <v>2.508692003746074</v>
      </c>
      <c r="M64">
        <v>4</v>
      </c>
      <c r="N64" s="79">
        <f>LN(SUM($M$2:M64))</f>
        <v>4.5849674786705723</v>
      </c>
      <c r="O64" s="79">
        <f t="shared" si="5"/>
        <v>23.350682794858017</v>
      </c>
      <c r="Q64" s="79" t="e">
        <f>LN(SUM($P$2:P64))</f>
        <v>#NUM!</v>
      </c>
      <c r="R64" s="79" t="e">
        <f t="shared" si="6"/>
        <v>#NUM!</v>
      </c>
      <c r="T64" s="79" t="e">
        <f>LN(SUM($S$2:S64))</f>
        <v>#NUM!</v>
      </c>
      <c r="U64" s="79" t="e">
        <f t="shared" si="7"/>
        <v>#NUM!</v>
      </c>
      <c r="W64" s="79">
        <f>LN(SUM($V$2:V64))</f>
        <v>0.69314718055994529</v>
      </c>
      <c r="X64" s="79" t="e">
        <f t="shared" si="8"/>
        <v>#DIV/0!</v>
      </c>
      <c r="Y64">
        <v>4</v>
      </c>
      <c r="Z64" s="79">
        <f>LN(SUM($Y$2:Y64))</f>
        <v>4.4188406077965983</v>
      </c>
      <c r="AA64" s="79">
        <f t="shared" si="9"/>
        <v>6.4496884959337466</v>
      </c>
      <c r="AC64" s="79">
        <f>LN(SUM($AB$2:AB64))</f>
        <v>3.784189633918261</v>
      </c>
      <c r="AD64" s="79" t="e">
        <f t="shared" si="10"/>
        <v>#DIV/0!</v>
      </c>
      <c r="AF64" s="79">
        <f>LN(SUM($AE$2:AE64))</f>
        <v>0.69314718055994529</v>
      </c>
      <c r="AG64" s="79">
        <f t="shared" si="11"/>
        <v>5.6000000000000005</v>
      </c>
      <c r="AI64" s="79">
        <f>LN(SUM($AH$2:AH64))</f>
        <v>0.69314718055994529</v>
      </c>
      <c r="AJ64" s="79">
        <f t="shared" si="12"/>
        <v>4.666666666666667</v>
      </c>
      <c r="AK64">
        <v>3</v>
      </c>
      <c r="AL64" s="79">
        <f>LN(SUM($AK$2:AK64))</f>
        <v>5.5134287461649825</v>
      </c>
      <c r="AM64" s="79">
        <f t="shared" si="13"/>
        <v>10.48715394555677</v>
      </c>
      <c r="AO64" s="79" t="e">
        <f>LN(SUM($AN$2:AN64))</f>
        <v>#NUM!</v>
      </c>
      <c r="AP64" s="79" t="e">
        <f t="shared" si="14"/>
        <v>#NUM!</v>
      </c>
      <c r="AR64" s="79" t="e">
        <f>LN(SUM($AQ$2:AQ64))</f>
        <v>#NUM!</v>
      </c>
      <c r="AS64" s="79" t="e">
        <f t="shared" si="15"/>
        <v>#NUM!</v>
      </c>
      <c r="AU64" s="79">
        <f>LN(SUM($AT$2:AT64))</f>
        <v>2.8332133440562162</v>
      </c>
      <c r="AV64" s="79">
        <f t="shared" si="16"/>
        <v>3.5064629811704999</v>
      </c>
      <c r="AX64" s="79">
        <f>LN(SUM($AW$2:AW64))</f>
        <v>0.69314718055994529</v>
      </c>
      <c r="AY64" s="79">
        <f t="shared" si="17"/>
        <v>9.3333333333333339</v>
      </c>
      <c r="BA64" s="79">
        <f>LN(SUM($AZ$2:AZ64))</f>
        <v>0.69314718055994529</v>
      </c>
      <c r="BB64" s="79" t="e">
        <f t="shared" si="18"/>
        <v>#DIV/0!</v>
      </c>
      <c r="BC64">
        <v>12</v>
      </c>
      <c r="BD64" s="79">
        <f>LN(SUM($BC$2:BC64))</f>
        <v>6.3456363608285962</v>
      </c>
      <c r="BE64" s="79">
        <f t="shared" si="19"/>
        <v>11.168867752966106</v>
      </c>
    </row>
    <row r="65" spans="1:57" x14ac:dyDescent="0.25">
      <c r="A65" s="79">
        <f t="shared" si="0"/>
        <v>1</v>
      </c>
      <c r="B65" s="79">
        <f t="shared" si="1"/>
        <v>127</v>
      </c>
      <c r="C65" s="51">
        <v>44029</v>
      </c>
      <c r="E65" s="79">
        <f>LN(SUM($D$2:D65))</f>
        <v>3.7612001156935624</v>
      </c>
      <c r="F65" s="79">
        <f t="shared" si="2"/>
        <v>57.805519380911662</v>
      </c>
      <c r="H65" s="79">
        <f>LN(SUM($G$2:G65))</f>
        <v>1.3862943611198906</v>
      </c>
      <c r="I65" s="79">
        <f t="shared" si="3"/>
        <v>11.243963918381647</v>
      </c>
      <c r="K65" s="79">
        <f>LN(SUM($J$2:J65))</f>
        <v>3.1354942159291497</v>
      </c>
      <c r="L65" s="79">
        <f t="shared" si="4"/>
        <v>3.5422854203316381</v>
      </c>
      <c r="M65">
        <v>1</v>
      </c>
      <c r="N65" s="79">
        <f>LN(SUM($M$2:M65))</f>
        <v>4.5951198501345898</v>
      </c>
      <c r="O65" s="79">
        <f t="shared" si="5"/>
        <v>30.632775816696721</v>
      </c>
      <c r="Q65" s="79" t="e">
        <f>LN(SUM($P$2:P65))</f>
        <v>#NUM!</v>
      </c>
      <c r="R65" s="79" t="e">
        <f t="shared" si="6"/>
        <v>#NUM!</v>
      </c>
      <c r="T65" s="79" t="e">
        <f>LN(SUM($S$2:S65))</f>
        <v>#NUM!</v>
      </c>
      <c r="U65" s="79" t="e">
        <f t="shared" si="7"/>
        <v>#NUM!</v>
      </c>
      <c r="W65" s="79">
        <f>LN(SUM($V$2:V65))</f>
        <v>0.69314718055994529</v>
      </c>
      <c r="X65" s="79" t="e">
        <f t="shared" si="8"/>
        <v>#DIV/0!</v>
      </c>
      <c r="Y65">
        <v>16</v>
      </c>
      <c r="Z65" s="79">
        <f>LN(SUM($Y$2:Y65))</f>
        <v>4.5951198501345898</v>
      </c>
      <c r="AA65" s="79">
        <f t="shared" si="9"/>
        <v>7.0481294486782549</v>
      </c>
      <c r="AC65" s="79">
        <f>LN(SUM($AB$2:AB65))</f>
        <v>3.784189633918261</v>
      </c>
      <c r="AD65" s="79" t="e">
        <f t="shared" si="10"/>
        <v>#DIV/0!</v>
      </c>
      <c r="AF65" s="79">
        <f>LN(SUM($AE$2:AE65))</f>
        <v>0.69314718055994529</v>
      </c>
      <c r="AG65" s="79">
        <f t="shared" si="11"/>
        <v>9.3333333333333339</v>
      </c>
      <c r="AI65" s="79">
        <f>LN(SUM($AH$2:AH65))</f>
        <v>0.69314718055994529</v>
      </c>
      <c r="AJ65" s="79">
        <f t="shared" si="12"/>
        <v>5.6000000000000005</v>
      </c>
      <c r="AK65">
        <v>7</v>
      </c>
      <c r="AL65" s="79">
        <f>LN(SUM($AK$2:AK65))</f>
        <v>5.5412635451584258</v>
      </c>
      <c r="AM65" s="79">
        <f t="shared" si="13"/>
        <v>15.044042546900354</v>
      </c>
      <c r="AO65" s="79" t="e">
        <f>LN(SUM($AN$2:AN65))</f>
        <v>#NUM!</v>
      </c>
      <c r="AP65" s="79" t="e">
        <f t="shared" si="14"/>
        <v>#NUM!</v>
      </c>
      <c r="AR65" s="79" t="e">
        <f>LN(SUM($AQ$2:AQ65))</f>
        <v>#NUM!</v>
      </c>
      <c r="AS65" s="79" t="e">
        <f t="shared" si="15"/>
        <v>#NUM!</v>
      </c>
      <c r="AU65" s="79">
        <f>LN(SUM($AT$2:AT65))</f>
        <v>2.8332133440562162</v>
      </c>
      <c r="AV65" s="79">
        <f t="shared" si="16"/>
        <v>4.5322845962900997</v>
      </c>
      <c r="AX65" s="79">
        <f>LN(SUM($AW$2:AW65))</f>
        <v>0.69314718055994529</v>
      </c>
      <c r="AY65" s="79" t="e">
        <f t="shared" si="17"/>
        <v>#DIV/0!</v>
      </c>
      <c r="BA65" s="79">
        <f>LN(SUM($AZ$2:AZ65))</f>
        <v>0.69314718055994529</v>
      </c>
      <c r="BB65" s="79" t="e">
        <f t="shared" si="18"/>
        <v>#DIV/0!</v>
      </c>
      <c r="BC65">
        <v>24</v>
      </c>
      <c r="BD65" s="79">
        <f>LN(SUM($BC$2:BC65))</f>
        <v>6.3868793193626452</v>
      </c>
      <c r="BE65" s="79">
        <f t="shared" si="19"/>
        <v>14.254892156979786</v>
      </c>
    </row>
    <row r="66" spans="1:57" x14ac:dyDescent="0.25">
      <c r="A66" s="79">
        <f t="shared" ref="A66:A112" si="20">B66-B65</f>
        <v>1</v>
      </c>
      <c r="B66" s="79">
        <f t="shared" si="1"/>
        <v>128</v>
      </c>
      <c r="C66" s="51">
        <v>44030</v>
      </c>
      <c r="E66" s="79">
        <f>LN(SUM($D$2:D66))</f>
        <v>3.7612001156935624</v>
      </c>
      <c r="F66" s="79">
        <f t="shared" si="2"/>
        <v>102.1775070052839</v>
      </c>
      <c r="H66" s="79">
        <f>LN(SUM($G$2:G66))</f>
        <v>1.3862943611198906</v>
      </c>
      <c r="I66" s="79">
        <f t="shared" si="3"/>
        <v>13.492756702057976</v>
      </c>
      <c r="J66" s="81">
        <v>1</v>
      </c>
      <c r="K66" s="79">
        <f>LN(SUM($J$2:J66))</f>
        <v>3.1780538303479458</v>
      </c>
      <c r="L66" s="79">
        <f t="shared" si="4"/>
        <v>7.6035025043755065</v>
      </c>
      <c r="N66" s="79">
        <f>LN(SUM($M$2:M66))</f>
        <v>4.5951198501345898</v>
      </c>
      <c r="O66" s="79">
        <f t="shared" si="5"/>
        <v>58.302972527269219</v>
      </c>
      <c r="Q66" s="79" t="e">
        <f>LN(SUM($P$2:P66))</f>
        <v>#NUM!</v>
      </c>
      <c r="R66" s="79" t="e">
        <f t="shared" si="6"/>
        <v>#NUM!</v>
      </c>
      <c r="T66" s="79" t="e">
        <f>LN(SUM($S$2:S66))</f>
        <v>#NUM!</v>
      </c>
      <c r="U66" s="79" t="e">
        <f t="shared" si="7"/>
        <v>#NUM!</v>
      </c>
      <c r="W66" s="79">
        <f>LN(SUM($V$2:V66))</f>
        <v>0.69314718055994529</v>
      </c>
      <c r="X66" s="79" t="e">
        <f t="shared" si="8"/>
        <v>#DIV/0!</v>
      </c>
      <c r="Y66">
        <v>8</v>
      </c>
      <c r="Z66" s="79">
        <f>LN(SUM($Y$2:Y66))</f>
        <v>4.6728288344619058</v>
      </c>
      <c r="AA66" s="79">
        <f t="shared" si="9"/>
        <v>7.9813465096521732</v>
      </c>
      <c r="AC66" s="79">
        <f>LN(SUM($AB$2:AB66))</f>
        <v>3.784189633918261</v>
      </c>
      <c r="AD66" s="79" t="e">
        <f t="shared" si="10"/>
        <v>#DIV/0!</v>
      </c>
      <c r="AF66" s="79">
        <f>LN(SUM($AE$2:AE66))</f>
        <v>0.69314718055994529</v>
      </c>
      <c r="AG66" s="79" t="e">
        <f t="shared" si="11"/>
        <v>#DIV/0!</v>
      </c>
      <c r="AI66" s="79">
        <f>LN(SUM($AH$2:AH66))</f>
        <v>0.69314718055994529</v>
      </c>
      <c r="AJ66" s="79">
        <f t="shared" si="12"/>
        <v>9.3333333333333339</v>
      </c>
      <c r="AK66">
        <v>5</v>
      </c>
      <c r="AL66" s="79">
        <f>LN(SUM($AK$2:AK66))</f>
        <v>5.5606816310155276</v>
      </c>
      <c r="AM66" s="79">
        <f t="shared" si="13"/>
        <v>23.756491387270593</v>
      </c>
      <c r="AO66" s="79" t="e">
        <f>LN(SUM($AN$2:AN66))</f>
        <v>#NUM!</v>
      </c>
      <c r="AP66" s="79" t="e">
        <f t="shared" si="14"/>
        <v>#NUM!</v>
      </c>
      <c r="AR66" s="79" t="e">
        <f>LN(SUM($AQ$2:AQ66))</f>
        <v>#NUM!</v>
      </c>
      <c r="AS66" s="79" t="e">
        <f t="shared" si="15"/>
        <v>#NUM!</v>
      </c>
      <c r="AU66" s="79">
        <f>LN(SUM($AT$2:AT66))</f>
        <v>2.8332133440562162</v>
      </c>
      <c r="AV66" s="79">
        <f t="shared" si="16"/>
        <v>7.4515366682415198</v>
      </c>
      <c r="AX66" s="79">
        <f>LN(SUM($AW$2:AW66))</f>
        <v>0.69314718055994529</v>
      </c>
      <c r="AY66" s="79" t="e">
        <f t="shared" si="17"/>
        <v>#DIV/0!</v>
      </c>
      <c r="BA66" s="79">
        <f>LN(SUM($AZ$2:AZ66))</f>
        <v>0.69314718055994529</v>
      </c>
      <c r="BB66" s="79" t="e">
        <f t="shared" si="18"/>
        <v>#DIV/0!</v>
      </c>
      <c r="BC66">
        <v>14</v>
      </c>
      <c r="BD66" s="79">
        <f>LN(SUM($BC$2:BC66))</f>
        <v>6.4101748819661672</v>
      </c>
      <c r="BE66" s="79">
        <f t="shared" si="19"/>
        <v>20.365180294853822</v>
      </c>
    </row>
    <row r="67" spans="1:57" x14ac:dyDescent="0.25">
      <c r="A67" s="79">
        <f t="shared" si="20"/>
        <v>1</v>
      </c>
      <c r="B67" s="79">
        <f t="shared" si="1"/>
        <v>129</v>
      </c>
      <c r="C67" s="51">
        <v>44031</v>
      </c>
      <c r="E67" s="79">
        <f>LN(SUM($D$2:D67))</f>
        <v>3.7612001156935624</v>
      </c>
      <c r="F67" s="79">
        <f t="shared" si="2"/>
        <v>274.93569610744686</v>
      </c>
      <c r="H67" s="79">
        <f>LN(SUM($G$2:G67))</f>
        <v>1.3862943611198906</v>
      </c>
      <c r="I67" s="79">
        <f t="shared" si="3"/>
        <v>22.487927836763294</v>
      </c>
      <c r="J67" s="81">
        <v>2</v>
      </c>
      <c r="K67" s="79">
        <f>LN(SUM($J$2:J67))</f>
        <v>3.2580965380214821</v>
      </c>
      <c r="L67" s="79">
        <f t="shared" si="4"/>
        <v>15.495663890071397</v>
      </c>
      <c r="M67">
        <v>1</v>
      </c>
      <c r="N67" s="79">
        <f>LN(SUM($M$2:M67))</f>
        <v>4.6051701859880918</v>
      </c>
      <c r="O67" s="79">
        <f t="shared" si="5"/>
        <v>56.898389207841959</v>
      </c>
      <c r="Q67" s="79" t="e">
        <f>LN(SUM($P$2:P67))</f>
        <v>#NUM!</v>
      </c>
      <c r="R67" s="79" t="e">
        <f t="shared" si="6"/>
        <v>#NUM!</v>
      </c>
      <c r="T67" s="79" t="e">
        <f>LN(SUM($S$2:S67))</f>
        <v>#NUM!</v>
      </c>
      <c r="U67" s="79" t="e">
        <f t="shared" si="7"/>
        <v>#NUM!</v>
      </c>
      <c r="W67" s="79">
        <f>LN(SUM($V$2:V67))</f>
        <v>0.69314718055994529</v>
      </c>
      <c r="X67" s="79" t="e">
        <f t="shared" si="8"/>
        <v>#DIV/0!</v>
      </c>
      <c r="Y67">
        <v>1</v>
      </c>
      <c r="Z67" s="79">
        <f>LN(SUM($Y$2:Y67))</f>
        <v>4.6821312271242199</v>
      </c>
      <c r="AA67" s="79">
        <f t="shared" si="9"/>
        <v>8.67494567299096</v>
      </c>
      <c r="AC67" s="79">
        <f>LN(SUM($AB$2:AB67))</f>
        <v>3.784189633918261</v>
      </c>
      <c r="AD67" s="79" t="e">
        <f t="shared" si="10"/>
        <v>#DIV/0!</v>
      </c>
      <c r="AF67" s="79">
        <f>LN(SUM($AE$2:AE67))</f>
        <v>0.69314718055994529</v>
      </c>
      <c r="AG67" s="79" t="e">
        <f t="shared" si="11"/>
        <v>#DIV/0!</v>
      </c>
      <c r="AI67" s="79">
        <f>LN(SUM($AH$2:AH67))</f>
        <v>0.69314718055994529</v>
      </c>
      <c r="AJ67" s="79" t="e">
        <f t="shared" si="12"/>
        <v>#DIV/0!</v>
      </c>
      <c r="AK67">
        <v>9</v>
      </c>
      <c r="AL67" s="79">
        <f>LN(SUM($AK$2:AK67))</f>
        <v>5.5947113796018391</v>
      </c>
      <c r="AM67" s="79">
        <f t="shared" si="13"/>
        <v>31.391441510554845</v>
      </c>
      <c r="AO67" s="79" t="e">
        <f>LN(SUM($AN$2:AN67))</f>
        <v>#NUM!</v>
      </c>
      <c r="AP67" s="79" t="e">
        <f t="shared" si="14"/>
        <v>#NUM!</v>
      </c>
      <c r="AR67" s="79" t="e">
        <f>LN(SUM($AQ$2:AQ67))</f>
        <v>#NUM!</v>
      </c>
      <c r="AS67" s="79" t="e">
        <f t="shared" si="15"/>
        <v>#NUM!</v>
      </c>
      <c r="AU67" s="79">
        <f>LN(SUM($AT$2:AT67))</f>
        <v>2.8332133440562162</v>
      </c>
      <c r="AV67" s="79">
        <f t="shared" si="16"/>
        <v>18.573785091378042</v>
      </c>
      <c r="AX67" s="79">
        <f>LN(SUM($AW$2:AW67))</f>
        <v>0.69314718055994529</v>
      </c>
      <c r="AY67" s="79" t="e">
        <f t="shared" si="17"/>
        <v>#DIV/0!</v>
      </c>
      <c r="BA67" s="79">
        <f>LN(SUM($AZ$2:AZ67))</f>
        <v>0.69314718055994529</v>
      </c>
      <c r="BB67" s="79" t="e">
        <f t="shared" si="18"/>
        <v>#DIV/0!</v>
      </c>
      <c r="BC67">
        <v>13</v>
      </c>
      <c r="BD67" s="79">
        <f>LN(SUM($BC$2:BC67))</f>
        <v>6.4313310819334788</v>
      </c>
      <c r="BE67" s="79">
        <f t="shared" si="19"/>
        <v>25.637393993264091</v>
      </c>
    </row>
    <row r="68" spans="1:57" x14ac:dyDescent="0.25">
      <c r="A68" s="79">
        <f t="shared" si="20"/>
        <v>1</v>
      </c>
      <c r="B68" s="79">
        <f t="shared" ref="B68:B113" si="21">(C68-C67)+B67</f>
        <v>130</v>
      </c>
      <c r="C68" s="51">
        <v>44032</v>
      </c>
      <c r="E68" s="79">
        <f>LN(SUM($D$2:D68))</f>
        <v>3.7612001156935624</v>
      </c>
      <c r="F68" s="79" t="e">
        <f t="shared" si="2"/>
        <v>#DIV/0!</v>
      </c>
      <c r="H68" s="79">
        <f>LN(SUM($G$2:G68))</f>
        <v>1.3862943611198906</v>
      </c>
      <c r="I68" s="79" t="e">
        <f t="shared" si="3"/>
        <v>#DIV/0!</v>
      </c>
      <c r="K68" s="79">
        <f>LN(SUM($J$2:J68))</f>
        <v>3.2580965380214821</v>
      </c>
      <c r="L68" s="79">
        <f t="shared" si="4"/>
        <v>19.076381172477429</v>
      </c>
      <c r="M68">
        <v>2</v>
      </c>
      <c r="N68" s="79">
        <f>LN(SUM($M$2:M68))</f>
        <v>4.6249728132842707</v>
      </c>
      <c r="O68" s="79">
        <f t="shared" si="5"/>
        <v>51.21723961373258</v>
      </c>
      <c r="Q68" s="79" t="e">
        <f>LN(SUM($P$2:P68))</f>
        <v>#NUM!</v>
      </c>
      <c r="R68" s="79" t="e">
        <f t="shared" si="6"/>
        <v>#NUM!</v>
      </c>
      <c r="T68" s="79" t="e">
        <f>LN(SUM($S$2:S68))</f>
        <v>#NUM!</v>
      </c>
      <c r="U68" s="79" t="e">
        <f t="shared" si="7"/>
        <v>#NUM!</v>
      </c>
      <c r="W68" s="79">
        <f>LN(SUM($V$2:V68))</f>
        <v>0.69314718055994529</v>
      </c>
      <c r="X68" s="79" t="e">
        <f t="shared" si="8"/>
        <v>#DIV/0!</v>
      </c>
      <c r="Y68">
        <v>2</v>
      </c>
      <c r="Z68" s="79">
        <f>LN(SUM($Y$2:Y68))</f>
        <v>4.7004803657924166</v>
      </c>
      <c r="AA68" s="79">
        <f t="shared" si="9"/>
        <v>9.5685142338053168</v>
      </c>
      <c r="AC68" s="79">
        <f>LN(SUM($AB$2:AB68))</f>
        <v>3.784189633918261</v>
      </c>
      <c r="AD68" s="79" t="e">
        <f t="shared" si="10"/>
        <v>#DIV/0!</v>
      </c>
      <c r="AF68" s="79">
        <f>LN(SUM($AE$2:AE68))</f>
        <v>0.69314718055994529</v>
      </c>
      <c r="AG68" s="79" t="e">
        <f t="shared" si="11"/>
        <v>#DIV/0!</v>
      </c>
      <c r="AI68" s="79">
        <f>LN(SUM($AH$2:AH68))</f>
        <v>0.69314718055994529</v>
      </c>
      <c r="AJ68" s="79" t="e">
        <f t="shared" si="12"/>
        <v>#DIV/0!</v>
      </c>
      <c r="AK68">
        <v>14</v>
      </c>
      <c r="AL68" s="79">
        <f>LN(SUM($AK$2:AK68))</f>
        <v>5.6454468976432377</v>
      </c>
      <c r="AM68" s="79">
        <f t="shared" si="13"/>
        <v>26.638169117325667</v>
      </c>
      <c r="AO68" s="79" t="e">
        <f>LN(SUM($AN$2:AN68))</f>
        <v>#NUM!</v>
      </c>
      <c r="AP68" s="79" t="e">
        <f t="shared" si="14"/>
        <v>#NUM!</v>
      </c>
      <c r="AR68" s="79" t="e">
        <f>LN(SUM($AQ$2:AQ68))</f>
        <v>#NUM!</v>
      </c>
      <c r="AS68" s="79" t="e">
        <f t="shared" si="15"/>
        <v>#NUM!</v>
      </c>
      <c r="AU68" s="79">
        <f>LN(SUM($AT$2:AT68))</f>
        <v>2.8332133440562162</v>
      </c>
      <c r="AV68" s="79" t="e">
        <f t="shared" si="16"/>
        <v>#DIV/0!</v>
      </c>
      <c r="AX68" s="79">
        <f>LN(SUM($AW$2:AW68))</f>
        <v>0.69314718055994529</v>
      </c>
      <c r="AY68" s="79" t="e">
        <f t="shared" si="17"/>
        <v>#DIV/0!</v>
      </c>
      <c r="BA68" s="79">
        <f>LN(SUM($AZ$2:AZ68))</f>
        <v>0.69314718055994529</v>
      </c>
      <c r="BB68" s="79" t="e">
        <f t="shared" si="18"/>
        <v>#DIV/0!</v>
      </c>
      <c r="BC68">
        <v>18</v>
      </c>
      <c r="BD68" s="79">
        <f>LN(SUM($BC$2:BC68))</f>
        <v>6.4599044543775346</v>
      </c>
      <c r="BE68" s="79">
        <f t="shared" si="19"/>
        <v>26.249528875092977</v>
      </c>
    </row>
    <row r="69" spans="1:57" x14ac:dyDescent="0.25">
      <c r="A69" s="79">
        <f t="shared" si="20"/>
        <v>1</v>
      </c>
      <c r="B69" s="79">
        <f t="shared" si="21"/>
        <v>131</v>
      </c>
      <c r="C69" s="51">
        <v>44033</v>
      </c>
      <c r="E69" s="79">
        <f>LN(SUM($D$2:D69))</f>
        <v>3.7612001156935624</v>
      </c>
      <c r="F69" s="79" t="e">
        <f t="shared" si="2"/>
        <v>#DIV/0!</v>
      </c>
      <c r="G69" s="81">
        <v>1</v>
      </c>
      <c r="H69" s="79">
        <f>LN(SUM($G$2:G69))</f>
        <v>1.6094379124341003</v>
      </c>
      <c r="I69" s="79">
        <f t="shared" si="3"/>
        <v>28.991981382050312</v>
      </c>
      <c r="J69" s="81">
        <v>3</v>
      </c>
      <c r="K69" s="79">
        <f>LN(SUM($J$2:J69))</f>
        <v>3.3672958299864741</v>
      </c>
      <c r="L69" s="79">
        <f t="shared" si="4"/>
        <v>16.219835158378302</v>
      </c>
      <c r="M69">
        <v>2</v>
      </c>
      <c r="N69" s="79">
        <f>LN(SUM($M$2:M69))</f>
        <v>4.6443908991413725</v>
      </c>
      <c r="O69" s="79">
        <f t="shared" si="5"/>
        <v>49.34067076679576</v>
      </c>
      <c r="Q69" s="79" t="e">
        <f>LN(SUM($P$2:P69))</f>
        <v>#NUM!</v>
      </c>
      <c r="R69" s="79" t="e">
        <f t="shared" si="6"/>
        <v>#NUM!</v>
      </c>
      <c r="T69" s="79" t="e">
        <f>LN(SUM($S$2:S69))</f>
        <v>#NUM!</v>
      </c>
      <c r="U69" s="79" t="e">
        <f t="shared" si="7"/>
        <v>#NUM!</v>
      </c>
      <c r="W69" s="79">
        <f>LN(SUM($V$2:V69))</f>
        <v>0.69314718055994529</v>
      </c>
      <c r="X69" s="79" t="e">
        <f t="shared" si="8"/>
        <v>#DIV/0!</v>
      </c>
      <c r="Y69">
        <v>4</v>
      </c>
      <c r="Z69" s="79">
        <f>LN(SUM($Y$2:Y69))</f>
        <v>4.7361984483944957</v>
      </c>
      <c r="AA69" s="79">
        <f t="shared" si="9"/>
        <v>11.086916799544419</v>
      </c>
      <c r="AC69" s="79">
        <f>LN(SUM($AB$2:AB69))</f>
        <v>3.784189633918261</v>
      </c>
      <c r="AD69" s="79" t="e">
        <f t="shared" si="10"/>
        <v>#DIV/0!</v>
      </c>
      <c r="AF69" s="79">
        <f>LN(SUM($AE$2:AE69))</f>
        <v>0.69314718055994529</v>
      </c>
      <c r="AG69" s="79" t="e">
        <f t="shared" si="11"/>
        <v>#DIV/0!</v>
      </c>
      <c r="AI69" s="79">
        <f>LN(SUM($AH$2:AH69))</f>
        <v>0.69314718055994529</v>
      </c>
      <c r="AJ69" s="79" t="e">
        <f t="shared" si="12"/>
        <v>#DIV/0!</v>
      </c>
      <c r="AL69" s="79">
        <f>LN(SUM($AK$2:AK69))</f>
        <v>5.6454468976432377</v>
      </c>
      <c r="AM69" s="79">
        <f t="shared" si="13"/>
        <v>25.875762834853688</v>
      </c>
      <c r="AO69" s="79" t="e">
        <f>LN(SUM($AN$2:AN69))</f>
        <v>#NUM!</v>
      </c>
      <c r="AP69" s="79" t="e">
        <f t="shared" si="14"/>
        <v>#NUM!</v>
      </c>
      <c r="AR69" s="79" t="e">
        <f>LN(SUM($AQ$2:AQ69))</f>
        <v>#NUM!</v>
      </c>
      <c r="AS69" s="79" t="e">
        <f t="shared" si="15"/>
        <v>#NUM!</v>
      </c>
      <c r="AU69" s="79">
        <f>LN(SUM($AT$2:AT69))</f>
        <v>2.8332133440562162</v>
      </c>
      <c r="AV69" s="79" t="e">
        <f t="shared" si="16"/>
        <v>#DIV/0!</v>
      </c>
      <c r="AX69" s="79">
        <f>LN(SUM($AW$2:AW69))</f>
        <v>0.69314718055994529</v>
      </c>
      <c r="AY69" s="79" t="e">
        <f t="shared" si="17"/>
        <v>#DIV/0!</v>
      </c>
      <c r="BA69" s="79">
        <f>LN(SUM($AZ$2:AZ69))</f>
        <v>0.69314718055994529</v>
      </c>
      <c r="BB69" s="79" t="e">
        <f t="shared" si="18"/>
        <v>#DIV/0!</v>
      </c>
      <c r="BC69">
        <v>10</v>
      </c>
      <c r="BD69" s="79">
        <f>LN(SUM($BC$2:BC69))</f>
        <v>6.4754327167040904</v>
      </c>
      <c r="BE69" s="79">
        <f t="shared" si="19"/>
        <v>26.725247653087013</v>
      </c>
    </row>
    <row r="70" spans="1:57" x14ac:dyDescent="0.25">
      <c r="A70" s="79">
        <f t="shared" si="20"/>
        <v>1</v>
      </c>
      <c r="B70" s="79">
        <f t="shared" si="21"/>
        <v>132</v>
      </c>
      <c r="C70" s="51">
        <v>44034</v>
      </c>
      <c r="E70" s="79">
        <f>LN(SUM($D$2:D70))</f>
        <v>3.7612001156935624</v>
      </c>
      <c r="F70" s="79" t="e">
        <f t="shared" si="2"/>
        <v>#DIV/0!</v>
      </c>
      <c r="H70" s="79">
        <f>LN(SUM($G$2:G70))</f>
        <v>1.6094379124341003</v>
      </c>
      <c r="I70" s="79">
        <f t="shared" si="3"/>
        <v>17.395188829230186</v>
      </c>
      <c r="J70" s="81">
        <v>1</v>
      </c>
      <c r="K70" s="79">
        <f>LN(SUM($J$2:J70))</f>
        <v>3.4011973816621555</v>
      </c>
      <c r="L70" s="79">
        <f t="shared" si="4"/>
        <v>14.47551177356573</v>
      </c>
      <c r="N70" s="79">
        <f>LN(SUM($M$2:M70))</f>
        <v>4.6443908991413725</v>
      </c>
      <c r="O70" s="79">
        <f t="shared" si="5"/>
        <v>63.287628652212412</v>
      </c>
      <c r="Q70" s="79" t="e">
        <f>LN(SUM($P$2:P70))</f>
        <v>#NUM!</v>
      </c>
      <c r="R70" s="79" t="e">
        <f t="shared" si="6"/>
        <v>#NUM!</v>
      </c>
      <c r="T70" s="79" t="e">
        <f>LN(SUM($S$2:S70))</f>
        <v>#NUM!</v>
      </c>
      <c r="U70" s="79" t="e">
        <f t="shared" si="7"/>
        <v>#NUM!</v>
      </c>
      <c r="W70" s="79">
        <f>LN(SUM($V$2:V70))</f>
        <v>0.69314718055994529</v>
      </c>
      <c r="X70" s="79" t="e">
        <f t="shared" si="8"/>
        <v>#DIV/0!</v>
      </c>
      <c r="Y70">
        <v>11</v>
      </c>
      <c r="Z70" s="79">
        <f>LN(SUM($Y$2:Y70))</f>
        <v>4.8283137373023015</v>
      </c>
      <c r="AA70" s="79">
        <f t="shared" si="9"/>
        <v>12.617193021741974</v>
      </c>
      <c r="AC70" s="79">
        <f>LN(SUM($AB$2:AB70))</f>
        <v>3.784189633918261</v>
      </c>
      <c r="AD70" s="79" t="e">
        <f t="shared" si="10"/>
        <v>#DIV/0!</v>
      </c>
      <c r="AF70" s="79">
        <f>LN(SUM($AE$2:AE70))</f>
        <v>0.69314718055994529</v>
      </c>
      <c r="AG70" s="79" t="e">
        <f t="shared" si="11"/>
        <v>#DIV/0!</v>
      </c>
      <c r="AI70" s="79">
        <f>LN(SUM($AH$2:AH70))</f>
        <v>0.69314718055994529</v>
      </c>
      <c r="AJ70" s="79" t="e">
        <f t="shared" si="12"/>
        <v>#DIV/0!</v>
      </c>
      <c r="AK70">
        <v>12</v>
      </c>
      <c r="AL70" s="79">
        <f>LN(SUM($AK$2:AK70))</f>
        <v>5.6869753563398202</v>
      </c>
      <c r="AM70" s="79">
        <f t="shared" si="13"/>
        <v>23.849586585666017</v>
      </c>
      <c r="AO70" s="79" t="e">
        <f>LN(SUM($AN$2:AN70))</f>
        <v>#NUM!</v>
      </c>
      <c r="AP70" s="79" t="e">
        <f t="shared" si="14"/>
        <v>#NUM!</v>
      </c>
      <c r="AR70" s="79" t="e">
        <f>LN(SUM($AQ$2:AQ70))</f>
        <v>#NUM!</v>
      </c>
      <c r="AS70" s="79" t="e">
        <f t="shared" si="15"/>
        <v>#NUM!</v>
      </c>
      <c r="AU70" s="79">
        <f>LN(SUM($AT$2:AT70))</f>
        <v>2.8332133440562162</v>
      </c>
      <c r="AV70" s="79" t="e">
        <f t="shared" si="16"/>
        <v>#DIV/0!</v>
      </c>
      <c r="AX70" s="79">
        <f>LN(SUM($AW$2:AW70))</f>
        <v>0.69314718055994529</v>
      </c>
      <c r="AY70" s="79" t="e">
        <f t="shared" si="17"/>
        <v>#DIV/0!</v>
      </c>
      <c r="BA70" s="79">
        <f>LN(SUM($AZ$2:AZ70))</f>
        <v>0.69314718055994529</v>
      </c>
      <c r="BB70" s="79" t="e">
        <f t="shared" si="18"/>
        <v>#DIV/0!</v>
      </c>
      <c r="BC70">
        <v>24</v>
      </c>
      <c r="BD70" s="79">
        <f>LN(SUM($BC$2:BC70))</f>
        <v>6.5117453296447279</v>
      </c>
      <c r="BE70" s="79">
        <f t="shared" si="19"/>
        <v>26.763794808393477</v>
      </c>
    </row>
    <row r="71" spans="1:57" x14ac:dyDescent="0.25">
      <c r="A71" s="79">
        <f t="shared" si="20"/>
        <v>1</v>
      </c>
      <c r="B71" s="79">
        <f t="shared" si="21"/>
        <v>133</v>
      </c>
      <c r="C71" s="51">
        <v>44035</v>
      </c>
      <c r="E71" s="79">
        <f>LN(SUM($D$2:D71))</f>
        <v>3.7612001156935624</v>
      </c>
      <c r="F71" s="79" t="e">
        <f t="shared" si="2"/>
        <v>#DIV/0!</v>
      </c>
      <c r="G71" s="81">
        <v>1</v>
      </c>
      <c r="H71" s="79">
        <f>LN(SUM($G$2:G71))</f>
        <v>1.791759469228055</v>
      </c>
      <c r="I71" s="79">
        <f t="shared" si="3"/>
        <v>10.291575829023477</v>
      </c>
      <c r="J71" s="81">
        <v>4</v>
      </c>
      <c r="K71" s="79">
        <f>LN(SUM($J$2:J71))</f>
        <v>3.5263605246161616</v>
      </c>
      <c r="L71" s="79">
        <f t="shared" si="4"/>
        <v>11.230997002120461</v>
      </c>
      <c r="M71">
        <v>3</v>
      </c>
      <c r="N71" s="79">
        <f>LN(SUM($M$2:M71))</f>
        <v>4.6728288344619058</v>
      </c>
      <c r="O71" s="79">
        <f t="shared" si="5"/>
        <v>52.328543226909581</v>
      </c>
      <c r="Q71" s="79" t="e">
        <f>LN(SUM($P$2:P71))</f>
        <v>#NUM!</v>
      </c>
      <c r="R71" s="79" t="e">
        <f t="shared" si="6"/>
        <v>#NUM!</v>
      </c>
      <c r="T71" s="79" t="e">
        <f>LN(SUM($S$2:S71))</f>
        <v>#NUM!</v>
      </c>
      <c r="U71" s="79" t="e">
        <f t="shared" si="7"/>
        <v>#NUM!</v>
      </c>
      <c r="W71" s="79">
        <f>LN(SUM($V$2:V71))</f>
        <v>0.69314718055994529</v>
      </c>
      <c r="X71" s="79" t="e">
        <f t="shared" si="8"/>
        <v>#DIV/0!</v>
      </c>
      <c r="Y71">
        <v>5</v>
      </c>
      <c r="Z71" s="79">
        <f>LN(SUM($Y$2:Y71))</f>
        <v>4.8675344504555822</v>
      </c>
      <c r="AA71" s="79">
        <f t="shared" si="9"/>
        <v>16.415829976640289</v>
      </c>
      <c r="AC71" s="79">
        <f>LN(SUM($AB$2:AB71))</f>
        <v>3.784189633918261</v>
      </c>
      <c r="AD71" s="79" t="e">
        <f t="shared" si="10"/>
        <v>#DIV/0!</v>
      </c>
      <c r="AF71" s="79">
        <f>LN(SUM($AE$2:AE71))</f>
        <v>0.69314718055994529</v>
      </c>
      <c r="AG71" s="79" t="e">
        <f t="shared" si="11"/>
        <v>#DIV/0!</v>
      </c>
      <c r="AI71" s="79">
        <f>LN(SUM($AH$2:AH71))</f>
        <v>0.69314718055994529</v>
      </c>
      <c r="AJ71" s="79" t="e">
        <f t="shared" si="12"/>
        <v>#DIV/0!</v>
      </c>
      <c r="AK71">
        <v>5</v>
      </c>
      <c r="AL71" s="79">
        <f>LN(SUM($AK$2:AK71))</f>
        <v>5.7037824746562009</v>
      </c>
      <c r="AM71" s="79">
        <f t="shared" si="13"/>
        <v>24.539913785124323</v>
      </c>
      <c r="AO71" s="79" t="e">
        <f>LN(SUM($AN$2:AN71))</f>
        <v>#NUM!</v>
      </c>
      <c r="AP71" s="79" t="e">
        <f t="shared" si="14"/>
        <v>#NUM!</v>
      </c>
      <c r="AR71" s="79" t="e">
        <f>LN(SUM($AQ$2:AQ71))</f>
        <v>#NUM!</v>
      </c>
      <c r="AS71" s="79" t="e">
        <f t="shared" si="15"/>
        <v>#NUM!</v>
      </c>
      <c r="AU71" s="79">
        <f>LN(SUM($AT$2:AT71))</f>
        <v>2.8332133440562162</v>
      </c>
      <c r="AV71" s="79" t="e">
        <f t="shared" si="16"/>
        <v>#DIV/0!</v>
      </c>
      <c r="AX71" s="79">
        <f>LN(SUM($AW$2:AW71))</f>
        <v>0.69314718055994529</v>
      </c>
      <c r="AY71" s="79" t="e">
        <f t="shared" si="17"/>
        <v>#DIV/0!</v>
      </c>
      <c r="BA71" s="79">
        <f>LN(SUM($AZ$2:AZ71))</f>
        <v>0.69314718055994529</v>
      </c>
      <c r="BB71" s="79" t="e">
        <f t="shared" si="18"/>
        <v>#DIV/0!</v>
      </c>
      <c r="BC71">
        <v>18</v>
      </c>
      <c r="BD71" s="79">
        <f>LN(SUM($BC$2:BC71))</f>
        <v>6.5381398237676702</v>
      </c>
      <c r="BE71" s="79">
        <f t="shared" si="19"/>
        <v>27.685385743877688</v>
      </c>
    </row>
    <row r="72" spans="1:57" x14ac:dyDescent="0.25">
      <c r="A72" s="79">
        <f t="shared" si="20"/>
        <v>1</v>
      </c>
      <c r="B72" s="79">
        <f t="shared" si="21"/>
        <v>134</v>
      </c>
      <c r="C72" s="51">
        <v>44036</v>
      </c>
      <c r="D72" s="81">
        <v>1</v>
      </c>
      <c r="E72" s="79">
        <f>LN(SUM($D$2:D72))</f>
        <v>3.784189633918261</v>
      </c>
      <c r="F72" s="79">
        <f t="shared" si="2"/>
        <v>281.40536143449179</v>
      </c>
      <c r="H72" s="79">
        <f>LN(SUM($G$2:G72))</f>
        <v>1.791759469228055</v>
      </c>
      <c r="I72" s="79">
        <f t="shared" si="3"/>
        <v>8.6240335963381796</v>
      </c>
      <c r="J72" s="81">
        <v>2</v>
      </c>
      <c r="K72" s="79">
        <f>LN(SUM($J$2:J72))</f>
        <v>3.5835189384561099</v>
      </c>
      <c r="L72" s="79">
        <f t="shared" si="4"/>
        <v>10.23622043328019</v>
      </c>
      <c r="M72">
        <v>2</v>
      </c>
      <c r="N72" s="79">
        <f>LN(SUM($M$2:M72))</f>
        <v>4.6913478822291435</v>
      </c>
      <c r="O72" s="79">
        <f t="shared" si="5"/>
        <v>43.769211708017167</v>
      </c>
      <c r="Q72" s="79" t="e">
        <f>LN(SUM($P$2:P72))</f>
        <v>#NUM!</v>
      </c>
      <c r="R72" s="79" t="e">
        <f t="shared" si="6"/>
        <v>#NUM!</v>
      </c>
      <c r="T72" s="79" t="e">
        <f>LN(SUM($S$2:S72))</f>
        <v>#NUM!</v>
      </c>
      <c r="U72" s="79" t="e">
        <f t="shared" si="7"/>
        <v>#NUM!</v>
      </c>
      <c r="W72" s="79">
        <f>LN(SUM($V$2:V72))</f>
        <v>0.69314718055994529</v>
      </c>
      <c r="X72" s="79" t="e">
        <f t="shared" si="8"/>
        <v>#DIV/0!</v>
      </c>
      <c r="Y72">
        <v>11</v>
      </c>
      <c r="Z72" s="79">
        <f>LN(SUM($Y$2:Y72))</f>
        <v>4.9487598903781684</v>
      </c>
      <c r="AA72" s="79">
        <f t="shared" si="9"/>
        <v>14.631814242916127</v>
      </c>
      <c r="AC72" s="79">
        <f>LN(SUM($AB$2:AB72))</f>
        <v>3.784189633918261</v>
      </c>
      <c r="AD72" s="79" t="e">
        <f t="shared" si="10"/>
        <v>#DIV/0!</v>
      </c>
      <c r="AF72" s="79">
        <f>LN(SUM($AE$2:AE72))</f>
        <v>0.69314718055994529</v>
      </c>
      <c r="AG72" s="79" t="e">
        <f t="shared" si="11"/>
        <v>#DIV/0!</v>
      </c>
      <c r="AI72" s="79">
        <f>LN(SUM($AH$2:AH72))</f>
        <v>0.69314718055994529</v>
      </c>
      <c r="AJ72" s="79" t="e">
        <f t="shared" si="12"/>
        <v>#DIV/0!</v>
      </c>
      <c r="AK72">
        <v>5</v>
      </c>
      <c r="AL72" s="79">
        <f>LN(SUM($AK$2:AK72))</f>
        <v>5.7203117766074119</v>
      </c>
      <c r="AM72" s="79">
        <f t="shared" si="13"/>
        <v>26.278288193876147</v>
      </c>
      <c r="AO72" s="79" t="e">
        <f>LN(SUM($AN$2:AN72))</f>
        <v>#NUM!</v>
      </c>
      <c r="AP72" s="79" t="e">
        <f t="shared" si="14"/>
        <v>#NUM!</v>
      </c>
      <c r="AR72" s="79" t="e">
        <f>LN(SUM($AQ$2:AQ72))</f>
        <v>#NUM!</v>
      </c>
      <c r="AS72" s="79" t="e">
        <f t="shared" si="15"/>
        <v>#NUM!</v>
      </c>
      <c r="AU72" s="79">
        <f>LN(SUM($AT$2:AT72))</f>
        <v>2.8332133440562162</v>
      </c>
      <c r="AV72" s="79" t="e">
        <f t="shared" si="16"/>
        <v>#DIV/0!</v>
      </c>
      <c r="AX72" s="79">
        <f>LN(SUM($AW$2:AW72))</f>
        <v>0.69314718055994529</v>
      </c>
      <c r="AY72" s="79" t="e">
        <f t="shared" si="17"/>
        <v>#DIV/0!</v>
      </c>
      <c r="BA72" s="79">
        <f>LN(SUM($AZ$2:AZ72))</f>
        <v>0.69314718055994529</v>
      </c>
      <c r="BB72" s="79" t="e">
        <f t="shared" si="18"/>
        <v>#DIV/0!</v>
      </c>
      <c r="BC72">
        <v>21</v>
      </c>
      <c r="BD72" s="79">
        <f>LN(SUM($BC$2:BC72))</f>
        <v>6.5680779114119758</v>
      </c>
      <c r="BE72" s="79">
        <f t="shared" si="19"/>
        <v>26.256731309367755</v>
      </c>
    </row>
    <row r="73" spans="1:57" x14ac:dyDescent="0.25">
      <c r="A73" s="79">
        <f t="shared" si="20"/>
        <v>1</v>
      </c>
      <c r="B73" s="79">
        <f t="shared" si="21"/>
        <v>135</v>
      </c>
      <c r="C73" s="51">
        <v>44037</v>
      </c>
      <c r="E73" s="79">
        <f>LN(SUM($D$2:D73))</f>
        <v>3.784189633918261</v>
      </c>
      <c r="F73" s="79">
        <f t="shared" si="2"/>
        <v>168.84321686069507</v>
      </c>
      <c r="H73" s="79">
        <f>LN(SUM($G$2:G73))</f>
        <v>1.791759469228055</v>
      </c>
      <c r="I73" s="79">
        <f t="shared" si="3"/>
        <v>8.7833577945944761</v>
      </c>
      <c r="J73" s="81">
        <v>4</v>
      </c>
      <c r="K73" s="79">
        <f>LN(SUM($J$2:J73))</f>
        <v>3.6888794541139363</v>
      </c>
      <c r="L73" s="79">
        <f t="shared" si="4"/>
        <v>9.2320347003684411</v>
      </c>
      <c r="M73">
        <v>3</v>
      </c>
      <c r="N73" s="79">
        <f>LN(SUM($M$2:M73))</f>
        <v>4.7184988712950942</v>
      </c>
      <c r="O73" s="79">
        <f t="shared" si="5"/>
        <v>38.725305093700044</v>
      </c>
      <c r="Q73" s="79" t="e">
        <f>LN(SUM($P$2:P73))</f>
        <v>#NUM!</v>
      </c>
      <c r="R73" s="79" t="e">
        <f t="shared" si="6"/>
        <v>#NUM!</v>
      </c>
      <c r="T73" s="79" t="e">
        <f>LN(SUM($S$2:S73))</f>
        <v>#NUM!</v>
      </c>
      <c r="U73" s="79" t="e">
        <f t="shared" si="7"/>
        <v>#NUM!</v>
      </c>
      <c r="W73" s="79">
        <f>LN(SUM($V$2:V73))</f>
        <v>0.69314718055994529</v>
      </c>
      <c r="X73" s="79" t="e">
        <f t="shared" si="8"/>
        <v>#DIV/0!</v>
      </c>
      <c r="Y73">
        <v>6</v>
      </c>
      <c r="Z73" s="79">
        <f>LN(SUM($Y$2:Y73))</f>
        <v>4.990432586778736</v>
      </c>
      <c r="AA73" s="79">
        <f t="shared" si="9"/>
        <v>12.498796964953845</v>
      </c>
      <c r="AC73" s="79">
        <f>LN(SUM($AB$2:AB73))</f>
        <v>3.784189633918261</v>
      </c>
      <c r="AD73" s="79" t="e">
        <f t="shared" si="10"/>
        <v>#DIV/0!</v>
      </c>
      <c r="AF73" s="79">
        <f>LN(SUM($AE$2:AE73))</f>
        <v>0.69314718055994529</v>
      </c>
      <c r="AG73" s="79" t="e">
        <f t="shared" si="11"/>
        <v>#DIV/0!</v>
      </c>
      <c r="AI73" s="79">
        <f>LN(SUM($AH$2:AH73))</f>
        <v>0.69314718055994529</v>
      </c>
      <c r="AJ73" s="79" t="e">
        <f t="shared" si="12"/>
        <v>#DIV/0!</v>
      </c>
      <c r="AK73">
        <v>4</v>
      </c>
      <c r="AL73" s="79">
        <f>LN(SUM($AK$2:AK73))</f>
        <v>5.7333412768977459</v>
      </c>
      <c r="AM73" s="79">
        <f t="shared" si="13"/>
        <v>31.104999913714025</v>
      </c>
      <c r="AO73" s="79" t="e">
        <f>LN(SUM($AN$2:AN73))</f>
        <v>#NUM!</v>
      </c>
      <c r="AP73" s="79" t="e">
        <f t="shared" si="14"/>
        <v>#NUM!</v>
      </c>
      <c r="AR73" s="79" t="e">
        <f>LN(SUM($AQ$2:AQ73))</f>
        <v>#NUM!</v>
      </c>
      <c r="AS73" s="79" t="e">
        <f t="shared" si="15"/>
        <v>#NUM!</v>
      </c>
      <c r="AU73" s="79">
        <f>LN(SUM($AT$2:AT73))</f>
        <v>2.8332133440562162</v>
      </c>
      <c r="AV73" s="79" t="e">
        <f t="shared" si="16"/>
        <v>#DIV/0!</v>
      </c>
      <c r="AX73" s="79">
        <f>LN(SUM($AW$2:AW73))</f>
        <v>0.69314718055994529</v>
      </c>
      <c r="AY73" s="79" t="e">
        <f t="shared" si="17"/>
        <v>#DIV/0!</v>
      </c>
      <c r="BA73" s="79">
        <f>LN(SUM($AZ$2:AZ73))</f>
        <v>0.69314718055994529</v>
      </c>
      <c r="BB73" s="79" t="e">
        <f t="shared" si="18"/>
        <v>#DIV/0!</v>
      </c>
      <c r="BC73">
        <v>17</v>
      </c>
      <c r="BD73" s="79">
        <f>LN(SUM($BC$2:BC73))</f>
        <v>6.5916737320086582</v>
      </c>
      <c r="BE73" s="79">
        <f t="shared" si="19"/>
        <v>25.534247340458478</v>
      </c>
    </row>
    <row r="74" spans="1:57" x14ac:dyDescent="0.25">
      <c r="A74" s="79">
        <f t="shared" si="20"/>
        <v>1</v>
      </c>
      <c r="B74" s="79">
        <f t="shared" si="21"/>
        <v>136</v>
      </c>
      <c r="C74" s="51">
        <v>44038</v>
      </c>
      <c r="D74" s="81">
        <v>1</v>
      </c>
      <c r="E74" s="79">
        <f>LN(SUM($D$2:D74))</f>
        <v>3.8066624897703196</v>
      </c>
      <c r="F74" s="79">
        <f t="shared" si="2"/>
        <v>94.509785890733681</v>
      </c>
      <c r="H74" s="79">
        <f>LN(SUM($G$2:G74))</f>
        <v>1.791759469228055</v>
      </c>
      <c r="I74" s="79">
        <f t="shared" si="3"/>
        <v>11.006329458500842</v>
      </c>
      <c r="J74" s="81">
        <v>3</v>
      </c>
      <c r="K74" s="79">
        <f>LN(SUM($J$2:J74))</f>
        <v>3.7612001156935624</v>
      </c>
      <c r="L74" s="79">
        <f t="shared" si="4"/>
        <v>8.3125427854770972</v>
      </c>
      <c r="M74">
        <v>1</v>
      </c>
      <c r="N74" s="79">
        <f>LN(SUM($M$2:M74))</f>
        <v>4.7273878187123408</v>
      </c>
      <c r="O74" s="79">
        <f t="shared" si="5"/>
        <v>38.629434517295245</v>
      </c>
      <c r="Q74" s="79" t="e">
        <f>LN(SUM($P$2:P74))</f>
        <v>#NUM!</v>
      </c>
      <c r="R74" s="79" t="e">
        <f t="shared" si="6"/>
        <v>#NUM!</v>
      </c>
      <c r="T74" s="79" t="e">
        <f>LN(SUM($S$2:S74))</f>
        <v>#NUM!</v>
      </c>
      <c r="U74" s="79" t="e">
        <f t="shared" si="7"/>
        <v>#NUM!</v>
      </c>
      <c r="W74" s="79">
        <f>LN(SUM($V$2:V74))</f>
        <v>0.69314718055994529</v>
      </c>
      <c r="X74" s="79" t="e">
        <f t="shared" si="8"/>
        <v>#DIV/0!</v>
      </c>
      <c r="Y74">
        <v>3</v>
      </c>
      <c r="Z74" s="79">
        <f>LN(SUM($Y$2:Y74))</f>
        <v>5.0106352940962555</v>
      </c>
      <c r="AA74" s="79">
        <f t="shared" si="9"/>
        <v>12.446056015128425</v>
      </c>
      <c r="AC74" s="79">
        <f>LN(SUM($AB$2:AB74))</f>
        <v>3.784189633918261</v>
      </c>
      <c r="AD74" s="79" t="e">
        <f t="shared" si="10"/>
        <v>#DIV/0!</v>
      </c>
      <c r="AF74" s="79">
        <f>LN(SUM($AE$2:AE74))</f>
        <v>0.69314718055994529</v>
      </c>
      <c r="AG74" s="79" t="e">
        <f t="shared" si="11"/>
        <v>#DIV/0!</v>
      </c>
      <c r="AI74" s="79">
        <f>LN(SUM($AH$2:AH74))</f>
        <v>0.69314718055994529</v>
      </c>
      <c r="AJ74" s="79" t="e">
        <f t="shared" si="12"/>
        <v>#DIV/0!</v>
      </c>
      <c r="AK74">
        <v>11</v>
      </c>
      <c r="AL74" s="79">
        <f>LN(SUM($AK$2:AK74))</f>
        <v>5.768320995793772</v>
      </c>
      <c r="AM74" s="79">
        <f t="shared" si="13"/>
        <v>33.592740695574172</v>
      </c>
      <c r="AO74" s="79" t="e">
        <f>LN(SUM($AN$2:AN74))</f>
        <v>#NUM!</v>
      </c>
      <c r="AP74" s="79" t="e">
        <f t="shared" si="14"/>
        <v>#NUM!</v>
      </c>
      <c r="AR74" s="79" t="e">
        <f>LN(SUM($AQ$2:AQ74))</f>
        <v>#NUM!</v>
      </c>
      <c r="AS74" s="79" t="e">
        <f t="shared" si="15"/>
        <v>#NUM!</v>
      </c>
      <c r="AU74" s="79">
        <f>LN(SUM($AT$2:AT74))</f>
        <v>2.8332133440562162</v>
      </c>
      <c r="AV74" s="79" t="e">
        <f t="shared" si="16"/>
        <v>#DIV/0!</v>
      </c>
      <c r="AX74" s="79">
        <f>LN(SUM($AW$2:AW74))</f>
        <v>0.69314718055994529</v>
      </c>
      <c r="AY74" s="79" t="e">
        <f t="shared" si="17"/>
        <v>#DIV/0!</v>
      </c>
      <c r="BA74" s="79">
        <f>LN(SUM($AZ$2:AZ74))</f>
        <v>0.69314718055994529</v>
      </c>
      <c r="BB74" s="79" t="e">
        <f t="shared" si="18"/>
        <v>#DIV/0!</v>
      </c>
      <c r="BC74">
        <v>19</v>
      </c>
      <c r="BD74" s="79">
        <f>LN(SUM($BC$2:BC74))</f>
        <v>6.6174029779744776</v>
      </c>
      <c r="BE74" s="79">
        <f t="shared" si="19"/>
        <v>25.493053271580504</v>
      </c>
    </row>
    <row r="75" spans="1:57" x14ac:dyDescent="0.25">
      <c r="A75" s="79">
        <f t="shared" si="20"/>
        <v>1</v>
      </c>
      <c r="B75" s="79">
        <f t="shared" si="21"/>
        <v>137</v>
      </c>
      <c r="C75" s="51">
        <v>44039</v>
      </c>
      <c r="E75" s="79">
        <f>LN(SUM($D$2:D75))</f>
        <v>3.8066624897703196</v>
      </c>
      <c r="F75" s="79">
        <f t="shared" si="2"/>
        <v>77.53900672934806</v>
      </c>
      <c r="H75" s="79">
        <f>LN(SUM($G$2:G75))</f>
        <v>1.791759469228055</v>
      </c>
      <c r="I75" s="79">
        <f t="shared" si="3"/>
        <v>21.289990494774003</v>
      </c>
      <c r="K75" s="79">
        <f>LN(SUM($J$2:J75))</f>
        <v>3.7612001156935624</v>
      </c>
      <c r="L75" s="79">
        <f t="shared" si="4"/>
        <v>9.4020786669067782</v>
      </c>
      <c r="N75" s="79">
        <f>LN(SUM($M$2:M75))</f>
        <v>4.7273878187123408</v>
      </c>
      <c r="O75" s="79">
        <f t="shared" si="5"/>
        <v>42.131609223517891</v>
      </c>
      <c r="Q75" s="79" t="e">
        <f>LN(SUM($P$2:P75))</f>
        <v>#NUM!</v>
      </c>
      <c r="R75" s="79" t="e">
        <f t="shared" si="6"/>
        <v>#NUM!</v>
      </c>
      <c r="T75" s="79" t="e">
        <f>LN(SUM($S$2:S75))</f>
        <v>#NUM!</v>
      </c>
      <c r="U75" s="79" t="e">
        <f t="shared" si="7"/>
        <v>#NUM!</v>
      </c>
      <c r="W75" s="79">
        <f>LN(SUM($V$2:V75))</f>
        <v>0.69314718055994529</v>
      </c>
      <c r="X75" s="79" t="e">
        <f t="shared" si="8"/>
        <v>#DIV/0!</v>
      </c>
      <c r="Y75">
        <v>2</v>
      </c>
      <c r="Z75" s="79">
        <f>LN(SUM($Y$2:Y75))</f>
        <v>5.0238805208462765</v>
      </c>
      <c r="AA75" s="79">
        <f t="shared" si="9"/>
        <v>14.370132646766375</v>
      </c>
      <c r="AC75" s="79">
        <f>LN(SUM($AB$2:AB75))</f>
        <v>3.784189633918261</v>
      </c>
      <c r="AD75" s="79" t="e">
        <f t="shared" si="10"/>
        <v>#DIV/0!</v>
      </c>
      <c r="AF75" s="79">
        <f>LN(SUM($AE$2:AE75))</f>
        <v>0.69314718055994529</v>
      </c>
      <c r="AG75" s="79" t="e">
        <f t="shared" si="11"/>
        <v>#DIV/0!</v>
      </c>
      <c r="AI75" s="79">
        <f>LN(SUM($AH$2:AH75))</f>
        <v>0.69314718055994529</v>
      </c>
      <c r="AJ75" s="79" t="e">
        <f t="shared" si="12"/>
        <v>#DIV/0!</v>
      </c>
      <c r="AK75">
        <v>1</v>
      </c>
      <c r="AL75" s="79">
        <f>LN(SUM($AK$2:AK75))</f>
        <v>5.7714411231300158</v>
      </c>
      <c r="AM75" s="79">
        <f t="shared" si="13"/>
        <v>34.035436927598752</v>
      </c>
      <c r="AO75" s="79" t="e">
        <f>LN(SUM($AN$2:AN75))</f>
        <v>#NUM!</v>
      </c>
      <c r="AP75" s="79" t="e">
        <f t="shared" si="14"/>
        <v>#NUM!</v>
      </c>
      <c r="AR75" s="79" t="e">
        <f>LN(SUM($AQ$2:AQ75))</f>
        <v>#NUM!</v>
      </c>
      <c r="AS75" s="79" t="e">
        <f t="shared" si="15"/>
        <v>#NUM!</v>
      </c>
      <c r="AU75" s="79">
        <f>LN(SUM($AT$2:AT75))</f>
        <v>2.8332133440562162</v>
      </c>
      <c r="AV75" s="79" t="e">
        <f t="shared" si="16"/>
        <v>#DIV/0!</v>
      </c>
      <c r="AX75" s="79">
        <f>LN(SUM($AW$2:AW75))</f>
        <v>0.69314718055994529</v>
      </c>
      <c r="AY75" s="79" t="e">
        <f t="shared" si="17"/>
        <v>#DIV/0!</v>
      </c>
      <c r="BA75" s="79">
        <f>LN(SUM($AZ$2:AZ75))</f>
        <v>0.69314718055994529</v>
      </c>
      <c r="BB75" s="79" t="e">
        <f t="shared" si="18"/>
        <v>#DIV/0!</v>
      </c>
      <c r="BC75">
        <v>3</v>
      </c>
      <c r="BD75" s="79">
        <f>LN(SUM($BC$2:BC75))</f>
        <v>6.6214056517641344</v>
      </c>
      <c r="BE75" s="79">
        <f t="shared" si="19"/>
        <v>27.616682571325377</v>
      </c>
    </row>
    <row r="76" spans="1:57" x14ac:dyDescent="0.25">
      <c r="A76" s="79">
        <f t="shared" si="20"/>
        <v>1</v>
      </c>
      <c r="B76" s="79">
        <f t="shared" si="21"/>
        <v>138</v>
      </c>
      <c r="C76" s="51">
        <v>44040</v>
      </c>
      <c r="E76" s="79">
        <f>LN(SUM($D$2:D76))</f>
        <v>3.8066624897703196</v>
      </c>
      <c r="F76" s="79">
        <f t="shared" si="2"/>
        <v>77.699390784020437</v>
      </c>
      <c r="H76" s="79">
        <f>LN(SUM($G$2:G76))</f>
        <v>1.791759469228055</v>
      </c>
      <c r="I76" s="79">
        <f t="shared" si="3"/>
        <v>35.483317491290002</v>
      </c>
      <c r="J76" s="81">
        <v>1</v>
      </c>
      <c r="K76" s="79">
        <f>LN(SUM($J$2:J76))</f>
        <v>3.784189633918261</v>
      </c>
      <c r="L76" s="79">
        <f t="shared" si="4"/>
        <v>10.80427547873682</v>
      </c>
      <c r="N76" s="79">
        <f>LN(SUM($M$2:M76))</f>
        <v>4.7273878187123408</v>
      </c>
      <c r="O76" s="79">
        <f t="shared" si="5"/>
        <v>49.240611077143548</v>
      </c>
      <c r="Q76" s="79" t="e">
        <f>LN(SUM($P$2:P76))</f>
        <v>#NUM!</v>
      </c>
      <c r="R76" s="79" t="e">
        <f t="shared" si="6"/>
        <v>#NUM!</v>
      </c>
      <c r="T76" s="79" t="e">
        <f>LN(SUM($S$2:S76))</f>
        <v>#NUM!</v>
      </c>
      <c r="U76" s="79" t="e">
        <f t="shared" si="7"/>
        <v>#NUM!</v>
      </c>
      <c r="W76" s="79">
        <f>LN(SUM($V$2:V76))</f>
        <v>0.69314718055994529</v>
      </c>
      <c r="X76" s="79" t="e">
        <f t="shared" si="8"/>
        <v>#DIV/0!</v>
      </c>
      <c r="Z76" s="79">
        <f>LN(SUM($Y$2:Y76))</f>
        <v>5.0238805208462765</v>
      </c>
      <c r="AA76" s="79">
        <f t="shared" si="9"/>
        <v>20.190127178881259</v>
      </c>
      <c r="AC76" s="79">
        <f>LN(SUM($AB$2:AB76))</f>
        <v>3.784189633918261</v>
      </c>
      <c r="AD76" s="79" t="e">
        <f t="shared" si="10"/>
        <v>#DIV/0!</v>
      </c>
      <c r="AF76" s="79">
        <f>LN(SUM($AE$2:AE76))</f>
        <v>0.69314718055994529</v>
      </c>
      <c r="AG76" s="79" t="e">
        <f t="shared" si="11"/>
        <v>#DIV/0!</v>
      </c>
      <c r="AI76" s="79">
        <f>LN(SUM($AH$2:AH76))</f>
        <v>0.69314718055994529</v>
      </c>
      <c r="AJ76" s="79" t="e">
        <f t="shared" si="12"/>
        <v>#DIV/0!</v>
      </c>
      <c r="AK76">
        <v>6</v>
      </c>
      <c r="AL76" s="79">
        <f>LN(SUM($AK$2:AK76))</f>
        <v>5.7899601708972535</v>
      </c>
      <c r="AM76" s="79">
        <f t="shared" si="13"/>
        <v>39.424886681206353</v>
      </c>
      <c r="AO76" s="79" t="e">
        <f>LN(SUM($AN$2:AN76))</f>
        <v>#NUM!</v>
      </c>
      <c r="AP76" s="79" t="e">
        <f t="shared" si="14"/>
        <v>#NUM!</v>
      </c>
      <c r="AR76" s="79" t="e">
        <f>LN(SUM($AQ$2:AQ76))</f>
        <v>#NUM!</v>
      </c>
      <c r="AS76" s="79" t="e">
        <f t="shared" si="15"/>
        <v>#NUM!</v>
      </c>
      <c r="AU76" s="79">
        <f>LN(SUM($AT$2:AT76))</f>
        <v>2.8332133440562162</v>
      </c>
      <c r="AV76" s="79" t="e">
        <f t="shared" si="16"/>
        <v>#DIV/0!</v>
      </c>
      <c r="AX76" s="79">
        <f>LN(SUM($AW$2:AW76))</f>
        <v>0.69314718055994529</v>
      </c>
      <c r="AY76" s="79" t="e">
        <f t="shared" si="17"/>
        <v>#DIV/0!</v>
      </c>
      <c r="BA76" s="79">
        <f>LN(SUM($AZ$2:AZ76))</f>
        <v>0.69314718055994529</v>
      </c>
      <c r="BB76" s="79" t="e">
        <f t="shared" si="18"/>
        <v>#DIV/0!</v>
      </c>
      <c r="BC76">
        <v>7</v>
      </c>
      <c r="BD76" s="79">
        <f>LN(SUM($BC$2:BC76))</f>
        <v>6.6306833856423717</v>
      </c>
      <c r="BE76" s="79">
        <f t="shared" si="19"/>
        <v>33.890531849967438</v>
      </c>
    </row>
    <row r="77" spans="1:57" x14ac:dyDescent="0.25">
      <c r="A77" s="79">
        <f t="shared" si="20"/>
        <v>1</v>
      </c>
      <c r="B77" s="79">
        <f t="shared" si="21"/>
        <v>139</v>
      </c>
      <c r="C77" s="51">
        <v>44041</v>
      </c>
      <c r="E77" s="79">
        <f>LN(SUM($D$2:D77))</f>
        <v>3.8066624897703196</v>
      </c>
      <c r="F77" s="79">
        <f t="shared" si="2"/>
        <v>95.228553609149785</v>
      </c>
      <c r="H77" s="79">
        <f>LN(SUM($G$2:G77))</f>
        <v>1.791759469228055</v>
      </c>
      <c r="I77" s="79" t="e">
        <f t="shared" si="3"/>
        <v>#DIV/0!</v>
      </c>
      <c r="J77" s="81">
        <v>2</v>
      </c>
      <c r="K77" s="79">
        <f>LN(SUM($J$2:J77))</f>
        <v>3.8286413964890951</v>
      </c>
      <c r="L77" s="79">
        <f t="shared" si="4"/>
        <v>14.05871454391421</v>
      </c>
      <c r="N77" s="79">
        <f>LN(SUM($M$2:M77))</f>
        <v>4.7273878187123408</v>
      </c>
      <c r="O77" s="79">
        <f t="shared" si="5"/>
        <v>79.331520046221911</v>
      </c>
      <c r="Q77" s="79" t="e">
        <f>LN(SUM($P$2:P77))</f>
        <v>#NUM!</v>
      </c>
      <c r="R77" s="79" t="e">
        <f t="shared" si="6"/>
        <v>#NUM!</v>
      </c>
      <c r="T77" s="79" t="e">
        <f>LN(SUM($S$2:S77))</f>
        <v>#NUM!</v>
      </c>
      <c r="U77" s="79" t="e">
        <f t="shared" si="7"/>
        <v>#NUM!</v>
      </c>
      <c r="W77" s="79">
        <f>LN(SUM($V$2:V77))</f>
        <v>0.69314718055994529</v>
      </c>
      <c r="X77" s="79" t="e">
        <f t="shared" si="8"/>
        <v>#DIV/0!</v>
      </c>
      <c r="Y77">
        <v>1</v>
      </c>
      <c r="Z77" s="79">
        <f>LN(SUM($Y$2:Y77))</f>
        <v>5.0304379213924353</v>
      </c>
      <c r="AA77" s="79">
        <f t="shared" si="9"/>
        <v>28.863968435029268</v>
      </c>
      <c r="AC77" s="79">
        <f>LN(SUM($AB$2:AB77))</f>
        <v>3.784189633918261</v>
      </c>
      <c r="AD77" s="79" t="e">
        <f t="shared" si="10"/>
        <v>#DIV/0!</v>
      </c>
      <c r="AE77">
        <v>1</v>
      </c>
      <c r="AF77" s="79">
        <f>LN(SUM($AE$2:AE77))</f>
        <v>1.0986122886681098</v>
      </c>
      <c r="AG77" s="79">
        <f t="shared" si="11"/>
        <v>15.955438719280238</v>
      </c>
      <c r="AI77" s="79">
        <f>LN(SUM($AH$2:AH77))</f>
        <v>0.69314718055994529</v>
      </c>
      <c r="AJ77" s="79" t="e">
        <f t="shared" si="12"/>
        <v>#DIV/0!</v>
      </c>
      <c r="AK77">
        <v>9</v>
      </c>
      <c r="AL77" s="79">
        <f>LN(SUM($AK$2:AK77))</f>
        <v>5.8171111599632042</v>
      </c>
      <c r="AM77" s="79">
        <f t="shared" si="13"/>
        <v>37.51211898523988</v>
      </c>
      <c r="AO77" s="79" t="e">
        <f>LN(SUM($AN$2:AN77))</f>
        <v>#NUM!</v>
      </c>
      <c r="AP77" s="79" t="e">
        <f t="shared" si="14"/>
        <v>#NUM!</v>
      </c>
      <c r="AR77" s="79" t="e">
        <f>LN(SUM($AQ$2:AQ77))</f>
        <v>#NUM!</v>
      </c>
      <c r="AS77" s="79" t="e">
        <f t="shared" si="15"/>
        <v>#NUM!</v>
      </c>
      <c r="AU77" s="79">
        <f>LN(SUM($AT$2:AT77))</f>
        <v>2.8332133440562162</v>
      </c>
      <c r="AV77" s="79" t="e">
        <f t="shared" si="16"/>
        <v>#DIV/0!</v>
      </c>
      <c r="AX77" s="79">
        <f>LN(SUM($AW$2:AW77))</f>
        <v>0.69314718055994529</v>
      </c>
      <c r="AY77" s="79" t="e">
        <f t="shared" si="17"/>
        <v>#DIV/0!</v>
      </c>
      <c r="BA77" s="79">
        <f>LN(SUM($AZ$2:AZ77))</f>
        <v>0.69314718055994529</v>
      </c>
      <c r="BB77" s="79" t="e">
        <f t="shared" si="18"/>
        <v>#DIV/0!</v>
      </c>
      <c r="BC77">
        <v>13</v>
      </c>
      <c r="BD77" s="79">
        <f>LN(SUM($BC$2:BC77))</f>
        <v>6.6476883735633292</v>
      </c>
      <c r="BE77" s="79">
        <f t="shared" si="19"/>
        <v>40.133544013552566</v>
      </c>
    </row>
    <row r="78" spans="1:57" x14ac:dyDescent="0.25">
      <c r="A78" s="79">
        <f t="shared" si="20"/>
        <v>1</v>
      </c>
      <c r="B78" s="79">
        <f t="shared" si="21"/>
        <v>140</v>
      </c>
      <c r="C78" s="51">
        <v>44042</v>
      </c>
      <c r="E78" s="79">
        <f>LN(SUM($D$2:D78))</f>
        <v>3.8066624897703196</v>
      </c>
      <c r="F78" s="79">
        <f t="shared" si="2"/>
        <v>172.72500819161002</v>
      </c>
      <c r="H78" s="79">
        <f>LN(SUM($G$2:G78))</f>
        <v>1.791759469228055</v>
      </c>
      <c r="I78" s="79" t="e">
        <f t="shared" si="3"/>
        <v>#DIV/0!</v>
      </c>
      <c r="J78" s="81">
        <v>3</v>
      </c>
      <c r="K78" s="79">
        <f>LN(SUM($J$2:J78))</f>
        <v>3.8918202981106265</v>
      </c>
      <c r="L78" s="79">
        <f t="shared" si="4"/>
        <v>15.812159547398295</v>
      </c>
      <c r="M78">
        <v>1</v>
      </c>
      <c r="N78" s="79">
        <f>LN(SUM($M$2:M78))</f>
        <v>4.7361984483944957</v>
      </c>
      <c r="O78" s="79">
        <f t="shared" si="5"/>
        <v>127.4087367486337</v>
      </c>
      <c r="Q78" s="79" t="e">
        <f>LN(SUM($P$2:P78))</f>
        <v>#NUM!</v>
      </c>
      <c r="R78" s="79" t="e">
        <f t="shared" si="6"/>
        <v>#NUM!</v>
      </c>
      <c r="T78" s="79" t="e">
        <f>LN(SUM($S$2:S78))</f>
        <v>#NUM!</v>
      </c>
      <c r="U78" s="79" t="e">
        <f t="shared" si="7"/>
        <v>#NUM!</v>
      </c>
      <c r="W78" s="79">
        <f>LN(SUM($V$2:V78))</f>
        <v>0.69314718055994529</v>
      </c>
      <c r="X78" s="79" t="e">
        <f t="shared" si="8"/>
        <v>#DIV/0!</v>
      </c>
      <c r="Y78">
        <v>6</v>
      </c>
      <c r="Z78" s="79">
        <f>LN(SUM($Y$2:Y78))</f>
        <v>5.0689042022202315</v>
      </c>
      <c r="AA78" s="79">
        <f t="shared" si="9"/>
        <v>42.778485402332613</v>
      </c>
      <c r="AC78" s="79">
        <f>LN(SUM($AB$2:AB78))</f>
        <v>3.784189633918261</v>
      </c>
      <c r="AD78" s="79" t="e">
        <f t="shared" si="10"/>
        <v>#DIV/0!</v>
      </c>
      <c r="AF78" s="79">
        <f>LN(SUM($AE$2:AE78))</f>
        <v>1.0986122886681098</v>
      </c>
      <c r="AG78" s="79">
        <f t="shared" si="11"/>
        <v>9.5732632315681432</v>
      </c>
      <c r="AI78" s="79">
        <f>LN(SUM($AH$2:AH78))</f>
        <v>0.69314718055994529</v>
      </c>
      <c r="AJ78" s="79" t="e">
        <f t="shared" si="12"/>
        <v>#DIV/0!</v>
      </c>
      <c r="AK78">
        <v>11</v>
      </c>
      <c r="AL78" s="79">
        <f>LN(SUM($AK$2:AK78))</f>
        <v>5.8493247799468593</v>
      </c>
      <c r="AM78" s="79">
        <f t="shared" si="13"/>
        <v>33.681909793826762</v>
      </c>
      <c r="AO78" s="79" t="e">
        <f>LN(SUM($AN$2:AN78))</f>
        <v>#NUM!</v>
      </c>
      <c r="AP78" s="79" t="e">
        <f t="shared" si="14"/>
        <v>#NUM!</v>
      </c>
      <c r="AR78" s="79" t="e">
        <f>LN(SUM($AQ$2:AQ78))</f>
        <v>#NUM!</v>
      </c>
      <c r="AS78" s="79" t="e">
        <f t="shared" si="15"/>
        <v>#NUM!</v>
      </c>
      <c r="AU78" s="79">
        <f>LN(SUM($AT$2:AT78))</f>
        <v>2.8332133440562162</v>
      </c>
      <c r="AV78" s="79" t="e">
        <f t="shared" si="16"/>
        <v>#DIV/0!</v>
      </c>
      <c r="AX78" s="79">
        <f>LN(SUM($AW$2:AW78))</f>
        <v>0.69314718055994529</v>
      </c>
      <c r="AY78" s="79" t="e">
        <f t="shared" si="17"/>
        <v>#DIV/0!</v>
      </c>
      <c r="BA78" s="79">
        <f>LN(SUM($AZ$2:AZ78))</f>
        <v>0.69314718055994529</v>
      </c>
      <c r="BB78" s="79" t="e">
        <f t="shared" si="18"/>
        <v>#DIV/0!</v>
      </c>
      <c r="BC78">
        <v>21</v>
      </c>
      <c r="BD78" s="79">
        <f>LN(SUM($BC$2:BC78))</f>
        <v>6.674561391814426</v>
      </c>
      <c r="BE78" s="79">
        <f t="shared" si="19"/>
        <v>43.637276949884246</v>
      </c>
    </row>
    <row r="79" spans="1:57" x14ac:dyDescent="0.25">
      <c r="A79" s="79">
        <f t="shared" si="20"/>
        <v>1</v>
      </c>
      <c r="B79" s="79">
        <f t="shared" si="21"/>
        <v>141</v>
      </c>
      <c r="C79" s="51">
        <v>44043</v>
      </c>
      <c r="E79" s="79">
        <f>LN(SUM($D$2:D79))</f>
        <v>3.8066624897703196</v>
      </c>
      <c r="F79" s="79">
        <f t="shared" si="2"/>
        <v>287.87501365268338</v>
      </c>
      <c r="H79" s="79">
        <f>LN(SUM($G$2:G79))</f>
        <v>1.791759469228055</v>
      </c>
      <c r="I79" s="79" t="e">
        <f t="shared" si="3"/>
        <v>#DIV/0!</v>
      </c>
      <c r="K79" s="79">
        <f>LN(SUM($J$2:J79))</f>
        <v>3.8918202981106265</v>
      </c>
      <c r="L79" s="79">
        <f t="shared" si="4"/>
        <v>20.701903542397602</v>
      </c>
      <c r="N79" s="79">
        <f>LN(SUM($M$2:M79))</f>
        <v>4.7361984483944957</v>
      </c>
      <c r="O79" s="79">
        <f t="shared" si="5"/>
        <v>274.43613713549206</v>
      </c>
      <c r="Q79" s="79" t="e">
        <f>LN(SUM($P$2:P79))</f>
        <v>#NUM!</v>
      </c>
      <c r="R79" s="79" t="e">
        <f t="shared" si="6"/>
        <v>#NUM!</v>
      </c>
      <c r="T79" s="79" t="e">
        <f>LN(SUM($S$2:S79))</f>
        <v>#NUM!</v>
      </c>
      <c r="U79" s="79" t="e">
        <f t="shared" si="7"/>
        <v>#NUM!</v>
      </c>
      <c r="W79" s="79">
        <f>LN(SUM($V$2:V79))</f>
        <v>0.69314718055994529</v>
      </c>
      <c r="X79" s="79" t="e">
        <f t="shared" si="8"/>
        <v>#DIV/0!</v>
      </c>
      <c r="Y79">
        <v>2</v>
      </c>
      <c r="Z79" s="79">
        <f>LN(SUM($Y$2:Y79))</f>
        <v>5.0814043649844631</v>
      </c>
      <c r="AA79" s="79">
        <f t="shared" si="9"/>
        <v>49.009100859844033</v>
      </c>
      <c r="AC79" s="79">
        <f>LN(SUM($AB$2:AB79))</f>
        <v>3.784189633918261</v>
      </c>
      <c r="AD79" s="79" t="e">
        <f t="shared" si="10"/>
        <v>#DIV/0!</v>
      </c>
      <c r="AF79" s="79">
        <f>LN(SUM($AE$2:AE79))</f>
        <v>1.0986122886681098</v>
      </c>
      <c r="AG79" s="79">
        <f t="shared" si="11"/>
        <v>7.9777193596401208</v>
      </c>
      <c r="AI79" s="79">
        <f>LN(SUM($AH$2:AH79))</f>
        <v>0.69314718055994529</v>
      </c>
      <c r="AJ79" s="79" t="e">
        <f t="shared" si="12"/>
        <v>#DIV/0!</v>
      </c>
      <c r="AK79">
        <v>6</v>
      </c>
      <c r="AL79" s="79">
        <f>LN(SUM($AK$2:AK79))</f>
        <v>5.8664680569332965</v>
      </c>
      <c r="AM79" s="79">
        <f t="shared" si="13"/>
        <v>31.970788303929002</v>
      </c>
      <c r="AO79" s="79" t="e">
        <f>LN(SUM($AN$2:AN79))</f>
        <v>#NUM!</v>
      </c>
      <c r="AP79" s="79" t="e">
        <f t="shared" si="14"/>
        <v>#NUM!</v>
      </c>
      <c r="AR79" s="79" t="e">
        <f>LN(SUM($AQ$2:AQ79))</f>
        <v>#NUM!</v>
      </c>
      <c r="AS79" s="79" t="e">
        <f t="shared" si="15"/>
        <v>#NUM!</v>
      </c>
      <c r="AT79">
        <v>1</v>
      </c>
      <c r="AU79" s="79">
        <f>LN(SUM($AT$2:AT79))</f>
        <v>2.8903717578961645</v>
      </c>
      <c r="AV79" s="79">
        <f t="shared" si="16"/>
        <v>113.18322624104506</v>
      </c>
      <c r="AX79" s="79">
        <f>LN(SUM($AW$2:AW79))</f>
        <v>0.69314718055994529</v>
      </c>
      <c r="AY79" s="79" t="e">
        <f t="shared" si="17"/>
        <v>#DIV/0!</v>
      </c>
      <c r="BA79" s="79">
        <f>LN(SUM($AZ$2:AZ79))</f>
        <v>0.69314718055994529</v>
      </c>
      <c r="BB79" s="79" t="e">
        <f t="shared" si="18"/>
        <v>#DIV/0!</v>
      </c>
      <c r="BC79">
        <v>9</v>
      </c>
      <c r="BD79" s="79">
        <f>LN(SUM($BC$2:BC79))</f>
        <v>6.6858609470683596</v>
      </c>
      <c r="BE79" s="79">
        <f t="shared" si="19"/>
        <v>45.864605026827164</v>
      </c>
    </row>
    <row r="80" spans="1:57" x14ac:dyDescent="0.25">
      <c r="A80" s="79">
        <f t="shared" si="20"/>
        <v>1</v>
      </c>
      <c r="B80" s="79">
        <f t="shared" si="21"/>
        <v>142</v>
      </c>
      <c r="C80" s="51">
        <v>44044</v>
      </c>
      <c r="D80" s="81">
        <v>1</v>
      </c>
      <c r="E80" s="79">
        <f>LN(SUM($D$2:D80))</f>
        <v>3.8286413964890951</v>
      </c>
      <c r="F80" s="79">
        <f t="shared" si="2"/>
        <v>294.34465362645642</v>
      </c>
      <c r="G80" s="81">
        <v>1</v>
      </c>
      <c r="H80" s="79">
        <f>LN(SUM($G$2:G80))</f>
        <v>1.9459101490553132</v>
      </c>
      <c r="I80" s="79">
        <f t="shared" si="3"/>
        <v>41.967856985617942</v>
      </c>
      <c r="K80" s="79">
        <f>LN(SUM($J$2:J80))</f>
        <v>3.8918202981106265</v>
      </c>
      <c r="L80" s="79">
        <f t="shared" si="4"/>
        <v>25.512443101998993</v>
      </c>
      <c r="M80">
        <v>2</v>
      </c>
      <c r="N80" s="79">
        <f>LN(SUM($M$2:M80))</f>
        <v>4.7535901911063645</v>
      </c>
      <c r="O80" s="79">
        <f t="shared" si="5"/>
        <v>184.77060810582893</v>
      </c>
      <c r="P80">
        <v>1</v>
      </c>
      <c r="Q80" s="79">
        <f>LN(SUM($P$2:P80))</f>
        <v>0</v>
      </c>
      <c r="R80" s="79" t="e">
        <f t="shared" si="6"/>
        <v>#NUM!</v>
      </c>
      <c r="T80" s="79" t="e">
        <f>LN(SUM($S$2:S80))</f>
        <v>#NUM!</v>
      </c>
      <c r="U80" s="79" t="e">
        <f t="shared" si="7"/>
        <v>#NUM!</v>
      </c>
      <c r="W80" s="79">
        <f>LN(SUM($V$2:V80))</f>
        <v>0.69314718055994529</v>
      </c>
      <c r="X80" s="79" t="e">
        <f t="shared" si="8"/>
        <v>#DIV/0!</v>
      </c>
      <c r="Y80">
        <v>1</v>
      </c>
      <c r="Z80" s="79">
        <f>LN(SUM($Y$2:Y80))</f>
        <v>5.0875963352323836</v>
      </c>
      <c r="AA80" s="79">
        <f t="shared" si="9"/>
        <v>49.642915992178644</v>
      </c>
      <c r="AC80" s="79">
        <f>LN(SUM($AB$2:AB80))</f>
        <v>3.784189633918261</v>
      </c>
      <c r="AD80" s="79" t="e">
        <f t="shared" si="10"/>
        <v>#DIV/0!</v>
      </c>
      <c r="AF80" s="79">
        <f>LN(SUM($AE$2:AE80))</f>
        <v>1.0986122886681098</v>
      </c>
      <c r="AG80" s="79">
        <f t="shared" si="11"/>
        <v>7.9777193596401208</v>
      </c>
      <c r="AI80" s="79">
        <f>LN(SUM($AH$2:AH80))</f>
        <v>0.69314718055994529</v>
      </c>
      <c r="AJ80" s="79" t="e">
        <f t="shared" si="12"/>
        <v>#DIV/0!</v>
      </c>
      <c r="AK80">
        <v>9</v>
      </c>
      <c r="AL80" s="79">
        <f>LN(SUM($AK$2:AK80))</f>
        <v>5.8916442118257715</v>
      </c>
      <c r="AM80" s="79">
        <f t="shared" si="13"/>
        <v>31.334344783320137</v>
      </c>
      <c r="AO80" s="79" t="e">
        <f>LN(SUM($AN$2:AN80))</f>
        <v>#NUM!</v>
      </c>
      <c r="AP80" s="79" t="e">
        <f t="shared" si="14"/>
        <v>#NUM!</v>
      </c>
      <c r="AR80" s="79" t="e">
        <f>LN(SUM($AQ$2:AQ80))</f>
        <v>#NUM!</v>
      </c>
      <c r="AS80" s="79" t="e">
        <f t="shared" si="15"/>
        <v>#NUM!</v>
      </c>
      <c r="AU80" s="79">
        <f>LN(SUM($AT$2:AT80))</f>
        <v>2.8903717578961645</v>
      </c>
      <c r="AV80" s="79">
        <f t="shared" si="16"/>
        <v>67.909935744627049</v>
      </c>
      <c r="AX80" s="79">
        <f>LN(SUM($AW$2:AW80))</f>
        <v>0.69314718055994529</v>
      </c>
      <c r="AY80" s="79" t="e">
        <f t="shared" si="17"/>
        <v>#DIV/0!</v>
      </c>
      <c r="BA80" s="79">
        <f>LN(SUM($AZ$2:AZ80))</f>
        <v>0.69314718055994529</v>
      </c>
      <c r="BB80" s="79" t="e">
        <f t="shared" si="18"/>
        <v>#DIV/0!</v>
      </c>
      <c r="BC80">
        <v>15</v>
      </c>
      <c r="BD80" s="79">
        <f>LN(SUM($BC$2:BC80))</f>
        <v>6.7044143549641069</v>
      </c>
      <c r="BE80" s="79">
        <f t="shared" si="19"/>
        <v>44.737446459674672</v>
      </c>
    </row>
    <row r="81" spans="1:57" x14ac:dyDescent="0.25">
      <c r="A81" s="79">
        <f t="shared" si="20"/>
        <v>1</v>
      </c>
      <c r="B81" s="79">
        <f t="shared" si="21"/>
        <v>143</v>
      </c>
      <c r="C81" s="51">
        <v>44045</v>
      </c>
      <c r="E81" s="79">
        <f>LN(SUM($D$2:D81))</f>
        <v>3.8286413964890951</v>
      </c>
      <c r="F81" s="79">
        <f t="shared" si="2"/>
        <v>176.60679217587389</v>
      </c>
      <c r="H81" s="79">
        <f>LN(SUM($G$2:G81))</f>
        <v>1.9459101490553132</v>
      </c>
      <c r="I81" s="79">
        <f t="shared" si="3"/>
        <v>25.180714191370765</v>
      </c>
      <c r="J81" s="81">
        <v>2</v>
      </c>
      <c r="K81" s="79">
        <f>LN(SUM($J$2:J81))</f>
        <v>3.9318256327243257</v>
      </c>
      <c r="L81" s="79">
        <f t="shared" si="4"/>
        <v>24.557394604098985</v>
      </c>
      <c r="N81" s="79">
        <f>LN(SUM($M$2:M81))</f>
        <v>4.7535901911063645</v>
      </c>
      <c r="O81" s="79">
        <f t="shared" si="5"/>
        <v>138.80542984418295</v>
      </c>
      <c r="Q81" s="79">
        <f>LN(SUM($P$2:P81))</f>
        <v>0</v>
      </c>
      <c r="R81" s="79" t="e">
        <f t="shared" si="6"/>
        <v>#NUM!</v>
      </c>
      <c r="T81" s="79" t="e">
        <f>LN(SUM($S$2:S81))</f>
        <v>#NUM!</v>
      </c>
      <c r="U81" s="79" t="e">
        <f t="shared" si="7"/>
        <v>#NUM!</v>
      </c>
      <c r="W81" s="79">
        <f>LN(SUM($V$2:V81))</f>
        <v>0.69314718055994529</v>
      </c>
      <c r="X81" s="79" t="e">
        <f t="shared" si="8"/>
        <v>#DIV/0!</v>
      </c>
      <c r="Y81">
        <v>5</v>
      </c>
      <c r="Z81" s="79">
        <f>LN(SUM($Y$2:Y81))</f>
        <v>5.1179938124167554</v>
      </c>
      <c r="AA81" s="79">
        <f t="shared" si="9"/>
        <v>42.123990825723233</v>
      </c>
      <c r="AB81">
        <v>1</v>
      </c>
      <c r="AC81" s="79">
        <f>LN(SUM($AB$2:AB81))</f>
        <v>3.8066624897703196</v>
      </c>
      <c r="AD81" s="79">
        <f t="shared" si="10"/>
        <v>287.87501365268338</v>
      </c>
      <c r="AF81" s="79">
        <f>LN(SUM($AE$2:AE81))</f>
        <v>1.0986122886681098</v>
      </c>
      <c r="AG81" s="79">
        <f t="shared" si="11"/>
        <v>9.5732632315681432</v>
      </c>
      <c r="AI81" s="79">
        <f>LN(SUM($AH$2:AH81))</f>
        <v>0.69314718055994529</v>
      </c>
      <c r="AJ81" s="79" t="e">
        <f t="shared" si="12"/>
        <v>#DIV/0!</v>
      </c>
      <c r="AK81">
        <v>13</v>
      </c>
      <c r="AL81" s="79">
        <f>LN(SUM($AK$2:AK81))</f>
        <v>5.9269260259704106</v>
      </c>
      <c r="AM81" s="79">
        <f t="shared" si="13"/>
        <v>26.986469997836203</v>
      </c>
      <c r="AO81" s="79" t="e">
        <f>LN(SUM($AN$2:AN81))</f>
        <v>#NUM!</v>
      </c>
      <c r="AP81" s="79" t="e">
        <f t="shared" si="14"/>
        <v>#NUM!</v>
      </c>
      <c r="AR81" s="79" t="e">
        <f>LN(SUM($AQ$2:AQ81))</f>
        <v>#NUM!</v>
      </c>
      <c r="AS81" s="79" t="e">
        <f t="shared" si="15"/>
        <v>#NUM!</v>
      </c>
      <c r="AU81" s="79">
        <f>LN(SUM($AT$2:AT81))</f>
        <v>2.8903717578961645</v>
      </c>
      <c r="AV81" s="79">
        <f t="shared" si="16"/>
        <v>56.591613120522531</v>
      </c>
      <c r="AX81" s="79">
        <f>LN(SUM($AW$2:AW81))</f>
        <v>0.69314718055994529</v>
      </c>
      <c r="AY81" s="79" t="e">
        <f t="shared" si="17"/>
        <v>#DIV/0!</v>
      </c>
      <c r="BA81" s="79">
        <f>LN(SUM($AZ$2:AZ81))</f>
        <v>0.69314718055994529</v>
      </c>
      <c r="BB81" s="79" t="e">
        <f t="shared" si="18"/>
        <v>#DIV/0!</v>
      </c>
      <c r="BC81">
        <v>21</v>
      </c>
      <c r="BD81" s="79">
        <f>LN(SUM($BC$2:BC81))</f>
        <v>6.7298240704894754</v>
      </c>
      <c r="BE81" s="79">
        <f t="shared" si="19"/>
        <v>37.988862292795389</v>
      </c>
    </row>
    <row r="82" spans="1:57" x14ac:dyDescent="0.25">
      <c r="A82" s="79">
        <f t="shared" si="20"/>
        <v>1</v>
      </c>
      <c r="B82" s="79">
        <f t="shared" si="21"/>
        <v>144</v>
      </c>
      <c r="C82" s="51">
        <v>44046</v>
      </c>
      <c r="E82" s="79">
        <f>LN(SUM($D$2:D82))</f>
        <v>3.8286413964890951</v>
      </c>
      <c r="F82" s="79">
        <f t="shared" si="2"/>
        <v>147.17232681322821</v>
      </c>
      <c r="H82" s="79">
        <f>LN(SUM($G$2:G82))</f>
        <v>1.9459101490553132</v>
      </c>
      <c r="I82" s="79">
        <f t="shared" si="3"/>
        <v>20.983928492808971</v>
      </c>
      <c r="J82" s="81">
        <v>2</v>
      </c>
      <c r="K82" s="79">
        <f>LN(SUM($J$2:J82))</f>
        <v>3.970291913552122</v>
      </c>
      <c r="L82" s="79">
        <f t="shared" si="4"/>
        <v>25.380865273203082</v>
      </c>
      <c r="N82" s="79">
        <f>LN(SUM($M$2:M82))</f>
        <v>4.7535901911063645</v>
      </c>
      <c r="O82" s="79">
        <f t="shared" si="5"/>
        <v>130.77931022813067</v>
      </c>
      <c r="Q82" s="79">
        <f>LN(SUM($P$2:P82))</f>
        <v>0</v>
      </c>
      <c r="R82" s="79" t="e">
        <f t="shared" si="6"/>
        <v>#NUM!</v>
      </c>
      <c r="T82" s="79" t="e">
        <f>LN(SUM($S$2:S82))</f>
        <v>#NUM!</v>
      </c>
      <c r="U82" s="79" t="e">
        <f t="shared" si="7"/>
        <v>#NUM!</v>
      </c>
      <c r="W82" s="79">
        <f>LN(SUM($V$2:V82))</f>
        <v>0.69314718055994529</v>
      </c>
      <c r="X82" s="79" t="e">
        <f t="shared" si="8"/>
        <v>#DIV/0!</v>
      </c>
      <c r="Y82">
        <v>3</v>
      </c>
      <c r="Z82" s="79">
        <f>LN(SUM($Y$2:Y82))</f>
        <v>5.1357984370502621</v>
      </c>
      <c r="AA82" s="79">
        <f t="shared" si="9"/>
        <v>36.649684042099146</v>
      </c>
      <c r="AC82" s="79">
        <f>LN(SUM($AB$2:AB82))</f>
        <v>3.8066624897703196</v>
      </c>
      <c r="AD82" s="79">
        <f t="shared" si="10"/>
        <v>172.72500819161002</v>
      </c>
      <c r="AF82" s="79">
        <f>LN(SUM($AE$2:AE82))</f>
        <v>1.0986122886681098</v>
      </c>
      <c r="AG82" s="79">
        <f t="shared" si="11"/>
        <v>15.955438719280238</v>
      </c>
      <c r="AH82">
        <v>1</v>
      </c>
      <c r="AI82" s="79">
        <f>LN(SUM($AH$2:AH82))</f>
        <v>1.0986122886681098</v>
      </c>
      <c r="AJ82" s="79">
        <f t="shared" si="12"/>
        <v>15.955438719280238</v>
      </c>
      <c r="AK82">
        <v>21</v>
      </c>
      <c r="AL82" s="79">
        <f>LN(SUM($AK$2:AK82))</f>
        <v>5.9814142112544806</v>
      </c>
      <c r="AM82" s="79">
        <f t="shared" si="13"/>
        <v>23.206814740626818</v>
      </c>
      <c r="AO82" s="79" t="e">
        <f>LN(SUM($AN$2:AN82))</f>
        <v>#NUM!</v>
      </c>
      <c r="AP82" s="79" t="e">
        <f t="shared" si="14"/>
        <v>#NUM!</v>
      </c>
      <c r="AR82" s="79" t="e">
        <f>LN(SUM($AQ$2:AQ82))</f>
        <v>#NUM!</v>
      </c>
      <c r="AS82" s="79" t="e">
        <f t="shared" si="15"/>
        <v>#NUM!</v>
      </c>
      <c r="AU82" s="79">
        <f>LN(SUM($AT$2:AT82))</f>
        <v>2.8903717578961645</v>
      </c>
      <c r="AV82" s="79">
        <f t="shared" si="16"/>
        <v>56.591613120522531</v>
      </c>
      <c r="AX82" s="79">
        <f>LN(SUM($AW$2:AW82))</f>
        <v>0.69314718055994529</v>
      </c>
      <c r="AY82" s="79" t="e">
        <f t="shared" si="17"/>
        <v>#DIV/0!</v>
      </c>
      <c r="BA82" s="79">
        <f>LN(SUM($AZ$2:AZ82))</f>
        <v>0.69314718055994529</v>
      </c>
      <c r="BB82" s="79" t="e">
        <f t="shared" si="18"/>
        <v>#DIV/0!</v>
      </c>
      <c r="BC82">
        <v>27</v>
      </c>
      <c r="BD82" s="79">
        <f>LN(SUM($BC$2:BC82))</f>
        <v>6.7615727688040552</v>
      </c>
      <c r="BE82" s="79">
        <f t="shared" si="19"/>
        <v>33.074929964375158</v>
      </c>
    </row>
    <row r="83" spans="1:57" x14ac:dyDescent="0.25">
      <c r="A83" s="79">
        <f t="shared" si="20"/>
        <v>1</v>
      </c>
      <c r="B83" s="79">
        <f t="shared" si="21"/>
        <v>145</v>
      </c>
      <c r="C83" s="51">
        <v>44047</v>
      </c>
      <c r="D83" s="81">
        <v>1</v>
      </c>
      <c r="E83" s="79">
        <f>LN(SUM($D$2:D83))</f>
        <v>3.8501476017100584</v>
      </c>
      <c r="F83" s="79">
        <f t="shared" si="2"/>
        <v>98.823350869626893</v>
      </c>
      <c r="H83" s="79">
        <f>LN(SUM($G$2:G83))</f>
        <v>1.9459101490553132</v>
      </c>
      <c r="I83" s="79">
        <f t="shared" si="3"/>
        <v>20.983928492808971</v>
      </c>
      <c r="K83" s="79">
        <f>LN(SUM($J$2:J83))</f>
        <v>3.970291913552122</v>
      </c>
      <c r="L83" s="79">
        <f t="shared" si="4"/>
        <v>31.207778443760702</v>
      </c>
      <c r="N83" s="79">
        <f>LN(SUM($M$2:M83))</f>
        <v>4.7535901911063645</v>
      </c>
      <c r="O83" s="79">
        <f t="shared" si="5"/>
        <v>148.40016065268654</v>
      </c>
      <c r="Q83" s="79">
        <f>LN(SUM($P$2:P83))</f>
        <v>0</v>
      </c>
      <c r="R83" s="79" t="e">
        <f t="shared" si="6"/>
        <v>#NUM!</v>
      </c>
      <c r="T83" s="79" t="e">
        <f>LN(SUM($S$2:S83))</f>
        <v>#NUM!</v>
      </c>
      <c r="U83" s="79" t="e">
        <f t="shared" si="7"/>
        <v>#NUM!</v>
      </c>
      <c r="V83">
        <v>1</v>
      </c>
      <c r="W83" s="79">
        <f>LN(SUM($V$2:V83))</f>
        <v>1.0986122886681098</v>
      </c>
      <c r="X83" s="79">
        <f t="shared" si="8"/>
        <v>15.955438719280238</v>
      </c>
      <c r="Y83">
        <v>2</v>
      </c>
      <c r="Z83" s="79">
        <f>LN(SUM($Y$2:Y83))</f>
        <v>5.1474944768134527</v>
      </c>
      <c r="AA83" s="79">
        <f t="shared" si="9"/>
        <v>37.212560608209955</v>
      </c>
      <c r="AC83" s="79">
        <f>LN(SUM($AB$2:AB83))</f>
        <v>3.8066624897703196</v>
      </c>
      <c r="AD83" s="79">
        <f t="shared" si="10"/>
        <v>143.93750682634169</v>
      </c>
      <c r="AF83" s="79">
        <f>LN(SUM($AE$2:AE83))</f>
        <v>1.0986122886681098</v>
      </c>
      <c r="AG83" s="79" t="e">
        <f t="shared" si="11"/>
        <v>#DIV/0!</v>
      </c>
      <c r="AI83" s="79">
        <f>LN(SUM($AH$2:AH83))</f>
        <v>1.0986122886681098</v>
      </c>
      <c r="AJ83" s="79">
        <f t="shared" si="12"/>
        <v>9.5732632315681432</v>
      </c>
      <c r="AK83">
        <v>16</v>
      </c>
      <c r="AL83" s="79">
        <f>LN(SUM($AK$2:AK83))</f>
        <v>6.0210233493495267</v>
      </c>
      <c r="AM83" s="79">
        <f t="shared" si="13"/>
        <v>20.726903454956254</v>
      </c>
      <c r="AO83" s="79" t="e">
        <f>LN(SUM($AN$2:AN83))</f>
        <v>#NUM!</v>
      </c>
      <c r="AP83" s="79" t="e">
        <f t="shared" si="14"/>
        <v>#NUM!</v>
      </c>
      <c r="AR83" s="79" t="e">
        <f>LN(SUM($AQ$2:AQ83))</f>
        <v>#NUM!</v>
      </c>
      <c r="AS83" s="79" t="e">
        <f t="shared" si="15"/>
        <v>#NUM!</v>
      </c>
      <c r="AU83" s="79">
        <f>LN(SUM($AT$2:AT83))</f>
        <v>2.8903717578961645</v>
      </c>
      <c r="AV83" s="79">
        <f t="shared" si="16"/>
        <v>67.909935744627049</v>
      </c>
      <c r="AX83" s="79">
        <f>LN(SUM($AW$2:AW83))</f>
        <v>0.69314718055994529</v>
      </c>
      <c r="AY83" s="79" t="e">
        <f t="shared" si="17"/>
        <v>#DIV/0!</v>
      </c>
      <c r="BA83" s="79">
        <f>LN(SUM($AZ$2:AZ83))</f>
        <v>0.69314718055994529</v>
      </c>
      <c r="BB83" s="79" t="e">
        <f t="shared" si="18"/>
        <v>#DIV/0!</v>
      </c>
      <c r="BC83">
        <v>20</v>
      </c>
      <c r="BD83" s="79">
        <f>LN(SUM($BC$2:BC83))</f>
        <v>6.7844570626376433</v>
      </c>
      <c r="BE83" s="79">
        <f t="shared" si="19"/>
        <v>30.890291084846449</v>
      </c>
    </row>
    <row r="84" spans="1:57" x14ac:dyDescent="0.25">
      <c r="A84" s="79">
        <f t="shared" si="20"/>
        <v>1</v>
      </c>
      <c r="B84" s="79">
        <f t="shared" si="21"/>
        <v>146</v>
      </c>
      <c r="C84" s="51">
        <v>44048</v>
      </c>
      <c r="D84" s="81">
        <v>1</v>
      </c>
      <c r="E84" s="79">
        <f>LN(SUM($D$2:D84))</f>
        <v>3.8712010109078911</v>
      </c>
      <c r="F84" s="79">
        <f t="shared" si="2"/>
        <v>69.170007657827412</v>
      </c>
      <c r="G84" s="81">
        <v>1</v>
      </c>
      <c r="H84" s="79">
        <f>LN(SUM($G$2:G84))</f>
        <v>2.0794415416798357</v>
      </c>
      <c r="I84" s="79">
        <f t="shared" si="3"/>
        <v>16.569053828772393</v>
      </c>
      <c r="J84" s="81">
        <v>3</v>
      </c>
      <c r="K84" s="79">
        <f>LN(SUM($J$2:J84))</f>
        <v>4.0253516907351496</v>
      </c>
      <c r="L84" s="79">
        <f t="shared" si="4"/>
        <v>30.515480625687935</v>
      </c>
      <c r="M84">
        <v>1</v>
      </c>
      <c r="N84" s="79">
        <f>LN(SUM($M$2:M84))</f>
        <v>4.7621739347977563</v>
      </c>
      <c r="O84" s="79">
        <f t="shared" si="5"/>
        <v>172.19528515238534</v>
      </c>
      <c r="Q84" s="79">
        <f>LN(SUM($P$2:P84))</f>
        <v>0</v>
      </c>
      <c r="R84" s="79" t="e">
        <f t="shared" si="6"/>
        <v>#NUM!</v>
      </c>
      <c r="T84" s="79" t="e">
        <f>LN(SUM($S$2:S84))</f>
        <v>#NUM!</v>
      </c>
      <c r="U84" s="79" t="e">
        <f t="shared" si="7"/>
        <v>#NUM!</v>
      </c>
      <c r="W84" s="79">
        <f>LN(SUM($V$2:V84))</f>
        <v>1.0986122886681098</v>
      </c>
      <c r="X84" s="79">
        <f t="shared" si="8"/>
        <v>9.5732632315681432</v>
      </c>
      <c r="Y84">
        <v>2</v>
      </c>
      <c r="Z84" s="79">
        <f>LN(SUM($Y$2:Y84))</f>
        <v>5.1590552992145291</v>
      </c>
      <c r="AA84" s="79">
        <f t="shared" si="9"/>
        <v>43.049218711082538</v>
      </c>
      <c r="AC84" s="79">
        <f>LN(SUM($AB$2:AB84))</f>
        <v>3.8066624897703196</v>
      </c>
      <c r="AD84" s="79">
        <f t="shared" si="10"/>
        <v>143.93750682634169</v>
      </c>
      <c r="AF84" s="79">
        <f>LN(SUM($AE$2:AE84))</f>
        <v>1.0986122886681098</v>
      </c>
      <c r="AG84" s="79" t="e">
        <f t="shared" si="11"/>
        <v>#DIV/0!</v>
      </c>
      <c r="AI84" s="79">
        <f>LN(SUM($AH$2:AH84))</f>
        <v>1.0986122886681098</v>
      </c>
      <c r="AJ84" s="79">
        <f t="shared" si="12"/>
        <v>7.9777193596401208</v>
      </c>
      <c r="AK84">
        <v>12</v>
      </c>
      <c r="AL84" s="79">
        <f>LN(SUM($AK$2:AK84))</f>
        <v>6.0497334552319577</v>
      </c>
      <c r="AM84" s="79">
        <f t="shared" si="13"/>
        <v>19.406052174196059</v>
      </c>
      <c r="AO84" s="79" t="e">
        <f>LN(SUM($AN$2:AN84))</f>
        <v>#NUM!</v>
      </c>
      <c r="AP84" s="79" t="e">
        <f t="shared" si="14"/>
        <v>#NUM!</v>
      </c>
      <c r="AR84" s="79" t="e">
        <f>LN(SUM($AQ$2:AQ84))</f>
        <v>#NUM!</v>
      </c>
      <c r="AS84" s="79" t="e">
        <f t="shared" si="15"/>
        <v>#NUM!</v>
      </c>
      <c r="AU84" s="79">
        <f>LN(SUM($AT$2:AT84))</f>
        <v>2.8903717578961645</v>
      </c>
      <c r="AV84" s="79">
        <f t="shared" si="16"/>
        <v>113.18322624104506</v>
      </c>
      <c r="AX84" s="79">
        <f>LN(SUM($AW$2:AW84))</f>
        <v>0.69314718055994529</v>
      </c>
      <c r="AY84" s="79" t="e">
        <f t="shared" si="17"/>
        <v>#DIV/0!</v>
      </c>
      <c r="BA84" s="79">
        <f>LN(SUM($AZ$2:AZ84))</f>
        <v>0.69314718055994529</v>
      </c>
      <c r="BB84" s="79" t="e">
        <f t="shared" si="18"/>
        <v>#DIV/0!</v>
      </c>
      <c r="BC84">
        <v>20</v>
      </c>
      <c r="BD84" s="79">
        <f>LN(SUM($BC$2:BC84))</f>
        <v>6.8068293603921761</v>
      </c>
      <c r="BE84" s="79">
        <f t="shared" si="19"/>
        <v>29.80570593335143</v>
      </c>
    </row>
    <row r="85" spans="1:57" x14ac:dyDescent="0.25">
      <c r="A85" s="79">
        <f t="shared" si="20"/>
        <v>1</v>
      </c>
      <c r="B85" s="79">
        <f t="shared" si="21"/>
        <v>147</v>
      </c>
      <c r="C85" s="51">
        <v>44049</v>
      </c>
      <c r="E85" s="79">
        <f>LN(SUM($D$2:D85))</f>
        <v>3.8712010109078911</v>
      </c>
      <c r="F85" s="79">
        <f t="shared" si="2"/>
        <v>64.641808477656767</v>
      </c>
      <c r="G85" s="81">
        <v>3</v>
      </c>
      <c r="H85" s="79">
        <f>LN(SUM($G$2:G85))</f>
        <v>2.3978952727983707</v>
      </c>
      <c r="I85" s="79">
        <f t="shared" si="3"/>
        <v>9.3063526360991418</v>
      </c>
      <c r="J85" s="81">
        <v>1</v>
      </c>
      <c r="K85" s="79">
        <f>LN(SUM($J$2:J85))</f>
        <v>4.0430512678345503</v>
      </c>
      <c r="L85" s="79">
        <f t="shared" si="4"/>
        <v>25.563170835937811</v>
      </c>
      <c r="N85" s="79">
        <f>LN(SUM($M$2:M85))</f>
        <v>4.7621739347977563</v>
      </c>
      <c r="O85" s="79">
        <f t="shared" si="5"/>
        <v>204.09418003054884</v>
      </c>
      <c r="Q85" s="79">
        <f>LN(SUM($P$2:P85))</f>
        <v>0</v>
      </c>
      <c r="R85" s="79" t="e">
        <f t="shared" si="6"/>
        <v>#NUM!</v>
      </c>
      <c r="T85" s="79" t="e">
        <f>LN(SUM($S$2:S85))</f>
        <v>#NUM!</v>
      </c>
      <c r="U85" s="79" t="e">
        <f t="shared" si="7"/>
        <v>#NUM!</v>
      </c>
      <c r="W85" s="79">
        <f>LN(SUM($V$2:V85))</f>
        <v>1.0986122886681098</v>
      </c>
      <c r="X85" s="79">
        <f t="shared" si="8"/>
        <v>7.9777193596401208</v>
      </c>
      <c r="Y85">
        <v>8</v>
      </c>
      <c r="Z85" s="79">
        <f>LN(SUM($Y$2:Y85))</f>
        <v>5.2040066870767951</v>
      </c>
      <c r="AA85" s="79">
        <f t="shared" si="9"/>
        <v>35.925958602569985</v>
      </c>
      <c r="AC85" s="79">
        <f>LN(SUM($AB$2:AB85))</f>
        <v>3.8066624897703196</v>
      </c>
      <c r="AD85" s="79">
        <f t="shared" si="10"/>
        <v>172.72500819161002</v>
      </c>
      <c r="AF85" s="79">
        <f>LN(SUM($AE$2:AE85))</f>
        <v>1.0986122886681098</v>
      </c>
      <c r="AG85" s="79" t="e">
        <f t="shared" si="11"/>
        <v>#DIV/0!</v>
      </c>
      <c r="AH85">
        <v>3</v>
      </c>
      <c r="AI85" s="79">
        <f>LN(SUM($AH$2:AH85))</f>
        <v>1.791759469228055</v>
      </c>
      <c r="AJ85" s="79">
        <f t="shared" si="12"/>
        <v>4.3012239257714553</v>
      </c>
      <c r="AK85">
        <v>49</v>
      </c>
      <c r="AL85" s="79">
        <f>LN(SUM($AK$2:AK85))</f>
        <v>6.1590953884919326</v>
      </c>
      <c r="AM85" s="79">
        <f t="shared" si="13"/>
        <v>15.066571022854102</v>
      </c>
      <c r="AO85" s="79" t="e">
        <f>LN(SUM($AN$2:AN85))</f>
        <v>#NUM!</v>
      </c>
      <c r="AP85" s="79" t="e">
        <f t="shared" si="14"/>
        <v>#NUM!</v>
      </c>
      <c r="AR85" s="79" t="e">
        <f>LN(SUM($AQ$2:AQ85))</f>
        <v>#NUM!</v>
      </c>
      <c r="AS85" s="79" t="e">
        <f t="shared" si="15"/>
        <v>#NUM!</v>
      </c>
      <c r="AU85" s="79">
        <f>LN(SUM($AT$2:AT85))</f>
        <v>2.8903717578961645</v>
      </c>
      <c r="AV85" s="79" t="e">
        <f t="shared" si="16"/>
        <v>#DIV/0!</v>
      </c>
      <c r="AX85" s="79">
        <f>LN(SUM($AW$2:AW85))</f>
        <v>0.69314718055994529</v>
      </c>
      <c r="AY85" s="79" t="e">
        <f t="shared" si="17"/>
        <v>#DIV/0!</v>
      </c>
      <c r="BA85" s="79">
        <f>LN(SUM($AZ$2:AZ85))</f>
        <v>0.69314718055994529</v>
      </c>
      <c r="BB85" s="79" t="e">
        <f t="shared" si="18"/>
        <v>#DIV/0!</v>
      </c>
      <c r="BC85">
        <v>64</v>
      </c>
      <c r="BD85" s="79">
        <f>LN(SUM($BC$2:BC85))</f>
        <v>6.8752320872765766</v>
      </c>
      <c r="BE85" s="79">
        <f t="shared" si="19"/>
        <v>23.45175684267689</v>
      </c>
    </row>
    <row r="86" spans="1:57" x14ac:dyDescent="0.25">
      <c r="A86" s="79">
        <f t="shared" si="20"/>
        <v>1</v>
      </c>
      <c r="B86" s="79">
        <f t="shared" si="21"/>
        <v>148</v>
      </c>
      <c r="C86" s="51">
        <v>44050</v>
      </c>
      <c r="E86" s="79">
        <f>LN(SUM($D$2:D86))</f>
        <v>3.8712010109078911</v>
      </c>
      <c r="F86" s="79">
        <f t="shared" si="2"/>
        <v>76.003668895658691</v>
      </c>
      <c r="G86" s="81">
        <v>1</v>
      </c>
      <c r="H86" s="79">
        <f>LN(SUM($G$2:G86))</f>
        <v>2.4849066497880004</v>
      </c>
      <c r="I86" s="79">
        <f t="shared" si="3"/>
        <v>7.3114280723493321</v>
      </c>
      <c r="J86" s="81">
        <v>2</v>
      </c>
      <c r="K86" s="79">
        <f>LN(SUM($J$2:J86))</f>
        <v>4.0775374439057197</v>
      </c>
      <c r="L86" s="79">
        <f t="shared" si="4"/>
        <v>23.252657702221324</v>
      </c>
      <c r="M86">
        <v>1</v>
      </c>
      <c r="N86" s="79">
        <f>LN(SUM($M$2:M86))</f>
        <v>4.7706846244656651</v>
      </c>
      <c r="O86" s="79">
        <f t="shared" si="5"/>
        <v>251.94053582755041</v>
      </c>
      <c r="Q86" s="79">
        <f>LN(SUM($P$2:P86))</f>
        <v>0</v>
      </c>
      <c r="R86" s="79" t="e">
        <f t="shared" si="6"/>
        <v>#DIV/0!</v>
      </c>
      <c r="T86" s="79" t="e">
        <f>LN(SUM($S$2:S86))</f>
        <v>#NUM!</v>
      </c>
      <c r="U86" s="79" t="e">
        <f t="shared" si="7"/>
        <v>#NUM!</v>
      </c>
      <c r="W86" s="79">
        <f>LN(SUM($V$2:V86))</f>
        <v>1.0986122886681098</v>
      </c>
      <c r="X86" s="79">
        <f t="shared" si="8"/>
        <v>7.9777193596401208</v>
      </c>
      <c r="Y86">
        <v>5</v>
      </c>
      <c r="Z86" s="79">
        <f>LN(SUM($Y$2:Y86))</f>
        <v>5.2311086168545868</v>
      </c>
      <c r="AA86" s="79">
        <f t="shared" si="9"/>
        <v>31.012332484585624</v>
      </c>
      <c r="AC86" s="79">
        <f>LN(SUM($AB$2:AB86))</f>
        <v>3.8066624897703196</v>
      </c>
      <c r="AD86" s="79">
        <f t="shared" si="10"/>
        <v>287.87501365268338</v>
      </c>
      <c r="AF86" s="79">
        <f>LN(SUM($AE$2:AE86))</f>
        <v>1.0986122886681098</v>
      </c>
      <c r="AG86" s="79" t="e">
        <f t="shared" si="11"/>
        <v>#DIV/0!</v>
      </c>
      <c r="AI86" s="79">
        <f>LN(SUM($AH$2:AH86))</f>
        <v>1.791759469228055</v>
      </c>
      <c r="AJ86" s="79">
        <f t="shared" si="12"/>
        <v>3.5332066200001617</v>
      </c>
      <c r="AK86">
        <v>54</v>
      </c>
      <c r="AL86" s="79">
        <f>LN(SUM($AK$2:AK86))</f>
        <v>6.2672005485413624</v>
      </c>
      <c r="AM86" s="79">
        <f t="shared" si="13"/>
        <v>11.696381303592203</v>
      </c>
      <c r="AO86" s="79" t="e">
        <f>LN(SUM($AN$2:AN86))</f>
        <v>#NUM!</v>
      </c>
      <c r="AP86" s="79" t="e">
        <f t="shared" si="14"/>
        <v>#NUM!</v>
      </c>
      <c r="AR86" s="79" t="e">
        <f>LN(SUM($AQ$2:AQ86))</f>
        <v>#NUM!</v>
      </c>
      <c r="AS86" s="79" t="e">
        <f t="shared" si="15"/>
        <v>#NUM!</v>
      </c>
      <c r="AU86" s="79">
        <f>LN(SUM($AT$2:AT86))</f>
        <v>2.8903717578961645</v>
      </c>
      <c r="AV86" s="79" t="e">
        <f t="shared" si="16"/>
        <v>#DIV/0!</v>
      </c>
      <c r="AX86" s="79">
        <f>LN(SUM($AW$2:AW86))</f>
        <v>0.69314718055994529</v>
      </c>
      <c r="AY86" s="79" t="e">
        <f t="shared" si="17"/>
        <v>#DIV/0!</v>
      </c>
      <c r="BA86" s="79">
        <f>LN(SUM($AZ$2:AZ86))</f>
        <v>0.69314718055994529</v>
      </c>
      <c r="BB86" s="79" t="e">
        <f t="shared" si="18"/>
        <v>#DIV/0!</v>
      </c>
      <c r="BC86">
        <v>63</v>
      </c>
      <c r="BD86" s="79">
        <f>LN(SUM($BC$2:BC86))</f>
        <v>6.9382844840169602</v>
      </c>
      <c r="BE86" s="79">
        <f t="shared" si="19"/>
        <v>18.703323486302658</v>
      </c>
    </row>
    <row r="87" spans="1:57" x14ac:dyDescent="0.25">
      <c r="A87" s="79">
        <f t="shared" si="20"/>
        <v>1</v>
      </c>
      <c r="B87" s="79">
        <f t="shared" si="21"/>
        <v>149</v>
      </c>
      <c r="C87" s="51">
        <v>44051</v>
      </c>
      <c r="E87" s="79">
        <f>LN(SUM($D$2:D87))</f>
        <v>3.8712010109078911</v>
      </c>
      <c r="F87" s="79">
        <f t="shared" si="2"/>
        <v>82.993363772880784</v>
      </c>
      <c r="H87" s="79">
        <f>LN(SUM($G$2:G87))</f>
        <v>2.4849066497880004</v>
      </c>
      <c r="I87" s="79">
        <f t="shared" si="3"/>
        <v>6.1672452193838616</v>
      </c>
      <c r="J87" s="81">
        <v>1</v>
      </c>
      <c r="K87" s="79">
        <f>LN(SUM($J$2:J87))</f>
        <v>4.0943445622221004</v>
      </c>
      <c r="L87" s="79">
        <f t="shared" si="4"/>
        <v>25.048968270344179</v>
      </c>
      <c r="N87" s="79">
        <f>LN(SUM($M$2:M87))</f>
        <v>4.7706846244656651</v>
      </c>
      <c r="O87" s="79">
        <f t="shared" si="5"/>
        <v>206.34663951476313</v>
      </c>
      <c r="P87">
        <v>1</v>
      </c>
      <c r="Q87" s="79">
        <f>LN(SUM($P$2:P87))</f>
        <v>0.69314718055994529</v>
      </c>
      <c r="R87" s="79">
        <f t="shared" si="6"/>
        <v>9.3333333333333339</v>
      </c>
      <c r="T87" s="79" t="e">
        <f>LN(SUM($S$2:S87))</f>
        <v>#NUM!</v>
      </c>
      <c r="U87" s="79" t="e">
        <f t="shared" si="7"/>
        <v>#NUM!</v>
      </c>
      <c r="W87" s="79">
        <f>LN(SUM($V$2:V87))</f>
        <v>1.0986122886681098</v>
      </c>
      <c r="X87" s="79">
        <f t="shared" si="8"/>
        <v>9.5732632315681432</v>
      </c>
      <c r="Y87">
        <v>4</v>
      </c>
      <c r="Z87" s="79">
        <f>LN(SUM($Y$2:Y87))</f>
        <v>5.2522734280466299</v>
      </c>
      <c r="AA87" s="79">
        <f t="shared" si="9"/>
        <v>29.859960846242295</v>
      </c>
      <c r="AC87" s="79">
        <f>LN(SUM($AB$2:AB87))</f>
        <v>3.8066624897703196</v>
      </c>
      <c r="AD87" s="79" t="e">
        <f t="shared" si="10"/>
        <v>#DIV/0!</v>
      </c>
      <c r="AF87" s="79">
        <f>LN(SUM($AE$2:AE87))</f>
        <v>1.0986122886681098</v>
      </c>
      <c r="AG87" s="79" t="e">
        <f t="shared" si="11"/>
        <v>#DIV/0!</v>
      </c>
      <c r="AI87" s="79">
        <f>LN(SUM($AH$2:AH87))</f>
        <v>1.791759469228055</v>
      </c>
      <c r="AJ87" s="79">
        <f t="shared" si="12"/>
        <v>3.6106262008557217</v>
      </c>
      <c r="AK87">
        <v>30</v>
      </c>
      <c r="AL87" s="79">
        <f>LN(SUM($AK$2:AK87))</f>
        <v>6.3225652399272843</v>
      </c>
      <c r="AM87" s="79">
        <f t="shared" si="13"/>
        <v>10.23331555564576</v>
      </c>
      <c r="AO87" s="79" t="e">
        <f>LN(SUM($AN$2:AN87))</f>
        <v>#NUM!</v>
      </c>
      <c r="AP87" s="79" t="e">
        <f t="shared" si="14"/>
        <v>#NUM!</v>
      </c>
      <c r="AR87" s="79" t="e">
        <f>LN(SUM($AQ$2:AQ87))</f>
        <v>#NUM!</v>
      </c>
      <c r="AS87" s="79" t="e">
        <f t="shared" si="15"/>
        <v>#NUM!</v>
      </c>
      <c r="AU87" s="79">
        <f>LN(SUM($AT$2:AT87))</f>
        <v>2.8903717578961645</v>
      </c>
      <c r="AV87" s="79" t="e">
        <f t="shared" si="16"/>
        <v>#DIV/0!</v>
      </c>
      <c r="AX87" s="79">
        <f>LN(SUM($AW$2:AW87))</f>
        <v>0.69314718055994529</v>
      </c>
      <c r="AY87" s="79" t="e">
        <f t="shared" si="17"/>
        <v>#DIV/0!</v>
      </c>
      <c r="BA87" s="79">
        <f>LN(SUM($AZ$2:AZ87))</f>
        <v>0.69314718055994529</v>
      </c>
      <c r="BB87" s="79" t="e">
        <f t="shared" si="18"/>
        <v>#DIV/0!</v>
      </c>
      <c r="BC87">
        <v>36</v>
      </c>
      <c r="BD87" s="79">
        <f>LN(SUM($BC$2:BC87))</f>
        <v>6.9726062513017535</v>
      </c>
      <c r="BE87" s="79">
        <f t="shared" si="19"/>
        <v>16.552133263143578</v>
      </c>
    </row>
    <row r="88" spans="1:57" x14ac:dyDescent="0.25">
      <c r="A88" s="79">
        <f t="shared" si="20"/>
        <v>1</v>
      </c>
      <c r="B88" s="79">
        <f t="shared" si="21"/>
        <v>150</v>
      </c>
      <c r="C88" s="51">
        <v>44052</v>
      </c>
      <c r="E88" s="79">
        <f>LN(SUM($D$2:D88))</f>
        <v>3.8712010109078911</v>
      </c>
      <c r="F88" s="79">
        <f t="shared" si="2"/>
        <v>114.30954102268102</v>
      </c>
      <c r="H88" s="79">
        <f>LN(SUM($G$2:G88))</f>
        <v>2.4849066497880004</v>
      </c>
      <c r="I88" s="79">
        <f t="shared" si="3"/>
        <v>6.2597803562268997</v>
      </c>
      <c r="J88" s="81">
        <v>2</v>
      </c>
      <c r="K88" s="79">
        <f>LN(SUM($J$2:J88))</f>
        <v>4.1271343850450917</v>
      </c>
      <c r="L88" s="79">
        <f t="shared" si="4"/>
        <v>25.178588652445494</v>
      </c>
      <c r="M88">
        <v>1</v>
      </c>
      <c r="N88" s="79">
        <f>LN(SUM($M$2:M88))</f>
        <v>4.7791234931115296</v>
      </c>
      <c r="O88" s="79">
        <f t="shared" si="5"/>
        <v>162.68406131017252</v>
      </c>
      <c r="Q88" s="79">
        <f>LN(SUM($P$2:P88))</f>
        <v>0.69314718055994529</v>
      </c>
      <c r="R88" s="79">
        <f t="shared" si="6"/>
        <v>5.6000000000000005</v>
      </c>
      <c r="T88" s="79" t="e">
        <f>LN(SUM($S$2:S88))</f>
        <v>#NUM!</v>
      </c>
      <c r="U88" s="79" t="e">
        <f t="shared" si="7"/>
        <v>#NUM!</v>
      </c>
      <c r="V88">
        <v>2</v>
      </c>
      <c r="W88" s="79">
        <f>LN(SUM($V$2:V88))</f>
        <v>1.6094379124341003</v>
      </c>
      <c r="X88" s="79">
        <f t="shared" si="8"/>
        <v>7.0603941087496143</v>
      </c>
      <c r="Y88">
        <v>2</v>
      </c>
      <c r="Z88" s="79">
        <f>LN(SUM($Y$2:Y88))</f>
        <v>5.2626901889048856</v>
      </c>
      <c r="AA88" s="79">
        <f t="shared" si="9"/>
        <v>29.304722002719476</v>
      </c>
      <c r="AC88" s="79">
        <f>LN(SUM($AB$2:AB88))</f>
        <v>3.8066624897703196</v>
      </c>
      <c r="AD88" s="79" t="e">
        <f t="shared" si="10"/>
        <v>#DIV/0!</v>
      </c>
      <c r="AF88" s="79">
        <f>LN(SUM($AE$2:AE88))</f>
        <v>1.0986122886681098</v>
      </c>
      <c r="AG88" s="79" t="e">
        <f t="shared" si="11"/>
        <v>#DIV/0!</v>
      </c>
      <c r="AH88">
        <v>2</v>
      </c>
      <c r="AI88" s="79">
        <f>LN(SUM($AH$2:AH88))</f>
        <v>2.0794415416798357</v>
      </c>
      <c r="AJ88" s="79">
        <f t="shared" si="12"/>
        <v>3.8646742902006159</v>
      </c>
      <c r="AK88">
        <v>36</v>
      </c>
      <c r="AL88" s="79">
        <f>LN(SUM($AK$2:AK88))</f>
        <v>6.3851943989977258</v>
      </c>
      <c r="AM88" s="79">
        <f t="shared" si="13"/>
        <v>9.5517509920207857</v>
      </c>
      <c r="AN88">
        <v>1</v>
      </c>
      <c r="AO88" s="79">
        <f>LN(SUM($AN$2:AN88))</f>
        <v>0</v>
      </c>
      <c r="AP88" s="79" t="e">
        <f t="shared" si="14"/>
        <v>#NUM!</v>
      </c>
      <c r="AR88" s="79" t="e">
        <f>LN(SUM($AQ$2:AQ88))</f>
        <v>#NUM!</v>
      </c>
      <c r="AS88" s="79" t="e">
        <f t="shared" si="15"/>
        <v>#NUM!</v>
      </c>
      <c r="AT88">
        <v>1</v>
      </c>
      <c r="AU88" s="79">
        <f>LN(SUM($AT$2:AT88))</f>
        <v>2.9444389791664403</v>
      </c>
      <c r="AV88" s="79">
        <f t="shared" si="16"/>
        <v>119.65426617518422</v>
      </c>
      <c r="AW88">
        <v>1</v>
      </c>
      <c r="AX88" s="79">
        <f>LN(SUM($AW$2:AW88))</f>
        <v>1.0986122886681098</v>
      </c>
      <c r="AY88" s="79">
        <f t="shared" si="17"/>
        <v>15.955438719280238</v>
      </c>
      <c r="BA88" s="79">
        <f>LN(SUM($AZ$2:AZ88))</f>
        <v>0.69314718055994529</v>
      </c>
      <c r="BB88" s="79" t="e">
        <f t="shared" si="18"/>
        <v>#DIV/0!</v>
      </c>
      <c r="BC88">
        <v>48</v>
      </c>
      <c r="BD88" s="79">
        <f>LN(SUM($BC$2:BC88))</f>
        <v>7.0166096838942194</v>
      </c>
      <c r="BE88" s="79">
        <f t="shared" si="19"/>
        <v>15.247596994935686</v>
      </c>
    </row>
    <row r="89" spans="1:57" x14ac:dyDescent="0.25">
      <c r="A89" s="79">
        <f t="shared" si="20"/>
        <v>1</v>
      </c>
      <c r="B89" s="79">
        <f t="shared" si="21"/>
        <v>151</v>
      </c>
      <c r="C89" s="51">
        <v>44053</v>
      </c>
      <c r="E89" s="79">
        <f>LN(SUM($D$2:D89))</f>
        <v>3.8712010109078911</v>
      </c>
      <c r="F89" s="79">
        <f t="shared" si="2"/>
        <v>307.28389993446416</v>
      </c>
      <c r="H89" s="79">
        <f>LN(SUM($G$2:G89))</f>
        <v>2.4849066497880004</v>
      </c>
      <c r="I89" s="79">
        <f t="shared" si="3"/>
        <v>7.7171581723039528</v>
      </c>
      <c r="K89" s="79">
        <f>LN(SUM($J$2:J89))</f>
        <v>4.1271343850450917</v>
      </c>
      <c r="L89" s="79">
        <f t="shared" si="4"/>
        <v>26.755573511724027</v>
      </c>
      <c r="M89">
        <v>2</v>
      </c>
      <c r="N89" s="79">
        <f>LN(SUM($M$2:M89))</f>
        <v>4.7957905455967413</v>
      </c>
      <c r="O89" s="79">
        <f t="shared" si="5"/>
        <v>114.83356711010501</v>
      </c>
      <c r="Q89" s="79">
        <f>LN(SUM($P$2:P89))</f>
        <v>0.69314718055994529</v>
      </c>
      <c r="R89" s="79">
        <f t="shared" si="6"/>
        <v>4.666666666666667</v>
      </c>
      <c r="T89" s="79" t="e">
        <f>LN(SUM($S$2:S89))</f>
        <v>#NUM!</v>
      </c>
      <c r="U89" s="79" t="e">
        <f t="shared" si="7"/>
        <v>#NUM!</v>
      </c>
      <c r="W89" s="79">
        <f>LN(SUM($V$2:V89))</f>
        <v>1.6094379124341003</v>
      </c>
      <c r="X89" s="79">
        <f t="shared" si="8"/>
        <v>7.5987265135976569</v>
      </c>
      <c r="Y89">
        <v>14</v>
      </c>
      <c r="Z89" s="79">
        <f>LN(SUM($Y$2:Y89))</f>
        <v>5.3327187932653688</v>
      </c>
      <c r="AA89" s="79">
        <f t="shared" si="9"/>
        <v>23.924919247682492</v>
      </c>
      <c r="AC89" s="79">
        <f>LN(SUM($AB$2:AB89))</f>
        <v>3.8066624897703196</v>
      </c>
      <c r="AD89" s="79" t="e">
        <f t="shared" si="10"/>
        <v>#DIV/0!</v>
      </c>
      <c r="AF89" s="79">
        <f>LN(SUM($AE$2:AE89))</f>
        <v>1.0986122886681098</v>
      </c>
      <c r="AG89" s="79" t="e">
        <f t="shared" si="11"/>
        <v>#DIV/0!</v>
      </c>
      <c r="AI89" s="79">
        <f>LN(SUM($AH$2:AH89))</f>
        <v>2.0794415416798357</v>
      </c>
      <c r="AJ89" s="79">
        <f t="shared" si="12"/>
        <v>3.9574922946239739</v>
      </c>
      <c r="AK89">
        <v>51</v>
      </c>
      <c r="AL89" s="79">
        <f>LN(SUM($AK$2:AK89))</f>
        <v>6.4676987261043539</v>
      </c>
      <c r="AM89" s="79">
        <f t="shared" si="13"/>
        <v>8.925662969528025</v>
      </c>
      <c r="AO89" s="79">
        <f>LN(SUM($AN$2:AN89))</f>
        <v>0</v>
      </c>
      <c r="AP89" s="79" t="e">
        <f t="shared" si="14"/>
        <v>#NUM!</v>
      </c>
      <c r="AR89" s="79" t="e">
        <f>LN(SUM($AQ$2:AQ89))</f>
        <v>#NUM!</v>
      </c>
      <c r="AS89" s="79" t="e">
        <f t="shared" si="15"/>
        <v>#NUM!</v>
      </c>
      <c r="AU89" s="79">
        <f>LN(SUM($AT$2:AT89))</f>
        <v>2.9444389791664403</v>
      </c>
      <c r="AV89" s="79">
        <f t="shared" si="16"/>
        <v>71.792559705110534</v>
      </c>
      <c r="AX89" s="79">
        <f>LN(SUM($AW$2:AW89))</f>
        <v>1.0986122886681098</v>
      </c>
      <c r="AY89" s="79">
        <f t="shared" si="17"/>
        <v>9.5732632315681432</v>
      </c>
      <c r="BA89" s="79">
        <f>LN(SUM($AZ$2:AZ89))</f>
        <v>0.69314718055994529</v>
      </c>
      <c r="BB89" s="79" t="e">
        <f t="shared" si="18"/>
        <v>#DIV/0!</v>
      </c>
      <c r="BC89">
        <v>67</v>
      </c>
      <c r="BD89" s="79">
        <f>LN(SUM($BC$2:BC89))</f>
        <v>7.0749631979660439</v>
      </c>
      <c r="BE89" s="79">
        <f t="shared" si="19"/>
        <v>13.978231904284803</v>
      </c>
    </row>
    <row r="90" spans="1:57" x14ac:dyDescent="0.25">
      <c r="A90" s="79">
        <f t="shared" si="20"/>
        <v>1</v>
      </c>
      <c r="B90" s="79">
        <f t="shared" si="21"/>
        <v>152</v>
      </c>
      <c r="C90" s="51">
        <v>44054</v>
      </c>
      <c r="E90" s="79">
        <f>LN(SUM($D$2:D90))</f>
        <v>3.8712010109078911</v>
      </c>
      <c r="F90" s="79" t="e">
        <f t="shared" si="2"/>
        <v>#DIV/0!</v>
      </c>
      <c r="G90" s="81">
        <v>1</v>
      </c>
      <c r="H90" s="79">
        <f>LN(SUM($G$2:G90))</f>
        <v>2.5649493574615367</v>
      </c>
      <c r="I90" s="79">
        <f t="shared" si="3"/>
        <v>11.902834179071284</v>
      </c>
      <c r="K90" s="79">
        <f>LN(SUM($J$2:J90))</f>
        <v>4.1271343850450917</v>
      </c>
      <c r="L90" s="79">
        <f t="shared" si="4"/>
        <v>37.101325465047438</v>
      </c>
      <c r="N90" s="79">
        <f>LN(SUM($M$2:M90))</f>
        <v>4.7957905455967413</v>
      </c>
      <c r="O90" s="79">
        <f t="shared" si="5"/>
        <v>109.94736951269614</v>
      </c>
      <c r="Q90" s="79">
        <f>LN(SUM($P$2:P90))</f>
        <v>0.69314718055994529</v>
      </c>
      <c r="R90" s="79">
        <f t="shared" si="6"/>
        <v>4.666666666666667</v>
      </c>
      <c r="T90" s="79" t="e">
        <f>LN(SUM($S$2:S90))</f>
        <v>#NUM!</v>
      </c>
      <c r="U90" s="79" t="e">
        <f t="shared" si="7"/>
        <v>#NUM!</v>
      </c>
      <c r="W90" s="79">
        <f>LN(SUM($V$2:V90))</f>
        <v>1.6094379124341003</v>
      </c>
      <c r="X90" s="79">
        <f t="shared" si="8"/>
        <v>6.3322720946647149</v>
      </c>
      <c r="Z90" s="79">
        <f>LN(SUM($Y$2:Y90))</f>
        <v>5.3327187932653688</v>
      </c>
      <c r="AA90" s="79">
        <f t="shared" si="9"/>
        <v>23.960753717575862</v>
      </c>
      <c r="AC90" s="79">
        <f>LN(SUM($AB$2:AB90))</f>
        <v>3.8066624897703196</v>
      </c>
      <c r="AD90" s="79" t="e">
        <f t="shared" si="10"/>
        <v>#DIV/0!</v>
      </c>
      <c r="AF90" s="79">
        <f>LN(SUM($AE$2:AE90))</f>
        <v>1.0986122886681098</v>
      </c>
      <c r="AG90" s="79" t="e">
        <f t="shared" si="11"/>
        <v>#DIV/0!</v>
      </c>
      <c r="AH90">
        <v>2</v>
      </c>
      <c r="AI90" s="79">
        <f>LN(SUM($AH$2:AH90))</f>
        <v>2.3025850929940459</v>
      </c>
      <c r="AJ90" s="79">
        <f t="shared" si="12"/>
        <v>4.3370445710614645</v>
      </c>
      <c r="AK90">
        <v>32</v>
      </c>
      <c r="AL90" s="79">
        <f>LN(SUM($AK$2:AK90))</f>
        <v>6.5161930760429643</v>
      </c>
      <c r="AM90" s="79">
        <f t="shared" si="13"/>
        <v>9.0922460714025704</v>
      </c>
      <c r="AO90" s="79">
        <f>LN(SUM($AN$2:AN90))</f>
        <v>0</v>
      </c>
      <c r="AP90" s="79" t="e">
        <f t="shared" si="14"/>
        <v>#NUM!</v>
      </c>
      <c r="AR90" s="79" t="e">
        <f>LN(SUM($AQ$2:AQ90))</f>
        <v>#NUM!</v>
      </c>
      <c r="AS90" s="79" t="e">
        <f t="shared" si="15"/>
        <v>#NUM!</v>
      </c>
      <c r="AU90" s="79">
        <f>LN(SUM($AT$2:AT90))</f>
        <v>2.9444389791664403</v>
      </c>
      <c r="AV90" s="79">
        <f t="shared" si="16"/>
        <v>59.827133087592109</v>
      </c>
      <c r="AX90" s="79">
        <f>LN(SUM($AW$2:AW90))</f>
        <v>1.0986122886681098</v>
      </c>
      <c r="AY90" s="79">
        <f t="shared" si="17"/>
        <v>7.9777193596401208</v>
      </c>
      <c r="BA90" s="79">
        <f>LN(SUM($AZ$2:AZ90))</f>
        <v>0.69314718055994529</v>
      </c>
      <c r="BB90" s="79" t="e">
        <f t="shared" si="18"/>
        <v>#DIV/0!</v>
      </c>
      <c r="BC90">
        <v>35</v>
      </c>
      <c r="BD90" s="79">
        <f>LN(SUM($BC$2:BC90))</f>
        <v>7.1041440929875268</v>
      </c>
      <c r="BE90" s="79">
        <f t="shared" si="19"/>
        <v>14.169287461765075</v>
      </c>
    </row>
    <row r="91" spans="1:57" x14ac:dyDescent="0.25">
      <c r="A91" s="79">
        <f t="shared" si="20"/>
        <v>1</v>
      </c>
      <c r="B91" s="79">
        <f t="shared" si="21"/>
        <v>153</v>
      </c>
      <c r="C91" s="51">
        <v>44055</v>
      </c>
      <c r="E91" s="79">
        <f>LN(SUM($D$2:D91))</f>
        <v>3.8712010109078911</v>
      </c>
      <c r="F91" s="79" t="e">
        <f t="shared" si="2"/>
        <v>#DIV/0!</v>
      </c>
      <c r="H91" s="79">
        <f>LN(SUM($G$2:G91))</f>
        <v>2.5649493574615367</v>
      </c>
      <c r="I91" s="79">
        <f t="shared" si="3"/>
        <v>29.350759111409214</v>
      </c>
      <c r="K91" s="79">
        <f>LN(SUM($J$2:J91))</f>
        <v>4.1271343850450917</v>
      </c>
      <c r="L91" s="79">
        <f t="shared" si="4"/>
        <v>50.511325653968491</v>
      </c>
      <c r="N91" s="79">
        <f>LN(SUM($M$2:M91))</f>
        <v>4.7957905455967413</v>
      </c>
      <c r="O91" s="79">
        <f t="shared" si="5"/>
        <v>110.16850725938045</v>
      </c>
      <c r="Q91" s="79">
        <f>LN(SUM($P$2:P91))</f>
        <v>0.69314718055994529</v>
      </c>
      <c r="R91" s="79">
        <f t="shared" si="6"/>
        <v>5.6000000000000005</v>
      </c>
      <c r="T91" s="79" t="e">
        <f>LN(SUM($S$2:S91))</f>
        <v>#NUM!</v>
      </c>
      <c r="U91" s="79" t="e">
        <f t="shared" si="7"/>
        <v>#NUM!</v>
      </c>
      <c r="V91">
        <v>2</v>
      </c>
      <c r="W91" s="79">
        <f>LN(SUM($V$2:V91))</f>
        <v>1.9459101490553132</v>
      </c>
      <c r="X91" s="79">
        <f t="shared" si="8"/>
        <v>4.7634650020501539</v>
      </c>
      <c r="Y91">
        <v>6</v>
      </c>
      <c r="Z91" s="79">
        <f>LN(SUM($Y$2:Y91))</f>
        <v>5.3612921657094255</v>
      </c>
      <c r="AA91" s="79">
        <f t="shared" si="9"/>
        <v>25.688354675654114</v>
      </c>
      <c r="AC91" s="79">
        <f>LN(SUM($AB$2:AB91))</f>
        <v>3.8066624897703196</v>
      </c>
      <c r="AD91" s="79" t="e">
        <f t="shared" si="10"/>
        <v>#DIV/0!</v>
      </c>
      <c r="AF91" s="79">
        <f>LN(SUM($AE$2:AE91))</f>
        <v>1.0986122886681098</v>
      </c>
      <c r="AG91" s="79" t="e">
        <f t="shared" si="11"/>
        <v>#DIV/0!</v>
      </c>
      <c r="AI91" s="79">
        <f>LN(SUM($AH$2:AH91))</f>
        <v>2.3025850929940459</v>
      </c>
      <c r="AJ91" s="79">
        <f t="shared" si="12"/>
        <v>6.8294923831365617</v>
      </c>
      <c r="AK91">
        <v>48</v>
      </c>
      <c r="AL91" s="79">
        <f>LN(SUM($AK$2:AK91))</f>
        <v>6.584791392385716</v>
      </c>
      <c r="AM91" s="79">
        <f t="shared" si="13"/>
        <v>10.10730904274603</v>
      </c>
      <c r="AO91" s="79">
        <f>LN(SUM($AN$2:AN91))</f>
        <v>0</v>
      </c>
      <c r="AP91" s="79" t="e">
        <f t="shared" si="14"/>
        <v>#NUM!</v>
      </c>
      <c r="AR91" s="79" t="e">
        <f>LN(SUM($AQ$2:AQ91))</f>
        <v>#NUM!</v>
      </c>
      <c r="AS91" s="79" t="e">
        <f t="shared" si="15"/>
        <v>#NUM!</v>
      </c>
      <c r="AU91" s="79">
        <f>LN(SUM($AT$2:AT91))</f>
        <v>2.9444389791664403</v>
      </c>
      <c r="AV91" s="79">
        <f t="shared" si="16"/>
        <v>59.827133087592109</v>
      </c>
      <c r="AW91">
        <v>4</v>
      </c>
      <c r="AX91" s="79">
        <f>LN(SUM($AW$2:AW91))</f>
        <v>1.9459101490553132</v>
      </c>
      <c r="AY91" s="79">
        <f t="shared" si="17"/>
        <v>3.9013774863087942</v>
      </c>
      <c r="BA91" s="79">
        <f>LN(SUM($AZ$2:AZ91))</f>
        <v>0.69314718055994529</v>
      </c>
      <c r="BB91" s="79" t="e">
        <f t="shared" si="18"/>
        <v>#DIV/0!</v>
      </c>
      <c r="BC91">
        <v>60</v>
      </c>
      <c r="BD91" s="79">
        <f>LN(SUM($BC$2:BC91))</f>
        <v>7.1522688560325394</v>
      </c>
      <c r="BE91" s="79">
        <f t="shared" si="19"/>
        <v>15.3401269318678</v>
      </c>
    </row>
    <row r="92" spans="1:57" x14ac:dyDescent="0.25">
      <c r="A92" s="79">
        <f t="shared" si="20"/>
        <v>1</v>
      </c>
      <c r="B92" s="79">
        <f t="shared" si="21"/>
        <v>154</v>
      </c>
      <c r="C92" s="51">
        <v>44056</v>
      </c>
      <c r="D92" s="81">
        <v>3</v>
      </c>
      <c r="E92" s="79">
        <f>LN(SUM($D$2:D92))</f>
        <v>3.9318256327243257</v>
      </c>
      <c r="F92" s="79">
        <f t="shared" si="2"/>
        <v>106.71198419702785</v>
      </c>
      <c r="G92" s="81">
        <v>2</v>
      </c>
      <c r="H92" s="79">
        <f>LN(SUM($G$2:G92))</f>
        <v>2.7080502011022101</v>
      </c>
      <c r="I92" s="79">
        <f t="shared" si="3"/>
        <v>21.337951485089004</v>
      </c>
      <c r="K92" s="79">
        <f>LN(SUM($J$2:J92))</f>
        <v>4.1271343850450917</v>
      </c>
      <c r="L92" s="79">
        <f t="shared" si="4"/>
        <v>90.535422814582219</v>
      </c>
      <c r="M92">
        <v>2</v>
      </c>
      <c r="N92" s="79">
        <f>LN(SUM($M$2:M92))</f>
        <v>4.8121843553724171</v>
      </c>
      <c r="O92" s="79">
        <f t="shared" si="5"/>
        <v>101.41245172053563</v>
      </c>
      <c r="Q92" s="79">
        <f>LN(SUM($P$2:P92))</f>
        <v>0.69314718055994529</v>
      </c>
      <c r="R92" s="79">
        <f t="shared" si="6"/>
        <v>9.3333333333333339</v>
      </c>
      <c r="T92" s="79" t="e">
        <f>LN(SUM($S$2:S92))</f>
        <v>#NUM!</v>
      </c>
      <c r="U92" s="79" t="e">
        <f t="shared" si="7"/>
        <v>#NUM!</v>
      </c>
      <c r="W92" s="79">
        <f>LN(SUM($V$2:V92))</f>
        <v>1.9459101490553132</v>
      </c>
      <c r="X92" s="79">
        <f t="shared" si="8"/>
        <v>4.5811802349670101</v>
      </c>
      <c r="Y92">
        <v>1</v>
      </c>
      <c r="Z92" s="79">
        <f>LN(SUM($Y$2:Y92))</f>
        <v>5.3659760150218512</v>
      </c>
      <c r="AA92" s="79">
        <f t="shared" si="9"/>
        <v>28.019359019198482</v>
      </c>
      <c r="AC92" s="79">
        <f>LN(SUM($AB$2:AB92))</f>
        <v>3.8066624897703196</v>
      </c>
      <c r="AD92" s="79" t="e">
        <f t="shared" si="10"/>
        <v>#DIV/0!</v>
      </c>
      <c r="AF92" s="79">
        <f>LN(SUM($AE$2:AE92))</f>
        <v>1.0986122886681098</v>
      </c>
      <c r="AG92" s="79" t="e">
        <f t="shared" si="11"/>
        <v>#DIV/0!</v>
      </c>
      <c r="AH92">
        <v>1</v>
      </c>
      <c r="AI92" s="79">
        <f>LN(SUM($AH$2:AH92))</f>
        <v>2.3978952727983707</v>
      </c>
      <c r="AJ92" s="79">
        <f t="shared" si="12"/>
        <v>6.3358928754769952</v>
      </c>
      <c r="AK92">
        <v>36</v>
      </c>
      <c r="AL92" s="79">
        <f>LN(SUM($AK$2:AK92))</f>
        <v>6.633318433280377</v>
      </c>
      <c r="AM92" s="79">
        <f t="shared" si="13"/>
        <v>11.066295900529248</v>
      </c>
      <c r="AO92" s="79">
        <f>LN(SUM($AN$2:AN92))</f>
        <v>0</v>
      </c>
      <c r="AP92" s="79" t="e">
        <f t="shared" si="14"/>
        <v>#NUM!</v>
      </c>
      <c r="AR92" s="79" t="e">
        <f>LN(SUM($AQ$2:AQ92))</f>
        <v>#NUM!</v>
      </c>
      <c r="AS92" s="79" t="e">
        <f t="shared" si="15"/>
        <v>#NUM!</v>
      </c>
      <c r="AU92" s="79">
        <f>LN(SUM($AT$2:AT92))</f>
        <v>2.9444389791664403</v>
      </c>
      <c r="AV92" s="79">
        <f t="shared" si="16"/>
        <v>71.792559705110534</v>
      </c>
      <c r="AX92" s="79">
        <f>LN(SUM($AW$2:AW92))</f>
        <v>1.9459101490553132</v>
      </c>
      <c r="AY92" s="79">
        <f t="shared" si="17"/>
        <v>3.0984506317246283</v>
      </c>
      <c r="AZ92">
        <v>1</v>
      </c>
      <c r="BA92" s="79">
        <f>LN(SUM($AZ$2:AZ92))</f>
        <v>1.0986122886681098</v>
      </c>
      <c r="BB92" s="79">
        <f t="shared" si="18"/>
        <v>15.955438719280238</v>
      </c>
      <c r="BC92">
        <v>46</v>
      </c>
      <c r="BD92" s="79">
        <f>LN(SUM($BC$2:BC92))</f>
        <v>7.187657164114956</v>
      </c>
      <c r="BE92" s="79">
        <f t="shared" si="19"/>
        <v>16.241409127576908</v>
      </c>
    </row>
    <row r="93" spans="1:57" x14ac:dyDescent="0.25">
      <c r="A93" s="79">
        <f t="shared" si="20"/>
        <v>1</v>
      </c>
      <c r="B93" s="79">
        <f t="shared" si="21"/>
        <v>155</v>
      </c>
      <c r="C93" s="51">
        <v>44057</v>
      </c>
      <c r="E93" s="79">
        <f>LN(SUM($D$2:D93))</f>
        <v>3.9318256327243257</v>
      </c>
      <c r="F93" s="79">
        <f t="shared" si="2"/>
        <v>64.027190518216713</v>
      </c>
      <c r="G93" s="81">
        <v>2</v>
      </c>
      <c r="H93" s="79">
        <f>LN(SUM($G$2:G93))</f>
        <v>2.8332133440562162</v>
      </c>
      <c r="I93" s="79">
        <f t="shared" si="3"/>
        <v>12.352026969628378</v>
      </c>
      <c r="K93" s="79">
        <f>LN(SUM($J$2:J93))</f>
        <v>4.1271343850450917</v>
      </c>
      <c r="L93" s="79">
        <f t="shared" si="4"/>
        <v>197.29822024808325</v>
      </c>
      <c r="M93">
        <v>2</v>
      </c>
      <c r="N93" s="79">
        <f>LN(SUM($M$2:M93))</f>
        <v>4.8283137373023015</v>
      </c>
      <c r="O93" s="79">
        <f t="shared" si="5"/>
        <v>81.202448181245913</v>
      </c>
      <c r="Q93" s="79">
        <f>LN(SUM($P$2:P93))</f>
        <v>0.69314718055994529</v>
      </c>
      <c r="R93" s="79" t="e">
        <f t="shared" si="6"/>
        <v>#DIV/0!</v>
      </c>
      <c r="T93" s="79" t="e">
        <f>LN(SUM($S$2:S93))</f>
        <v>#NUM!</v>
      </c>
      <c r="U93" s="79" t="e">
        <f t="shared" si="7"/>
        <v>#NUM!</v>
      </c>
      <c r="W93" s="79">
        <f>LN(SUM($V$2:V93))</f>
        <v>1.9459101490553132</v>
      </c>
      <c r="X93" s="79">
        <f t="shared" si="8"/>
        <v>5.4650592218669303</v>
      </c>
      <c r="Y93">
        <v>23</v>
      </c>
      <c r="Z93" s="79">
        <f>LN(SUM($Y$2:Y93))</f>
        <v>5.4680601411351315</v>
      </c>
      <c r="AA93" s="79">
        <f t="shared" si="9"/>
        <v>21.992076475737406</v>
      </c>
      <c r="AC93" s="79">
        <f>LN(SUM($AB$2:AB93))</f>
        <v>3.8066624897703196</v>
      </c>
      <c r="AD93" s="79" t="e">
        <f t="shared" si="10"/>
        <v>#DIV/0!</v>
      </c>
      <c r="AF93" s="79">
        <f>LN(SUM($AE$2:AE93))</f>
        <v>1.0986122886681098</v>
      </c>
      <c r="AG93" s="79" t="e">
        <f t="shared" si="11"/>
        <v>#DIV/0!</v>
      </c>
      <c r="AI93" s="79">
        <f>LN(SUM($AH$2:AH93))</f>
        <v>2.3978952727983707</v>
      </c>
      <c r="AJ93" s="79">
        <f t="shared" si="12"/>
        <v>7.2460042238752962</v>
      </c>
      <c r="AK93">
        <v>73</v>
      </c>
      <c r="AL93" s="79">
        <f>LN(SUM($AK$2:AK93))</f>
        <v>6.7250336421668431</v>
      </c>
      <c r="AM93" s="79">
        <f t="shared" si="13"/>
        <v>10.659433923544995</v>
      </c>
      <c r="AN93">
        <v>1</v>
      </c>
      <c r="AO93" s="79">
        <f>LN(SUM($AN$2:AN93))</f>
        <v>0.69314718055994529</v>
      </c>
      <c r="AP93" s="79" t="e">
        <f t="shared" si="14"/>
        <v>#NUM!</v>
      </c>
      <c r="AR93" s="79" t="e">
        <f>LN(SUM($AQ$2:AQ93))</f>
        <v>#NUM!</v>
      </c>
      <c r="AS93" s="79" t="e">
        <f t="shared" si="15"/>
        <v>#NUM!</v>
      </c>
      <c r="AU93" s="79">
        <f>LN(SUM($AT$2:AT93))</f>
        <v>2.9444389791664403</v>
      </c>
      <c r="AV93" s="79">
        <f t="shared" si="16"/>
        <v>119.65426617518422</v>
      </c>
      <c r="AX93" s="79">
        <f>LN(SUM($AW$2:AW93))</f>
        <v>1.9459101490553132</v>
      </c>
      <c r="AY93" s="79">
        <f t="shared" si="17"/>
        <v>3.0805649037644627</v>
      </c>
      <c r="BA93" s="79">
        <f>LN(SUM($AZ$2:AZ93))</f>
        <v>1.0986122886681098</v>
      </c>
      <c r="BB93" s="79">
        <f t="shared" si="18"/>
        <v>9.5732632315681432</v>
      </c>
      <c r="BC93">
        <v>101</v>
      </c>
      <c r="BD93" s="79">
        <f>LN(SUM($BC$2:BC93))</f>
        <v>7.2612250919719212</v>
      </c>
      <c r="BE93" s="79">
        <f t="shared" si="19"/>
        <v>15.100574386110193</v>
      </c>
    </row>
    <row r="94" spans="1:57" x14ac:dyDescent="0.25">
      <c r="A94" s="79">
        <f t="shared" si="20"/>
        <v>1</v>
      </c>
      <c r="B94" s="79">
        <f t="shared" si="21"/>
        <v>156</v>
      </c>
      <c r="C94" s="51">
        <v>44058</v>
      </c>
      <c r="E94" s="79">
        <f>LN(SUM($D$2:D94))</f>
        <v>3.9318256327243257</v>
      </c>
      <c r="F94" s="79">
        <f t="shared" ref="F94:F113" si="22">LN(2)/(SLOPE(E88:E94,B88:B94))</f>
        <v>53.355992098513923</v>
      </c>
      <c r="G94" s="81">
        <v>11</v>
      </c>
      <c r="H94" s="79">
        <f>LN(SUM($G$2:G94))</f>
        <v>3.3322045101752038</v>
      </c>
      <c r="I94" s="79">
        <f t="shared" ref="I94:I113" si="23">LN(2)/(SLOPE(H88:H94,B88:B94))</f>
        <v>5.7393175456726073</v>
      </c>
      <c r="J94" s="81">
        <v>1</v>
      </c>
      <c r="K94" s="79">
        <f>LN(SUM($J$2:J94))</f>
        <v>4.1431347263915326</v>
      </c>
      <c r="L94" s="79">
        <f t="shared" ref="L94:L117" si="24">LN(2)/(SLOPE(K88:K94,$B88:$B94))</f>
        <v>404.32722934784107</v>
      </c>
      <c r="M94">
        <v>2</v>
      </c>
      <c r="N94" s="79">
        <f>LN(SUM($M$2:M94))</f>
        <v>4.8441870864585912</v>
      </c>
      <c r="O94" s="79">
        <f t="shared" ref="O94:O113" si="25">LN(2)/(SLOPE(N88:N94,B88:B94))</f>
        <v>70.158886509369964</v>
      </c>
      <c r="Q94" s="79">
        <f>LN(SUM($P$2:P94))</f>
        <v>0.69314718055994529</v>
      </c>
      <c r="R94" s="79" t="e">
        <f t="shared" ref="R94:R117" si="26">LN(2)/(SLOPE(Q88:Q94,$B88:$B94))</f>
        <v>#DIV/0!</v>
      </c>
      <c r="T94" s="79" t="e">
        <f>LN(SUM($S$2:S94))</f>
        <v>#NUM!</v>
      </c>
      <c r="U94" s="79" t="e">
        <f t="shared" ref="U94:U117" si="27">LN(2)/(SLOPE(T88:T94,$B88:$B94))</f>
        <v>#NUM!</v>
      </c>
      <c r="W94" s="79">
        <f>LN(SUM($V$2:V94))</f>
        <v>1.9459101490553132</v>
      </c>
      <c r="X94" s="79">
        <f t="shared" ref="X94:X117" si="28">LN(2)/(SLOPE(W88:W94,$B88:$B94))</f>
        <v>9.6135326798286762</v>
      </c>
      <c r="Y94">
        <v>14</v>
      </c>
      <c r="Z94" s="79">
        <f>LN(SUM($Y$2:Y94))</f>
        <v>5.5254529391317835</v>
      </c>
      <c r="AA94" s="79">
        <f t="shared" ref="AA94:AA117" si="29">LN(2)/(SLOPE(Z88:Z94,$B88:$B94))</f>
        <v>17.769291821210942</v>
      </c>
      <c r="AC94" s="79">
        <f>LN(SUM($AB$2:AB94))</f>
        <v>3.8066624897703196</v>
      </c>
      <c r="AD94" s="79" t="e">
        <f t="shared" ref="AD94:AD117" si="30">LN(2)/(SLOPE(AC88:AC94,$B88:$B94))</f>
        <v>#DIV/0!</v>
      </c>
      <c r="AE94">
        <v>1</v>
      </c>
      <c r="AF94" s="79">
        <f>LN(SUM($AE$2:AE94))</f>
        <v>1.3862943611198906</v>
      </c>
      <c r="AG94" s="79">
        <f t="shared" ref="AG94:AG117" si="31">LN(2)/(SLOPE(AF88:AF94,$B88:$B94))</f>
        <v>22.487927836763294</v>
      </c>
      <c r="AH94">
        <v>3</v>
      </c>
      <c r="AI94" s="79">
        <f>LN(SUM($AH$2:AH94))</f>
        <v>2.6390573296152584</v>
      </c>
      <c r="AJ94" s="79">
        <f t="shared" ref="AJ94:AJ117" si="32">LN(2)/(SLOPE(AI88:AI94,$B88:$B94))</f>
        <v>8.0496050536203274</v>
      </c>
      <c r="AK94">
        <v>69</v>
      </c>
      <c r="AL94" s="79">
        <f>LN(SUM($AK$2:AK94))</f>
        <v>6.804614520062624</v>
      </c>
      <c r="AM94" s="79">
        <f t="shared" ref="AM94:AM117" si="33">LN(2)/(SLOPE(AL88:AL94,$B88:$B94))</f>
        <v>10.268545297211459</v>
      </c>
      <c r="AO94" s="79">
        <f>LN(SUM($AN$2:AN94))</f>
        <v>0.69314718055994529</v>
      </c>
      <c r="AP94" s="79">
        <f t="shared" ref="AP94:AP117" si="34">LN(2)/(SLOPE(AO88:AO94,$B88:$B94))</f>
        <v>5.6000000000000005</v>
      </c>
      <c r="AR94" s="79" t="e">
        <f>LN(SUM($AQ$2:AQ94))</f>
        <v>#NUM!</v>
      </c>
      <c r="AS94" s="79" t="e">
        <f t="shared" ref="AS94:AS117" si="35">LN(2)/(SLOPE(AR88:AR94,$B88:$B94))</f>
        <v>#NUM!</v>
      </c>
      <c r="AU94" s="79">
        <f>LN(SUM($AT$2:AT94))</f>
        <v>2.9444389791664403</v>
      </c>
      <c r="AV94" s="79" t="e">
        <f t="shared" ref="AV94:AV117" si="36">LN(2)/(SLOPE(AU88:AU94,$B88:$B94))</f>
        <v>#DIV/0!</v>
      </c>
      <c r="AX94" s="79">
        <f>LN(SUM($AW$2:AW94))</f>
        <v>1.9459101490553132</v>
      </c>
      <c r="AY94" s="79">
        <f t="shared" ref="AY94:AY117" si="37">LN(2)/(SLOPE(AX88:AX94,$B88:$B94))</f>
        <v>3.8176501958058418</v>
      </c>
      <c r="BA94" s="79">
        <f>LN(SUM($AZ$2:AZ94))</f>
        <v>1.0986122886681098</v>
      </c>
      <c r="BB94" s="79">
        <f t="shared" ref="BB94:BB117" si="38">LN(2)/(SLOPE(BA88:BA94,$B88:$B94))</f>
        <v>7.9777193596401208</v>
      </c>
      <c r="BC94">
        <v>101</v>
      </c>
      <c r="BD94" s="79">
        <f>LN(SUM($BC$2:BC94))</f>
        <v>7.3297496890415124</v>
      </c>
      <c r="BE94" s="79">
        <f t="shared" ref="BE94:BE117" si="39">LN(2)/(SLOPE(BD88:BD94,$B88:$B94))</f>
        <v>13.90807656560872</v>
      </c>
    </row>
    <row r="95" spans="1:57" x14ac:dyDescent="0.25">
      <c r="A95" s="79">
        <f t="shared" si="20"/>
        <v>1</v>
      </c>
      <c r="B95" s="79">
        <f t="shared" si="21"/>
        <v>157</v>
      </c>
      <c r="C95" s="51">
        <v>44059</v>
      </c>
      <c r="E95" s="79">
        <f>LN(SUM($D$2:D95))</f>
        <v>3.9318256327243257</v>
      </c>
      <c r="F95" s="79">
        <f t="shared" si="22"/>
        <v>53.355992098513923</v>
      </c>
      <c r="G95" s="81">
        <v>1</v>
      </c>
      <c r="H95" s="79">
        <f>LN(SUM($G$2:G95))</f>
        <v>3.3672958299864741</v>
      </c>
      <c r="I95" s="79">
        <f t="shared" si="23"/>
        <v>4.361432527818617</v>
      </c>
      <c r="J95" s="81">
        <v>4</v>
      </c>
      <c r="K95" s="79">
        <f>LN(SUM($J$2:J95))</f>
        <v>4.2046926193909657</v>
      </c>
      <c r="L95" s="79">
        <f t="shared" si="24"/>
        <v>73.328016513934841</v>
      </c>
      <c r="M95">
        <v>4</v>
      </c>
      <c r="N95" s="79">
        <f>LN(SUM($M$2:M95))</f>
        <v>4.8751973232011512</v>
      </c>
      <c r="O95" s="79">
        <f t="shared" si="25"/>
        <v>52.805953818035704</v>
      </c>
      <c r="Q95" s="79">
        <f>LN(SUM($P$2:P95))</f>
        <v>0.69314718055994529</v>
      </c>
      <c r="R95" s="79" t="e">
        <f t="shared" si="26"/>
        <v>#DIV/0!</v>
      </c>
      <c r="T95" s="79" t="e">
        <f>LN(SUM($S$2:S95))</f>
        <v>#NUM!</v>
      </c>
      <c r="U95" s="79" t="e">
        <f t="shared" si="27"/>
        <v>#NUM!</v>
      </c>
      <c r="W95" s="79">
        <f>LN(SUM($V$2:V95))</f>
        <v>1.9459101490553132</v>
      </c>
      <c r="X95" s="79">
        <f t="shared" si="28"/>
        <v>11.536239215794412</v>
      </c>
      <c r="Y95">
        <v>20</v>
      </c>
      <c r="Z95" s="79">
        <f>LN(SUM($Y$2:Y95))</f>
        <v>5.602118820879701</v>
      </c>
      <c r="AA95" s="79">
        <f t="shared" si="29"/>
        <v>14.92431448540761</v>
      </c>
      <c r="AC95" s="79">
        <f>LN(SUM($AB$2:AB95))</f>
        <v>3.8066624897703196</v>
      </c>
      <c r="AD95" s="79" t="e">
        <f t="shared" si="30"/>
        <v>#DIV/0!</v>
      </c>
      <c r="AF95" s="79">
        <f>LN(SUM($AE$2:AE95))</f>
        <v>1.3862943611198906</v>
      </c>
      <c r="AG95" s="79">
        <f t="shared" si="31"/>
        <v>13.492756702057976</v>
      </c>
      <c r="AH95">
        <v>2</v>
      </c>
      <c r="AI95" s="79">
        <f>LN(SUM($AH$2:AH95))</f>
        <v>2.7725887222397811</v>
      </c>
      <c r="AJ95" s="79">
        <f t="shared" si="32"/>
        <v>6.815376265073068</v>
      </c>
      <c r="AK95">
        <v>46</v>
      </c>
      <c r="AL95" s="79">
        <f>LN(SUM($AK$2:AK95))</f>
        <v>6.8543545022550214</v>
      </c>
      <c r="AM95" s="79">
        <f t="shared" si="33"/>
        <v>10.339679579772296</v>
      </c>
      <c r="AO95" s="79">
        <f>LN(SUM($AN$2:AN95))</f>
        <v>0.69314718055994529</v>
      </c>
      <c r="AP95" s="79">
        <f t="shared" si="34"/>
        <v>4.666666666666667</v>
      </c>
      <c r="AR95" s="79" t="e">
        <f>LN(SUM($AQ$2:AQ95))</f>
        <v>#NUM!</v>
      </c>
      <c r="AS95" s="79" t="e">
        <f t="shared" si="35"/>
        <v>#NUM!</v>
      </c>
      <c r="AU95" s="79">
        <f>LN(SUM($AT$2:AT95))</f>
        <v>2.9444389791664403</v>
      </c>
      <c r="AV95" s="79" t="e">
        <f t="shared" si="36"/>
        <v>#DIV/0!</v>
      </c>
      <c r="AW95">
        <v>6</v>
      </c>
      <c r="AX95" s="79">
        <f>LN(SUM($AW$2:AW95))</f>
        <v>2.5649493574615367</v>
      </c>
      <c r="AY95" s="79">
        <f t="shared" si="37"/>
        <v>3.1849972089914211</v>
      </c>
      <c r="BA95" s="79">
        <f>LN(SUM($AZ$2:AZ95))</f>
        <v>1.0986122886681098</v>
      </c>
      <c r="BB95" s="79">
        <f t="shared" si="38"/>
        <v>7.9777193596401208</v>
      </c>
      <c r="BC95">
        <v>83</v>
      </c>
      <c r="BD95" s="79">
        <f>LN(SUM($BC$2:BC95))</f>
        <v>7.3827464497389119</v>
      </c>
      <c r="BE95" s="79">
        <f t="shared" si="39"/>
        <v>13.082505058447195</v>
      </c>
    </row>
    <row r="96" spans="1:57" x14ac:dyDescent="0.25">
      <c r="A96" s="79">
        <f t="shared" si="20"/>
        <v>1</v>
      </c>
      <c r="B96" s="79">
        <f t="shared" si="21"/>
        <v>158</v>
      </c>
      <c r="C96" s="51">
        <v>44060</v>
      </c>
      <c r="E96" s="79">
        <f>LN(SUM($D$2:D96))</f>
        <v>3.9318256327243257</v>
      </c>
      <c r="F96" s="79">
        <f t="shared" si="22"/>
        <v>64.027190518216713</v>
      </c>
      <c r="G96" s="81">
        <v>1</v>
      </c>
      <c r="H96" s="79">
        <f>LN(SUM($G$2:G96))</f>
        <v>3.4011973816621555</v>
      </c>
      <c r="I96" s="79">
        <f t="shared" si="23"/>
        <v>4.0966220421329655</v>
      </c>
      <c r="K96" s="79">
        <f>LN(SUM($J$2:J96))</f>
        <v>4.2046926193909657</v>
      </c>
      <c r="L96" s="79">
        <f t="shared" si="24"/>
        <v>48.064707719685593</v>
      </c>
      <c r="N96" s="79">
        <f>LN(SUM($M$2:M96))</f>
        <v>4.8751973232011512</v>
      </c>
      <c r="O96" s="79">
        <f t="shared" si="25"/>
        <v>45.236514067305812</v>
      </c>
      <c r="Q96" s="79">
        <f>LN(SUM($P$2:P96))</f>
        <v>0.69314718055994529</v>
      </c>
      <c r="R96" s="79" t="e">
        <f t="shared" si="26"/>
        <v>#DIV/0!</v>
      </c>
      <c r="T96" s="79" t="e">
        <f>LN(SUM($S$2:S96))</f>
        <v>#NUM!</v>
      </c>
      <c r="U96" s="79" t="e">
        <f t="shared" si="27"/>
        <v>#NUM!</v>
      </c>
      <c r="V96">
        <v>1</v>
      </c>
      <c r="W96" s="79">
        <f>LN(SUM($V$2:V96))</f>
        <v>2.0794415416798357</v>
      </c>
      <c r="X96" s="79">
        <f t="shared" si="28"/>
        <v>13.764518575331524</v>
      </c>
      <c r="Y96">
        <v>6</v>
      </c>
      <c r="Z96" s="79">
        <f>LN(SUM($Y$2:Y96))</f>
        <v>5.6240175061873385</v>
      </c>
      <c r="AA96" s="79">
        <f t="shared" si="29"/>
        <v>12.810417956273021</v>
      </c>
      <c r="AC96" s="79">
        <f>LN(SUM($AB$2:AB96))</f>
        <v>3.8066624897703196</v>
      </c>
      <c r="AD96" s="79" t="e">
        <f t="shared" si="30"/>
        <v>#DIV/0!</v>
      </c>
      <c r="AF96" s="79">
        <f>LN(SUM($AE$2:AE96))</f>
        <v>1.3862943611198906</v>
      </c>
      <c r="AG96" s="79">
        <f t="shared" si="31"/>
        <v>11.243963918381647</v>
      </c>
      <c r="AI96" s="79">
        <f>LN(SUM($AH$2:AH96))</f>
        <v>2.7725887222397811</v>
      </c>
      <c r="AJ96" s="79">
        <f t="shared" si="32"/>
        <v>7.4900699815732548</v>
      </c>
      <c r="AK96">
        <v>43</v>
      </c>
      <c r="AL96" s="79">
        <f>LN(SUM($AK$2:AK96))</f>
        <v>6.8987145343299883</v>
      </c>
      <c r="AM96" s="79">
        <f t="shared" si="33"/>
        <v>10.445780505403372</v>
      </c>
      <c r="AO96" s="79">
        <f>LN(SUM($AN$2:AN96))</f>
        <v>0.69314718055994529</v>
      </c>
      <c r="AP96" s="79">
        <f t="shared" si="34"/>
        <v>4.666666666666667</v>
      </c>
      <c r="AR96" s="79" t="e">
        <f>LN(SUM($AQ$2:AQ96))</f>
        <v>#NUM!</v>
      </c>
      <c r="AS96" s="79" t="e">
        <f t="shared" si="35"/>
        <v>#NUM!</v>
      </c>
      <c r="AU96" s="79">
        <f>LN(SUM($AT$2:AT96))</f>
        <v>2.9444389791664403</v>
      </c>
      <c r="AV96" s="79" t="e">
        <f t="shared" si="36"/>
        <v>#DIV/0!</v>
      </c>
      <c r="AX96" s="79">
        <f>LN(SUM($AW$2:AW96))</f>
        <v>2.5649493574615367</v>
      </c>
      <c r="AY96" s="79">
        <f t="shared" si="37"/>
        <v>3.4429328524115457</v>
      </c>
      <c r="BA96" s="79">
        <f>LN(SUM($AZ$2:AZ96))</f>
        <v>1.0986122886681098</v>
      </c>
      <c r="BB96" s="79">
        <f t="shared" si="38"/>
        <v>9.5732632315681432</v>
      </c>
      <c r="BC96">
        <v>51</v>
      </c>
      <c r="BD96" s="79">
        <f>LN(SUM($BC$2:BC96))</f>
        <v>7.4139702901904441</v>
      </c>
      <c r="BE96" s="79">
        <f t="shared" si="39"/>
        <v>12.664135686075852</v>
      </c>
    </row>
    <row r="97" spans="1:57" x14ac:dyDescent="0.25">
      <c r="A97" s="79">
        <f t="shared" si="20"/>
        <v>1</v>
      </c>
      <c r="B97" s="79">
        <f t="shared" si="21"/>
        <v>159</v>
      </c>
      <c r="C97" s="51">
        <v>44061</v>
      </c>
      <c r="E97" s="79">
        <f>LN(SUM($D$2:D97))</f>
        <v>3.9318256327243257</v>
      </c>
      <c r="F97" s="79">
        <f t="shared" si="22"/>
        <v>106.71198419702785</v>
      </c>
      <c r="H97" s="79">
        <f>LN(SUM($G$2:G97))</f>
        <v>3.4011973816621555</v>
      </c>
      <c r="I97" s="79">
        <f t="shared" si="23"/>
        <v>4.3819352435298509</v>
      </c>
      <c r="K97" s="79">
        <f>LN(SUM($J$2:J97))</f>
        <v>4.2046926193909657</v>
      </c>
      <c r="L97" s="79">
        <f t="shared" si="24"/>
        <v>41.706555982023289</v>
      </c>
      <c r="N97" s="79">
        <f>LN(SUM($M$2:M97))</f>
        <v>4.8751973232011512</v>
      </c>
      <c r="O97" s="79">
        <f t="shared" si="25"/>
        <v>47.206790870101393</v>
      </c>
      <c r="Q97" s="79">
        <f>LN(SUM($P$2:P97))</f>
        <v>0.69314718055994529</v>
      </c>
      <c r="R97" s="79" t="e">
        <f t="shared" si="26"/>
        <v>#DIV/0!</v>
      </c>
      <c r="T97" s="79" t="e">
        <f>LN(SUM($S$2:S97))</f>
        <v>#NUM!</v>
      </c>
      <c r="U97" s="79" t="e">
        <f t="shared" si="27"/>
        <v>#NUM!</v>
      </c>
      <c r="W97" s="79">
        <f>LN(SUM($V$2:V97))</f>
        <v>2.0794415416798357</v>
      </c>
      <c r="X97" s="79">
        <f t="shared" si="28"/>
        <v>29.069001190232839</v>
      </c>
      <c r="Y97">
        <v>23</v>
      </c>
      <c r="Z97" s="79">
        <f>LN(SUM($Y$2:Y97))</f>
        <v>5.7037824746562009</v>
      </c>
      <c r="AA97" s="79">
        <f t="shared" si="29"/>
        <v>11.568893309402647</v>
      </c>
      <c r="AC97" s="79">
        <f>LN(SUM($AB$2:AB97))</f>
        <v>3.8066624897703196</v>
      </c>
      <c r="AD97" s="79" t="e">
        <f t="shared" si="30"/>
        <v>#DIV/0!</v>
      </c>
      <c r="AF97" s="79">
        <f>LN(SUM($AE$2:AE97))</f>
        <v>1.3862943611198906</v>
      </c>
      <c r="AG97" s="79">
        <f t="shared" si="31"/>
        <v>11.243963918381647</v>
      </c>
      <c r="AI97" s="79">
        <f>LN(SUM($AH$2:AH97))</f>
        <v>2.7725887222397811</v>
      </c>
      <c r="AJ97" s="79">
        <f t="shared" si="32"/>
        <v>7.6588091144828594</v>
      </c>
      <c r="AK97">
        <v>39</v>
      </c>
      <c r="AL97" s="79">
        <f>LN(SUM($AK$2:AK97))</f>
        <v>6.9373140812236818</v>
      </c>
      <c r="AM97" s="79">
        <f t="shared" si="33"/>
        <v>11.299024441371449</v>
      </c>
      <c r="AO97" s="79">
        <f>LN(SUM($AN$2:AN97))</f>
        <v>0.69314718055994529</v>
      </c>
      <c r="AP97" s="79">
        <f t="shared" si="34"/>
        <v>5.6000000000000005</v>
      </c>
      <c r="AR97" s="79" t="e">
        <f>LN(SUM($AQ$2:AQ97))</f>
        <v>#NUM!</v>
      </c>
      <c r="AS97" s="79" t="e">
        <f t="shared" si="35"/>
        <v>#NUM!</v>
      </c>
      <c r="AU97" s="79">
        <f>LN(SUM($AT$2:AT97))</f>
        <v>2.9444389791664403</v>
      </c>
      <c r="AV97" s="79" t="e">
        <f t="shared" si="36"/>
        <v>#DIV/0!</v>
      </c>
      <c r="AX97" s="79">
        <f>LN(SUM($AW$2:AW97))</f>
        <v>2.5649493574615367</v>
      </c>
      <c r="AY97" s="79">
        <f t="shared" si="37"/>
        <v>5.2253343547351276</v>
      </c>
      <c r="BA97" s="79">
        <f>LN(SUM($AZ$2:AZ97))</f>
        <v>1.0986122886681098</v>
      </c>
      <c r="BB97" s="79">
        <f t="shared" si="38"/>
        <v>15.955438719280238</v>
      </c>
      <c r="BC97">
        <v>62</v>
      </c>
      <c r="BD97" s="79">
        <f>LN(SUM($BC$2:BC97))</f>
        <v>7.4506607962115394</v>
      </c>
      <c r="BE97" s="79">
        <f t="shared" si="39"/>
        <v>13.208882845942819</v>
      </c>
    </row>
    <row r="98" spans="1:57" x14ac:dyDescent="0.25">
      <c r="A98" s="79">
        <f t="shared" si="20"/>
        <v>1</v>
      </c>
      <c r="B98" s="79">
        <f t="shared" si="21"/>
        <v>160</v>
      </c>
      <c r="C98" s="51">
        <v>44062</v>
      </c>
      <c r="D98" s="81">
        <v>1</v>
      </c>
      <c r="E98" s="79">
        <f>LN(SUM($D$2:D98))</f>
        <v>3.9512437185814275</v>
      </c>
      <c r="F98" s="79">
        <f t="shared" si="22"/>
        <v>333.16227628379244</v>
      </c>
      <c r="G98" s="81">
        <v>-2</v>
      </c>
      <c r="H98" s="79">
        <f>LN(SUM($G$2:G98))</f>
        <v>3.3322045101752038</v>
      </c>
      <c r="I98" s="79">
        <f t="shared" si="23"/>
        <v>6.3066128849420888</v>
      </c>
      <c r="J98" s="81">
        <v>1</v>
      </c>
      <c r="K98" s="79">
        <f>LN(SUM($J$2:J98))</f>
        <v>4.219507705176107</v>
      </c>
      <c r="L98" s="79">
        <f t="shared" si="24"/>
        <v>39.304058770380109</v>
      </c>
      <c r="M98">
        <v>2</v>
      </c>
      <c r="N98" s="79">
        <f>LN(SUM($M$2:M98))</f>
        <v>4.8903491282217537</v>
      </c>
      <c r="O98" s="79">
        <f t="shared" si="25"/>
        <v>54.0207302505329</v>
      </c>
      <c r="Q98" s="79">
        <f>LN(SUM($P$2:P98))</f>
        <v>0.69314718055994529</v>
      </c>
      <c r="R98" s="79" t="e">
        <f t="shared" si="26"/>
        <v>#DIV/0!</v>
      </c>
      <c r="T98" s="79" t="e">
        <f>LN(SUM($S$2:S98))</f>
        <v>#NUM!</v>
      </c>
      <c r="U98" s="79" t="e">
        <f t="shared" si="27"/>
        <v>#NUM!</v>
      </c>
      <c r="W98" s="79">
        <f>LN(SUM($V$2:V98))</f>
        <v>2.0794415416798357</v>
      </c>
      <c r="X98" s="79">
        <f t="shared" si="28"/>
        <v>24.224167658527367</v>
      </c>
      <c r="Y98">
        <v>3</v>
      </c>
      <c r="Z98" s="79">
        <f>LN(SUM($Y$2:Y98))</f>
        <v>5.7137328055093688</v>
      </c>
      <c r="AA98" s="79">
        <f t="shared" si="29"/>
        <v>12.030227735345711</v>
      </c>
      <c r="AC98" s="79">
        <f>LN(SUM($AB$2:AB98))</f>
        <v>3.8066624897703196</v>
      </c>
      <c r="AD98" s="79" t="e">
        <f t="shared" si="30"/>
        <v>#DIV/0!</v>
      </c>
      <c r="AF98" s="79">
        <f>LN(SUM($AE$2:AE98))</f>
        <v>1.3862943611198906</v>
      </c>
      <c r="AG98" s="79">
        <f t="shared" si="31"/>
        <v>13.492756702057976</v>
      </c>
      <c r="AI98" s="79">
        <f>LN(SUM($AH$2:AH98))</f>
        <v>2.7725887222397811</v>
      </c>
      <c r="AJ98" s="79">
        <f t="shared" si="32"/>
        <v>9.6702213297499675</v>
      </c>
      <c r="AK98">
        <v>34</v>
      </c>
      <c r="AL98" s="79">
        <f>LN(SUM($AK$2:AK98))</f>
        <v>6.9697906699015899</v>
      </c>
      <c r="AM98" s="79">
        <f t="shared" si="33"/>
        <v>12.701004862036307</v>
      </c>
      <c r="AO98" s="79">
        <f>LN(SUM($AN$2:AN98))</f>
        <v>0.69314718055994529</v>
      </c>
      <c r="AP98" s="79">
        <f t="shared" si="34"/>
        <v>9.3333333333333339</v>
      </c>
      <c r="AR98" s="79" t="e">
        <f>LN(SUM($AQ$2:AQ98))</f>
        <v>#NUM!</v>
      </c>
      <c r="AS98" s="79" t="e">
        <f t="shared" si="35"/>
        <v>#NUM!</v>
      </c>
      <c r="AT98">
        <v>2</v>
      </c>
      <c r="AU98" s="79">
        <f>LN(SUM($AT$2:AT98))</f>
        <v>3.044522437723423</v>
      </c>
      <c r="AV98" s="79">
        <f t="shared" si="36"/>
        <v>64.639789416777631</v>
      </c>
      <c r="AW98">
        <v>2</v>
      </c>
      <c r="AX98" s="79">
        <f>LN(SUM($AW$2:AW98))</f>
        <v>2.7080502011022101</v>
      </c>
      <c r="AY98" s="79">
        <f t="shared" si="37"/>
        <v>4.6839493398588701</v>
      </c>
      <c r="BA98" s="79">
        <f>LN(SUM($AZ$2:AZ98))</f>
        <v>1.0986122886681098</v>
      </c>
      <c r="BB98" s="79" t="e">
        <f t="shared" si="38"/>
        <v>#DIV/0!</v>
      </c>
      <c r="BC98">
        <v>43</v>
      </c>
      <c r="BD98" s="79">
        <f>LN(SUM($BC$2:BC98))</f>
        <v>7.4753392365667368</v>
      </c>
      <c r="BE98" s="79">
        <f t="shared" si="39"/>
        <v>14.635066436343511</v>
      </c>
    </row>
    <row r="99" spans="1:57" x14ac:dyDescent="0.25">
      <c r="A99" s="79">
        <f t="shared" si="20"/>
        <v>1</v>
      </c>
      <c r="B99" s="79">
        <f t="shared" si="21"/>
        <v>161</v>
      </c>
      <c r="C99" s="51">
        <v>44063</v>
      </c>
      <c r="E99" s="79">
        <f>LN(SUM($D$2:D99))</f>
        <v>3.9512437185814275</v>
      </c>
      <c r="F99" s="79">
        <f t="shared" si="22"/>
        <v>199.89736577027551</v>
      </c>
      <c r="G99" s="81">
        <v>1</v>
      </c>
      <c r="H99" s="79">
        <f>LN(SUM($G$2:G99))</f>
        <v>3.3672958299864741</v>
      </c>
      <c r="I99" s="79">
        <f t="shared" si="23"/>
        <v>11.862074263032689</v>
      </c>
      <c r="J99" s="81">
        <v>1</v>
      </c>
      <c r="K99" s="79">
        <f>LN(SUM($J$2:J99))</f>
        <v>4.2341065045972597</v>
      </c>
      <c r="L99" s="79">
        <f t="shared" si="24"/>
        <v>40.974593905486955</v>
      </c>
      <c r="M99">
        <v>1</v>
      </c>
      <c r="N99" s="79">
        <f>LN(SUM($M$2:M99))</f>
        <v>4.8978397999509111</v>
      </c>
      <c r="O99" s="79">
        <f t="shared" si="25"/>
        <v>64.49974923992734</v>
      </c>
      <c r="Q99" s="79">
        <f>LN(SUM($P$2:P99))</f>
        <v>0.69314718055994529</v>
      </c>
      <c r="R99" s="79" t="e">
        <f t="shared" si="26"/>
        <v>#DIV/0!</v>
      </c>
      <c r="T99" s="79" t="e">
        <f>LN(SUM($S$2:S99))</f>
        <v>#NUM!</v>
      </c>
      <c r="U99" s="79" t="e">
        <f t="shared" si="27"/>
        <v>#NUM!</v>
      </c>
      <c r="W99" s="79">
        <f>LN(SUM($V$2:V99))</f>
        <v>2.0794415416798357</v>
      </c>
      <c r="X99" s="79">
        <f t="shared" si="28"/>
        <v>24.224167658527367</v>
      </c>
      <c r="Y99">
        <v>2</v>
      </c>
      <c r="Z99" s="79">
        <f>LN(SUM($Y$2:Y99))</f>
        <v>5.7203117766074119</v>
      </c>
      <c r="AA99" s="79">
        <f t="shared" si="29"/>
        <v>15.71535399973838</v>
      </c>
      <c r="AC99" s="79">
        <f>LN(SUM($AB$2:AB99))</f>
        <v>3.8066624897703196</v>
      </c>
      <c r="AD99" s="79" t="e">
        <f t="shared" si="30"/>
        <v>#DIV/0!</v>
      </c>
      <c r="AF99" s="79">
        <f>LN(SUM($AE$2:AE99))</f>
        <v>1.3862943611198906</v>
      </c>
      <c r="AG99" s="79">
        <f t="shared" si="31"/>
        <v>22.487927836763294</v>
      </c>
      <c r="AI99" s="79">
        <f>LN(SUM($AH$2:AH99))</f>
        <v>2.7725887222397811</v>
      </c>
      <c r="AJ99" s="79">
        <f t="shared" si="32"/>
        <v>13.951203573011897</v>
      </c>
      <c r="AK99">
        <v>33</v>
      </c>
      <c r="AL99" s="79">
        <f>LN(SUM($AK$2:AK99))</f>
        <v>7.00033446027523</v>
      </c>
      <c r="AM99" s="79">
        <f t="shared" si="33"/>
        <v>15.661633778182635</v>
      </c>
      <c r="AO99" s="79">
        <f>LN(SUM($AN$2:AN99))</f>
        <v>0.69314718055994529</v>
      </c>
      <c r="AP99" s="79" t="e">
        <f t="shared" si="34"/>
        <v>#DIV/0!</v>
      </c>
      <c r="AR99" s="79" t="e">
        <f>LN(SUM($AQ$2:AQ99))</f>
        <v>#NUM!</v>
      </c>
      <c r="AS99" s="79" t="e">
        <f t="shared" si="35"/>
        <v>#NUM!</v>
      </c>
      <c r="AU99" s="79">
        <f>LN(SUM($AT$2:AT99))</f>
        <v>3.044522437723423</v>
      </c>
      <c r="AV99" s="79">
        <f t="shared" si="36"/>
        <v>38.783873650066575</v>
      </c>
      <c r="AW99">
        <v>2</v>
      </c>
      <c r="AX99" s="79">
        <f>LN(SUM($AW$2:AW99))</f>
        <v>2.8332133440562162</v>
      </c>
      <c r="AY99" s="79">
        <f t="shared" si="37"/>
        <v>4.636225899229923</v>
      </c>
      <c r="AZ99">
        <v>1</v>
      </c>
      <c r="BA99" s="79">
        <f>LN(SUM($AZ$2:AZ99))</f>
        <v>1.3862943611198906</v>
      </c>
      <c r="BB99" s="79">
        <f t="shared" si="38"/>
        <v>22.487927836763294</v>
      </c>
      <c r="BC99">
        <v>41</v>
      </c>
      <c r="BD99" s="79">
        <f>LN(SUM($BC$2:BC99))</f>
        <v>7.498315870766981</v>
      </c>
      <c r="BE99" s="79">
        <f t="shared" si="39"/>
        <v>18.132232416479589</v>
      </c>
    </row>
    <row r="100" spans="1:57" x14ac:dyDescent="0.25">
      <c r="A100" s="79">
        <f t="shared" si="20"/>
        <v>1</v>
      </c>
      <c r="B100" s="79">
        <f t="shared" si="21"/>
        <v>162</v>
      </c>
      <c r="C100" s="51">
        <v>44064</v>
      </c>
      <c r="E100" s="79">
        <f>LN(SUM($D$2:D100))</f>
        <v>3.9512437185814275</v>
      </c>
      <c r="F100" s="79">
        <f t="shared" si="22"/>
        <v>166.58113814189622</v>
      </c>
      <c r="G100" s="81">
        <v>6</v>
      </c>
      <c r="H100" s="79">
        <f>LN(SUM($G$2:G100))</f>
        <v>3.5553480614894135</v>
      </c>
      <c r="I100" s="79">
        <f t="shared" si="23"/>
        <v>32.323284148280791</v>
      </c>
      <c r="J100" s="81">
        <v>1</v>
      </c>
      <c r="K100" s="79">
        <f>LN(SUM($J$2:J100))</f>
        <v>4.2484952420493594</v>
      </c>
      <c r="L100" s="79">
        <f t="shared" si="24"/>
        <v>49.799604278699235</v>
      </c>
      <c r="M100">
        <v>3</v>
      </c>
      <c r="N100" s="79">
        <f>LN(SUM($M$2:M100))</f>
        <v>4.9199809258281251</v>
      </c>
      <c r="O100" s="79">
        <f t="shared" si="25"/>
        <v>67.431857639514305</v>
      </c>
      <c r="Q100" s="79">
        <f>LN(SUM($P$2:P100))</f>
        <v>0.69314718055994529</v>
      </c>
      <c r="R100" s="79" t="e">
        <f t="shared" si="26"/>
        <v>#DIV/0!</v>
      </c>
      <c r="T100" s="79" t="e">
        <f>LN(SUM($S$2:S100))</f>
        <v>#NUM!</v>
      </c>
      <c r="U100" s="79" t="e">
        <f t="shared" si="27"/>
        <v>#NUM!</v>
      </c>
      <c r="W100" s="79">
        <f>LN(SUM($V$2:V100))</f>
        <v>2.0794415416798357</v>
      </c>
      <c r="X100" s="79">
        <f t="shared" si="28"/>
        <v>29.069001190232839</v>
      </c>
      <c r="Y100">
        <v>41</v>
      </c>
      <c r="Z100" s="79">
        <f>LN(SUM($Y$2:Y100))</f>
        <v>5.8464387750577247</v>
      </c>
      <c r="AA100" s="79">
        <f t="shared" si="29"/>
        <v>15.056041106824289</v>
      </c>
      <c r="AB100">
        <v>2</v>
      </c>
      <c r="AC100" s="79">
        <f>LN(SUM($AB$2:AB100))</f>
        <v>3.8501476017100584</v>
      </c>
      <c r="AD100" s="79">
        <f t="shared" si="30"/>
        <v>148.77215204577013</v>
      </c>
      <c r="AE100">
        <v>3</v>
      </c>
      <c r="AF100" s="79">
        <f>LN(SUM($AE$2:AE100))</f>
        <v>1.9459101490553132</v>
      </c>
      <c r="AG100" s="79">
        <f t="shared" si="31"/>
        <v>11.560384507902222</v>
      </c>
      <c r="AI100" s="79">
        <f>LN(SUM($AH$2:AH100))</f>
        <v>2.7725887222397811</v>
      </c>
      <c r="AJ100" s="79">
        <f t="shared" si="32"/>
        <v>48.448335317054649</v>
      </c>
      <c r="AK100">
        <v>68</v>
      </c>
      <c r="AL100" s="79">
        <f>LN(SUM($AK$2:AK100))</f>
        <v>7.0604763659998007</v>
      </c>
      <c r="AM100" s="79">
        <f t="shared" si="33"/>
        <v>17.165885772244774</v>
      </c>
      <c r="AO100" s="79">
        <f>LN(SUM($AN$2:AN100))</f>
        <v>0.69314718055994529</v>
      </c>
      <c r="AP100" s="79" t="e">
        <f t="shared" si="34"/>
        <v>#DIV/0!</v>
      </c>
      <c r="AR100" s="79" t="e">
        <f>LN(SUM($AQ$2:AQ100))</f>
        <v>#NUM!</v>
      </c>
      <c r="AS100" s="79" t="e">
        <f t="shared" si="35"/>
        <v>#NUM!</v>
      </c>
      <c r="AT100">
        <v>4</v>
      </c>
      <c r="AU100" s="79">
        <f>LN(SUM($AT$2:AT100))</f>
        <v>3.2188758248682006</v>
      </c>
      <c r="AV100" s="79">
        <f t="shared" si="36"/>
        <v>17.273759557657229</v>
      </c>
      <c r="AX100" s="79">
        <f>LN(SUM($AW$2:AW100))</f>
        <v>2.8332133440562162</v>
      </c>
      <c r="AY100" s="79">
        <f t="shared" si="37"/>
        <v>5.8081394620614422</v>
      </c>
      <c r="BA100" s="79">
        <f>LN(SUM($AZ$2:AZ100))</f>
        <v>1.3862943611198906</v>
      </c>
      <c r="BB100" s="79">
        <f t="shared" si="38"/>
        <v>13.492756702057976</v>
      </c>
      <c r="BC100">
        <v>128</v>
      </c>
      <c r="BD100" s="79">
        <f>LN(SUM($BC$2:BC100))</f>
        <v>7.5668284792083309</v>
      </c>
      <c r="BE100" s="79">
        <f t="shared" si="39"/>
        <v>19.335725028090703</v>
      </c>
    </row>
    <row r="101" spans="1:57" x14ac:dyDescent="0.25">
      <c r="A101" s="79">
        <f t="shared" si="20"/>
        <v>1</v>
      </c>
      <c r="B101" s="79">
        <f t="shared" si="21"/>
        <v>163</v>
      </c>
      <c r="C101" s="51">
        <v>44065</v>
      </c>
      <c r="E101" s="79">
        <f>LN(SUM($D$2:D101))</f>
        <v>3.9512437185814275</v>
      </c>
      <c r="F101" s="79">
        <f t="shared" si="22"/>
        <v>166.58113814189622</v>
      </c>
      <c r="H101" s="79">
        <f>LN(SUM($G$2:G101))</f>
        <v>3.5553480614894135</v>
      </c>
      <c r="I101" s="79">
        <f t="shared" si="23"/>
        <v>23.144678978819602</v>
      </c>
      <c r="J101" s="81">
        <v>4</v>
      </c>
      <c r="K101" s="79">
        <f>LN(SUM($J$2:J101))</f>
        <v>4.3040650932041702</v>
      </c>
      <c r="L101" s="79">
        <f t="shared" si="24"/>
        <v>46.75117371361349</v>
      </c>
      <c r="M101">
        <v>0</v>
      </c>
      <c r="N101" s="79">
        <f>LN(SUM($M$2:M101))</f>
        <v>4.9199809258281251</v>
      </c>
      <c r="O101" s="79">
        <f t="shared" si="25"/>
        <v>78.715454632491671</v>
      </c>
      <c r="Q101" s="79">
        <f>LN(SUM($P$2:P101))</f>
        <v>0.69314718055994529</v>
      </c>
      <c r="R101" s="79" t="e">
        <f t="shared" si="26"/>
        <v>#DIV/0!</v>
      </c>
      <c r="T101" s="79" t="e">
        <f>LN(SUM($S$2:S101))</f>
        <v>#NUM!</v>
      </c>
      <c r="U101" s="79" t="e">
        <f t="shared" si="27"/>
        <v>#NUM!</v>
      </c>
      <c r="V101">
        <v>6</v>
      </c>
      <c r="W101" s="79">
        <f>LN(SUM($V$2:V101))</f>
        <v>2.6390573296152584</v>
      </c>
      <c r="X101" s="79">
        <f t="shared" si="28"/>
        <v>9.3333333333333357</v>
      </c>
      <c r="Y101">
        <v>18</v>
      </c>
      <c r="Z101" s="79">
        <f>LN(SUM($Y$2:Y101))</f>
        <v>5.8971538676367405</v>
      </c>
      <c r="AA101" s="79">
        <f t="shared" si="29"/>
        <v>14.414001386202919</v>
      </c>
      <c r="AC101" s="79">
        <f>LN(SUM($AB$2:AB101))</f>
        <v>3.8501476017100584</v>
      </c>
      <c r="AD101" s="79">
        <f t="shared" si="30"/>
        <v>89.263291227462076</v>
      </c>
      <c r="AF101" s="79">
        <f>LN(SUM($AE$2:AE101))</f>
        <v>1.9459101490553132</v>
      </c>
      <c r="AG101" s="79">
        <f t="shared" si="31"/>
        <v>6.9362307047413339</v>
      </c>
      <c r="AI101" s="79">
        <f>LN(SUM($AH$2:AH101))</f>
        <v>2.7725887222397811</v>
      </c>
      <c r="AJ101" s="79" t="e">
        <f t="shared" si="32"/>
        <v>#DIV/0!</v>
      </c>
      <c r="AK101">
        <v>93</v>
      </c>
      <c r="AL101" s="79">
        <f>LN(SUM($AK$2:AK101))</f>
        <v>7.1372784372603855</v>
      </c>
      <c r="AM101" s="79">
        <f t="shared" si="33"/>
        <v>15.711059723238456</v>
      </c>
      <c r="AO101" s="79">
        <f>LN(SUM($AN$2:AN101))</f>
        <v>0.69314718055994529</v>
      </c>
      <c r="AP101" s="79" t="e">
        <f t="shared" si="34"/>
        <v>#DIV/0!</v>
      </c>
      <c r="AR101" s="79" t="e">
        <f>LN(SUM($AQ$2:AQ101))</f>
        <v>#NUM!</v>
      </c>
      <c r="AS101" s="79" t="e">
        <f t="shared" si="35"/>
        <v>#NUM!</v>
      </c>
      <c r="AT101">
        <v>2</v>
      </c>
      <c r="AU101" s="79">
        <f>LN(SUM($AT$2:AT101))</f>
        <v>3.2958368660043291</v>
      </c>
      <c r="AV101" s="79">
        <f t="shared" si="36"/>
        <v>11.395421319310591</v>
      </c>
      <c r="AW101">
        <v>8</v>
      </c>
      <c r="AX101" s="79">
        <f>LN(SUM($AW$2:AW101))</f>
        <v>3.2188758248682006</v>
      </c>
      <c r="AY101" s="79">
        <f t="shared" si="37"/>
        <v>7.0152251708482041</v>
      </c>
      <c r="BA101" s="79">
        <f>LN(SUM($AZ$2:AZ101))</f>
        <v>1.3862943611198906</v>
      </c>
      <c r="BB101" s="79">
        <f t="shared" si="38"/>
        <v>11.243963918381647</v>
      </c>
      <c r="BC101">
        <v>131</v>
      </c>
      <c r="BD101" s="79">
        <f>LN(SUM($BC$2:BC101))</f>
        <v>7.6324011266014535</v>
      </c>
      <c r="BE101" s="79">
        <f t="shared" si="39"/>
        <v>17.60636516907779</v>
      </c>
    </row>
    <row r="102" spans="1:57" x14ac:dyDescent="0.25">
      <c r="A102" s="79">
        <f t="shared" si="20"/>
        <v>1</v>
      </c>
      <c r="B102" s="79">
        <f t="shared" si="21"/>
        <v>164</v>
      </c>
      <c r="C102" s="51">
        <v>44066</v>
      </c>
      <c r="E102" s="79">
        <f>LN(SUM($D$2:D102))</f>
        <v>3.9512437185814275</v>
      </c>
      <c r="F102" s="79">
        <f t="shared" si="22"/>
        <v>199.89736577027551</v>
      </c>
      <c r="G102" s="81">
        <v>8</v>
      </c>
      <c r="H102" s="79">
        <f>LN(SUM($G$2:G102))</f>
        <v>3.7612001156935624</v>
      </c>
      <c r="I102" s="79">
        <f t="shared" si="23"/>
        <v>12.043863329531666</v>
      </c>
      <c r="J102" s="81">
        <v>1</v>
      </c>
      <c r="K102" s="79">
        <f>LN(SUM($J$2:J102))</f>
        <v>4.3174881135363101</v>
      </c>
      <c r="L102" s="79">
        <f t="shared" si="24"/>
        <v>34.282760672604418</v>
      </c>
      <c r="M102">
        <v>3</v>
      </c>
      <c r="N102" s="79">
        <f>LN(SUM($M$2:M102))</f>
        <v>4.9416424226093039</v>
      </c>
      <c r="O102" s="79">
        <f t="shared" si="25"/>
        <v>60.929454032371353</v>
      </c>
      <c r="Q102" s="79">
        <f>LN(SUM($P$2:P102))</f>
        <v>0.69314718055994529</v>
      </c>
      <c r="R102" s="79" t="e">
        <f t="shared" si="26"/>
        <v>#DIV/0!</v>
      </c>
      <c r="T102" s="79" t="e">
        <f>LN(SUM($S$2:S102))</f>
        <v>#NUM!</v>
      </c>
      <c r="U102" s="79" t="e">
        <f t="shared" si="27"/>
        <v>#NUM!</v>
      </c>
      <c r="W102" s="79">
        <f>LN(SUM($V$2:V102))</f>
        <v>2.6390573296152584</v>
      </c>
      <c r="X102" s="79">
        <f t="shared" si="28"/>
        <v>6.9362307047413339</v>
      </c>
      <c r="Y102">
        <v>32</v>
      </c>
      <c r="Z102" s="79">
        <f>LN(SUM($Y$2:Y102))</f>
        <v>5.9814142112544806</v>
      </c>
      <c r="AA102" s="79">
        <f t="shared" si="29"/>
        <v>12.193796854816929</v>
      </c>
      <c r="AB102">
        <v>3</v>
      </c>
      <c r="AC102" s="79">
        <f>LN(SUM($AB$2:AB102))</f>
        <v>3.912023005428146</v>
      </c>
      <c r="AD102" s="79">
        <f t="shared" si="30"/>
        <v>43.463646125484061</v>
      </c>
      <c r="AF102" s="79">
        <f>LN(SUM($AE$2:AE102))</f>
        <v>1.9459101490553132</v>
      </c>
      <c r="AG102" s="79">
        <f t="shared" si="31"/>
        <v>5.7801922539511112</v>
      </c>
      <c r="AH102">
        <v>3</v>
      </c>
      <c r="AI102" s="79">
        <f>LN(SUM($AH$2:AH102))</f>
        <v>2.9444389791664403</v>
      </c>
      <c r="AJ102" s="79">
        <f t="shared" si="32"/>
        <v>37.645411772570725</v>
      </c>
      <c r="AK102">
        <v>79</v>
      </c>
      <c r="AL102" s="79">
        <f>LN(SUM($AK$2:AK102))</f>
        <v>7.1981835771019433</v>
      </c>
      <c r="AM102" s="79">
        <f t="shared" si="33"/>
        <v>13.972512697504426</v>
      </c>
      <c r="AO102" s="79">
        <f>LN(SUM($AN$2:AN102))</f>
        <v>0.69314718055994529</v>
      </c>
      <c r="AP102" s="79" t="e">
        <f t="shared" si="34"/>
        <v>#DIV/0!</v>
      </c>
      <c r="AQ102">
        <v>1</v>
      </c>
      <c r="AR102" s="79">
        <f>LN(SUM($AQ$2:AQ102))</f>
        <v>0</v>
      </c>
      <c r="AS102" s="79" t="e">
        <f t="shared" si="35"/>
        <v>#NUM!</v>
      </c>
      <c r="AT102">
        <v>3</v>
      </c>
      <c r="AU102" s="79">
        <f>LN(SUM($AT$2:AT102))</f>
        <v>3.4011973816621555</v>
      </c>
      <c r="AV102" s="79">
        <f t="shared" si="36"/>
        <v>8.6357171032601574</v>
      </c>
      <c r="AX102" s="79">
        <f>LN(SUM($AW$2:AW102))</f>
        <v>3.2188758248682006</v>
      </c>
      <c r="AY102" s="79">
        <f t="shared" si="37"/>
        <v>5.7170221800080077</v>
      </c>
      <c r="AZ102">
        <v>3</v>
      </c>
      <c r="BA102" s="79">
        <f>LN(SUM($AZ$2:AZ102))</f>
        <v>1.9459101490553132</v>
      </c>
      <c r="BB102" s="79">
        <f t="shared" si="38"/>
        <v>5.6999894870775165</v>
      </c>
      <c r="BC102">
        <v>136</v>
      </c>
      <c r="BD102" s="79">
        <f>LN(SUM($BC$2:BC102))</f>
        <v>7.696212639346407</v>
      </c>
      <c r="BE102" s="79">
        <f t="shared" si="39"/>
        <v>14.909861348618021</v>
      </c>
    </row>
    <row r="103" spans="1:57" x14ac:dyDescent="0.25">
      <c r="A103" s="79">
        <f t="shared" si="20"/>
        <v>1</v>
      </c>
      <c r="B103" s="79">
        <f t="shared" si="21"/>
        <v>165</v>
      </c>
      <c r="C103" s="51">
        <v>44067</v>
      </c>
      <c r="E103" s="79">
        <f>LN(SUM($D$2:D103))</f>
        <v>3.9512437185814275</v>
      </c>
      <c r="F103" s="79">
        <f t="shared" si="22"/>
        <v>333.16227628379244</v>
      </c>
      <c r="G103" s="81">
        <v>5</v>
      </c>
      <c r="H103" s="79">
        <f>LN(SUM($G$2:G103))</f>
        <v>3.8712010109078911</v>
      </c>
      <c r="I103" s="79">
        <f t="shared" si="23"/>
        <v>7.9021546129603122</v>
      </c>
      <c r="J103" s="81">
        <v>2</v>
      </c>
      <c r="K103" s="79">
        <f>LN(SUM($J$2:J103))</f>
        <v>4.3438054218536841</v>
      </c>
      <c r="L103" s="79">
        <f t="shared" si="24"/>
        <v>28.40526766689247</v>
      </c>
      <c r="M103">
        <v>1</v>
      </c>
      <c r="N103" s="79">
        <f>LN(SUM($M$2:M103))</f>
        <v>4.9487598903781684</v>
      </c>
      <c r="O103" s="79">
        <f t="shared" si="25"/>
        <v>56.187767384926275</v>
      </c>
      <c r="P103">
        <v>0</v>
      </c>
      <c r="Q103" s="79">
        <f>LN(SUM($P$2:P103))</f>
        <v>0.69314718055994529</v>
      </c>
      <c r="R103" s="79" t="e">
        <f t="shared" si="26"/>
        <v>#DIV/0!</v>
      </c>
      <c r="T103" s="79" t="e">
        <f>LN(SUM($S$2:S103))</f>
        <v>#NUM!</v>
      </c>
      <c r="U103" s="79" t="e">
        <f t="shared" si="27"/>
        <v>#NUM!</v>
      </c>
      <c r="V103">
        <v>1</v>
      </c>
      <c r="W103" s="79">
        <f>LN(SUM($V$2:V103))</f>
        <v>2.7080502011022101</v>
      </c>
      <c r="X103" s="79">
        <f t="shared" si="28"/>
        <v>5.4445721089242198</v>
      </c>
      <c r="Z103" s="79">
        <f>LN(SUM($Y$2:Y103))</f>
        <v>5.9814142112544806</v>
      </c>
      <c r="AA103" s="79">
        <f t="shared" si="29"/>
        <v>12.561076723117456</v>
      </c>
      <c r="AC103" s="79">
        <f>LN(SUM($AB$2:AB103))</f>
        <v>3.912023005428146</v>
      </c>
      <c r="AD103" s="79">
        <f t="shared" si="30"/>
        <v>34.03215848458786</v>
      </c>
      <c r="AE103">
        <v>1</v>
      </c>
      <c r="AF103" s="79">
        <f>LN(SUM($AE$2:AE103))</f>
        <v>2.0794415416798357</v>
      </c>
      <c r="AG103" s="79">
        <f t="shared" si="31"/>
        <v>5.1640843862077146</v>
      </c>
      <c r="AI103" s="79">
        <f>LN(SUM($AH$2:AH103))</f>
        <v>2.9444389791664403</v>
      </c>
      <c r="AJ103" s="79">
        <f t="shared" si="32"/>
        <v>22.587247063542431</v>
      </c>
      <c r="AK103">
        <v>99</v>
      </c>
      <c r="AL103" s="79">
        <f>LN(SUM($AK$2:AK103))</f>
        <v>7.2696167496081694</v>
      </c>
      <c r="AM103" s="79">
        <f t="shared" si="33"/>
        <v>12.201471068966041</v>
      </c>
      <c r="AO103" s="79">
        <f>LN(SUM($AN$2:AN103))</f>
        <v>0.69314718055994529</v>
      </c>
      <c r="AP103" s="79" t="e">
        <f t="shared" si="34"/>
        <v>#DIV/0!</v>
      </c>
      <c r="AR103" s="79">
        <f>LN(SUM($AQ$2:AQ103))</f>
        <v>0</v>
      </c>
      <c r="AS103" s="79" t="e">
        <f t="shared" si="35"/>
        <v>#NUM!</v>
      </c>
      <c r="AU103" s="79">
        <f>LN(SUM($AT$2:AT103))</f>
        <v>3.4011973816621555</v>
      </c>
      <c r="AV103" s="79">
        <f t="shared" si="36"/>
        <v>8.3120444273335057</v>
      </c>
      <c r="AW103">
        <v>8</v>
      </c>
      <c r="AX103" s="79">
        <f>LN(SUM($AW$2:AW103))</f>
        <v>3.4965075614664802</v>
      </c>
      <c r="AY103" s="79">
        <f t="shared" si="37"/>
        <v>4.6187945999919808</v>
      </c>
      <c r="AZ103">
        <v>1</v>
      </c>
      <c r="BA103" s="79">
        <f>LN(SUM($AZ$2:AZ103))</f>
        <v>2.0794415416798357</v>
      </c>
      <c r="BB103" s="79">
        <f t="shared" si="38"/>
        <v>4.1854154966551169</v>
      </c>
      <c r="BC103">
        <v>118</v>
      </c>
      <c r="BD103" s="79">
        <f>LN(SUM($BC$2:BC103))</f>
        <v>7.748460023899697</v>
      </c>
      <c r="BE103" s="79">
        <f t="shared" si="39"/>
        <v>13.209725115410297</v>
      </c>
    </row>
    <row r="104" spans="1:57" x14ac:dyDescent="0.25">
      <c r="A104" s="79">
        <f t="shared" si="20"/>
        <v>1</v>
      </c>
      <c r="B104" s="79">
        <f t="shared" si="21"/>
        <v>166</v>
      </c>
      <c r="C104" s="51">
        <v>44068</v>
      </c>
      <c r="E104" s="79">
        <f>LN(SUM($D$2:D104))</f>
        <v>3.9512437185814275</v>
      </c>
      <c r="F104" s="79" t="e">
        <f t="shared" si="22"/>
        <v>#DIV/0!</v>
      </c>
      <c r="H104" s="79">
        <f>LN(SUM($G$2:G104))</f>
        <v>3.8712010109078911</v>
      </c>
      <c r="I104" s="79">
        <f t="shared" si="23"/>
        <v>6.8564138637403245</v>
      </c>
      <c r="J104" s="81">
        <v>2</v>
      </c>
      <c r="K104" s="79">
        <f>LN(SUM($J$2:J104))</f>
        <v>4.3694478524670215</v>
      </c>
      <c r="L104" s="79">
        <f t="shared" si="24"/>
        <v>26.290745014635569</v>
      </c>
      <c r="N104" s="79">
        <f>LN(SUM($M$2:M104))</f>
        <v>4.9487598903781684</v>
      </c>
      <c r="O104" s="79">
        <f t="shared" si="25"/>
        <v>64.967909202520048</v>
      </c>
      <c r="Q104" s="79">
        <f>LN(SUM($P$2:P104))</f>
        <v>0.69314718055994529</v>
      </c>
      <c r="R104" s="79" t="e">
        <f t="shared" si="26"/>
        <v>#DIV/0!</v>
      </c>
      <c r="T104" s="79" t="e">
        <f>LN(SUM($S$2:S104))</f>
        <v>#NUM!</v>
      </c>
      <c r="U104" s="79" t="e">
        <f t="shared" si="27"/>
        <v>#NUM!</v>
      </c>
      <c r="V104">
        <v>2</v>
      </c>
      <c r="W104" s="79">
        <f>LN(SUM($V$2:V104))</f>
        <v>2.8332133440562162</v>
      </c>
      <c r="X104" s="79">
        <f t="shared" si="28"/>
        <v>4.7590520525388733</v>
      </c>
      <c r="Y104">
        <v>44</v>
      </c>
      <c r="Z104" s="79">
        <f>LN(SUM($Y$2:Y104))</f>
        <v>6.0867747269123065</v>
      </c>
      <c r="AA104" s="79">
        <f t="shared" si="29"/>
        <v>10.926113121349358</v>
      </c>
      <c r="AB104">
        <v>4</v>
      </c>
      <c r="AC104" s="79">
        <f>LN(SUM($AB$2:AB104))</f>
        <v>3.9889840465642745</v>
      </c>
      <c r="AD104" s="79">
        <f t="shared" si="30"/>
        <v>23.681115327985804</v>
      </c>
      <c r="AE104">
        <v>5</v>
      </c>
      <c r="AF104" s="79">
        <f>LN(SUM($AE$2:AE104))</f>
        <v>2.5649493574615367</v>
      </c>
      <c r="AG104" s="79">
        <f t="shared" si="31"/>
        <v>3.9429293897542022</v>
      </c>
      <c r="AI104" s="79">
        <f>LN(SUM($AH$2:AH104))</f>
        <v>2.9444389791664403</v>
      </c>
      <c r="AJ104" s="79">
        <f t="shared" si="32"/>
        <v>18.822705886285362</v>
      </c>
      <c r="AK104">
        <v>52</v>
      </c>
      <c r="AL104" s="79">
        <f>LN(SUM($AK$2:AK104))</f>
        <v>7.305188215393037</v>
      </c>
      <c r="AM104" s="79">
        <f t="shared" si="33"/>
        <v>11.535531303342211</v>
      </c>
      <c r="AO104" s="79">
        <f>LN(SUM($AN$2:AN104))</f>
        <v>0.69314718055994529</v>
      </c>
      <c r="AP104" s="79" t="e">
        <f t="shared" si="34"/>
        <v>#DIV/0!</v>
      </c>
      <c r="AQ104">
        <v>1</v>
      </c>
      <c r="AR104" s="79">
        <f>LN(SUM($AQ$2:AQ104))</f>
        <v>0.69314718055994529</v>
      </c>
      <c r="AS104" s="79" t="e">
        <f t="shared" si="35"/>
        <v>#NUM!</v>
      </c>
      <c r="AU104" s="79">
        <f>LN(SUM($AT$2:AT104))</f>
        <v>3.4011973816621555</v>
      </c>
      <c r="AV104" s="79">
        <f t="shared" si="36"/>
        <v>9.8734078544207531</v>
      </c>
      <c r="AX104" s="79">
        <f>LN(SUM($AW$2:AW104))</f>
        <v>3.4965075614664802</v>
      </c>
      <c r="AY104" s="79">
        <f t="shared" si="37"/>
        <v>4.7596653911518638</v>
      </c>
      <c r="AZ104">
        <v>3</v>
      </c>
      <c r="BA104" s="79">
        <f>LN(SUM($AZ$2:AZ104))</f>
        <v>2.3978952727983707</v>
      </c>
      <c r="BB104" s="79">
        <f t="shared" si="38"/>
        <v>3.3211706230114335</v>
      </c>
      <c r="BC104">
        <v>113</v>
      </c>
      <c r="BD104" s="79">
        <f>LN(SUM($BC$2:BC104))</f>
        <v>7.7960579743161231</v>
      </c>
      <c r="BE104" s="79">
        <f t="shared" si="39"/>
        <v>12.192342871926057</v>
      </c>
    </row>
    <row r="105" spans="1:57" x14ac:dyDescent="0.25">
      <c r="A105" s="79">
        <f t="shared" si="20"/>
        <v>1</v>
      </c>
      <c r="B105" s="79">
        <f t="shared" si="21"/>
        <v>167</v>
      </c>
      <c r="C105" s="51">
        <v>44069</v>
      </c>
      <c r="E105" s="79">
        <f>LN(SUM($D$2:D105))</f>
        <v>3.9512437185814275</v>
      </c>
      <c r="F105" s="79" t="e">
        <f t="shared" si="22"/>
        <v>#DIV/0!</v>
      </c>
      <c r="G105" s="81">
        <v>1</v>
      </c>
      <c r="H105" s="79">
        <f>LN(SUM($G$2:G105))</f>
        <v>3.8918202981106265</v>
      </c>
      <c r="I105" s="79">
        <f t="shared" si="23"/>
        <v>7.6981764980589613</v>
      </c>
      <c r="J105" s="81">
        <v>3</v>
      </c>
      <c r="K105" s="79">
        <f>LN(SUM($J$2:J105))</f>
        <v>4.4067192472642533</v>
      </c>
      <c r="L105" s="79">
        <f t="shared" si="24"/>
        <v>24.275815973042327</v>
      </c>
      <c r="N105" s="79">
        <f>LN(SUM($M$2:M105))</f>
        <v>4.9487598903781684</v>
      </c>
      <c r="O105" s="79">
        <f t="shared" si="25"/>
        <v>81.172526914763509</v>
      </c>
      <c r="P105">
        <v>0</v>
      </c>
      <c r="Q105" s="79">
        <f>LN(SUM($P$2:P105))</f>
        <v>0.69314718055994529</v>
      </c>
      <c r="R105" s="79" t="e">
        <f t="shared" si="26"/>
        <v>#DIV/0!</v>
      </c>
      <c r="T105" s="79" t="e">
        <f>LN(SUM($S$2:S105))</f>
        <v>#NUM!</v>
      </c>
      <c r="U105" s="79" t="e">
        <f t="shared" si="27"/>
        <v>#NUM!</v>
      </c>
      <c r="W105" s="79">
        <f>LN(SUM($V$2:V105))</f>
        <v>2.8332133440562162</v>
      </c>
      <c r="X105" s="79">
        <f t="shared" si="28"/>
        <v>5.0570271197235686</v>
      </c>
      <c r="Y105">
        <v>26</v>
      </c>
      <c r="Z105" s="79">
        <f>LN(SUM($Y$2:Y105))</f>
        <v>6.1441856341256456</v>
      </c>
      <c r="AA105" s="79">
        <f t="shared" si="29"/>
        <v>10.567684347486006</v>
      </c>
      <c r="AC105" s="79">
        <f>LN(SUM($AB$2:AB105))</f>
        <v>3.9889840465642745</v>
      </c>
      <c r="AD105" s="79">
        <f t="shared" si="30"/>
        <v>21.892653404979921</v>
      </c>
      <c r="AF105" s="79">
        <f>LN(SUM($AE$2:AE105))</f>
        <v>2.5649493574615367</v>
      </c>
      <c r="AG105" s="79">
        <f t="shared" si="31"/>
        <v>3.95472750853664</v>
      </c>
      <c r="AH105">
        <v>2</v>
      </c>
      <c r="AI105" s="79">
        <f>LN(SUM($AH$2:AH105))</f>
        <v>3.044522437723423</v>
      </c>
      <c r="AJ105" s="79">
        <f t="shared" si="32"/>
        <v>14.577754239499415</v>
      </c>
      <c r="AK105">
        <v>57</v>
      </c>
      <c r="AL105" s="79">
        <f>LN(SUM($AK$2:AK105))</f>
        <v>7.3427791893318455</v>
      </c>
      <c r="AM105" s="79">
        <f t="shared" si="33"/>
        <v>11.7689441499152</v>
      </c>
      <c r="AO105" s="79">
        <f>LN(SUM($AN$2:AN105))</f>
        <v>0.69314718055994529</v>
      </c>
      <c r="AP105" s="79" t="e">
        <f t="shared" si="34"/>
        <v>#DIV/0!</v>
      </c>
      <c r="AQ105">
        <v>1</v>
      </c>
      <c r="AR105" s="79">
        <f>LN(SUM($AQ$2:AQ105))</f>
        <v>1.0986122886681098</v>
      </c>
      <c r="AS105" s="79" t="e">
        <f t="shared" si="35"/>
        <v>#NUM!</v>
      </c>
      <c r="AT105">
        <v>3</v>
      </c>
      <c r="AU105" s="79">
        <f>LN(SUM($AT$2:AT105))</f>
        <v>3.4965075614664802</v>
      </c>
      <c r="AV105" s="79">
        <f t="shared" si="36"/>
        <v>10.629001555144816</v>
      </c>
      <c r="AW105">
        <v>1</v>
      </c>
      <c r="AX105" s="79">
        <f>LN(SUM($AW$2:AW105))</f>
        <v>3.5263605246161616</v>
      </c>
      <c r="AY105" s="79">
        <f t="shared" si="37"/>
        <v>5.2687034172181448</v>
      </c>
      <c r="AZ105">
        <v>3</v>
      </c>
      <c r="BA105" s="79">
        <f>LN(SUM($AZ$2:AZ105))</f>
        <v>2.6390573296152584</v>
      </c>
      <c r="BB105" s="79">
        <f t="shared" si="38"/>
        <v>2.9975608408143377</v>
      </c>
      <c r="BC105">
        <v>97</v>
      </c>
      <c r="BD105" s="79">
        <f>LN(SUM($BC$2:BC105))</f>
        <v>7.8351837552667485</v>
      </c>
      <c r="BE105" s="79">
        <f t="shared" si="39"/>
        <v>12.243932438943306</v>
      </c>
    </row>
    <row r="106" spans="1:57" x14ac:dyDescent="0.25">
      <c r="A106" s="79">
        <f t="shared" si="20"/>
        <v>1</v>
      </c>
      <c r="B106" s="79">
        <f t="shared" si="21"/>
        <v>168</v>
      </c>
      <c r="C106" s="51">
        <v>44070</v>
      </c>
      <c r="E106" s="79">
        <f>LN(SUM($D$2:D106))</f>
        <v>3.9512437185814275</v>
      </c>
      <c r="F106" s="79" t="e">
        <f t="shared" si="22"/>
        <v>#DIV/0!</v>
      </c>
      <c r="H106" s="79">
        <f>LN(SUM($G$2:G106))</f>
        <v>3.8918202981106265</v>
      </c>
      <c r="I106" s="79">
        <f t="shared" si="23"/>
        <v>10.828236822475985</v>
      </c>
      <c r="J106" s="81">
        <v>7</v>
      </c>
      <c r="K106" s="79">
        <f>LN(SUM($J$2:J106))</f>
        <v>4.4886363697321396</v>
      </c>
      <c r="L106" s="79">
        <f t="shared" si="24"/>
        <v>19.850967757494697</v>
      </c>
      <c r="N106" s="79">
        <f>LN(SUM($M$2:M106))</f>
        <v>4.9487598903781684</v>
      </c>
      <c r="O106" s="79">
        <f t="shared" si="25"/>
        <v>128.52014222793426</v>
      </c>
      <c r="Q106" s="79">
        <f>LN(SUM($P$2:P106))</f>
        <v>0.69314718055994529</v>
      </c>
      <c r="R106" s="79" t="e">
        <f t="shared" si="26"/>
        <v>#DIV/0!</v>
      </c>
      <c r="T106" s="79" t="e">
        <f>LN(SUM($S$2:S106))</f>
        <v>#NUM!</v>
      </c>
      <c r="U106" s="79" t="e">
        <f t="shared" si="27"/>
        <v>#NUM!</v>
      </c>
      <c r="V106">
        <v>1</v>
      </c>
      <c r="W106" s="79">
        <f>LN(SUM($V$2:V106))</f>
        <v>2.8903717578961645</v>
      </c>
      <c r="X106" s="79">
        <f t="shared" si="28"/>
        <v>6.4366354725558645</v>
      </c>
      <c r="Y106">
        <v>36</v>
      </c>
      <c r="Z106" s="79">
        <f>LN(SUM($Y$2:Y106))</f>
        <v>6.2186001196917289</v>
      </c>
      <c r="AA106" s="79">
        <f t="shared" si="29"/>
        <v>11.310699712408773</v>
      </c>
      <c r="AB106">
        <v>5</v>
      </c>
      <c r="AC106" s="79">
        <f>LN(SUM($AB$2:AB106))</f>
        <v>4.0775374439057197</v>
      </c>
      <c r="AD106" s="79">
        <f t="shared" si="30"/>
        <v>18.7191901382716</v>
      </c>
      <c r="AE106">
        <v>3</v>
      </c>
      <c r="AF106" s="79">
        <f>LN(SUM($AE$2:AE106))</f>
        <v>2.7725887222397811</v>
      </c>
      <c r="AG106" s="79">
        <f t="shared" si="31"/>
        <v>4.4748524003820753</v>
      </c>
      <c r="AI106" s="79">
        <f>LN(SUM($AH$2:AH106))</f>
        <v>3.044522437723423</v>
      </c>
      <c r="AJ106" s="79">
        <f t="shared" si="32"/>
        <v>14.274155759730322</v>
      </c>
      <c r="AK106">
        <v>111</v>
      </c>
      <c r="AL106" s="79">
        <f>LN(SUM($AK$2:AK106))</f>
        <v>7.412160334945205</v>
      </c>
      <c r="AM106" s="79">
        <f t="shared" si="33"/>
        <v>12.337828896195083</v>
      </c>
      <c r="AO106" s="79">
        <f>LN(SUM($AN$2:AN106))</f>
        <v>0.69314718055994529</v>
      </c>
      <c r="AP106" s="79" t="e">
        <f t="shared" si="34"/>
        <v>#DIV/0!</v>
      </c>
      <c r="AR106" s="79">
        <f>LN(SUM($AQ$2:AQ106))</f>
        <v>1.0986122886681098</v>
      </c>
      <c r="AS106" s="79" t="e">
        <f t="shared" si="35"/>
        <v>#NUM!</v>
      </c>
      <c r="AT106">
        <v>1</v>
      </c>
      <c r="AU106" s="79">
        <f>LN(SUM($AT$2:AT106))</f>
        <v>3.5263605246161616</v>
      </c>
      <c r="AV106" s="79">
        <f t="shared" si="36"/>
        <v>14.660966289598639</v>
      </c>
      <c r="AW106">
        <v>1</v>
      </c>
      <c r="AX106" s="79">
        <f>LN(SUM($AW$2:AW106))</f>
        <v>3.5553480614894135</v>
      </c>
      <c r="AY106" s="79">
        <f t="shared" si="37"/>
        <v>6.3445856498892095</v>
      </c>
      <c r="AZ106">
        <v>2</v>
      </c>
      <c r="BA106" s="79">
        <f>LN(SUM($AZ$2:AZ106))</f>
        <v>2.7725887222397811</v>
      </c>
      <c r="BB106" s="79">
        <f t="shared" si="38"/>
        <v>2.7272408838944107</v>
      </c>
      <c r="BC106">
        <v>167</v>
      </c>
      <c r="BD106" s="79">
        <f>LN(SUM($BC$2:BC106))</f>
        <v>7.8991534833430972</v>
      </c>
      <c r="BE106" s="79">
        <f t="shared" si="39"/>
        <v>12.918202221123147</v>
      </c>
    </row>
    <row r="107" spans="1:57" x14ac:dyDescent="0.25">
      <c r="A107" s="79">
        <f t="shared" si="20"/>
        <v>1</v>
      </c>
      <c r="B107" s="79">
        <f t="shared" si="21"/>
        <v>169</v>
      </c>
      <c r="C107" s="51">
        <v>44071</v>
      </c>
      <c r="E107" s="79">
        <f>LN(SUM($D$2:D107))</f>
        <v>3.9512437185814275</v>
      </c>
      <c r="F107" s="79" t="e">
        <f t="shared" si="22"/>
        <v>#DIV/0!</v>
      </c>
      <c r="G107" s="81">
        <v>0</v>
      </c>
      <c r="H107" s="79">
        <f>LN(SUM($G$2:G107))</f>
        <v>3.8918202981106265</v>
      </c>
      <c r="I107" s="79">
        <f t="shared" si="23"/>
        <v>15.030183799782076</v>
      </c>
      <c r="K107" s="79">
        <f>LN(SUM($J$2:J107))</f>
        <v>4.4886363697321396</v>
      </c>
      <c r="L107" s="79">
        <f t="shared" si="24"/>
        <v>20.239474314826886</v>
      </c>
      <c r="M107">
        <v>1</v>
      </c>
      <c r="N107" s="79">
        <f>LN(SUM($M$2:M107))</f>
        <v>4.9558270576012609</v>
      </c>
      <c r="O107" s="79">
        <f t="shared" si="25"/>
        <v>159.37907683947583</v>
      </c>
      <c r="Q107" s="79">
        <f>LN(SUM($P$2:P107))</f>
        <v>0.69314718055994529</v>
      </c>
      <c r="R107" s="79" t="e">
        <f t="shared" si="26"/>
        <v>#DIV/0!</v>
      </c>
      <c r="T107" s="79" t="e">
        <f>LN(SUM($S$2:S107))</f>
        <v>#NUM!</v>
      </c>
      <c r="U107" s="79" t="e">
        <f t="shared" si="27"/>
        <v>#NUM!</v>
      </c>
      <c r="V107">
        <v>1</v>
      </c>
      <c r="W107" s="79">
        <f>LN(SUM($V$2:V107))</f>
        <v>2.9444389791664403</v>
      </c>
      <c r="X107" s="79">
        <f t="shared" si="28"/>
        <v>12.570539929555123</v>
      </c>
      <c r="Y107">
        <v>26</v>
      </c>
      <c r="Z107" s="79">
        <f>LN(SUM($Y$2:Y107))</f>
        <v>6.2690962837062614</v>
      </c>
      <c r="AA107" s="79">
        <f t="shared" si="29"/>
        <v>11.071561779872519</v>
      </c>
      <c r="AB107">
        <v>2</v>
      </c>
      <c r="AC107" s="79">
        <f>LN(SUM($AB$2:AB107))</f>
        <v>4.1108738641733114</v>
      </c>
      <c r="AD107" s="79">
        <f t="shared" si="30"/>
        <v>16.307033588010714</v>
      </c>
      <c r="AF107" s="79">
        <f>LN(SUM($AE$2:AE107))</f>
        <v>2.7725887222397811</v>
      </c>
      <c r="AG107" s="79">
        <f t="shared" si="31"/>
        <v>4.2018918338201363</v>
      </c>
      <c r="AH107">
        <v>1</v>
      </c>
      <c r="AI107" s="79">
        <f>LN(SUM($AH$2:AH107))</f>
        <v>3.0910424533583161</v>
      </c>
      <c r="AJ107" s="79">
        <f t="shared" si="32"/>
        <v>15.457105950947188</v>
      </c>
      <c r="AK107">
        <v>83</v>
      </c>
      <c r="AL107" s="79">
        <f>LN(SUM($AK$2:AK107))</f>
        <v>7.4610655143542832</v>
      </c>
      <c r="AM107" s="79">
        <f t="shared" si="33"/>
        <v>13.180592019412728</v>
      </c>
      <c r="AO107" s="79">
        <f>LN(SUM($AN$2:AN107))</f>
        <v>0.69314718055994529</v>
      </c>
      <c r="AP107" s="79" t="e">
        <f t="shared" si="34"/>
        <v>#DIV/0!</v>
      </c>
      <c r="AR107" s="79">
        <f>LN(SUM($AQ$2:AQ107))</f>
        <v>1.0986122886681098</v>
      </c>
      <c r="AS107" s="79" t="e">
        <f t="shared" si="35"/>
        <v>#NUM!</v>
      </c>
      <c r="AT107">
        <v>3</v>
      </c>
      <c r="AU107" s="79">
        <f>LN(SUM($AT$2:AT107))</f>
        <v>3.6109179126442243</v>
      </c>
      <c r="AV107" s="79">
        <f t="shared" si="36"/>
        <v>15.034803378256278</v>
      </c>
      <c r="AW107">
        <v>2</v>
      </c>
      <c r="AX107" s="79">
        <f>LN(SUM($AW$2:AW107))</f>
        <v>3.6109179126442243</v>
      </c>
      <c r="AY107" s="79">
        <f t="shared" si="37"/>
        <v>10.329382219495582</v>
      </c>
      <c r="BA107" s="79">
        <f>LN(SUM($AZ$2:AZ107))</f>
        <v>2.7725887222397811</v>
      </c>
      <c r="BB107" s="79">
        <f t="shared" si="38"/>
        <v>3.0459133103251803</v>
      </c>
      <c r="BC107">
        <v>119</v>
      </c>
      <c r="BD107" s="79">
        <f>LN(SUM($BC$2:BC107))</f>
        <v>7.9423622376743346</v>
      </c>
      <c r="BE107" s="79">
        <f t="shared" si="39"/>
        <v>13.64377821651675</v>
      </c>
    </row>
    <row r="108" spans="1:57" x14ac:dyDescent="0.25">
      <c r="A108" s="79">
        <f t="shared" si="20"/>
        <v>1</v>
      </c>
      <c r="B108" s="79">
        <f t="shared" si="21"/>
        <v>170</v>
      </c>
      <c r="C108" s="51">
        <v>44072</v>
      </c>
      <c r="D108" s="81">
        <v>2</v>
      </c>
      <c r="E108" s="79">
        <f>LN(SUM($D$2:D108))</f>
        <v>3.9889840465642745</v>
      </c>
      <c r="F108" s="79">
        <f t="shared" si="22"/>
        <v>171.41805678441619</v>
      </c>
      <c r="H108" s="79">
        <f>LN(SUM($G$2:G108))</f>
        <v>3.8918202981106265</v>
      </c>
      <c r="I108" s="79">
        <f t="shared" si="23"/>
        <v>42.775696724469491</v>
      </c>
      <c r="J108" s="81">
        <v>6</v>
      </c>
      <c r="K108" s="79">
        <f>LN(SUM($J$2:J108))</f>
        <v>4.5538768916005408</v>
      </c>
      <c r="L108" s="79">
        <f t="shared" si="24"/>
        <v>17.35941890318664</v>
      </c>
      <c r="M108">
        <v>1</v>
      </c>
      <c r="N108" s="79">
        <f>LN(SUM($M$2:M108))</f>
        <v>4.962844630259907</v>
      </c>
      <c r="O108" s="79">
        <f t="shared" si="25"/>
        <v>249.65117108500175</v>
      </c>
      <c r="Q108" s="79">
        <f>LN(SUM($P$2:P108))</f>
        <v>0.69314718055994529</v>
      </c>
      <c r="R108" s="79" t="e">
        <f t="shared" si="26"/>
        <v>#DIV/0!</v>
      </c>
      <c r="T108" s="79" t="e">
        <f>LN(SUM($S$2:S108))</f>
        <v>#NUM!</v>
      </c>
      <c r="U108" s="79" t="e">
        <f t="shared" si="27"/>
        <v>#NUM!</v>
      </c>
      <c r="W108" s="79">
        <f>LN(SUM($V$2:V108))</f>
        <v>2.9444389791664403</v>
      </c>
      <c r="X108" s="79">
        <f t="shared" si="28"/>
        <v>13.421186052419166</v>
      </c>
      <c r="Y108">
        <v>40</v>
      </c>
      <c r="Z108" s="79">
        <f>LN(SUM($Y$2:Y108))</f>
        <v>6.3421214187211516</v>
      </c>
      <c r="AA108" s="79">
        <f t="shared" si="29"/>
        <v>10.846699829882144</v>
      </c>
      <c r="AC108" s="79">
        <f>LN(SUM($AB$2:AB108))</f>
        <v>4.1108738641733114</v>
      </c>
      <c r="AD108" s="79">
        <f t="shared" si="30"/>
        <v>17.923885483809968</v>
      </c>
      <c r="AF108" s="79">
        <f>LN(SUM($AE$2:AE108))</f>
        <v>2.7725887222397811</v>
      </c>
      <c r="AG108" s="79">
        <f t="shared" si="31"/>
        <v>4.7639338771543898</v>
      </c>
      <c r="AH108">
        <v>2</v>
      </c>
      <c r="AI108" s="79">
        <f>LN(SUM($AH$2:AH108))</f>
        <v>3.1780538303479458</v>
      </c>
      <c r="AJ108" s="79">
        <f t="shared" si="32"/>
        <v>17.738324572931049</v>
      </c>
      <c r="AK108">
        <v>96</v>
      </c>
      <c r="AL108" s="79">
        <f>LN(SUM($AK$2:AK108))</f>
        <v>7.5147997604886703</v>
      </c>
      <c r="AM108" s="79">
        <f t="shared" si="33"/>
        <v>13.480499910608323</v>
      </c>
      <c r="AO108" s="79">
        <f>LN(SUM($AN$2:AN108))</f>
        <v>0.69314718055994529</v>
      </c>
      <c r="AP108" s="79" t="e">
        <f t="shared" si="34"/>
        <v>#DIV/0!</v>
      </c>
      <c r="AR108" s="79">
        <f>LN(SUM($AQ$2:AQ108))</f>
        <v>1.0986122886681098</v>
      </c>
      <c r="AS108" s="79">
        <f t="shared" si="35"/>
        <v>3.2903337615580828</v>
      </c>
      <c r="AT108">
        <v>1</v>
      </c>
      <c r="AU108" s="79">
        <f>LN(SUM($AT$2:AT108))</f>
        <v>3.6375861597263857</v>
      </c>
      <c r="AV108" s="79">
        <f t="shared" si="36"/>
        <v>15.479803082183263</v>
      </c>
      <c r="AW108">
        <v>7</v>
      </c>
      <c r="AX108" s="79">
        <f>LN(SUM($AW$2:AW108))</f>
        <v>3.784189633918261</v>
      </c>
      <c r="AY108" s="79">
        <f t="shared" si="37"/>
        <v>9.7842787495652548</v>
      </c>
      <c r="AZ108">
        <v>4</v>
      </c>
      <c r="BA108" s="79">
        <f>LN(SUM($AZ$2:AZ108))</f>
        <v>2.9957322735539909</v>
      </c>
      <c r="BB108" s="79">
        <f t="shared" si="38"/>
        <v>3.9524085406784564</v>
      </c>
      <c r="BC108">
        <v>159</v>
      </c>
      <c r="BD108" s="79">
        <f>LN(SUM($BC$2:BC108))</f>
        <v>7.9973268229980974</v>
      </c>
      <c r="BE108" s="79">
        <f t="shared" si="39"/>
        <v>13.920190518682988</v>
      </c>
    </row>
    <row r="109" spans="1:57" x14ac:dyDescent="0.25">
      <c r="A109" s="79">
        <f t="shared" si="20"/>
        <v>1</v>
      </c>
      <c r="B109" s="79">
        <f t="shared" si="21"/>
        <v>171</v>
      </c>
      <c r="C109" s="51">
        <v>44073</v>
      </c>
      <c r="E109" s="79">
        <f>LN(SUM($D$2:D109))</f>
        <v>3.9889840465642745</v>
      </c>
      <c r="F109" s="79">
        <f t="shared" si="22"/>
        <v>102.8508340706497</v>
      </c>
      <c r="H109" s="79">
        <f>LN(SUM($G$2:G109))</f>
        <v>3.8918202981106265</v>
      </c>
      <c r="I109" s="79">
        <f t="shared" si="23"/>
        <v>188.25210459364303</v>
      </c>
      <c r="J109" s="81">
        <v>14</v>
      </c>
      <c r="K109" s="79">
        <f>LN(SUM($J$2:J109))</f>
        <v>4.6913478822291435</v>
      </c>
      <c r="L109" s="79">
        <f t="shared" si="24"/>
        <v>12.995906992131451</v>
      </c>
      <c r="M109">
        <v>1</v>
      </c>
      <c r="N109" s="79">
        <f>LN(SUM($M$2:M109))</f>
        <v>4.9698132995760007</v>
      </c>
      <c r="O109" s="79">
        <f t="shared" si="25"/>
        <v>197.243267517465</v>
      </c>
      <c r="Q109" s="79">
        <f>LN(SUM($P$2:P109))</f>
        <v>0.69314718055994529</v>
      </c>
      <c r="R109" s="79" t="e">
        <f t="shared" si="26"/>
        <v>#DIV/0!</v>
      </c>
      <c r="T109" s="79" t="e">
        <f>LN(SUM($S$2:S109))</f>
        <v>#NUM!</v>
      </c>
      <c r="U109" s="79" t="e">
        <f t="shared" si="27"/>
        <v>#NUM!</v>
      </c>
      <c r="W109" s="79">
        <f>LN(SUM($V$2:V109))</f>
        <v>2.9444389791664403</v>
      </c>
      <c r="X109" s="79">
        <f t="shared" si="28"/>
        <v>18.610775157874212</v>
      </c>
      <c r="Y109">
        <v>36</v>
      </c>
      <c r="Z109" s="79">
        <f>LN(SUM($Y$2:Y109))</f>
        <v>6.4035741979348151</v>
      </c>
      <c r="AA109" s="79">
        <f t="shared" si="29"/>
        <v>10.203608844121451</v>
      </c>
      <c r="AC109" s="79">
        <f>LN(SUM($AB$2:AB109))</f>
        <v>4.1108738641733114</v>
      </c>
      <c r="AD109" s="79">
        <f t="shared" si="30"/>
        <v>20.170106762766377</v>
      </c>
      <c r="AE109">
        <v>3</v>
      </c>
      <c r="AF109" s="79">
        <f>LN(SUM($AE$2:AE109))</f>
        <v>2.9444389791664403</v>
      </c>
      <c r="AG109" s="79">
        <f t="shared" si="31"/>
        <v>6.0312807387982739</v>
      </c>
      <c r="AI109" s="79">
        <f>LN(SUM($AH$2:AH109))</f>
        <v>3.1780538303479458</v>
      </c>
      <c r="AJ109" s="79">
        <f t="shared" si="32"/>
        <v>15.979098132112858</v>
      </c>
      <c r="AK109">
        <v>64</v>
      </c>
      <c r="AL109" s="79">
        <f>LN(SUM($AK$2:AK109))</f>
        <v>7.5490827108122858</v>
      </c>
      <c r="AM109" s="79">
        <f t="shared" si="33"/>
        <v>14.105689440151814</v>
      </c>
      <c r="AO109" s="79">
        <f>LN(SUM($AN$2:AN109))</f>
        <v>0.69314718055994529</v>
      </c>
      <c r="AP109" s="79" t="e">
        <f t="shared" si="34"/>
        <v>#DIV/0!</v>
      </c>
      <c r="AR109" s="79">
        <f>LN(SUM($AQ$2:AQ109))</f>
        <v>1.0986122886681098</v>
      </c>
      <c r="AS109" s="79">
        <f t="shared" si="35"/>
        <v>4.7258879471644848</v>
      </c>
      <c r="AT109">
        <v>1</v>
      </c>
      <c r="AU109" s="79">
        <f>LN(SUM($AT$2:AT109))</f>
        <v>3.6635616461296463</v>
      </c>
      <c r="AV109" s="79">
        <f t="shared" si="36"/>
        <v>14.12238492883605</v>
      </c>
      <c r="AX109" s="79">
        <f>LN(SUM($AW$2:AW109))</f>
        <v>3.784189633918261</v>
      </c>
      <c r="AY109" s="79">
        <f t="shared" si="37"/>
        <v>12.743619194839466</v>
      </c>
      <c r="BA109" s="79">
        <f>LN(SUM($AZ$2:AZ109))</f>
        <v>2.9957322735539909</v>
      </c>
      <c r="BB109" s="79">
        <f t="shared" si="38"/>
        <v>4.759134819901524</v>
      </c>
      <c r="BC109">
        <v>119</v>
      </c>
      <c r="BD109" s="79">
        <f>LN(SUM($BC$2:BC109))</f>
        <v>8.0365734097073123</v>
      </c>
      <c r="BE109" s="79">
        <f t="shared" si="39"/>
        <v>14.124690909913474</v>
      </c>
    </row>
    <row r="110" spans="1:57" x14ac:dyDescent="0.25">
      <c r="A110" s="79">
        <f t="shared" si="20"/>
        <v>1</v>
      </c>
      <c r="B110" s="79">
        <f t="shared" si="21"/>
        <v>172</v>
      </c>
      <c r="C110" s="51">
        <v>44074</v>
      </c>
      <c r="E110" s="79">
        <f>LN(SUM($D$2:D110))</f>
        <v>3.9889840465642745</v>
      </c>
      <c r="F110" s="79">
        <f t="shared" si="22"/>
        <v>85.709028392208097</v>
      </c>
      <c r="G110" s="81">
        <v>1</v>
      </c>
      <c r="H110" s="79">
        <f>LN(SUM($G$2:G110))</f>
        <v>3.912023005428146</v>
      </c>
      <c r="I110" s="79">
        <f t="shared" si="23"/>
        <v>158.4776481711647</v>
      </c>
      <c r="J110" s="81">
        <v>18</v>
      </c>
      <c r="K110" s="79">
        <f>LN(SUM($J$2:J110))</f>
        <v>4.8441870864585912</v>
      </c>
      <c r="L110" s="79">
        <f t="shared" si="24"/>
        <v>9.4272963478359575</v>
      </c>
      <c r="M110">
        <v>2</v>
      </c>
      <c r="N110" s="79">
        <f>LN(SUM($M$2:M110))</f>
        <v>4.9836066217083363</v>
      </c>
      <c r="O110" s="79">
        <f t="shared" si="25"/>
        <v>120.74851908121501</v>
      </c>
      <c r="Q110" s="79">
        <f>LN(SUM($P$2:P110))</f>
        <v>0.69314718055994529</v>
      </c>
      <c r="R110" s="79" t="e">
        <f t="shared" si="26"/>
        <v>#DIV/0!</v>
      </c>
      <c r="T110" s="79" t="e">
        <f>LN(SUM($S$2:S110))</f>
        <v>#NUM!</v>
      </c>
      <c r="U110" s="79" t="e">
        <f t="shared" si="27"/>
        <v>#NUM!</v>
      </c>
      <c r="V110">
        <v>4</v>
      </c>
      <c r="W110" s="79">
        <f>LN(SUM($V$2:V110))</f>
        <v>3.1354942159291497</v>
      </c>
      <c r="X110" s="79">
        <f t="shared" si="28"/>
        <v>16.400844120257347</v>
      </c>
      <c r="Y110">
        <v>17</v>
      </c>
      <c r="Z110" s="79">
        <f>LN(SUM($Y$2:Y110))</f>
        <v>6.4313310819334788</v>
      </c>
      <c r="AA110" s="79">
        <f t="shared" si="29"/>
        <v>11.580249110835338</v>
      </c>
      <c r="AC110" s="79">
        <f>LN(SUM($AB$2:AB110))</f>
        <v>4.1108738641733114</v>
      </c>
      <c r="AD110" s="79">
        <f t="shared" si="30"/>
        <v>30.193775069108412</v>
      </c>
      <c r="AE110">
        <v>4</v>
      </c>
      <c r="AF110" s="79">
        <f>LN(SUM($AE$2:AE110))</f>
        <v>3.1354942159291497</v>
      </c>
      <c r="AG110" s="79">
        <f t="shared" si="31"/>
        <v>7.8555866999099964</v>
      </c>
      <c r="AH110">
        <v>1</v>
      </c>
      <c r="AI110" s="79">
        <f>LN(SUM($AH$2:AH110))</f>
        <v>3.2188758248682006</v>
      </c>
      <c r="AJ110" s="79">
        <f t="shared" si="32"/>
        <v>15.857542517935205</v>
      </c>
      <c r="AK110">
        <v>138</v>
      </c>
      <c r="AL110" s="79">
        <f>LN(SUM($AK$2:AK110))</f>
        <v>7.6192334162268054</v>
      </c>
      <c r="AM110" s="79">
        <f t="shared" si="33"/>
        <v>13.317112541590483</v>
      </c>
      <c r="AO110" s="79">
        <f>LN(SUM($AN$2:AN110))</f>
        <v>0.69314718055994529</v>
      </c>
      <c r="AP110" s="79" t="e">
        <f t="shared" si="34"/>
        <v>#DIV/0!</v>
      </c>
      <c r="AR110" s="79">
        <f>LN(SUM($AQ$2:AQ110))</f>
        <v>1.0986122886681098</v>
      </c>
      <c r="AS110" s="79">
        <f t="shared" si="35"/>
        <v>15.955438719280238</v>
      </c>
      <c r="AU110" s="79">
        <f>LN(SUM($AT$2:AT110))</f>
        <v>3.6635616461296463</v>
      </c>
      <c r="AV110" s="79">
        <f t="shared" si="36"/>
        <v>15.7478920770691</v>
      </c>
      <c r="AW110">
        <v>4</v>
      </c>
      <c r="AX110" s="79">
        <f>LN(SUM($AW$2:AW110))</f>
        <v>3.8712010109078911</v>
      </c>
      <c r="AY110" s="79">
        <f t="shared" si="37"/>
        <v>10.386560708257409</v>
      </c>
      <c r="AZ110">
        <v>1</v>
      </c>
      <c r="BA110" s="79">
        <f>LN(SUM($AZ$2:AZ110))</f>
        <v>3.044522437723423</v>
      </c>
      <c r="BB110" s="79">
        <f t="shared" si="38"/>
        <v>6.747423928115162</v>
      </c>
      <c r="BC110">
        <v>190</v>
      </c>
      <c r="BD110" s="79">
        <f>LN(SUM($BC$2:BC110))</f>
        <v>8.0962082716500365</v>
      </c>
      <c r="BE110" s="79">
        <f t="shared" si="39"/>
        <v>13.849059528013967</v>
      </c>
    </row>
    <row r="111" spans="1:57" x14ac:dyDescent="0.25">
      <c r="A111" s="79">
        <f t="shared" si="20"/>
        <v>1</v>
      </c>
      <c r="B111" s="79">
        <f t="shared" si="21"/>
        <v>173</v>
      </c>
      <c r="C111" s="51">
        <v>44075</v>
      </c>
      <c r="E111" s="79">
        <f>LN(SUM($D$2:D111))</f>
        <v>3.9889840465642745</v>
      </c>
      <c r="F111" s="79">
        <f t="shared" si="22"/>
        <v>85.709028392208097</v>
      </c>
      <c r="G111" s="81">
        <v>13</v>
      </c>
      <c r="H111" s="79">
        <f>LN(SUM($G$2:G111))</f>
        <v>4.1431347263915326</v>
      </c>
      <c r="I111" s="79">
        <f t="shared" si="23"/>
        <v>24.432747316686353</v>
      </c>
      <c r="J111" s="81">
        <v>2</v>
      </c>
      <c r="K111" s="79">
        <f>LN(SUM($J$2:J111))</f>
        <v>4.8598124043616719</v>
      </c>
      <c r="L111" s="79">
        <f t="shared" si="24"/>
        <v>8.5382014864250166</v>
      </c>
      <c r="M111">
        <v>4</v>
      </c>
      <c r="N111" s="79">
        <f>LN(SUM($M$2:M111))</f>
        <v>5.0106352940962555</v>
      </c>
      <c r="O111" s="79">
        <f t="shared" si="25"/>
        <v>72.067191687168005</v>
      </c>
      <c r="P111">
        <v>0</v>
      </c>
      <c r="Q111" s="79">
        <f>LN(SUM($P$2:P111))</f>
        <v>0.69314718055994529</v>
      </c>
      <c r="R111" s="79" t="e">
        <f t="shared" si="26"/>
        <v>#DIV/0!</v>
      </c>
      <c r="S111">
        <v>2</v>
      </c>
      <c r="T111" s="79">
        <f>LN(SUM($S$2:S111))</f>
        <v>0.69314718055994529</v>
      </c>
      <c r="U111" s="79" t="e">
        <f t="shared" si="27"/>
        <v>#NUM!</v>
      </c>
      <c r="V111">
        <v>1</v>
      </c>
      <c r="W111" s="79">
        <f>LN(SUM($V$2:V111))</f>
        <v>3.1780538303479458</v>
      </c>
      <c r="X111" s="79">
        <f t="shared" si="28"/>
        <v>12.728586736067964</v>
      </c>
      <c r="Y111">
        <v>31</v>
      </c>
      <c r="Z111" s="79">
        <f>LN(SUM($Y$2:Y111))</f>
        <v>6.4800445619266531</v>
      </c>
      <c r="AA111" s="79">
        <f t="shared" si="29"/>
        <v>12.381445135484922</v>
      </c>
      <c r="AB111">
        <v>2</v>
      </c>
      <c r="AC111" s="79">
        <f>LN(SUM($AB$2:AB111))</f>
        <v>4.1431347263915326</v>
      </c>
      <c r="AD111" s="79">
        <f t="shared" si="30"/>
        <v>36.679660678697388</v>
      </c>
      <c r="AE111">
        <v>1</v>
      </c>
      <c r="AF111" s="79">
        <f>LN(SUM($AE$2:AE111))</f>
        <v>3.1780538303479458</v>
      </c>
      <c r="AG111" s="79">
        <f t="shared" si="31"/>
        <v>7.0910853937741871</v>
      </c>
      <c r="AH111">
        <v>7</v>
      </c>
      <c r="AI111" s="79">
        <f>LN(SUM($AH$2:AH111))</f>
        <v>3.4657359027997265</v>
      </c>
      <c r="AJ111" s="79">
        <f t="shared" si="32"/>
        <v>11.420851176791968</v>
      </c>
      <c r="AK111">
        <v>193</v>
      </c>
      <c r="AL111" s="79">
        <f>LN(SUM($AK$2:AK111))</f>
        <v>7.7097568644541647</v>
      </c>
      <c r="AM111" s="79">
        <f t="shared" si="33"/>
        <v>12.106646390501208</v>
      </c>
      <c r="AN111">
        <v>0</v>
      </c>
      <c r="AO111" s="79">
        <f>LN(SUM($AN$2:AN111))</f>
        <v>0.69314718055994529</v>
      </c>
      <c r="AP111" s="79" t="e">
        <f t="shared" si="34"/>
        <v>#DIV/0!</v>
      </c>
      <c r="AR111" s="79">
        <f>LN(SUM($AQ$2:AQ111))</f>
        <v>1.0986122886681098</v>
      </c>
      <c r="AS111" s="79" t="e">
        <f t="shared" si="35"/>
        <v>#DIV/0!</v>
      </c>
      <c r="AT111">
        <v>2</v>
      </c>
      <c r="AU111" s="79">
        <f>LN(SUM($AT$2:AT111))</f>
        <v>3.713572066704308</v>
      </c>
      <c r="AV111" s="79">
        <f t="shared" si="36"/>
        <v>19.839846182776224</v>
      </c>
      <c r="AW111">
        <v>2</v>
      </c>
      <c r="AX111" s="79">
        <f>LN(SUM($AW$2:AW111))</f>
        <v>3.912023005428146</v>
      </c>
      <c r="AY111" s="79">
        <f t="shared" si="37"/>
        <v>9.8921848437421271</v>
      </c>
      <c r="AZ111">
        <v>4</v>
      </c>
      <c r="BA111" s="79">
        <f>LN(SUM($AZ$2:AZ111))</f>
        <v>3.2188758248682006</v>
      </c>
      <c r="BB111" s="79">
        <f t="shared" si="38"/>
        <v>7.7432199086440212</v>
      </c>
      <c r="BC111">
        <v>264</v>
      </c>
      <c r="BD111" s="79">
        <f>LN(SUM($BC$2:BC111))</f>
        <v>8.173575486634153</v>
      </c>
      <c r="BE111" s="79">
        <f t="shared" si="39"/>
        <v>12.908662074732076</v>
      </c>
    </row>
    <row r="112" spans="1:57" x14ac:dyDescent="0.25">
      <c r="A112" s="79">
        <f t="shared" si="20"/>
        <v>1</v>
      </c>
      <c r="B112" s="79">
        <f t="shared" si="21"/>
        <v>174</v>
      </c>
      <c r="C112" s="51">
        <v>44076</v>
      </c>
      <c r="E112" s="79">
        <f>LN(SUM($D$2:D112))</f>
        <v>3.9889840465642745</v>
      </c>
      <c r="F112" s="79">
        <f t="shared" si="22"/>
        <v>102.8508340706497</v>
      </c>
      <c r="G112" s="81">
        <v>20</v>
      </c>
      <c r="H112" s="79">
        <f>LN(SUM($G$2:G112))</f>
        <v>4.4188406077965983</v>
      </c>
      <c r="I112" s="79">
        <f t="shared" si="23"/>
        <v>9.2248634950841826</v>
      </c>
      <c r="J112" s="81">
        <v>25</v>
      </c>
      <c r="K112" s="79">
        <f>LN(SUM($J$2:J112))</f>
        <v>5.0369526024136295</v>
      </c>
      <c r="L112" s="79">
        <f t="shared" si="24"/>
        <v>7.2482975794253024</v>
      </c>
      <c r="M112">
        <v>1</v>
      </c>
      <c r="N112" s="79">
        <f>LN(SUM($M$2:M112))</f>
        <v>5.0172798368149243</v>
      </c>
      <c r="O112" s="79">
        <f t="shared" si="25"/>
        <v>57.772873289845464</v>
      </c>
      <c r="Q112" s="79">
        <f>LN(SUM($P$2:P112))</f>
        <v>0.69314718055994529</v>
      </c>
      <c r="R112" s="79" t="e">
        <f t="shared" si="26"/>
        <v>#DIV/0!</v>
      </c>
      <c r="T112" s="79">
        <f>LN(SUM($S$2:S112))</f>
        <v>0.69314718055994529</v>
      </c>
      <c r="U112" s="79" t="e">
        <f t="shared" si="27"/>
        <v>#NUM!</v>
      </c>
      <c r="V112">
        <v>11</v>
      </c>
      <c r="W112" s="79">
        <f>LN(SUM($V$2:V112))</f>
        <v>3.5553480614894135</v>
      </c>
      <c r="X112" s="79">
        <f t="shared" si="28"/>
        <v>7.3149478909775665</v>
      </c>
      <c r="Y112">
        <v>78</v>
      </c>
      <c r="Z112" s="79">
        <f>LN(SUM($Y$2:Y112))</f>
        <v>6.5930445341424369</v>
      </c>
      <c r="AA112" s="79">
        <f t="shared" si="29"/>
        <v>11.874481432302709</v>
      </c>
      <c r="AB112">
        <v>2</v>
      </c>
      <c r="AC112" s="79">
        <f>LN(SUM($AB$2:AB112))</f>
        <v>4.1743872698956368</v>
      </c>
      <c r="AD112" s="79">
        <f t="shared" si="30"/>
        <v>54.659800412301536</v>
      </c>
      <c r="AE112">
        <v>14</v>
      </c>
      <c r="AF112" s="79">
        <f>LN(SUM($AE$2:AE112))</f>
        <v>3.6375861597263857</v>
      </c>
      <c r="AG112" s="79">
        <f t="shared" si="31"/>
        <v>5.1496435869464072</v>
      </c>
      <c r="AI112" s="79">
        <f>LN(SUM($AH$2:AH112))</f>
        <v>3.4657359027997265</v>
      </c>
      <c r="AJ112" s="79">
        <f t="shared" si="32"/>
        <v>9.4496325329721209</v>
      </c>
      <c r="AK112">
        <v>61</v>
      </c>
      <c r="AL112" s="79">
        <f>LN(SUM($AK$2:AK112))</f>
        <v>7.7367436824534952</v>
      </c>
      <c r="AM112" s="79">
        <f t="shared" si="33"/>
        <v>12.318186700740997</v>
      </c>
      <c r="AO112" s="79">
        <f>LN(SUM($AN$2:AN112))</f>
        <v>0.69314718055994529</v>
      </c>
      <c r="AP112" s="79" t="e">
        <f t="shared" si="34"/>
        <v>#DIV/0!</v>
      </c>
      <c r="AR112" s="79">
        <f>LN(SUM($AQ$2:AQ112))</f>
        <v>1.0986122886681098</v>
      </c>
      <c r="AS112" s="79" t="e">
        <f t="shared" si="35"/>
        <v>#DIV/0!</v>
      </c>
      <c r="AT112">
        <v>2</v>
      </c>
      <c r="AU112" s="79">
        <f>LN(SUM($AT$2:AT112))</f>
        <v>3.7612001156935624</v>
      </c>
      <c r="AV112" s="79">
        <f t="shared" si="36"/>
        <v>20.739546699712182</v>
      </c>
      <c r="AW112">
        <v>1</v>
      </c>
      <c r="AX112" s="79">
        <f>LN(SUM($AW$2:AW112))</f>
        <v>3.9318256327243257</v>
      </c>
      <c r="AY112" s="79">
        <f t="shared" si="37"/>
        <v>10.671693520313831</v>
      </c>
      <c r="AZ112">
        <v>7</v>
      </c>
      <c r="BA112" s="79">
        <f>LN(SUM($AZ$2:AZ112))</f>
        <v>3.4657359027997265</v>
      </c>
      <c r="BB112" s="79">
        <f t="shared" si="38"/>
        <v>6.4248156375501573</v>
      </c>
      <c r="BC112">
        <v>222</v>
      </c>
      <c r="BD112" s="79">
        <f>LN(SUM($BC$2:BC112))</f>
        <v>8.234299635696253</v>
      </c>
      <c r="BE112" s="79">
        <f t="shared" si="39"/>
        <v>12.387531900950147</v>
      </c>
    </row>
    <row r="113" spans="1:57" x14ac:dyDescent="0.25">
      <c r="A113" s="79">
        <f>B113-B112</f>
        <v>1</v>
      </c>
      <c r="B113" s="79">
        <f t="shared" si="21"/>
        <v>175</v>
      </c>
      <c r="C113" s="51">
        <v>44077</v>
      </c>
      <c r="D113" s="81">
        <v>1</v>
      </c>
      <c r="E113" s="79">
        <f>LN(SUM($D$2:D113))</f>
        <v>4.0073331852324712</v>
      </c>
      <c r="F113" s="79">
        <f t="shared" si="22"/>
        <v>115.34026032864375</v>
      </c>
      <c r="H113" s="79">
        <f>LN(SUM($G$2:G113))</f>
        <v>4.4188406077965983</v>
      </c>
      <c r="I113" s="79">
        <f t="shared" si="23"/>
        <v>6.7239515067385138</v>
      </c>
      <c r="J113" s="81">
        <v>7</v>
      </c>
      <c r="K113" s="79">
        <f>LN(SUM($J$2:J113))</f>
        <v>5.0814043649844631</v>
      </c>
      <c r="L113" s="79">
        <f t="shared" si="24"/>
        <v>6.6627719008072441</v>
      </c>
      <c r="M113">
        <v>1</v>
      </c>
      <c r="N113" s="79">
        <f>LN(SUM($M$2:M113))</f>
        <v>5.0238805208462765</v>
      </c>
      <c r="O113" s="79">
        <f t="shared" si="25"/>
        <v>54.848007985762798</v>
      </c>
      <c r="Q113" s="79">
        <f>LN(SUM($P$2:P113))</f>
        <v>0.69314718055994529</v>
      </c>
      <c r="R113" s="79" t="e">
        <f t="shared" si="26"/>
        <v>#DIV/0!</v>
      </c>
      <c r="T113" s="79">
        <f>LN(SUM($S$2:S113))</f>
        <v>0.69314718055994529</v>
      </c>
      <c r="U113" s="79" t="e">
        <f t="shared" si="27"/>
        <v>#NUM!</v>
      </c>
      <c r="W113" s="79">
        <f>LN(SUM($V$2:V113))</f>
        <v>3.5553480614894135</v>
      </c>
      <c r="X113" s="79">
        <f t="shared" si="28"/>
        <v>5.9024255220373876</v>
      </c>
      <c r="Y113">
        <v>26</v>
      </c>
      <c r="Z113" s="79">
        <f>LN(SUM($Y$2:Y113))</f>
        <v>6.6280413761795334</v>
      </c>
      <c r="AA113" s="79">
        <f t="shared" si="29"/>
        <v>11.725885328725569</v>
      </c>
      <c r="AC113" s="79">
        <f>LN(SUM($AB$2:AB113))</f>
        <v>4.1743872698956368</v>
      </c>
      <c r="AD113" s="79">
        <f t="shared" si="30"/>
        <v>55.479055742637499</v>
      </c>
      <c r="AE113">
        <v>3</v>
      </c>
      <c r="AF113" s="79">
        <f>LN(SUM($AE$2:AE113))</f>
        <v>3.713572066704308</v>
      </c>
      <c r="AG113" s="79">
        <f t="shared" si="31"/>
        <v>4.0547119498430755</v>
      </c>
      <c r="AH113">
        <v>2</v>
      </c>
      <c r="AI113" s="79">
        <f>LN(SUM($AH$2:AH113))</f>
        <v>3.5263605246161616</v>
      </c>
      <c r="AJ113" s="79">
        <f t="shared" si="32"/>
        <v>8.9479562922803613</v>
      </c>
      <c r="AK113">
        <v>76</v>
      </c>
      <c r="AL113" s="79">
        <f>LN(SUM($AK$2:AK113))</f>
        <v>7.7693786095139838</v>
      </c>
      <c r="AM113" s="79">
        <f t="shared" si="33"/>
        <v>12.689182592229317</v>
      </c>
      <c r="AO113" s="79">
        <f>LN(SUM($AN$2:AN113))</f>
        <v>0.69314718055994529</v>
      </c>
      <c r="AP113" s="79" t="e">
        <f t="shared" si="34"/>
        <v>#DIV/0!</v>
      </c>
      <c r="AR113" s="79">
        <f>LN(SUM($AQ$2:AQ113))</f>
        <v>1.0986122886681098</v>
      </c>
      <c r="AS113" s="79" t="e">
        <f t="shared" si="35"/>
        <v>#DIV/0!</v>
      </c>
      <c r="AT113">
        <v>5</v>
      </c>
      <c r="AU113" s="79">
        <f>LN(SUM($AT$2:AT113))</f>
        <v>3.8712010109078911</v>
      </c>
      <c r="AV113" s="79">
        <f t="shared" si="36"/>
        <v>18.002359515324891</v>
      </c>
      <c r="AW113">
        <v>1</v>
      </c>
      <c r="AX113" s="79">
        <f>LN(SUM($AW$2:AW113))</f>
        <v>3.9512437185814275</v>
      </c>
      <c r="AY113" s="79">
        <f t="shared" si="37"/>
        <v>13.439756523162925</v>
      </c>
      <c r="AZ113">
        <v>3</v>
      </c>
      <c r="BA113" s="79">
        <f>LN(SUM($AZ$2:AZ113))</f>
        <v>3.5553480614894135</v>
      </c>
      <c r="BB113" s="79">
        <f t="shared" si="38"/>
        <v>5.5271292709625079</v>
      </c>
      <c r="BC113">
        <v>125</v>
      </c>
      <c r="BD113" s="79">
        <f>LN(SUM($BC$2:BC113))</f>
        <v>8.2669353476104561</v>
      </c>
      <c r="BE113" s="79">
        <f t="shared" si="39"/>
        <v>12.247444202567172</v>
      </c>
    </row>
    <row r="114" spans="1:57" x14ac:dyDescent="0.25">
      <c r="B114">
        <f>B113+1</f>
        <v>176</v>
      </c>
      <c r="C114" s="51">
        <v>44078</v>
      </c>
      <c r="E114" s="79">
        <f>LN(SUM($D$2:D114))</f>
        <v>4.0073331852324712</v>
      </c>
      <c r="F114" s="79">
        <f t="shared" ref="F114:F117" si="40">LN(2)/(SLOPE(E108:E114,B108:B114))</f>
        <v>211.54258416845781</v>
      </c>
      <c r="H114" s="79">
        <f>LN(SUM($G$2:G114))</f>
        <v>4.4188406077965983</v>
      </c>
      <c r="I114" s="79">
        <f t="shared" ref="I114:I117" si="41">LN(2)/(SLOPE(H108:H114,B108:B114))</f>
        <v>6.1771548293173542</v>
      </c>
      <c r="K114" s="79">
        <f>LN(SUM($J$2:J114))</f>
        <v>5.0814043649844631</v>
      </c>
      <c r="L114" s="79">
        <f t="shared" si="24"/>
        <v>7.5947634508492605</v>
      </c>
      <c r="N114" s="79">
        <f>LN(SUM($M$2:M114))</f>
        <v>5.0238805208462765</v>
      </c>
      <c r="O114" s="79">
        <f t="shared" ref="O114:O117" si="42">LN(2)/(SLOPE(N108:N114,B108:B114))</f>
        <v>59.732857452878498</v>
      </c>
      <c r="Q114" s="79">
        <f>LN(SUM($P$2:P114))</f>
        <v>0.69314718055994529</v>
      </c>
      <c r="R114" s="79" t="e">
        <f t="shared" si="26"/>
        <v>#DIV/0!</v>
      </c>
      <c r="T114" s="79">
        <f>LN(SUM($S$2:S114))</f>
        <v>0.69314718055994529</v>
      </c>
      <c r="U114" s="79" t="e">
        <f t="shared" si="27"/>
        <v>#NUM!</v>
      </c>
      <c r="V114">
        <v>1</v>
      </c>
      <c r="W114" s="79">
        <f>LN(SUM($V$2:V114))</f>
        <v>3.5835189384561099</v>
      </c>
      <c r="X114" s="79">
        <f t="shared" si="28"/>
        <v>5.4533862219823153</v>
      </c>
      <c r="Y114">
        <v>24</v>
      </c>
      <c r="Z114" s="79">
        <f>LN(SUM($Y$2:Y114))</f>
        <v>6.6592939196836376</v>
      </c>
      <c r="AA114" s="79">
        <f t="shared" si="29"/>
        <v>12.423858673430701</v>
      </c>
      <c r="AC114" s="79">
        <f>LN(SUM($AB$2:AB114))</f>
        <v>4.1743872698956368</v>
      </c>
      <c r="AD114" s="79">
        <f t="shared" si="30"/>
        <v>50.929198423948804</v>
      </c>
      <c r="AF114" s="79">
        <f>LN(SUM($AE$2:AE114))</f>
        <v>3.713572066704308</v>
      </c>
      <c r="AG114" s="79">
        <f t="shared" si="31"/>
        <v>3.9907241013780479</v>
      </c>
      <c r="AI114" s="79">
        <f>LN(SUM($AH$2:AH114))</f>
        <v>3.5263605246161616</v>
      </c>
      <c r="AJ114" s="79">
        <f t="shared" si="32"/>
        <v>9.7607040934016087</v>
      </c>
      <c r="AK114">
        <v>107</v>
      </c>
      <c r="AL114" s="79">
        <f>LN(SUM($AK$2:AK114))</f>
        <v>7.8135915529524329</v>
      </c>
      <c r="AM114" s="79">
        <f t="shared" si="33"/>
        <v>13.343707168156252</v>
      </c>
      <c r="AN114">
        <v>1</v>
      </c>
      <c r="AO114" s="79">
        <f>LN(SUM($AN$2:AN114))</f>
        <v>1.0986122886681098</v>
      </c>
      <c r="AP114" s="79">
        <f t="shared" si="34"/>
        <v>15.955438719280238</v>
      </c>
      <c r="AR114" s="79">
        <f>LN(SUM($AQ$2:AQ114))</f>
        <v>1.0986122886681098</v>
      </c>
      <c r="AS114" s="79" t="e">
        <f t="shared" si="35"/>
        <v>#DIV/0!</v>
      </c>
      <c r="AT114">
        <v>2</v>
      </c>
      <c r="AU114" s="79">
        <f>LN(SUM($AT$2:AT114))</f>
        <v>3.912023005428146</v>
      </c>
      <c r="AV114" s="79">
        <f t="shared" si="36"/>
        <v>14.524560843572003</v>
      </c>
      <c r="AX114" s="79">
        <f>LN(SUM($AW$2:AW114))</f>
        <v>3.9512437185814275</v>
      </c>
      <c r="AY114" s="79">
        <f t="shared" si="37"/>
        <v>21.663386979457076</v>
      </c>
      <c r="BA114" s="79">
        <f>LN(SUM($AZ$2:AZ114))</f>
        <v>3.5553480614894135</v>
      </c>
      <c r="BB114" s="79">
        <f t="shared" si="38"/>
        <v>6.0286915929169975</v>
      </c>
      <c r="BC114">
        <v>135</v>
      </c>
      <c r="BD114" s="79">
        <f>LN(SUM($BC$2:BC114))</f>
        <v>8.3010252538384535</v>
      </c>
      <c r="BE114" s="79">
        <f t="shared" si="39"/>
        <v>12.85382189179712</v>
      </c>
    </row>
    <row r="115" spans="1:57" x14ac:dyDescent="0.25">
      <c r="B115" s="79">
        <f t="shared" ref="B115:B119" si="43">B114+1</f>
        <v>177</v>
      </c>
      <c r="C115" s="51">
        <v>44079</v>
      </c>
      <c r="E115" s="79">
        <f>LN(SUM($D$2:D115))</f>
        <v>4.0073331852324712</v>
      </c>
      <c r="F115" s="79">
        <f t="shared" si="40"/>
        <v>176.28548680704816</v>
      </c>
      <c r="G115" s="81">
        <v>4</v>
      </c>
      <c r="H115" s="79">
        <f>LN(SUM($G$2:G115))</f>
        <v>4.4659081186545837</v>
      </c>
      <c r="I115" s="79">
        <f t="shared" si="41"/>
        <v>6.4444453937436181</v>
      </c>
      <c r="J115" s="81">
        <v>17</v>
      </c>
      <c r="K115" s="79">
        <f>LN(SUM($J$2:J115))</f>
        <v>5.181783550292085</v>
      </c>
      <c r="L115" s="79">
        <f t="shared" si="24"/>
        <v>8.9548382193583116</v>
      </c>
      <c r="M115">
        <v>3</v>
      </c>
      <c r="N115" s="79">
        <f>LN(SUM($M$2:M115))</f>
        <v>5.0434251169192468</v>
      </c>
      <c r="O115" s="79">
        <f t="shared" si="42"/>
        <v>61.685837332029891</v>
      </c>
      <c r="Q115" s="79">
        <f>LN(SUM($P$2:P115))</f>
        <v>0.69314718055994529</v>
      </c>
      <c r="R115" s="79" t="e">
        <f t="shared" si="26"/>
        <v>#DIV/0!</v>
      </c>
      <c r="T115" s="79">
        <f>LN(SUM($S$2:S115))</f>
        <v>0.69314718055994529</v>
      </c>
      <c r="U115" s="79" t="e">
        <f t="shared" si="27"/>
        <v>#NUM!</v>
      </c>
      <c r="W115" s="79">
        <f>LN(SUM($V$2:V115))</f>
        <v>3.5835189384561099</v>
      </c>
      <c r="X115" s="79">
        <f t="shared" si="28"/>
        <v>6.082937721833046</v>
      </c>
      <c r="Y115">
        <v>25</v>
      </c>
      <c r="Z115" s="79">
        <f>LN(SUM($Y$2:Y115))</f>
        <v>6.6908422774185636</v>
      </c>
      <c r="AA115" s="79">
        <f t="shared" si="29"/>
        <v>13.2412957219208</v>
      </c>
      <c r="AB115">
        <v>1</v>
      </c>
      <c r="AC115" s="79">
        <f>LN(SUM($AB$2:AB115))</f>
        <v>4.1896547420264252</v>
      </c>
      <c r="AD115" s="79">
        <f t="shared" si="30"/>
        <v>49.181549991810108</v>
      </c>
      <c r="AE115">
        <v>2</v>
      </c>
      <c r="AF115" s="79">
        <f>LN(SUM($AE$2:AE115))</f>
        <v>3.7612001156935624</v>
      </c>
      <c r="AG115" s="79">
        <f t="shared" si="31"/>
        <v>4.685736579940599</v>
      </c>
      <c r="AI115" s="79">
        <f>LN(SUM($AH$2:AH115))</f>
        <v>3.5263605246161616</v>
      </c>
      <c r="AJ115" s="79">
        <f t="shared" si="32"/>
        <v>11.280419619482881</v>
      </c>
      <c r="AK115">
        <v>75</v>
      </c>
      <c r="AL115" s="79">
        <f>LN(SUM($AK$2:AK115))</f>
        <v>7.8434564043761155</v>
      </c>
      <c r="AM115" s="79">
        <f t="shared" si="33"/>
        <v>14.576580735602295</v>
      </c>
      <c r="AO115" s="79">
        <f>LN(SUM($AN$2:AN115))</f>
        <v>1.0986122886681098</v>
      </c>
      <c r="AP115" s="79">
        <f t="shared" si="34"/>
        <v>9.5732632315681432</v>
      </c>
      <c r="AR115" s="79">
        <f>LN(SUM($AQ$2:AQ115))</f>
        <v>1.0986122886681098</v>
      </c>
      <c r="AS115" s="79" t="e">
        <f t="shared" si="35"/>
        <v>#DIV/0!</v>
      </c>
      <c r="AU115" s="79">
        <f>LN(SUM($AT$2:AT115))</f>
        <v>3.912023005428146</v>
      </c>
      <c r="AV115" s="79">
        <f t="shared" si="36"/>
        <v>13.863579942625286</v>
      </c>
      <c r="AW115">
        <v>1</v>
      </c>
      <c r="AX115" s="79">
        <f>LN(SUM($AW$2:AW115))</f>
        <v>3.970291913552122</v>
      </c>
      <c r="AY115" s="79">
        <f t="shared" si="37"/>
        <v>25.6174615413913</v>
      </c>
      <c r="AZ115">
        <v>4</v>
      </c>
      <c r="BA115" s="79">
        <f>LN(SUM($AZ$2:AZ115))</f>
        <v>3.6635616461296463</v>
      </c>
      <c r="BB115" s="79">
        <f t="shared" si="38"/>
        <v>5.7734573038787236</v>
      </c>
      <c r="BC115">
        <v>132</v>
      </c>
      <c r="BD115" s="79">
        <f>LN(SUM($BC$2:BC115))</f>
        <v>8.3332703532553083</v>
      </c>
      <c r="BE115" s="79">
        <f t="shared" si="39"/>
        <v>13.931759977491648</v>
      </c>
    </row>
    <row r="116" spans="1:57" x14ac:dyDescent="0.25">
      <c r="B116" s="79">
        <f t="shared" si="43"/>
        <v>178</v>
      </c>
      <c r="C116" s="51">
        <v>44080</v>
      </c>
      <c r="E116" s="79">
        <f>LN(SUM($D$2:D116))</f>
        <v>4.0073331852324712</v>
      </c>
      <c r="F116" s="79">
        <f t="shared" si="40"/>
        <v>176.28548680704816</v>
      </c>
      <c r="G116" s="81">
        <v>3</v>
      </c>
      <c r="H116" s="79">
        <f>LN(SUM($G$2:G116))</f>
        <v>4.499809670330265</v>
      </c>
      <c r="I116" s="79">
        <f t="shared" si="41"/>
        <v>8.0568169856130343</v>
      </c>
      <c r="J116" s="81">
        <v>13</v>
      </c>
      <c r="K116" s="79">
        <f>LN(SUM($J$2:J116))</f>
        <v>5.2522734280466299</v>
      </c>
      <c r="L116" s="79">
        <f t="shared" si="24"/>
        <v>10.147224955107442</v>
      </c>
      <c r="M116">
        <v>2</v>
      </c>
      <c r="N116" s="79">
        <f>LN(SUM($M$2:M116))</f>
        <v>5.0562458053483077</v>
      </c>
      <c r="O116" s="79">
        <f t="shared" si="42"/>
        <v>66.901974656696382</v>
      </c>
      <c r="Q116" s="79">
        <f>LN(SUM($P$2:P116))</f>
        <v>0.69314718055994529</v>
      </c>
      <c r="R116" s="79" t="e">
        <f t="shared" si="26"/>
        <v>#DIV/0!</v>
      </c>
      <c r="T116" s="79">
        <f>LN(SUM($S$2:S116))</f>
        <v>0.69314718055994529</v>
      </c>
      <c r="U116" s="79" t="e">
        <f t="shared" si="27"/>
        <v>#NUM!</v>
      </c>
      <c r="V116">
        <v>1</v>
      </c>
      <c r="W116" s="79">
        <f>LN(SUM($V$2:V116))</f>
        <v>3.6109179126442243</v>
      </c>
      <c r="X116" s="79">
        <f t="shared" si="28"/>
        <v>8.5672990948288099</v>
      </c>
      <c r="Y116">
        <v>16</v>
      </c>
      <c r="Z116" s="79">
        <f>LN(SUM($Y$2:Y116))</f>
        <v>6.7105231094524278</v>
      </c>
      <c r="AA116" s="79">
        <f t="shared" si="29"/>
        <v>14.642987045943407</v>
      </c>
      <c r="AC116" s="79">
        <f>LN(SUM($AB$2:AB116))</f>
        <v>4.1896547420264252</v>
      </c>
      <c r="AD116" s="79">
        <f t="shared" si="30"/>
        <v>58.922715516151364</v>
      </c>
      <c r="AF116" s="79">
        <f>LN(SUM($AE$2:AE116))</f>
        <v>3.7612001156935624</v>
      </c>
      <c r="AG116" s="79">
        <f t="shared" si="31"/>
        <v>6.2217557356173057</v>
      </c>
      <c r="AI116" s="79">
        <f>LN(SUM($AH$2:AH116))</f>
        <v>3.5263605246161616</v>
      </c>
      <c r="AJ116" s="79">
        <f t="shared" si="32"/>
        <v>17.574598920050498</v>
      </c>
      <c r="AK116">
        <v>48</v>
      </c>
      <c r="AL116" s="79">
        <f>LN(SUM($AK$2:AK116))</f>
        <v>7.8621122116627484</v>
      </c>
      <c r="AM116" s="79">
        <f t="shared" si="33"/>
        <v>18.089684491015419</v>
      </c>
      <c r="AO116" s="79">
        <f>LN(SUM($AN$2:AN116))</f>
        <v>1.0986122886681098</v>
      </c>
      <c r="AP116" s="79">
        <f t="shared" si="34"/>
        <v>7.9777193596401208</v>
      </c>
      <c r="AR116" s="79">
        <f>LN(SUM($AQ$2:AQ116))</f>
        <v>1.0986122886681098</v>
      </c>
      <c r="AS116" s="79" t="e">
        <f t="shared" si="35"/>
        <v>#DIV/0!</v>
      </c>
      <c r="AU116" s="79">
        <f>LN(SUM($AT$2:AT116))</f>
        <v>3.912023005428146</v>
      </c>
      <c r="AV116" s="79">
        <f t="shared" si="36"/>
        <v>15.008884309743777</v>
      </c>
      <c r="AW116">
        <v>5</v>
      </c>
      <c r="AX116" s="79">
        <f>LN(SUM($AW$2:AW116))</f>
        <v>4.0604430105464191</v>
      </c>
      <c r="AY116" s="79">
        <f t="shared" si="37"/>
        <v>27.580816029982365</v>
      </c>
      <c r="AZ116">
        <v>4</v>
      </c>
      <c r="BA116" s="79">
        <f>LN(SUM($AZ$2:AZ116))</f>
        <v>3.7612001156935624</v>
      </c>
      <c r="BB116" s="79">
        <f t="shared" si="38"/>
        <v>6.2026259615556096</v>
      </c>
      <c r="BC116">
        <v>92</v>
      </c>
      <c r="BD116" s="79">
        <f>LN(SUM($BC$2:BC116))</f>
        <v>8.3551447394618386</v>
      </c>
      <c r="BE116" s="79">
        <f t="shared" si="39"/>
        <v>16.689060040418422</v>
      </c>
    </row>
    <row r="117" spans="1:57" x14ac:dyDescent="0.25">
      <c r="B117" s="79">
        <f t="shared" si="43"/>
        <v>179</v>
      </c>
      <c r="C117" s="51">
        <v>44081</v>
      </c>
      <c r="E117" s="79">
        <f>LN(SUM($D$2:D117))</f>
        <v>4.0073331852324712</v>
      </c>
      <c r="F117" s="79">
        <f t="shared" si="40"/>
        <v>211.54258416845781</v>
      </c>
      <c r="H117" s="79">
        <f>LN(SUM($G$2:G117))</f>
        <v>4.499809670330265</v>
      </c>
      <c r="I117" s="79">
        <f t="shared" si="41"/>
        <v>15.174088143458302</v>
      </c>
      <c r="J117" s="81">
        <v>5</v>
      </c>
      <c r="K117" s="79">
        <f>LN(SUM($J$2:J117))</f>
        <v>5.2781146592305168</v>
      </c>
      <c r="L117" s="79">
        <f t="shared" si="24"/>
        <v>10.867249625826604</v>
      </c>
      <c r="N117" s="79">
        <f>LN(SUM($M$2:M117))</f>
        <v>5.0562458053483077</v>
      </c>
      <c r="O117" s="79">
        <f t="shared" si="42"/>
        <v>82.831638333228042</v>
      </c>
      <c r="Q117" s="79">
        <f>LN(SUM($P$2:P117))</f>
        <v>0.69314718055994529</v>
      </c>
      <c r="R117" s="79" t="e">
        <f t="shared" si="26"/>
        <v>#DIV/0!</v>
      </c>
      <c r="T117" s="79">
        <f>LN(SUM($S$2:S117))</f>
        <v>0.69314718055994529</v>
      </c>
      <c r="U117" s="79" t="e">
        <f t="shared" si="27"/>
        <v>#DIV/0!</v>
      </c>
      <c r="V117">
        <v>3</v>
      </c>
      <c r="W117" s="79">
        <f>LN(SUM($V$2:V117))</f>
        <v>3.6888794541139363</v>
      </c>
      <c r="X117" s="79">
        <f t="shared" si="28"/>
        <v>11.609203699316815</v>
      </c>
      <c r="Y117">
        <v>23</v>
      </c>
      <c r="Z117" s="79">
        <f>LN(SUM($Y$2:Y117))</f>
        <v>6.7381524945959574</v>
      </c>
      <c r="AA117" s="79">
        <f t="shared" si="29"/>
        <v>18.103208312021653</v>
      </c>
      <c r="AC117" s="79">
        <f>LN(SUM($AB$2:AB117))</f>
        <v>4.1896547420264252</v>
      </c>
      <c r="AD117" s="79">
        <f t="shared" si="30"/>
        <v>104.7036207356448</v>
      </c>
      <c r="AE117">
        <v>1</v>
      </c>
      <c r="AF117" s="79">
        <f>LN(SUM($AE$2:AE117))</f>
        <v>3.784189633918261</v>
      </c>
      <c r="AG117" s="79">
        <f t="shared" si="31"/>
        <v>9.1839575304174197</v>
      </c>
      <c r="AH117">
        <v>2</v>
      </c>
      <c r="AI117" s="79">
        <f>LN(SUM($AH$2:AH117))</f>
        <v>3.5835189384561099</v>
      </c>
      <c r="AJ117" s="79">
        <f t="shared" si="32"/>
        <v>40.893781091020621</v>
      </c>
      <c r="AK117">
        <v>45</v>
      </c>
      <c r="AL117" s="79">
        <f>LN(SUM($AK$2:AK117))</f>
        <v>7.8792914850822706</v>
      </c>
      <c r="AM117" s="79">
        <f t="shared" si="33"/>
        <v>23.287359285946785</v>
      </c>
      <c r="AN117">
        <v>0</v>
      </c>
      <c r="AO117" s="79">
        <f>LN(SUM($AN$2:AN117))</f>
        <v>1.0986122886681098</v>
      </c>
      <c r="AP117" s="79">
        <f t="shared" si="34"/>
        <v>7.9777193596401208</v>
      </c>
      <c r="AR117" s="79">
        <f>LN(SUM($AQ$2:AQ117))</f>
        <v>1.0986122886681098</v>
      </c>
      <c r="AS117" s="79" t="e">
        <f t="shared" si="35"/>
        <v>#DIV/0!</v>
      </c>
      <c r="AU117" s="79">
        <f>LN(SUM($AT$2:AT117))</f>
        <v>3.912023005428146</v>
      </c>
      <c r="AV117" s="79">
        <f t="shared" si="36"/>
        <v>20.694918899517774</v>
      </c>
      <c r="AX117" s="79">
        <f>LN(SUM($AW$2:AW117))</f>
        <v>4.0604430105464191</v>
      </c>
      <c r="AY117" s="79">
        <f t="shared" si="37"/>
        <v>26.898080878101808</v>
      </c>
      <c r="AZ117">
        <v>2</v>
      </c>
      <c r="BA117" s="79">
        <f>LN(SUM($AZ$2:AZ117))</f>
        <v>3.8066624897703196</v>
      </c>
      <c r="BB117" s="79">
        <f t="shared" si="38"/>
        <v>7.8814640618415615</v>
      </c>
      <c r="BC117">
        <v>82</v>
      </c>
      <c r="BD117" s="79">
        <f>LN(SUM($BC$2:BC117))</f>
        <v>8.3742461820963037</v>
      </c>
      <c r="BE117" s="79">
        <f t="shared" si="39"/>
        <v>21.326731404316547</v>
      </c>
    </row>
    <row r="118" spans="1:57" x14ac:dyDescent="0.25">
      <c r="B118" s="79">
        <f t="shared" si="43"/>
        <v>180</v>
      </c>
      <c r="C118" s="51">
        <v>44082</v>
      </c>
      <c r="D118" s="81">
        <v>1</v>
      </c>
      <c r="E118" s="79">
        <f>LN(SUM($D$2:D118))</f>
        <v>4.0253516907351496</v>
      </c>
      <c r="F118" s="79">
        <f t="shared" ref="F118:F119" si="44">LN(2)/(SLOPE(E112:E118,B112:B118))</f>
        <v>177.88817045254547</v>
      </c>
      <c r="G118" s="81">
        <v>1</v>
      </c>
      <c r="H118" s="79">
        <f>LN(SUM($G$2:G118))</f>
        <v>4.5108595065168497</v>
      </c>
      <c r="I118" s="79">
        <f t="shared" ref="I118:I119" si="45">LN(2)/(SLOPE(H112:H118,B112:B118))</f>
        <v>37.397826058717264</v>
      </c>
      <c r="J118" s="81">
        <v>22</v>
      </c>
      <c r="K118" s="79">
        <f>LN(SUM($J$2:J118))</f>
        <v>5.3844950627890888</v>
      </c>
      <c r="L118" s="79">
        <f t="shared" ref="L118:L119" si="46">LN(2)/(SLOPE(K112:K118,$B112:$B118))</f>
        <v>12.077861308932624</v>
      </c>
      <c r="M118">
        <v>1</v>
      </c>
      <c r="N118" s="79">
        <f>LN(SUM($M$2:M118))</f>
        <v>5.0625950330269669</v>
      </c>
      <c r="O118" s="79">
        <f t="shared" ref="O118:O119" si="47">LN(2)/(SLOPE(N112:N118,B112:B118))</f>
        <v>83.281844110087491</v>
      </c>
      <c r="Q118" s="79">
        <f>LN(SUM($P$2:P118))</f>
        <v>0.69314718055994529</v>
      </c>
      <c r="R118" s="79" t="e">
        <f t="shared" ref="R118:R119" si="48">LN(2)/(SLOPE(Q112:Q118,$B112:$B118))</f>
        <v>#DIV/0!</v>
      </c>
      <c r="T118" s="79">
        <f>LN(SUM($S$2:S118))</f>
        <v>0.69314718055994529</v>
      </c>
      <c r="U118" s="79" t="e">
        <f t="shared" ref="U118:U119" si="49">LN(2)/(SLOPE(T112:T118,$B112:$B118))</f>
        <v>#DIV/0!</v>
      </c>
      <c r="W118" s="79">
        <f>LN(SUM($V$2:V118))</f>
        <v>3.6888794541139363</v>
      </c>
      <c r="X118" s="79">
        <f t="shared" ref="X118:X119" si="50">LN(2)/(SLOPE(W112:W118,$B112:$B118))</f>
        <v>27.923106636238938</v>
      </c>
      <c r="Y118">
        <v>30</v>
      </c>
      <c r="Z118" s="79">
        <f>LN(SUM($Y$2:Y118))</f>
        <v>6.7730803756555353</v>
      </c>
      <c r="AA118" s="79">
        <f t="shared" ref="AA118:AA119" si="51">LN(2)/(SLOPE(Z112:Z118,$B112:$B118))</f>
        <v>23.914616465499485</v>
      </c>
      <c r="AC118" s="79">
        <f>LN(SUM($AB$2:AB118))</f>
        <v>4.1896547420264252</v>
      </c>
      <c r="AD118" s="79">
        <f t="shared" ref="AD118:AD119" si="52">LN(2)/(SLOPE(AC112:AC118,$B112:$B118))</f>
        <v>211.86787274954366</v>
      </c>
      <c r="AF118" s="79">
        <f>LN(SUM($AE$2:AE118))</f>
        <v>3.784189633918261</v>
      </c>
      <c r="AG118" s="79">
        <f t="shared" ref="AG118:AG119" si="53">LN(2)/(SLOPE(AF112:AF118,$B112:$B118))</f>
        <v>30.871537902453557</v>
      </c>
      <c r="AH118">
        <v>3</v>
      </c>
      <c r="AI118" s="79">
        <f>LN(SUM($AH$2:AH118))</f>
        <v>3.6635616461296463</v>
      </c>
      <c r="AJ118" s="79">
        <f t="shared" ref="AJ118:AJ119" si="54">LN(2)/(SLOPE(AI112:AI118,$B112:$B118))</f>
        <v>27.420576430915293</v>
      </c>
      <c r="AK118">
        <v>84</v>
      </c>
      <c r="AL118" s="79">
        <f>LN(SUM($AK$2:AK118))</f>
        <v>7.9105906122564775</v>
      </c>
      <c r="AM118" s="79">
        <f t="shared" ref="AM118:AM119" si="55">LN(2)/(SLOPE(AL112:AL118,$B112:$B118))</f>
        <v>24.570750195677476</v>
      </c>
      <c r="AO118" s="79">
        <f>LN(SUM($AN$2:AN118))</f>
        <v>1.0986122886681098</v>
      </c>
      <c r="AP118" s="79">
        <f t="shared" ref="AP118:AP119" si="56">LN(2)/(SLOPE(AO112:AO118,$B112:$B118))</f>
        <v>9.5732632315681432</v>
      </c>
      <c r="AR118" s="79">
        <f>LN(SUM($AQ$2:AQ118))</f>
        <v>1.0986122886681098</v>
      </c>
      <c r="AS118" s="79" t="e">
        <f t="shared" ref="AS118:AS119" si="57">LN(2)/(SLOPE(AR112:AR118,$B112:$B118))</f>
        <v>#DIV/0!</v>
      </c>
      <c r="AT118">
        <v>1</v>
      </c>
      <c r="AU118" s="79">
        <f>LN(SUM($AT$2:AT118))</f>
        <v>3.9318256327243257</v>
      </c>
      <c r="AV118" s="79">
        <f t="shared" ref="AV118:AV119" si="58">LN(2)/(SLOPE(AU112:AU118,$B112:$B118))</f>
        <v>32.699998977854953</v>
      </c>
      <c r="AX118" s="79">
        <f>LN(SUM($AW$2:AW118))</f>
        <v>4.0604430105464191</v>
      </c>
      <c r="AY118" s="79">
        <f t="shared" ref="AY118:AY119" si="59">LN(2)/(SLOPE(AX112:AX118,$B112:$B118))</f>
        <v>27.203196861759636</v>
      </c>
      <c r="AZ118">
        <v>7</v>
      </c>
      <c r="BA118" s="79">
        <f>LN(SUM($AZ$2:AZ118))</f>
        <v>3.9512437185814275</v>
      </c>
      <c r="BB118" s="79">
        <f t="shared" ref="BB118:BB119" si="60">LN(2)/(SLOPE(BA112:BA118,$B112:$B118))</f>
        <v>8.9644720496598822</v>
      </c>
      <c r="BC118">
        <v>150</v>
      </c>
      <c r="BD118" s="79">
        <f>LN(SUM($BC$2:BC118))</f>
        <v>8.4082707841920499</v>
      </c>
      <c r="BE118" s="79">
        <f t="shared" ref="BE118:BE119" si="61">LN(2)/(SLOPE(BD112:BD118,$B112:$B118))</f>
        <v>24.546902090564028</v>
      </c>
    </row>
    <row r="119" spans="1:57" x14ac:dyDescent="0.25">
      <c r="B119" s="79">
        <f t="shared" si="43"/>
        <v>181</v>
      </c>
      <c r="C119" s="51">
        <v>44083</v>
      </c>
      <c r="E119" s="79">
        <f>LN(SUM($D$2:D119))</f>
        <v>4.0253516907351496</v>
      </c>
      <c r="F119" s="79">
        <f t="shared" si="44"/>
        <v>215.42431532729981</v>
      </c>
      <c r="G119" s="81">
        <v>1</v>
      </c>
      <c r="H119" s="79">
        <f>LN(SUM($G$2:G119))</f>
        <v>4.5217885770490405</v>
      </c>
      <c r="I119" s="79">
        <f t="shared" si="45"/>
        <v>36.84270675356462</v>
      </c>
      <c r="J119" s="81">
        <v>1</v>
      </c>
      <c r="K119" s="79">
        <f>LN(SUM($J$2:J119))</f>
        <v>5.389071729816501</v>
      </c>
      <c r="L119" s="79">
        <f t="shared" si="46"/>
        <v>11.939678097689942</v>
      </c>
      <c r="M119">
        <v>4</v>
      </c>
      <c r="N119" s="79">
        <f>LN(SUM($M$2:M119))</f>
        <v>5.0875963352323836</v>
      </c>
      <c r="O119" s="79">
        <f t="shared" si="47"/>
        <v>68.970565783586977</v>
      </c>
      <c r="Q119" s="79">
        <f>LN(SUM($P$2:P119))</f>
        <v>0.69314718055994529</v>
      </c>
      <c r="R119" s="79" t="e">
        <f t="shared" si="48"/>
        <v>#DIV/0!</v>
      </c>
      <c r="T119" s="79">
        <f>LN(SUM($S$2:S119))</f>
        <v>0.69314718055994529</v>
      </c>
      <c r="U119" s="79" t="e">
        <f t="shared" si="49"/>
        <v>#DIV/0!</v>
      </c>
      <c r="V119">
        <v>1</v>
      </c>
      <c r="W119" s="79">
        <f>LN(SUM($V$2:V119))</f>
        <v>3.713572066704308</v>
      </c>
      <c r="X119" s="79">
        <f t="shared" si="50"/>
        <v>24.543830054231734</v>
      </c>
      <c r="Y119">
        <v>29</v>
      </c>
      <c r="Z119" s="79">
        <f>LN(SUM($Y$2:Y119))</f>
        <v>6.8057225534169854</v>
      </c>
      <c r="AA119" s="79">
        <f t="shared" si="51"/>
        <v>24.022132201523007</v>
      </c>
      <c r="AB119">
        <v>5</v>
      </c>
      <c r="AC119" s="79">
        <f>LN(SUM($AB$2:AB119))</f>
        <v>4.2626798770413155</v>
      </c>
      <c r="AD119" s="79">
        <f t="shared" si="52"/>
        <v>65.698315405499784</v>
      </c>
      <c r="AE119">
        <v>3</v>
      </c>
      <c r="AF119" s="79">
        <f>LN(SUM($AE$2:AE119))</f>
        <v>3.8501476017100584</v>
      </c>
      <c r="AG119" s="79">
        <f t="shared" si="53"/>
        <v>33.814929048979025</v>
      </c>
      <c r="AI119" s="79">
        <f>LN(SUM($AH$2:AH119))</f>
        <v>3.6635616461296463</v>
      </c>
      <c r="AJ119" s="79">
        <f t="shared" si="54"/>
        <v>26.115528331046228</v>
      </c>
      <c r="AK119">
        <v>140</v>
      </c>
      <c r="AL119" s="79">
        <f>LN(SUM($AK$2:AK119))</f>
        <v>7.9606726083881174</v>
      </c>
      <c r="AM119" s="79">
        <f t="shared" si="55"/>
        <v>24.148008092668146</v>
      </c>
      <c r="AO119" s="79">
        <f>LN(SUM($AN$2:AN119))</f>
        <v>1.0986122886681098</v>
      </c>
      <c r="AP119" s="79">
        <f t="shared" si="56"/>
        <v>15.955438719280238</v>
      </c>
      <c r="AR119" s="79">
        <f>LN(SUM($AQ$2:AQ119))</f>
        <v>1.0986122886681098</v>
      </c>
      <c r="AS119" s="79" t="e">
        <f t="shared" si="57"/>
        <v>#DIV/0!</v>
      </c>
      <c r="AT119">
        <v>5</v>
      </c>
      <c r="AU119" s="79">
        <f>LN(SUM($AT$2:AT119))</f>
        <v>4.0253516907351496</v>
      </c>
      <c r="AV119" s="79">
        <f t="shared" si="58"/>
        <v>38.657183721371482</v>
      </c>
      <c r="AW119">
        <v>1</v>
      </c>
      <c r="AX119" s="79">
        <f>LN(SUM($AW$2:AW119))</f>
        <v>4.0775374439057197</v>
      </c>
      <c r="AY119" s="79">
        <f t="shared" si="59"/>
        <v>28.232833689311715</v>
      </c>
      <c r="BA119" s="79">
        <f>LN(SUM($AZ$2:AZ119))</f>
        <v>3.9512437185814275</v>
      </c>
      <c r="BB119" s="79">
        <f t="shared" si="60"/>
        <v>9.1436501893340285</v>
      </c>
      <c r="BC119">
        <v>190</v>
      </c>
      <c r="BD119" s="79">
        <f>LN(SUM($BC$2:BC119))</f>
        <v>8.4497705150988036</v>
      </c>
      <c r="BE119" s="80">
        <f t="shared" si="61"/>
        <v>24.140282985437484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7"/>
  <sheetViews>
    <sheetView topLeftCell="A49" workbookViewId="0">
      <selection activeCell="D67" sqref="D67"/>
    </sheetView>
  </sheetViews>
  <sheetFormatPr baseColWidth="10" defaultRowHeight="15" x14ac:dyDescent="0.25"/>
  <cols>
    <col min="1" max="1" width="11.42578125" style="2"/>
    <col min="2" max="2" width="11.42578125" style="126"/>
    <col min="3" max="3" width="15.7109375" style="125" bestFit="1" customWidth="1"/>
    <col min="4" max="4" width="14.5703125" customWidth="1"/>
  </cols>
  <sheetData>
    <row r="1" spans="1:5" s="130" customFormat="1" ht="23.25" customHeight="1" x14ac:dyDescent="0.25">
      <c r="A1" s="127" t="s">
        <v>4</v>
      </c>
      <c r="B1" s="127" t="s">
        <v>3</v>
      </c>
      <c r="C1" s="128" t="s">
        <v>1</v>
      </c>
      <c r="D1" s="130" t="s">
        <v>2</v>
      </c>
      <c r="E1" s="129" t="s">
        <v>350</v>
      </c>
    </row>
    <row r="2" spans="1:5" x14ac:dyDescent="0.25">
      <c r="A2" s="3" t="s">
        <v>348</v>
      </c>
      <c r="B2" s="126">
        <v>85</v>
      </c>
      <c r="C2" s="125" t="s">
        <v>8</v>
      </c>
      <c r="E2" s="3">
        <v>44025</v>
      </c>
    </row>
    <row r="3" spans="1:5" x14ac:dyDescent="0.25">
      <c r="A3" s="3" t="s">
        <v>348</v>
      </c>
      <c r="B3" s="126">
        <v>70</v>
      </c>
      <c r="C3" s="125" t="s">
        <v>24</v>
      </c>
      <c r="E3" s="3">
        <v>44026</v>
      </c>
    </row>
    <row r="4" spans="1:5" x14ac:dyDescent="0.25">
      <c r="A4" s="3" t="s">
        <v>348</v>
      </c>
      <c r="B4" s="126">
        <v>79</v>
      </c>
      <c r="C4" s="125" t="s">
        <v>8</v>
      </c>
      <c r="E4" s="3">
        <v>44026</v>
      </c>
    </row>
    <row r="5" spans="1:5" x14ac:dyDescent="0.25">
      <c r="A5" s="3" t="s">
        <v>346</v>
      </c>
      <c r="B5" s="126">
        <v>83</v>
      </c>
      <c r="C5" s="125" t="s">
        <v>8</v>
      </c>
      <c r="E5" s="3">
        <v>44027</v>
      </c>
    </row>
    <row r="6" spans="1:5" x14ac:dyDescent="0.25">
      <c r="A6" s="3" t="s">
        <v>346</v>
      </c>
      <c r="B6" s="126">
        <v>90</v>
      </c>
      <c r="C6" s="125" t="s">
        <v>8</v>
      </c>
      <c r="E6" s="3">
        <v>44029</v>
      </c>
    </row>
    <row r="7" spans="1:5" x14ac:dyDescent="0.25">
      <c r="A7" s="3" t="s">
        <v>346</v>
      </c>
      <c r="B7" s="126">
        <v>77</v>
      </c>
      <c r="C7" s="125" t="s">
        <v>13</v>
      </c>
      <c r="E7" s="3">
        <v>44033</v>
      </c>
    </row>
    <row r="8" spans="1:5" x14ac:dyDescent="0.25">
      <c r="A8" s="3" t="s">
        <v>348</v>
      </c>
      <c r="B8" s="126">
        <v>60</v>
      </c>
      <c r="C8" s="125" t="s">
        <v>8</v>
      </c>
      <c r="E8" s="3">
        <v>44039</v>
      </c>
    </row>
    <row r="9" spans="1:5" x14ac:dyDescent="0.25">
      <c r="A9" s="3" t="s">
        <v>348</v>
      </c>
      <c r="B9" s="126">
        <v>64</v>
      </c>
      <c r="C9" s="125" t="s">
        <v>8</v>
      </c>
      <c r="E9" s="3">
        <v>44045</v>
      </c>
    </row>
    <row r="10" spans="1:5" x14ac:dyDescent="0.25">
      <c r="A10" s="3" t="s">
        <v>348</v>
      </c>
      <c r="B10" s="126">
        <v>69</v>
      </c>
      <c r="C10" s="125" t="s">
        <v>24</v>
      </c>
      <c r="E10" s="3">
        <v>44045</v>
      </c>
    </row>
    <row r="11" spans="1:5" x14ac:dyDescent="0.25">
      <c r="A11" s="3" t="s">
        <v>346</v>
      </c>
      <c r="B11" s="126">
        <v>72</v>
      </c>
      <c r="C11" s="125" t="s">
        <v>8</v>
      </c>
      <c r="E11" s="3">
        <v>44045</v>
      </c>
    </row>
    <row r="12" spans="1:5" x14ac:dyDescent="0.25">
      <c r="A12" s="3" t="s">
        <v>346</v>
      </c>
      <c r="B12" s="126">
        <v>68</v>
      </c>
      <c r="C12" s="125" t="s">
        <v>8</v>
      </c>
      <c r="E12" s="3">
        <v>44048</v>
      </c>
    </row>
    <row r="13" spans="1:5" x14ac:dyDescent="0.25">
      <c r="A13" s="3" t="s">
        <v>346</v>
      </c>
      <c r="B13" s="126">
        <v>93</v>
      </c>
      <c r="C13" s="125" t="s">
        <v>8</v>
      </c>
      <c r="E13" s="3">
        <v>44048</v>
      </c>
    </row>
    <row r="14" spans="1:5" x14ac:dyDescent="0.25">
      <c r="A14" s="3" t="s">
        <v>348</v>
      </c>
      <c r="B14" s="126">
        <v>62</v>
      </c>
      <c r="C14" s="125" t="s">
        <v>8</v>
      </c>
      <c r="E14" s="3">
        <v>44048</v>
      </c>
    </row>
    <row r="15" spans="1:5" x14ac:dyDescent="0.25">
      <c r="A15" s="3" t="s">
        <v>348</v>
      </c>
      <c r="B15" s="126">
        <v>86</v>
      </c>
      <c r="C15" s="125" t="s">
        <v>20</v>
      </c>
      <c r="E15" s="3">
        <v>44053</v>
      </c>
    </row>
    <row r="16" spans="1:5" x14ac:dyDescent="0.25">
      <c r="A16" s="3" t="s">
        <v>348</v>
      </c>
      <c r="B16" s="126">
        <v>52</v>
      </c>
      <c r="C16" s="125" t="s">
        <v>9</v>
      </c>
      <c r="E16" s="3">
        <v>44055</v>
      </c>
    </row>
    <row r="17" spans="1:5" x14ac:dyDescent="0.25">
      <c r="A17" s="3" t="s">
        <v>348</v>
      </c>
      <c r="B17" s="126">
        <v>64</v>
      </c>
      <c r="C17" s="125" t="s">
        <v>10</v>
      </c>
      <c r="E17" s="3">
        <v>44055</v>
      </c>
    </row>
    <row r="18" spans="1:5" x14ac:dyDescent="0.25">
      <c r="A18" s="3" t="s">
        <v>346</v>
      </c>
      <c r="B18" s="126">
        <v>88</v>
      </c>
      <c r="C18" s="125" t="s">
        <v>8</v>
      </c>
      <c r="E18" s="3">
        <v>44056</v>
      </c>
    </row>
    <row r="19" spans="1:5" x14ac:dyDescent="0.25">
      <c r="A19" s="3" t="s">
        <v>348</v>
      </c>
      <c r="B19" s="126">
        <v>58</v>
      </c>
      <c r="C19" s="125" t="s">
        <v>8</v>
      </c>
      <c r="E19" s="3">
        <v>44057</v>
      </c>
    </row>
    <row r="20" spans="1:5" x14ac:dyDescent="0.25">
      <c r="A20" s="3" t="s">
        <v>348</v>
      </c>
      <c r="B20" s="126">
        <v>84</v>
      </c>
      <c r="C20" s="125" t="s">
        <v>8</v>
      </c>
      <c r="E20" s="3">
        <v>44057</v>
      </c>
    </row>
    <row r="21" spans="1:5" x14ac:dyDescent="0.25">
      <c r="A21" s="3" t="s">
        <v>348</v>
      </c>
      <c r="B21" s="126">
        <v>69</v>
      </c>
      <c r="C21" s="125" t="s">
        <v>9</v>
      </c>
      <c r="E21" s="3">
        <v>44057</v>
      </c>
    </row>
    <row r="22" spans="1:5" x14ac:dyDescent="0.25">
      <c r="A22" s="3" t="s">
        <v>348</v>
      </c>
      <c r="B22" s="126">
        <v>40</v>
      </c>
      <c r="C22" s="125" t="s">
        <v>8</v>
      </c>
      <c r="E22" s="3">
        <v>44058</v>
      </c>
    </row>
    <row r="23" spans="1:5" x14ac:dyDescent="0.25">
      <c r="A23" s="3" t="s">
        <v>348</v>
      </c>
      <c r="B23" s="126">
        <v>65</v>
      </c>
      <c r="C23" s="125" t="s">
        <v>8</v>
      </c>
      <c r="E23" s="3">
        <v>44058</v>
      </c>
    </row>
    <row r="24" spans="1:5" x14ac:dyDescent="0.25">
      <c r="A24" s="3" t="s">
        <v>348</v>
      </c>
      <c r="B24" s="126">
        <v>32</v>
      </c>
      <c r="C24" s="125" t="s">
        <v>8</v>
      </c>
      <c r="E24" s="3">
        <v>44059</v>
      </c>
    </row>
    <row r="25" spans="1:5" x14ac:dyDescent="0.25">
      <c r="A25" s="3" t="s">
        <v>346</v>
      </c>
      <c r="B25" s="126">
        <v>73</v>
      </c>
      <c r="C25" s="125" t="s">
        <v>20</v>
      </c>
      <c r="E25" s="3">
        <v>44059</v>
      </c>
    </row>
    <row r="26" spans="1:5" x14ac:dyDescent="0.25">
      <c r="A26" s="3" t="s">
        <v>348</v>
      </c>
      <c r="B26" s="126">
        <v>71</v>
      </c>
      <c r="C26" s="125" t="s">
        <v>9</v>
      </c>
      <c r="E26" s="3">
        <v>44061</v>
      </c>
    </row>
    <row r="27" spans="1:5" x14ac:dyDescent="0.25">
      <c r="A27" s="3" t="s">
        <v>346</v>
      </c>
      <c r="B27" s="126">
        <v>87</v>
      </c>
      <c r="C27" s="125" t="s">
        <v>9</v>
      </c>
      <c r="E27" s="3">
        <v>44063</v>
      </c>
    </row>
    <row r="28" spans="1:5" x14ac:dyDescent="0.25">
      <c r="A28" s="2" t="s">
        <v>348</v>
      </c>
      <c r="B28" s="126">
        <v>57</v>
      </c>
      <c r="C28" s="125" t="s">
        <v>9</v>
      </c>
      <c r="E28" s="3">
        <v>44063</v>
      </c>
    </row>
    <row r="29" spans="1:5" x14ac:dyDescent="0.25">
      <c r="A29" s="2" t="s">
        <v>348</v>
      </c>
      <c r="B29" s="126">
        <v>82</v>
      </c>
      <c r="C29" s="125" t="s">
        <v>9</v>
      </c>
      <c r="E29" s="3">
        <v>44065</v>
      </c>
    </row>
    <row r="30" spans="1:5" x14ac:dyDescent="0.25">
      <c r="A30" s="2" t="s">
        <v>346</v>
      </c>
      <c r="B30" s="126">
        <v>91</v>
      </c>
      <c r="C30" s="125" t="s">
        <v>8</v>
      </c>
      <c r="E30" s="3">
        <v>44067</v>
      </c>
    </row>
    <row r="31" spans="1:5" x14ac:dyDescent="0.25">
      <c r="A31" s="2" t="s">
        <v>346</v>
      </c>
      <c r="B31" s="126">
        <v>80</v>
      </c>
      <c r="C31" s="125" t="s">
        <v>8</v>
      </c>
      <c r="E31" s="3">
        <v>44067</v>
      </c>
    </row>
    <row r="32" spans="1:5" x14ac:dyDescent="0.25">
      <c r="A32" s="2" t="s">
        <v>348</v>
      </c>
      <c r="B32" s="126">
        <v>67</v>
      </c>
      <c r="C32" s="125" t="s">
        <v>9</v>
      </c>
      <c r="E32" s="3">
        <v>44068</v>
      </c>
    </row>
    <row r="33" spans="1:5" x14ac:dyDescent="0.25">
      <c r="A33" s="2" t="s">
        <v>346</v>
      </c>
      <c r="B33" s="126">
        <v>93</v>
      </c>
      <c r="C33" s="125" t="s">
        <v>12</v>
      </c>
      <c r="E33" s="3">
        <v>44068</v>
      </c>
    </row>
    <row r="34" spans="1:5" x14ac:dyDescent="0.25">
      <c r="A34" s="2" t="s">
        <v>346</v>
      </c>
      <c r="B34" s="126">
        <v>98</v>
      </c>
      <c r="C34" s="125" t="s">
        <v>8</v>
      </c>
      <c r="E34" s="3">
        <v>44068</v>
      </c>
    </row>
    <row r="35" spans="1:5" x14ac:dyDescent="0.25">
      <c r="A35" s="2" t="s">
        <v>346</v>
      </c>
      <c r="B35" s="126">
        <v>83</v>
      </c>
      <c r="C35" s="125" t="s">
        <v>8</v>
      </c>
      <c r="E35" s="3">
        <v>44069</v>
      </c>
    </row>
    <row r="36" spans="1:5" x14ac:dyDescent="0.25">
      <c r="A36" s="2" t="s">
        <v>348</v>
      </c>
      <c r="B36" s="126">
        <v>76</v>
      </c>
      <c r="C36" s="125" t="s">
        <v>8</v>
      </c>
      <c r="E36" s="3">
        <v>44069</v>
      </c>
    </row>
    <row r="37" spans="1:5" x14ac:dyDescent="0.25">
      <c r="A37" s="2" t="s">
        <v>346</v>
      </c>
      <c r="B37" s="126">
        <v>49</v>
      </c>
      <c r="C37" s="125" t="s">
        <v>20</v>
      </c>
      <c r="E37" s="3">
        <v>44070</v>
      </c>
    </row>
    <row r="38" spans="1:5" x14ac:dyDescent="0.25">
      <c r="A38" s="2" t="s">
        <v>348</v>
      </c>
      <c r="B38" s="126">
        <v>64</v>
      </c>
      <c r="C38" s="125" t="s">
        <v>8</v>
      </c>
      <c r="E38" s="3">
        <v>44070</v>
      </c>
    </row>
    <row r="39" spans="1:5" x14ac:dyDescent="0.25">
      <c r="A39" s="2" t="s">
        <v>346</v>
      </c>
      <c r="B39" s="126">
        <v>82</v>
      </c>
      <c r="C39" s="125" t="s">
        <v>8</v>
      </c>
      <c r="E39" s="3">
        <v>44070</v>
      </c>
    </row>
    <row r="40" spans="1:5" x14ac:dyDescent="0.25">
      <c r="A40" s="2" t="s">
        <v>348</v>
      </c>
      <c r="B40" s="126">
        <v>62</v>
      </c>
      <c r="C40" s="125" t="s">
        <v>11</v>
      </c>
      <c r="E40" s="3">
        <v>44071</v>
      </c>
    </row>
    <row r="41" spans="1:5" x14ac:dyDescent="0.25">
      <c r="A41" s="2" t="s">
        <v>348</v>
      </c>
      <c r="B41" s="126">
        <v>76</v>
      </c>
      <c r="C41" s="125" t="s">
        <v>8</v>
      </c>
      <c r="E41" s="3">
        <v>44071</v>
      </c>
    </row>
    <row r="42" spans="1:5" x14ac:dyDescent="0.25">
      <c r="A42" s="2" t="s">
        <v>348</v>
      </c>
      <c r="B42" s="126">
        <v>68</v>
      </c>
      <c r="C42" s="125" t="s">
        <v>8</v>
      </c>
      <c r="E42" s="3">
        <v>44071</v>
      </c>
    </row>
    <row r="43" spans="1:5" x14ac:dyDescent="0.25">
      <c r="A43" s="2" t="s">
        <v>348</v>
      </c>
      <c r="B43" s="126">
        <v>68</v>
      </c>
      <c r="C43" s="125" t="s">
        <v>24</v>
      </c>
      <c r="E43" s="3">
        <v>44072</v>
      </c>
    </row>
    <row r="44" spans="1:5" x14ac:dyDescent="0.25">
      <c r="A44" s="2" t="s">
        <v>348</v>
      </c>
      <c r="B44" s="126">
        <v>77</v>
      </c>
      <c r="C44" s="125" t="s">
        <v>8</v>
      </c>
      <c r="E44" s="3">
        <v>44072</v>
      </c>
    </row>
    <row r="45" spans="1:5" x14ac:dyDescent="0.25">
      <c r="A45" s="2" t="s">
        <v>348</v>
      </c>
      <c r="B45" s="126">
        <v>68</v>
      </c>
      <c r="C45" s="125" t="s">
        <v>24</v>
      </c>
      <c r="E45" s="3">
        <v>44072</v>
      </c>
    </row>
    <row r="46" spans="1:5" x14ac:dyDescent="0.25">
      <c r="A46" s="2" t="s">
        <v>348</v>
      </c>
      <c r="B46" s="126">
        <v>80</v>
      </c>
      <c r="C46" s="125" t="s">
        <v>8</v>
      </c>
      <c r="E46" s="3">
        <v>44072</v>
      </c>
    </row>
    <row r="47" spans="1:5" x14ac:dyDescent="0.25">
      <c r="A47" s="2" t="s">
        <v>348</v>
      </c>
      <c r="B47" s="126">
        <v>79</v>
      </c>
      <c r="C47" s="125" t="s">
        <v>8</v>
      </c>
      <c r="E47" s="3">
        <v>44073</v>
      </c>
    </row>
    <row r="48" spans="1:5" x14ac:dyDescent="0.25">
      <c r="A48" s="2" t="s">
        <v>349</v>
      </c>
      <c r="B48" s="126">
        <v>93</v>
      </c>
      <c r="C48" s="125" t="s">
        <v>9</v>
      </c>
      <c r="E48" s="3">
        <v>44073</v>
      </c>
    </row>
    <row r="49" spans="1:5" x14ac:dyDescent="0.25">
      <c r="A49" s="2" t="s">
        <v>348</v>
      </c>
      <c r="B49" s="126">
        <v>59</v>
      </c>
      <c r="C49" s="125" t="s">
        <v>24</v>
      </c>
      <c r="E49" s="3">
        <v>44073</v>
      </c>
    </row>
    <row r="50" spans="1:5" x14ac:dyDescent="0.25">
      <c r="A50" s="2" t="s">
        <v>346</v>
      </c>
      <c r="B50" s="126">
        <v>82</v>
      </c>
      <c r="C50" s="125" t="s">
        <v>9</v>
      </c>
      <c r="E50" s="3">
        <v>44074</v>
      </c>
    </row>
    <row r="51" spans="1:5" x14ac:dyDescent="0.25">
      <c r="A51" s="2" t="s">
        <v>346</v>
      </c>
      <c r="B51" s="126">
        <v>89</v>
      </c>
      <c r="C51" s="125" t="s">
        <v>8</v>
      </c>
      <c r="E51" s="3">
        <v>44074</v>
      </c>
    </row>
    <row r="52" spans="1:5" x14ac:dyDescent="0.25">
      <c r="A52" s="2" t="s">
        <v>348</v>
      </c>
      <c r="B52" s="126">
        <v>85</v>
      </c>
      <c r="C52" s="125" t="s">
        <v>8</v>
      </c>
      <c r="E52" s="3">
        <v>44075</v>
      </c>
    </row>
    <row r="53" spans="1:5" x14ac:dyDescent="0.25">
      <c r="A53" s="2" t="s">
        <v>346</v>
      </c>
      <c r="B53" s="126">
        <v>64</v>
      </c>
      <c r="C53" s="125" t="s">
        <v>13</v>
      </c>
      <c r="E53" s="3">
        <v>44076</v>
      </c>
    </row>
    <row r="54" spans="1:5" x14ac:dyDescent="0.25">
      <c r="A54" s="2" t="s">
        <v>346</v>
      </c>
      <c r="B54" s="126">
        <v>79</v>
      </c>
      <c r="C54" s="125" t="s">
        <v>9</v>
      </c>
      <c r="E54" s="3">
        <v>44077</v>
      </c>
    </row>
    <row r="55" spans="1:5" x14ac:dyDescent="0.25">
      <c r="A55" s="2" t="s">
        <v>346</v>
      </c>
      <c r="B55" s="126">
        <v>85</v>
      </c>
      <c r="C55" s="125" t="s">
        <v>8</v>
      </c>
      <c r="E55" s="3">
        <v>44077</v>
      </c>
    </row>
    <row r="56" spans="1:5" x14ac:dyDescent="0.25">
      <c r="A56" s="2" t="s">
        <v>348</v>
      </c>
      <c r="B56" s="126">
        <v>67</v>
      </c>
      <c r="C56" s="125" t="s">
        <v>8</v>
      </c>
      <c r="E56" s="3">
        <v>44078</v>
      </c>
    </row>
    <row r="57" spans="1:5" x14ac:dyDescent="0.25">
      <c r="A57" s="2" t="s">
        <v>348</v>
      </c>
      <c r="B57" s="126">
        <v>75</v>
      </c>
      <c r="C57" s="125" t="s">
        <v>13</v>
      </c>
      <c r="E57" s="3">
        <v>44078</v>
      </c>
    </row>
    <row r="58" spans="1:5" x14ac:dyDescent="0.25">
      <c r="A58" s="2" t="s">
        <v>346</v>
      </c>
      <c r="B58" s="126">
        <v>69</v>
      </c>
      <c r="C58" s="125" t="s">
        <v>8</v>
      </c>
      <c r="E58" s="3">
        <v>44079</v>
      </c>
    </row>
    <row r="59" spans="1:5" x14ac:dyDescent="0.25">
      <c r="A59" s="2" t="s">
        <v>346</v>
      </c>
      <c r="B59" s="126">
        <v>58</v>
      </c>
      <c r="C59" s="125" t="s">
        <v>9</v>
      </c>
      <c r="E59" s="3">
        <v>44080</v>
      </c>
    </row>
    <row r="60" spans="1:5" x14ac:dyDescent="0.25">
      <c r="A60" s="2" t="s">
        <v>346</v>
      </c>
      <c r="B60" s="126">
        <v>70</v>
      </c>
      <c r="C60" s="125" t="s">
        <v>8</v>
      </c>
      <c r="D60" t="s">
        <v>122</v>
      </c>
      <c r="E60" s="51">
        <v>44082</v>
      </c>
    </row>
    <row r="61" spans="1:5" x14ac:dyDescent="0.25">
      <c r="A61" s="2" t="s">
        <v>348</v>
      </c>
      <c r="B61" s="126">
        <v>75</v>
      </c>
      <c r="C61" s="125" t="s">
        <v>24</v>
      </c>
      <c r="D61" t="s">
        <v>24</v>
      </c>
      <c r="E61" s="51">
        <v>44081</v>
      </c>
    </row>
    <row r="62" spans="1:5" x14ac:dyDescent="0.25">
      <c r="A62" s="2" t="s">
        <v>348</v>
      </c>
      <c r="B62" s="126">
        <v>71</v>
      </c>
      <c r="C62" s="125" t="s">
        <v>8</v>
      </c>
      <c r="D62" t="s">
        <v>8</v>
      </c>
      <c r="E62" s="51">
        <v>44081</v>
      </c>
    </row>
    <row r="63" spans="1:5" x14ac:dyDescent="0.25">
      <c r="A63" s="2" t="s">
        <v>348</v>
      </c>
      <c r="B63" s="126">
        <v>64</v>
      </c>
      <c r="C63" s="125" t="s">
        <v>8</v>
      </c>
      <c r="D63" t="s">
        <v>8</v>
      </c>
      <c r="E63" s="51">
        <v>44084</v>
      </c>
    </row>
    <row r="64" spans="1:5" x14ac:dyDescent="0.25">
      <c r="A64" s="2" t="s">
        <v>348</v>
      </c>
      <c r="B64" s="126">
        <v>81</v>
      </c>
      <c r="C64" s="125" t="s">
        <v>8</v>
      </c>
      <c r="D64" t="s">
        <v>122</v>
      </c>
      <c r="E64" s="51">
        <v>44084</v>
      </c>
    </row>
    <row r="65" spans="1:5" x14ac:dyDescent="0.25">
      <c r="A65" s="2" t="s">
        <v>346</v>
      </c>
      <c r="B65" s="126">
        <v>56</v>
      </c>
      <c r="C65" s="125" t="s">
        <v>52</v>
      </c>
      <c r="D65" s="125" t="s">
        <v>52</v>
      </c>
      <c r="E65" s="51">
        <v>44084</v>
      </c>
    </row>
    <row r="66" spans="1:5" x14ac:dyDescent="0.25">
      <c r="A66" s="2" t="s">
        <v>346</v>
      </c>
      <c r="B66" s="126">
        <v>68</v>
      </c>
      <c r="C66" s="125" t="s">
        <v>8</v>
      </c>
      <c r="D66" t="s">
        <v>8</v>
      </c>
      <c r="E66" s="51">
        <v>44084</v>
      </c>
    </row>
    <row r="67" spans="1:5" x14ac:dyDescent="0.25">
      <c r="A67" s="2" t="s">
        <v>348</v>
      </c>
      <c r="B67" s="126">
        <v>85</v>
      </c>
      <c r="C67" s="125" t="s">
        <v>27</v>
      </c>
      <c r="D67" t="s">
        <v>151</v>
      </c>
      <c r="E67" s="51">
        <v>44084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dimension ref="A1:H45"/>
  <sheetViews>
    <sheetView workbookViewId="0">
      <selection activeCell="B8" sqref="B8"/>
    </sheetView>
  </sheetViews>
  <sheetFormatPr baseColWidth="10" defaultRowHeight="15" x14ac:dyDescent="0.25"/>
  <cols>
    <col min="1" max="1" width="11.42578125" style="2"/>
    <col min="2" max="2" width="11.42578125" style="79"/>
    <col min="3" max="3" width="9.140625" bestFit="1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83" t="s">
        <v>295</v>
      </c>
      <c r="B1" s="84" t="s">
        <v>207</v>
      </c>
      <c r="C1" s="84" t="s">
        <v>265</v>
      </c>
      <c r="D1" s="84" t="s">
        <v>266</v>
      </c>
      <c r="E1" s="85" t="s">
        <v>316</v>
      </c>
      <c r="F1" s="85" t="s">
        <v>297</v>
      </c>
      <c r="G1" s="83" t="s">
        <v>317</v>
      </c>
    </row>
    <row r="2" spans="1:7" s="79" customFormat="1" x14ac:dyDescent="0.25">
      <c r="A2" s="2" t="s">
        <v>298</v>
      </c>
      <c r="B2" s="79" t="s">
        <v>296</v>
      </c>
      <c r="C2" s="79" t="s">
        <v>268</v>
      </c>
      <c r="D2" s="79" t="s">
        <v>302</v>
      </c>
      <c r="E2" s="2">
        <v>32</v>
      </c>
      <c r="F2" s="2">
        <v>20</v>
      </c>
      <c r="G2" s="54">
        <f>F2/E2</f>
        <v>0.625</v>
      </c>
    </row>
    <row r="3" spans="1:7" s="79" customFormat="1" x14ac:dyDescent="0.25">
      <c r="A3" s="2" t="s">
        <v>298</v>
      </c>
      <c r="B3" s="79" t="s">
        <v>296</v>
      </c>
      <c r="C3" s="79" t="s">
        <v>268</v>
      </c>
      <c r="D3" s="79" t="s">
        <v>269</v>
      </c>
      <c r="E3" s="2">
        <v>18</v>
      </c>
      <c r="F3" s="2">
        <v>15</v>
      </c>
      <c r="G3" s="54">
        <f t="shared" ref="G3:G27" si="0">F3/E3</f>
        <v>0.83333333333333337</v>
      </c>
    </row>
    <row r="4" spans="1:7" s="79" customFormat="1" x14ac:dyDescent="0.25">
      <c r="A4" s="2" t="s">
        <v>298</v>
      </c>
      <c r="B4" s="79" t="s">
        <v>296</v>
      </c>
      <c r="C4" s="79" t="s">
        <v>270</v>
      </c>
      <c r="D4" s="79" t="s">
        <v>271</v>
      </c>
      <c r="E4" s="2">
        <v>10</v>
      </c>
      <c r="F4" s="2">
        <v>7</v>
      </c>
      <c r="G4" s="54">
        <f t="shared" si="0"/>
        <v>0.7</v>
      </c>
    </row>
    <row r="5" spans="1:7" s="79" customFormat="1" x14ac:dyDescent="0.25">
      <c r="A5" s="2" t="s">
        <v>298</v>
      </c>
      <c r="B5" s="79" t="s">
        <v>296</v>
      </c>
      <c r="C5" s="79" t="s">
        <v>270</v>
      </c>
      <c r="D5" s="79" t="s">
        <v>272</v>
      </c>
      <c r="E5" s="2">
        <v>12</v>
      </c>
      <c r="F5" s="2">
        <v>7</v>
      </c>
      <c r="G5" s="54">
        <f t="shared" si="0"/>
        <v>0.58333333333333337</v>
      </c>
    </row>
    <row r="6" spans="1:7" s="79" customFormat="1" x14ac:dyDescent="0.25">
      <c r="A6" s="2" t="s">
        <v>298</v>
      </c>
      <c r="B6" s="79" t="s">
        <v>296</v>
      </c>
      <c r="C6" s="79" t="s">
        <v>270</v>
      </c>
      <c r="D6" s="79" t="s">
        <v>273</v>
      </c>
      <c r="E6" s="2">
        <v>6</v>
      </c>
      <c r="F6" s="2">
        <v>1</v>
      </c>
      <c r="G6" s="54">
        <f t="shared" si="0"/>
        <v>0.16666666666666666</v>
      </c>
    </row>
    <row r="7" spans="1:7" s="79" customFormat="1" x14ac:dyDescent="0.25">
      <c r="A7" s="2" t="s">
        <v>298</v>
      </c>
      <c r="B7" s="79" t="s">
        <v>296</v>
      </c>
      <c r="C7" s="79" t="s">
        <v>270</v>
      </c>
      <c r="D7" s="79" t="s">
        <v>274</v>
      </c>
      <c r="E7" s="2">
        <v>7</v>
      </c>
      <c r="F7" s="2">
        <v>4</v>
      </c>
      <c r="G7" s="54">
        <f t="shared" si="0"/>
        <v>0.5714285714285714</v>
      </c>
    </row>
    <row r="8" spans="1:7" s="79" customFormat="1" x14ac:dyDescent="0.25">
      <c r="A8" s="2" t="s">
        <v>298</v>
      </c>
      <c r="B8" s="79" t="s">
        <v>304</v>
      </c>
      <c r="C8" s="79" t="s">
        <v>270</v>
      </c>
      <c r="D8" s="79" t="s">
        <v>275</v>
      </c>
      <c r="E8" s="2">
        <v>11</v>
      </c>
      <c r="F8" s="2">
        <v>7</v>
      </c>
      <c r="G8" s="54">
        <f t="shared" si="0"/>
        <v>0.63636363636363635</v>
      </c>
    </row>
    <row r="9" spans="1:7" s="79" customFormat="1" x14ac:dyDescent="0.25">
      <c r="A9" s="2" t="s">
        <v>298</v>
      </c>
      <c r="B9" s="79" t="s">
        <v>296</v>
      </c>
      <c r="C9" s="79" t="s">
        <v>270</v>
      </c>
      <c r="D9" s="79" t="s">
        <v>276</v>
      </c>
      <c r="E9" s="2">
        <v>5</v>
      </c>
      <c r="F9" s="2">
        <v>4</v>
      </c>
      <c r="G9" s="54">
        <f t="shared" si="0"/>
        <v>0.8</v>
      </c>
    </row>
    <row r="10" spans="1:7" s="79" customFormat="1" x14ac:dyDescent="0.25">
      <c r="A10" s="2" t="s">
        <v>298</v>
      </c>
      <c r="C10" s="79" t="s">
        <v>270</v>
      </c>
      <c r="D10" s="79" t="s">
        <v>277</v>
      </c>
      <c r="E10" s="2">
        <v>6</v>
      </c>
      <c r="F10" s="2">
        <v>4</v>
      </c>
      <c r="G10" s="54">
        <f t="shared" si="0"/>
        <v>0.66666666666666663</v>
      </c>
    </row>
    <row r="11" spans="1:7" s="79" customFormat="1" x14ac:dyDescent="0.25">
      <c r="A11" s="2" t="s">
        <v>298</v>
      </c>
      <c r="C11" s="79" t="s">
        <v>270</v>
      </c>
      <c r="D11" s="79" t="s">
        <v>278</v>
      </c>
      <c r="E11" s="2">
        <v>6</v>
      </c>
      <c r="F11" s="2">
        <v>2</v>
      </c>
      <c r="G11" s="54">
        <f t="shared" si="0"/>
        <v>0.33333333333333331</v>
      </c>
    </row>
    <row r="12" spans="1:7" s="79" customFormat="1" x14ac:dyDescent="0.25">
      <c r="A12" s="2" t="s">
        <v>298</v>
      </c>
      <c r="C12" s="79" t="s">
        <v>270</v>
      </c>
      <c r="D12" s="79" t="s">
        <v>279</v>
      </c>
      <c r="E12" s="2">
        <v>6</v>
      </c>
      <c r="F12" s="2">
        <v>1</v>
      </c>
      <c r="G12" s="54">
        <f t="shared" si="0"/>
        <v>0.16666666666666666</v>
      </c>
    </row>
    <row r="13" spans="1:7" s="79" customFormat="1" x14ac:dyDescent="0.25">
      <c r="A13" s="2" t="s">
        <v>299</v>
      </c>
      <c r="B13" s="79" t="s">
        <v>318</v>
      </c>
      <c r="C13" s="79" t="s">
        <v>268</v>
      </c>
      <c r="D13" s="79" t="s">
        <v>280</v>
      </c>
      <c r="E13" s="2">
        <v>22</v>
      </c>
      <c r="F13" s="2">
        <v>8</v>
      </c>
      <c r="G13" s="54">
        <f t="shared" si="0"/>
        <v>0.36363636363636365</v>
      </c>
    </row>
    <row r="14" spans="1:7" s="79" customFormat="1" x14ac:dyDescent="0.25">
      <c r="A14" s="2" t="s">
        <v>299</v>
      </c>
      <c r="C14" s="79" t="s">
        <v>270</v>
      </c>
      <c r="D14" s="79" t="s">
        <v>281</v>
      </c>
      <c r="E14" s="2">
        <v>10</v>
      </c>
      <c r="F14" s="2">
        <v>6</v>
      </c>
      <c r="G14" s="54">
        <f t="shared" si="0"/>
        <v>0.6</v>
      </c>
    </row>
    <row r="15" spans="1:7" s="79" customFormat="1" x14ac:dyDescent="0.25">
      <c r="A15" s="2" t="s">
        <v>299</v>
      </c>
      <c r="B15" s="79" t="s">
        <v>318</v>
      </c>
      <c r="C15" s="79" t="s">
        <v>270</v>
      </c>
      <c r="D15" s="79" t="s">
        <v>282</v>
      </c>
      <c r="E15" s="2">
        <v>10</v>
      </c>
      <c r="F15" s="2">
        <v>2</v>
      </c>
      <c r="G15" s="54">
        <f t="shared" si="0"/>
        <v>0.2</v>
      </c>
    </row>
    <row r="16" spans="1:7" s="79" customFormat="1" x14ac:dyDescent="0.25">
      <c r="A16" s="2" t="s">
        <v>299</v>
      </c>
      <c r="B16" s="79" t="s">
        <v>321</v>
      </c>
      <c r="C16" s="79" t="s">
        <v>270</v>
      </c>
      <c r="D16" s="79" t="s">
        <v>283</v>
      </c>
      <c r="E16" s="2">
        <v>4</v>
      </c>
      <c r="F16" s="2">
        <v>2</v>
      </c>
      <c r="G16" s="54">
        <f t="shared" si="0"/>
        <v>0.5</v>
      </c>
    </row>
    <row r="17" spans="1:8" s="79" customFormat="1" x14ac:dyDescent="0.25">
      <c r="A17" s="2" t="s">
        <v>299</v>
      </c>
      <c r="B17" s="79" t="s">
        <v>322</v>
      </c>
      <c r="C17" s="79" t="s">
        <v>270</v>
      </c>
      <c r="D17" s="79" t="s">
        <v>284</v>
      </c>
      <c r="E17" s="2">
        <v>8</v>
      </c>
      <c r="F17" s="2">
        <v>2</v>
      </c>
      <c r="G17" s="54">
        <f t="shared" si="0"/>
        <v>0.25</v>
      </c>
    </row>
    <row r="18" spans="1:8" s="79" customFormat="1" x14ac:dyDescent="0.25">
      <c r="A18" s="2" t="s">
        <v>300</v>
      </c>
      <c r="B18" s="79" t="s">
        <v>319</v>
      </c>
      <c r="C18" s="79" t="s">
        <v>268</v>
      </c>
      <c r="D18" s="79" t="s">
        <v>285</v>
      </c>
      <c r="E18" s="2">
        <v>13</v>
      </c>
      <c r="F18" s="2">
        <v>10</v>
      </c>
      <c r="G18" s="54">
        <f t="shared" si="0"/>
        <v>0.76923076923076927</v>
      </c>
    </row>
    <row r="19" spans="1:8" s="79" customFormat="1" x14ac:dyDescent="0.25">
      <c r="A19" s="2" t="s">
        <v>300</v>
      </c>
      <c r="C19" s="79" t="s">
        <v>268</v>
      </c>
      <c r="D19" s="79" t="s">
        <v>286</v>
      </c>
      <c r="E19" s="2">
        <v>6</v>
      </c>
      <c r="F19" s="2">
        <v>1</v>
      </c>
      <c r="G19" s="54">
        <f t="shared" si="0"/>
        <v>0.16666666666666666</v>
      </c>
    </row>
    <row r="20" spans="1:8" s="79" customFormat="1" x14ac:dyDescent="0.25">
      <c r="A20" s="2" t="s">
        <v>300</v>
      </c>
      <c r="B20" s="79" t="s">
        <v>303</v>
      </c>
      <c r="C20" s="79" t="s">
        <v>270</v>
      </c>
      <c r="D20" s="79" t="s">
        <v>287</v>
      </c>
      <c r="E20" s="2">
        <v>6</v>
      </c>
      <c r="F20" s="2">
        <v>1</v>
      </c>
      <c r="G20" s="54">
        <f t="shared" si="0"/>
        <v>0.16666666666666666</v>
      </c>
    </row>
    <row r="21" spans="1:8" s="79" customFormat="1" x14ac:dyDescent="0.25">
      <c r="A21" s="2" t="s">
        <v>300</v>
      </c>
      <c r="B21" s="79" t="s">
        <v>319</v>
      </c>
      <c r="C21" s="79" t="s">
        <v>270</v>
      </c>
      <c r="D21" s="79" t="s">
        <v>288</v>
      </c>
      <c r="E21" s="2">
        <v>10</v>
      </c>
      <c r="F21" s="2">
        <v>10</v>
      </c>
      <c r="G21" s="54">
        <f t="shared" si="0"/>
        <v>1</v>
      </c>
    </row>
    <row r="22" spans="1:8" s="79" customFormat="1" x14ac:dyDescent="0.25">
      <c r="A22" s="2" t="s">
        <v>300</v>
      </c>
      <c r="B22" s="79" t="s">
        <v>319</v>
      </c>
      <c r="C22" s="79" t="s">
        <v>270</v>
      </c>
      <c r="D22" s="79" t="s">
        <v>289</v>
      </c>
      <c r="E22" s="2">
        <v>8</v>
      </c>
      <c r="F22" s="2">
        <v>4</v>
      </c>
      <c r="G22" s="54">
        <f t="shared" si="0"/>
        <v>0.5</v>
      </c>
    </row>
    <row r="23" spans="1:8" s="79" customFormat="1" x14ac:dyDescent="0.25">
      <c r="A23" s="2" t="s">
        <v>301</v>
      </c>
      <c r="B23" s="79" t="s">
        <v>320</v>
      </c>
      <c r="C23" s="79" t="s">
        <v>268</v>
      </c>
      <c r="D23" s="79" t="s">
        <v>290</v>
      </c>
      <c r="E23" s="2">
        <v>16</v>
      </c>
      <c r="F23" s="2">
        <v>10</v>
      </c>
      <c r="G23" s="54">
        <f t="shared" si="0"/>
        <v>0.625</v>
      </c>
    </row>
    <row r="24" spans="1:8" s="79" customFormat="1" x14ac:dyDescent="0.25">
      <c r="A24" s="2" t="s">
        <v>301</v>
      </c>
      <c r="C24" s="79" t="s">
        <v>268</v>
      </c>
      <c r="D24" s="79" t="s">
        <v>291</v>
      </c>
      <c r="E24" s="2">
        <v>11</v>
      </c>
      <c r="F24" s="2">
        <v>3</v>
      </c>
      <c r="G24" s="54">
        <f t="shared" si="0"/>
        <v>0.27272727272727271</v>
      </c>
    </row>
    <row r="25" spans="1:8" s="79" customFormat="1" x14ac:dyDescent="0.25">
      <c r="A25" s="2" t="s">
        <v>301</v>
      </c>
      <c r="C25" s="79" t="s">
        <v>270</v>
      </c>
      <c r="D25" s="79" t="s">
        <v>292</v>
      </c>
      <c r="E25" s="2">
        <v>7</v>
      </c>
      <c r="F25" s="2">
        <v>4</v>
      </c>
      <c r="G25" s="54">
        <f t="shared" si="0"/>
        <v>0.5714285714285714</v>
      </c>
    </row>
    <row r="26" spans="1:8" s="79" customFormat="1" x14ac:dyDescent="0.25">
      <c r="A26" s="2" t="s">
        <v>301</v>
      </c>
      <c r="C26" s="79" t="s">
        <v>270</v>
      </c>
      <c r="D26" s="79" t="s">
        <v>293</v>
      </c>
      <c r="E26" s="2">
        <v>6</v>
      </c>
      <c r="F26" s="2">
        <v>2</v>
      </c>
      <c r="G26" s="54">
        <f t="shared" si="0"/>
        <v>0.33333333333333331</v>
      </c>
    </row>
    <row r="27" spans="1:8" s="79" customFormat="1" x14ac:dyDescent="0.25">
      <c r="A27" s="2" t="s">
        <v>301</v>
      </c>
      <c r="B27" s="79" t="s">
        <v>320</v>
      </c>
      <c r="C27" s="79" t="s">
        <v>270</v>
      </c>
      <c r="D27" s="79" t="s">
        <v>294</v>
      </c>
      <c r="E27" s="2">
        <v>7</v>
      </c>
      <c r="F27" s="2">
        <v>4</v>
      </c>
      <c r="G27" s="54">
        <f t="shared" si="0"/>
        <v>0.5714285714285714</v>
      </c>
    </row>
    <row r="28" spans="1:8" s="79" customFormat="1" x14ac:dyDescent="0.25">
      <c r="A28" s="2"/>
      <c r="E28" s="2"/>
      <c r="F28"/>
      <c r="G28"/>
      <c r="H28"/>
    </row>
    <row r="29" spans="1:8" s="79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CASOS1</vt:lpstr>
      <vt:lpstr>TOTALES</vt:lpstr>
      <vt:lpstr>ALTAS</vt:lpstr>
      <vt:lpstr>LOCALIDADES</vt:lpstr>
      <vt:lpstr>ER</vt:lpstr>
      <vt:lpstr>Hoja1</vt:lpstr>
      <vt:lpstr>DIA</vt:lpstr>
      <vt:lpstr>FALLE</vt:lpstr>
      <vt:lpstr>UTI</vt:lpstr>
      <vt:lpstr>Hoja12</vt:lpstr>
      <vt:lpstr>entre_rios_casos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2020-09-12T13:05:55Z</dcterms:modified>
</cp:coreProperties>
</file>