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BEA3A5F7-1970-41C2-922C-4075DCE1CF22}" xr6:coauthVersionLast="45" xr6:coauthVersionMax="45" xr10:uidLastSave="{00000000-0000-0000-0000-000000000000}"/>
  <bookViews>
    <workbookView xWindow="7560" yWindow="225" windowWidth="9375" windowHeight="10695" firstSheet="2" activeTab="3" xr2:uid="{00000000-000D-0000-FFFF-FFFF00000000}"/>
  </bookViews>
  <sheets>
    <sheet name="CASOS1" sheetId="31" r:id="rId1"/>
    <sheet name="ALTAS" sheetId="4" r:id="rId2"/>
    <sheet name="FALLE" sheetId="15" r:id="rId3"/>
    <sheet name="DIA" sheetId="46" r:id="rId4"/>
    <sheet name="ER" sheetId="5" r:id="rId5"/>
    <sheet name="INCIDENCIA" sheetId="87" r:id="rId6"/>
    <sheet name="LOCALIDADES" sheetId="33" r:id="rId7"/>
    <sheet name="URUGUAY" sheetId="84" r:id="rId8"/>
    <sheet name="UTI" sheetId="48" r:id="rId9"/>
    <sheet name="TERAPISTAS" sheetId="66" r:id="rId10"/>
    <sheet name="Hoja12" sheetId="49" r:id="rId11"/>
    <sheet name="CASOS1 (2)" sheetId="73" r:id="rId12"/>
  </sheets>
  <definedNames>
    <definedName name="_xlnm._FilterDatabase" localSheetId="0" hidden="1">CASOS1!$A$1:$D$2413</definedName>
    <definedName name="_xlnm._FilterDatabase" localSheetId="11" hidden="1">'CASOS1 (2)'!$A$1:$D$1449</definedName>
    <definedName name="_xlnm._FilterDatabase" localSheetId="3" hidden="1">DIA!$A$1:$BU$167</definedName>
    <definedName name="_xlnm._FilterDatabase" localSheetId="5" hidden="1">INCIDENCIA!$A$2:$E$148</definedName>
    <definedName name="_xlnm._FilterDatabase" localSheetId="6" hidden="1">LOCALIDADES!$A$1:$G$138</definedName>
    <definedName name="_xlnm._FilterDatabase" localSheetId="9" hidden="1">TERAPISTAS!$A$1:$H$41</definedName>
    <definedName name="_xlnm._FilterDatabase" localSheetId="8" hidden="1">UTI!$A$1:$G$27</definedName>
  </definedNames>
  <calcPr calcId="181029"/>
</workbook>
</file>

<file path=xl/calcChain.xml><?xml version="1.0" encoding="utf-8"?>
<calcChain xmlns="http://schemas.openxmlformats.org/spreadsheetml/2006/main">
  <c r="K25" i="5" l="1"/>
  <c r="S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T3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D657" i="73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78" i="46" l="1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7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S20" i="5" s="1"/>
  <c r="C20" i="5"/>
  <c r="U20" i="5" l="1"/>
  <c r="J22" i="5"/>
  <c r="P20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G119" i="46"/>
  <c r="AS118" i="46"/>
  <c r="BU118" i="46"/>
  <c r="U118" i="46"/>
  <c r="BE119" i="46" l="1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Q123" i="46"/>
  <c r="BA122" i="46"/>
  <c r="Y123" i="46" l="1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U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O139" i="46"/>
  <c r="Y138" i="46"/>
  <c r="AG139" i="46"/>
  <c r="BU139" i="46"/>
  <c r="BQ138" i="46"/>
  <c r="AG138" i="46"/>
  <c r="BM139" i="46"/>
  <c r="AK139" i="46" l="1"/>
  <c r="A140" i="46"/>
  <c r="AW140" i="46" s="1"/>
  <c r="BI139" i="46"/>
  <c r="E139" i="46"/>
  <c r="BE139" i="46"/>
  <c r="AW139" i="46"/>
  <c r="BQ139" i="46"/>
  <c r="Y139" i="46"/>
  <c r="BQ140" i="46"/>
  <c r="AC139" i="46"/>
  <c r="AG140" i="46"/>
  <c r="Q139" i="46"/>
  <c r="I139" i="46"/>
  <c r="M139" i="46"/>
  <c r="U139" i="46"/>
  <c r="U140" i="46" l="1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U145" i="46"/>
  <c r="Y145" i="46"/>
  <c r="AS145" i="46"/>
  <c r="BE145" i="46"/>
  <c r="AW145" i="46"/>
  <c r="BQ146" i="46"/>
  <c r="M146" i="46"/>
  <c r="U145" i="46"/>
  <c r="I145" i="46"/>
  <c r="BQ145" i="46"/>
  <c r="AK145" i="46"/>
  <c r="BA146" i="46"/>
  <c r="AC145" i="46"/>
  <c r="Q146" i="46"/>
  <c r="AG145" i="46"/>
  <c r="M145" i="46"/>
  <c r="Q145" i="46"/>
  <c r="AO145" i="46"/>
  <c r="BI145" i="46"/>
  <c r="BA145" i="46"/>
  <c r="BI146" i="46"/>
  <c r="A147" i="46" l="1"/>
  <c r="AW146" i="46"/>
  <c r="BE146" i="46"/>
  <c r="BM146" i="46"/>
  <c r="BU146" i="46"/>
  <c r="AO146" i="46"/>
  <c r="AK146" i="46"/>
  <c r="I146" i="46"/>
  <c r="AC146" i="46"/>
  <c r="Y146" i="46"/>
  <c r="E146" i="46"/>
  <c r="U146" i="46"/>
  <c r="AG146" i="46"/>
  <c r="AS146" i="46"/>
  <c r="BV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AW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I152" i="46"/>
  <c r="AO151" i="46"/>
  <c r="E151" i="46"/>
  <c r="Y152" i="46"/>
  <c r="I152" i="46"/>
  <c r="BM151" i="46"/>
  <c r="BV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AC153" i="46"/>
  <c r="Y153" i="46"/>
  <c r="BE153" i="46"/>
  <c r="AK153" i="46"/>
  <c r="BQ153" i="46"/>
  <c r="E153" i="46"/>
  <c r="BM154" i="46"/>
  <c r="M153" i="46"/>
  <c r="BA154" i="46"/>
  <c r="U153" i="46"/>
  <c r="AO153" i="46"/>
  <c r="AS153" i="46"/>
  <c r="AG153" i="46"/>
  <c r="Q153" i="46"/>
  <c r="BV152" i="46"/>
  <c r="BV153" i="46"/>
  <c r="A155" i="46" l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AO155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/>
  <c r="AO158" i="46"/>
  <c r="U158" i="46"/>
  <c r="AW159" i="46"/>
  <c r="E158" i="46"/>
  <c r="AG158" i="46"/>
  <c r="BQ159" i="46"/>
  <c r="I158" i="46"/>
  <c r="AS158" i="46"/>
  <c r="AW158" i="46"/>
  <c r="AK158" i="46"/>
  <c r="BU158" i="46"/>
  <c r="AS159" i="46"/>
  <c r="BE158" i="46"/>
  <c r="M158" i="46"/>
  <c r="BM158" i="46"/>
  <c r="BA158" i="46"/>
  <c r="E159" i="46"/>
  <c r="AC158" i="46"/>
  <c r="U159" i="46"/>
  <c r="BA159" i="46"/>
  <c r="Q158" i="46"/>
  <c r="M159" i="46"/>
  <c r="BM159" i="46"/>
  <c r="Y158" i="46"/>
  <c r="BQ158" i="46"/>
  <c r="BI158" i="46"/>
  <c r="BV158" i="46" l="1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M160" i="46"/>
  <c r="BM161" i="46"/>
  <c r="AK161" i="46"/>
  <c r="BA161" i="46"/>
  <c r="I161" i="46"/>
  <c r="I160" i="46"/>
  <c r="BU161" i="46"/>
  <c r="BA160" i="46"/>
  <c r="BM160" i="46"/>
  <c r="AS160" i="46"/>
  <c r="BE161" i="46"/>
  <c r="BQ160" i="46"/>
  <c r="AG160" i="46"/>
  <c r="AO160" i="46"/>
  <c r="BI161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BV160" i="46" l="1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A164" i="46" l="1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F165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Q166" i="46"/>
  <c r="R166" i="46" s="1"/>
  <c r="R164" i="46"/>
  <c r="R165" i="46"/>
  <c r="AD164" i="46"/>
  <c r="AL165" i="46"/>
  <c r="AL164" i="46"/>
  <c r="BB165" i="46"/>
  <c r="BJ165" i="46"/>
  <c r="BR164" i="46"/>
  <c r="AP164" i="46"/>
  <c r="AP165" i="46"/>
  <c r="AD165" i="46"/>
  <c r="BF164" i="46"/>
  <c r="F165" i="46"/>
  <c r="M166" i="46" l="1"/>
  <c r="AO166" i="46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P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Y168" i="46"/>
  <c r="M168" i="46"/>
  <c r="Y169" i="46"/>
  <c r="BI168" i="46"/>
  <c r="BM168" i="46"/>
  <c r="BN168" i="46" s="1"/>
  <c r="AO168" i="46"/>
  <c r="U168" i="46"/>
  <c r="BU168" i="46"/>
  <c r="AG168" i="46"/>
  <c r="E168" i="46"/>
  <c r="AC168" i="46"/>
  <c r="BA168" i="46"/>
  <c r="AK168" i="46"/>
  <c r="I168" i="46"/>
  <c r="BR168" i="46"/>
  <c r="J167" i="46"/>
  <c r="AX168" i="46"/>
  <c r="J168" i="46"/>
  <c r="BV168" i="46"/>
  <c r="AT167" i="46"/>
  <c r="BN167" i="46"/>
  <c r="V167" i="46"/>
  <c r="F167" i="46"/>
  <c r="F168" i="46"/>
  <c r="BF168" i="46"/>
  <c r="BB167" i="46"/>
  <c r="AT168" i="46"/>
  <c r="R168" i="46"/>
  <c r="BR167" i="46"/>
  <c r="BB168" i="46"/>
  <c r="V168" i="46"/>
  <c r="BJ168" i="46" l="1"/>
  <c r="N168" i="46"/>
  <c r="A170" i="46"/>
  <c r="BQ169" i="46"/>
  <c r="M170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AC170" i="46"/>
  <c r="BA170" i="46"/>
  <c r="BV170" i="46"/>
  <c r="AP169" i="46"/>
  <c r="AP168" i="46"/>
  <c r="BN169" i="46" l="1"/>
  <c r="AD170" i="46"/>
  <c r="AT169" i="46"/>
  <c r="J169" i="46"/>
  <c r="A171" i="46"/>
  <c r="U170" i="46"/>
  <c r="V170" i="46" s="1"/>
  <c r="AG170" i="46"/>
  <c r="AH170" i="46" s="1"/>
  <c r="E170" i="46"/>
  <c r="BI170" i="46"/>
  <c r="AW170" i="46"/>
  <c r="AX171" i="46" s="1"/>
  <c r="I171" i="46"/>
  <c r="Y171" i="46"/>
  <c r="I170" i="46"/>
  <c r="AS170" i="46"/>
  <c r="Y170" i="46"/>
  <c r="Q170" i="46"/>
  <c r="BM170" i="46"/>
  <c r="AW171" i="46"/>
  <c r="BQ170" i="46"/>
  <c r="AO170" i="46"/>
  <c r="AK170" i="46"/>
  <c r="BJ170" i="46"/>
  <c r="BB170" i="46"/>
  <c r="AH169" i="46"/>
  <c r="BR169" i="46"/>
  <c r="BR170" i="46"/>
  <c r="R170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0" i="46" l="1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BI172" i="46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BM173" i="46"/>
  <c r="AC172" i="46"/>
  <c r="BE172" i="46"/>
  <c r="U173" i="46"/>
  <c r="BM172" i="46"/>
  <c r="E172" i="46"/>
  <c r="AL171" i="46"/>
  <c r="F171" i="46"/>
  <c r="BJ172" i="46"/>
  <c r="N171" i="46"/>
  <c r="AD172" i="46"/>
  <c r="AD171" i="46"/>
  <c r="BQ172" i="46"/>
  <c r="BQ173" i="46"/>
  <c r="AP171" i="46"/>
  <c r="BR171" i="46"/>
  <c r="V173" i="46" l="1"/>
  <c r="BA173" i="46"/>
  <c r="AT172" i="46"/>
  <c r="BN173" i="46"/>
  <c r="AL172" i="46"/>
  <c r="AW174" i="46"/>
  <c r="R172" i="46"/>
  <c r="BR172" i="46"/>
  <c r="BN172" i="46"/>
  <c r="J172" i="46"/>
  <c r="BB173" i="46"/>
  <c r="A174" i="46"/>
  <c r="AK173" i="46"/>
  <c r="Y173" i="46"/>
  <c r="AK174" i="46"/>
  <c r="AO173" i="46"/>
  <c r="BU174" i="46"/>
  <c r="AO174" i="46"/>
  <c r="BE173" i="46"/>
  <c r="BF173" i="46" s="1"/>
  <c r="E174" i="46"/>
  <c r="BI173" i="46"/>
  <c r="Q173" i="46"/>
  <c r="AW173" i="46"/>
  <c r="I173" i="46"/>
  <c r="AS173" i="46"/>
  <c r="BQ174" i="46"/>
  <c r="AG173" i="46"/>
  <c r="M173" i="46"/>
  <c r="BU173" i="46"/>
  <c r="AC173" i="46"/>
  <c r="BF172" i="46"/>
  <c r="BR173" i="46"/>
  <c r="AX172" i="46"/>
  <c r="E173" i="46"/>
  <c r="F172" i="46"/>
  <c r="BE174" i="46"/>
  <c r="BM174" i="46"/>
  <c r="AL173" i="46" l="1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BR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AP174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BV176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U176" i="46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R177" i="46" s="1"/>
  <c r="V175" i="46"/>
  <c r="BN175" i="46"/>
  <c r="BN176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AD176" i="46" l="1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AG179" i="46"/>
  <c r="BA178" i="46"/>
  <c r="BB179" i="46" s="1"/>
  <c r="AG178" i="46"/>
  <c r="AK179" i="46"/>
  <c r="BA179" i="46"/>
  <c r="Q178" i="46"/>
  <c r="BI178" i="46"/>
  <c r="U179" i="46"/>
  <c r="V179" i="46" s="1"/>
  <c r="E178" i="46"/>
  <c r="AO179" i="46"/>
  <c r="AS178" i="46"/>
  <c r="U178" i="46"/>
  <c r="AC178" i="46"/>
  <c r="AD178" i="46" s="1"/>
  <c r="BM179" i="46"/>
  <c r="BN179" i="46" s="1"/>
  <c r="AP179" i="46" l="1"/>
  <c r="R178" i="46"/>
  <c r="BB178" i="46"/>
  <c r="BJ178" i="46"/>
  <c r="BJ179" i="46"/>
  <c r="A180" i="46"/>
  <c r="M180" i="46" s="1"/>
  <c r="BU179" i="46"/>
  <c r="BV179" i="46" s="1"/>
  <c r="E179" i="46"/>
  <c r="F179" i="46" s="1"/>
  <c r="Y179" i="46"/>
  <c r="Z180" i="46" s="1"/>
  <c r="BE179" i="46"/>
  <c r="BF179" i="46" s="1"/>
  <c r="AW179" i="46"/>
  <c r="AC179" i="46"/>
  <c r="AD179" i="46" s="1"/>
  <c r="M179" i="46"/>
  <c r="N179" i="46" s="1"/>
  <c r="I179" i="46"/>
  <c r="AP178" i="46"/>
  <c r="E180" i="46"/>
  <c r="F178" i="46"/>
  <c r="Q179" i="46"/>
  <c r="BQ179" i="46"/>
  <c r="AS179" i="46"/>
  <c r="AT179" i="46" s="1"/>
  <c r="J178" i="46"/>
  <c r="BN178" i="46"/>
  <c r="BV178" i="46"/>
  <c r="BF178" i="46"/>
  <c r="AT178" i="46"/>
  <c r="AH178" i="46"/>
  <c r="AH179" i="46"/>
  <c r="V178" i="46"/>
  <c r="BE180" i="46"/>
  <c r="AL178" i="46"/>
  <c r="AL179" i="46"/>
  <c r="Z178" i="46"/>
  <c r="Z179" i="46"/>
  <c r="AX178" i="46"/>
  <c r="N178" i="46"/>
  <c r="BF180" i="46" l="1"/>
  <c r="F180" i="46"/>
  <c r="BQ180" i="46"/>
  <c r="BR180" i="46" s="1"/>
  <c r="J179" i="46"/>
  <c r="U180" i="46"/>
  <c r="Q180" i="46"/>
  <c r="R179" i="46"/>
  <c r="A181" i="46"/>
  <c r="AC181" i="46" s="1"/>
  <c r="BU180" i="46"/>
  <c r="BI180" i="46"/>
  <c r="BJ180" i="46" s="1"/>
  <c r="AS181" i="46"/>
  <c r="I180" i="46"/>
  <c r="J180" i="46" s="1"/>
  <c r="BA180" i="46"/>
  <c r="AO181" i="46"/>
  <c r="AC180" i="46"/>
  <c r="AD180" i="46" s="1"/>
  <c r="Q181" i="46"/>
  <c r="R181" i="46" s="1"/>
  <c r="I181" i="46"/>
  <c r="AG180" i="46"/>
  <c r="Y181" i="46"/>
  <c r="AW180" i="46"/>
  <c r="AX180" i="46" s="1"/>
  <c r="AS180" i="46"/>
  <c r="AT180" i="46" s="1"/>
  <c r="BA181" i="46"/>
  <c r="BQ181" i="46"/>
  <c r="AO180" i="46"/>
  <c r="N180" i="46"/>
  <c r="U181" i="46"/>
  <c r="R180" i="46"/>
  <c r="Y180" i="46"/>
  <c r="Z181" i="46" s="1"/>
  <c r="BR179" i="46"/>
  <c r="BM180" i="46"/>
  <c r="BN180" i="46" s="1"/>
  <c r="AK180" i="46"/>
  <c r="AL180" i="46" s="1"/>
  <c r="BI181" i="46"/>
  <c r="BJ181" i="46" s="1"/>
  <c r="AX179" i="46"/>
  <c r="BR181" i="46" l="1"/>
  <c r="AT181" i="46"/>
  <c r="AH180" i="46"/>
  <c r="BM181" i="46"/>
  <c r="BN181" i="46" s="1"/>
  <c r="BV180" i="46"/>
  <c r="AP180" i="46"/>
  <c r="AP181" i="46"/>
  <c r="AW181" i="46"/>
  <c r="AX181" i="46" s="1"/>
  <c r="BU181" i="46"/>
  <c r="BV181" i="46" s="1"/>
  <c r="E181" i="46"/>
  <c r="F181" i="46" s="1"/>
  <c r="M181" i="46"/>
  <c r="N181" i="46" s="1"/>
  <c r="V181" i="46"/>
  <c r="V180" i="46"/>
  <c r="AG181" i="46"/>
  <c r="AH181" i="46" s="1"/>
  <c r="AK181" i="46"/>
  <c r="AL181" i="46" s="1"/>
  <c r="BB180" i="46"/>
  <c r="BB181" i="46"/>
  <c r="BE181" i="46"/>
  <c r="BF181" i="46" s="1"/>
  <c r="AD181" i="46"/>
  <c r="J181" i="46"/>
</calcChain>
</file>

<file path=xl/sharedStrings.xml><?xml version="1.0" encoding="utf-8"?>
<sst xmlns="http://schemas.openxmlformats.org/spreadsheetml/2006/main" count="9496" uniqueCount="903">
  <si>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</si>
  <si>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</si>
  <si>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</si>
  <si>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</si>
  <si>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</si>
  <si>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</si>
  <si>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</si>
  <si>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</si>
  <si>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</si>
  <si>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</si>
  <si>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</si>
  <si>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</si>
  <si>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</si>
  <si>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</si>
  <si>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</si>
  <si>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</si>
  <si>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</si>
  <si>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</si>
  <si>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</si>
  <si>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</si>
  <si>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</si>
  <si>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</si>
  <si>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</si>
  <si>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</si>
  <si>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</si>
  <si>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</si>
  <si>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</si>
  <si>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</si>
  <si>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</si>
  <si>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</si>
  <si>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</si>
  <si>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</si>
  <si>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</si>
  <si>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</si>
  <si>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</si>
  <si>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</si>
  <si>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</si>
  <si>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</si>
  <si>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</si>
  <si>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</si>
  <si>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</si>
  <si>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</si>
  <si>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</si>
  <si>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</si>
  <si>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</si>
  <si>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</si>
  <si>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</si>
  <si>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</si>
  <si>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</si>
  <si>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</si>
  <si>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</si>
  <si>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</si>
  <si>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</si>
  <si>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</si>
  <si>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</si>
  <si>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</si>
  <si>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</si>
  <si>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</si>
  <si>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</si>
  <si>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</si>
  <si>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</si>
  <si>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</si>
  <si>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</si>
  <si>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</si>
  <si>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</si>
  <si>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</si>
  <si>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</si>
  <si>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</si>
  <si>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</si>
  <si>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</si>
  <si>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</si>
  <si>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</si>
  <si>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</si>
  <si>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</si>
  <si>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</si>
  <si>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</si>
  <si>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</si>
  <si>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</si>
  <si>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</si>
  <si>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</si>
  <si>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</si>
  <si>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</si>
  <si>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</si>
  <si>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</si>
  <si>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</si>
  <si>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</si>
  <si>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</si>
  <si>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</si>
  <si>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</si>
  <si>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</si>
  <si>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</si>
  <si>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</si>
  <si>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</si>
  <si>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</si>
  <si>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</si>
  <si>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</si>
  <si>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</si>
  <si>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</si>
  <si>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</si>
  <si>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</si>
  <si>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</si>
  <si>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</si>
  <si>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</si>
  <si>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</si>
  <si>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</si>
  <si>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</si>
  <si>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</si>
  <si>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</si>
  <si>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</si>
  <si>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</si>
  <si>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</si>
  <si>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</si>
  <si>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</si>
  <si>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</si>
  <si>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</si>
  <si>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</si>
  <si>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</si>
  <si>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</si>
  <si>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</si>
  <si>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</si>
  <si>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</si>
  <si>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</si>
  <si>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</si>
  <si>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</si>
  <si>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</si>
  <si>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</si>
  <si>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</si>
  <si>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</si>
  <si>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</si>
  <si>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</si>
  <si>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</si>
  <si>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</si>
  <si>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</si>
  <si>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</si>
  <si>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</si>
  <si>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</si>
  <si>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</si>
  <si>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</si>
  <si>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</si>
  <si>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</si>
  <si>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</si>
  <si>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</si>
  <si>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</si>
  <si>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</si>
  <si>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</si>
  <si>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</si>
  <si>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</si>
  <si>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</si>
  <si>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</si>
  <si>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</si>
  <si>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</si>
  <si>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</si>
  <si>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</si>
  <si>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</si>
  <si>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</si>
  <si>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</si>
  <si>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</si>
  <si>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</si>
  <si>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</si>
  <si>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</si>
  <si>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</si>
  <si>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</si>
  <si>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</si>
  <si>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</si>
  <si>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</si>
  <si>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</si>
  <si>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</si>
  <si>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</si>
  <si>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</si>
  <si>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</si>
  <si>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</si>
  <si>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</si>
  <si>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</si>
  <si>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</si>
  <si>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</si>
  <si>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</si>
  <si>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</si>
  <si>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</si>
  <si>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</si>
  <si>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</si>
  <si>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</si>
  <si>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</si>
  <si>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</si>
  <si>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</si>
  <si>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</si>
  <si>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</si>
  <si>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</si>
  <si>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</si>
  <si>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</si>
  <si>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</si>
  <si>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</si>
  <si>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</si>
  <si>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</si>
  <si>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</si>
  <si>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</si>
  <si>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</si>
  <si>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</si>
  <si>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</si>
  <si>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</si>
  <si>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</si>
  <si>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</si>
  <si>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</si>
  <si>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</si>
  <si>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</si>
  <si>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</si>
  <si>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</si>
  <si>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</si>
  <si>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</si>
  <si>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</si>
  <si>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</si>
  <si>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</si>
  <si>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</si>
  <si>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</si>
  <si>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</si>
  <si>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</si>
  <si>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</si>
  <si>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</si>
  <si>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</si>
  <si>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</si>
  <si>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</si>
  <si>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</si>
  <si>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</si>
  <si>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</si>
  <si>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</si>
  <si>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</si>
  <si>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</si>
  <si>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</si>
  <si>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</si>
  <si>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</si>
  <si>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</si>
  <si>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</si>
  <si>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</si>
  <si>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</si>
  <si>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</si>
  <si>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</si>
  <si>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</si>
  <si>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</si>
  <si>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</si>
  <si>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</si>
  <si>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</si>
  <si>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</si>
  <si>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</si>
  <si>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</si>
  <si>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</si>
  <si>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</si>
  <si>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</si>
  <si>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</si>
  <si>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</si>
  <si>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</si>
  <si>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</si>
  <si>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</si>
  <si>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</si>
  <si>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</si>
  <si>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</si>
  <si>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</si>
  <si>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</si>
  <si>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</si>
  <si>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</si>
  <si>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</si>
  <si>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</si>
  <si>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</si>
  <si>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</si>
  <si>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</si>
  <si>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</si>
  <si>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</si>
  <si>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</si>
  <si>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</si>
  <si>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</si>
  <si>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</si>
  <si>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</si>
  <si>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</si>
  <si>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</si>
  <si>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</si>
  <si>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</si>
  <si>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</si>
  <si>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</si>
  <si>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</si>
  <si>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</si>
  <si>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</si>
  <si>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</si>
  <si>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</si>
  <si>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</si>
  <si>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</si>
  <si>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</si>
  <si>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</si>
  <si>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</si>
  <si>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</si>
  <si>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</si>
  <si>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</si>
  <si>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</si>
  <si>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</si>
  <si>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</si>
  <si>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</si>
  <si>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</si>
  <si>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</si>
  <si>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</si>
  <si>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</si>
  <si>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</si>
  <si>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</si>
  <si>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</si>
  <si>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</si>
  <si>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</si>
  <si>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</si>
  <si>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</si>
  <si>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</si>
  <si>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</si>
  <si>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</si>
  <si>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</si>
  <si>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</si>
  <si>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</si>
  <si>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</si>
  <si>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</si>
  <si>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</si>
  <si>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</si>
  <si>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</si>
  <si>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</si>
  <si>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</si>
  <si>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</si>
  <si>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</si>
  <si>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</si>
  <si>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</si>
  <si>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</si>
  <si>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</si>
  <si>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</si>
  <si>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</si>
  <si>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</si>
  <si>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</si>
  <si>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</si>
  <si>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</si>
  <si>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</si>
  <si>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</si>
  <si>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</si>
  <si>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</si>
  <si>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</si>
  <si>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</si>
  <si>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</si>
  <si>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</si>
  <si>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</si>
  <si>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</si>
  <si>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</si>
  <si>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</si>
  <si>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</si>
  <si>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</si>
  <si>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</si>
  <si>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</si>
  <si>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</si>
  <si>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</si>
  <si>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</si>
  <si>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</si>
  <si>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</si>
  <si>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</si>
  <si>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</si>
  <si>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</si>
  <si>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</si>
  <si>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</si>
  <si>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</si>
  <si>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</si>
  <si>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</si>
  <si>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</si>
  <si>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</si>
  <si>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</si>
  <si>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</si>
  <si>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</si>
  <si>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</si>
  <si>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</si>
  <si>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</si>
  <si>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</si>
  <si>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</si>
  <si>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</si>
  <si>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</si>
  <si>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</si>
  <si>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</si>
  <si>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</si>
  <si>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</si>
  <si>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</si>
  <si>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</si>
  <si>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</si>
  <si>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</si>
  <si>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</si>
  <si>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</si>
  <si>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</si>
  <si>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</si>
  <si>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</si>
  <si>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</si>
  <si>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</si>
  <si>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</si>
  <si>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</si>
  <si>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</si>
  <si>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</si>
  <si>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</si>
  <si>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</si>
  <si>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</si>
  <si>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</si>
  <si>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</si>
  <si>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</si>
  <si>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</si>
  <si>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</si>
  <si>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</si>
  <si>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</si>
  <si>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</si>
  <si>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</si>
  <si>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</si>
  <si>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</si>
  <si>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</si>
  <si>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</si>
  <si>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</si>
  <si>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</si>
  <si>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</si>
  <si>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</si>
  <si>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</si>
  <si>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</si>
  <si>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</si>
  <si>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</si>
  <si>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</si>
  <si>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</si>
  <si>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</si>
  <si>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</si>
  <si>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</si>
  <si>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</si>
  <si>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</si>
  <si>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</si>
  <si>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</si>
  <si>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</si>
  <si>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</si>
  <si>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</si>
  <si>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</si>
  <si>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</si>
  <si>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</si>
  <si>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</si>
  <si>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</si>
  <si>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</si>
  <si>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</si>
  <si>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</si>
  <si>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</si>
  <si>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</si>
  <si>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</si>
  <si>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</si>
  <si>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</si>
  <si>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</si>
  <si>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</si>
  <si>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</si>
  <si>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</si>
  <si>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</si>
  <si>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</si>
  <si>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</si>
  <si>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</si>
  <si>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</si>
  <si>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</si>
  <si>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</si>
  <si>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</si>
  <si>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</si>
  <si>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</si>
  <si>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</si>
  <si>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</si>
  <si>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</si>
  <si>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</si>
  <si>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</si>
  <si>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</si>
  <si>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</si>
  <si>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</si>
  <si>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</si>
  <si>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</si>
  <si>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</si>
  <si>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</si>
  <si>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</si>
  <si>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</si>
  <si>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</si>
  <si>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</si>
  <si>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</si>
  <si>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</si>
  <si>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</si>
  <si>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</si>
  <si>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</si>
  <si>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</si>
  <si>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</si>
  <si>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</si>
  <si>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</si>
  <si>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</si>
  <si>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</si>
  <si>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</si>
  <si>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</si>
  <si>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</si>
  <si>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</si>
  <si>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</si>
  <si>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</si>
  <si>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</si>
  <si>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</si>
  <si>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</si>
  <si>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</si>
  <si>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</si>
  <si>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</si>
  <si>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</si>
  <si>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</si>
  <si>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</si>
  <si>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</si>
  <si>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</si>
  <si>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</si>
  <si>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</si>
  <si>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</si>
  <si>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</si>
  <si>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</si>
  <si>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</si>
  <si>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</si>
  <si>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</si>
  <si>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</si>
  <si>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</si>
  <si>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</si>
  <si>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</si>
  <si>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</si>
  <si>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</si>
  <si>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</si>
  <si>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</si>
  <si>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</si>
  <si>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</si>
  <si>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</si>
  <si>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</si>
  <si>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</si>
  <si>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</si>
  <si>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</si>
  <si>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</si>
  <si>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</si>
  <si>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</si>
  <si>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</si>
  <si>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</si>
  <si>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</si>
  <si>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</si>
  <si>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</si>
  <si>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</si>
  <si>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</si>
  <si>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</si>
  <si>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</si>
  <si>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</si>
  <si>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</si>
  <si>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</si>
  <si>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</si>
  <si>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</si>
  <si>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</si>
  <si>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</si>
  <si>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</si>
  <si>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</si>
  <si>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</si>
  <si>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</si>
  <si>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</si>
  <si>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</si>
  <si>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</si>
  <si>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</si>
  <si>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</si>
  <si>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</si>
  <si>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</si>
  <si>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</si>
  <si>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</si>
  <si>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</si>
  <si>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</si>
  <si>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</si>
  <si>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</si>
  <si>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</si>
  <si>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</si>
  <si>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</si>
  <si>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</si>
  <si>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</si>
  <si>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</si>
  <si>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</si>
  <si>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</si>
  <si>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</si>
  <si>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</si>
  <si>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</si>
  <si>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</si>
  <si>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</si>
  <si>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</si>
  <si>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</si>
  <si>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</si>
  <si>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</si>
  <si>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</si>
  <si>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</si>
  <si>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</si>
  <si>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</si>
  <si>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</si>
  <si>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</si>
  <si>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</si>
  <si>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</si>
  <si>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</si>
  <si>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</si>
  <si>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</si>
  <si>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</si>
  <si>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</si>
  <si>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</si>
  <si>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</si>
  <si>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</si>
  <si>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</si>
  <si>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</si>
  <si>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</si>
  <si>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</si>
  <si>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</si>
  <si>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</si>
  <si>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</si>
  <si>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</si>
  <si>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</si>
  <si>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</si>
  <si>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</si>
  <si>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</si>
  <si>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</si>
  <si>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</si>
  <si>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</si>
  <si>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</si>
  <si>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</si>
  <si>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</si>
  <si>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</si>
  <si>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</si>
  <si>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</si>
  <si>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</si>
  <si>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</si>
  <si>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</si>
  <si>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</si>
  <si>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</si>
  <si>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</si>
  <si>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</si>
  <si>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</si>
  <si>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</si>
  <si>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</si>
  <si>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</si>
  <si>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</si>
  <si>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</si>
  <si>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</si>
  <si>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</si>
  <si>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</si>
  <si>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</si>
  <si>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</si>
  <si>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</si>
  <si>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</si>
  <si>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</si>
  <si>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</si>
  <si>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</si>
  <si>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</si>
  <si>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</si>
  <si>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</si>
  <si>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</si>
  <si>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</si>
  <si>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</si>
  <si>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</si>
  <si>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</si>
  <si>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</si>
  <si>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</si>
  <si>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</si>
  <si>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</si>
  <si>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</si>
  <si>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</si>
  <si>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</si>
  <si>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</si>
  <si>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</si>
  <si>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</si>
  <si>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</si>
  <si>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</si>
  <si>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</si>
  <si>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</si>
  <si>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</si>
  <si>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</si>
  <si>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</si>
  <si>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</si>
  <si>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</si>
  <si>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</si>
  <si>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</si>
  <si>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</si>
  <si>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</si>
  <si>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</si>
  <si>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</si>
  <si>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</si>
  <si>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</si>
  <si>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</si>
  <si>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</si>
  <si>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</si>
  <si>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</si>
  <si>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</si>
  <si>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</si>
  <si>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</si>
  <si>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</si>
  <si>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</si>
  <si>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</si>
  <si>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</si>
  <si>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</si>
  <si>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</si>
  <si>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</si>
  <si>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</si>
  <si>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</si>
  <si>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</si>
  <si>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</si>
  <si>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</si>
  <si>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</si>
  <si>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</si>
  <si>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</si>
  <si>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</si>
  <si>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</si>
  <si>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</si>
  <si>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</si>
  <si>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</si>
  <si>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</si>
  <si>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</si>
  <si>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</si>
  <si>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</si>
  <si>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</si>
  <si>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</si>
  <si>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</si>
  <si>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</si>
  <si>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</si>
  <si>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</si>
  <si>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</si>
  <si>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</si>
  <si>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</si>
  <si>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</si>
  <si>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</si>
  <si>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</si>
  <si>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</si>
  <si>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</si>
  <si>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</si>
  <si>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</si>
  <si>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</si>
  <si>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</si>
  <si>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</si>
  <si>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</si>
  <si>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</si>
  <si>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</si>
  <si>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</si>
  <si>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</si>
  <si>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</si>
  <si>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</si>
  <si>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</si>
  <si>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</si>
  <si>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</si>
  <si>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</si>
  <si>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</si>
  <si>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</si>
  <si>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</si>
  <si>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</si>
  <si>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</si>
  <si>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</si>
  <si>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</si>
  <si>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</si>
  <si>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</si>
  <si>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</si>
  <si>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</si>
  <si>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</si>
  <si>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</si>
  <si>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</si>
  <si>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</si>
  <si>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</si>
  <si>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</si>
  <si>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</si>
  <si>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</si>
  <si>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</si>
  <si>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</si>
  <si>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</si>
  <si>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</si>
  <si>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</si>
  <si>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</si>
  <si>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</si>
  <si>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</si>
  <si>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</si>
  <si>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</si>
  <si>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</si>
  <si>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</si>
  <si>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</si>
  <si>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</si>
  <si>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</si>
  <si>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</si>
  <si>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</si>
  <si>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</si>
  <si>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</si>
  <si>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</si>
  <si>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</si>
  <si>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</si>
  <si>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</si>
  <si>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</si>
  <si>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</si>
  <si>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</si>
  <si>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</si>
  <si>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</si>
  <si>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</si>
  <si>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</si>
  <si>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</si>
  <si>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</si>
  <si>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</si>
  <si>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</si>
  <si>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</si>
  <si>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</si>
  <si>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</si>
  <si>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</si>
  <si>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</si>
  <si>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</si>
  <si>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</si>
  <si>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</si>
  <si>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</si>
  <si>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</si>
  <si>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</si>
  <si>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</si>
  <si>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</si>
  <si>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</si>
  <si>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</si>
  <si>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</si>
  <si>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</si>
  <si>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</si>
  <si>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</si>
  <si>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</si>
  <si>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</si>
  <si>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</si>
  <si>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</si>
  <si>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</si>
  <si>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</si>
  <si>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</si>
  <si>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</si>
  <si>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</si>
  <si>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</si>
  <si>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</si>
  <si>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</si>
  <si>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</si>
  <si>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</si>
  <si>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</si>
  <si>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</si>
  <si>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</si>
  <si>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</si>
  <si>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</si>
  <si>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</si>
  <si>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</si>
  <si>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</si>
  <si>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</si>
  <si>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</si>
  <si>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</si>
  <si>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</si>
  <si>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</si>
  <si>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</si>
  <si>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</si>
  <si>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</si>
  <si>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</si>
  <si>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</si>
  <si>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</si>
  <si>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</si>
  <si>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</si>
  <si>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</si>
  <si>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</si>
  <si>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</si>
  <si>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</si>
  <si>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</si>
  <si>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</si>
  <si>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</si>
  <si>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</si>
  <si>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</si>
  <si>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</si>
  <si>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</si>
  <si>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</si>
  <si>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</si>
  <si>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</si>
  <si>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</si>
  <si>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</si>
  <si>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</si>
  <si>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</si>
  <si>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</si>
  <si>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</si>
  <si>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</si>
  <si>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</si>
  <si>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</si>
  <si>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</si>
  <si>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</si>
  <si>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</si>
  <si>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</si>
  <si>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</si>
  <si>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</si>
  <si>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</si>
  <si>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</si>
  <si>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</si>
  <si>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</si>
  <si>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</si>
  <si>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</si>
  <si>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</si>
  <si>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</si>
  <si>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</si>
  <si>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</si>
  <si>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</si>
  <si>
    <t>Piedras Blancas</t>
  </si>
  <si>
    <t>Cuchilla Redonda</t>
  </si>
  <si>
    <t>Col. Bertozzi</t>
  </si>
  <si>
    <t>Gualguay</t>
  </si>
  <si>
    <t>Incidencia</t>
  </si>
  <si>
    <t>Casos</t>
  </si>
  <si>
    <t>Localidad</t>
  </si>
  <si>
    <t>Departamento</t>
  </si>
  <si>
    <t>ORDEN</t>
  </si>
  <si>
    <t>Entre Ríos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</si>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</sst>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4" borderId="0" xfId="0" applyNumberFormat="1" applyFill="1"/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" fontId="20" fillId="33" borderId="20" xfId="0" applyNumberFormat="1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1" fontId="20" fillId="33" borderId="20" xfId="42" applyNumberFormat="1" applyFont="1" applyFill="1" applyBorder="1" applyAlignment="1">
      <alignment horizontal="center" vertic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1" fontId="20" fillId="37" borderId="19" xfId="42" quotePrefix="1" applyNumberFormat="1" applyFont="1" applyFill="1" applyBorder="1" applyAlignment="1">
      <alignment horizontal="center" vertic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7" fillId="0" borderId="0" xfId="43" applyFont="1" applyFill="1" applyBorder="1"/>
    <xf numFmtId="0" fontId="47" fillId="0" borderId="0" xfId="43" applyFont="1" applyFill="1" applyBorder="1" applyAlignment="1">
      <alignment horizontal="center"/>
    </xf>
    <xf numFmtId="1" fontId="47" fillId="0" borderId="0" xfId="43" applyNumberFormat="1" applyFont="1" applyFill="1" applyBorder="1" applyAlignment="1">
      <alignment horizontal="center"/>
    </xf>
    <xf numFmtId="0" fontId="47" fillId="0" borderId="0" xfId="43" applyFont="1" applyFill="1" applyBorder="1" applyAlignment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49" fillId="35" borderId="0" xfId="43" applyFont="1" applyFill="1" applyBorder="1" applyAlignment="1">
      <alignment horizontal="center"/>
    </xf>
    <xf numFmtId="0" fontId="49" fillId="35" borderId="0" xfId="43" applyFont="1" applyFill="1" applyBorder="1"/>
    <xf numFmtId="1" fontId="49" fillId="35" borderId="0" xfId="43" applyNumberFormat="1" applyFont="1" applyFill="1" applyBorder="1" applyAlignment="1">
      <alignment horizontal="center"/>
    </xf>
    <xf numFmtId="0" fontId="13" fillId="35" borderId="0" xfId="0" applyFont="1" applyFill="1" applyAlignment="1">
      <alignment horizontal="center"/>
    </xf>
    <xf numFmtId="0" fontId="47" fillId="0" borderId="12" xfId="43" applyFont="1" applyFill="1" applyBorder="1" applyAlignment="1">
      <alignment horizontal="center"/>
    </xf>
    <xf numFmtId="0" fontId="48" fillId="0" borderId="12" xfId="43" applyFont="1" applyFill="1" applyBorder="1" applyAlignment="1">
      <alignment horizontal="center"/>
    </xf>
    <xf numFmtId="0" fontId="47" fillId="0" borderId="12" xfId="43" applyFont="1" applyFill="1" applyBorder="1"/>
    <xf numFmtId="1" fontId="47" fillId="0" borderId="12" xfId="43" applyNumberFormat="1" applyFont="1" applyFill="1" applyBorder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50" fillId="35" borderId="49" xfId="0" applyNumberFormat="1" applyFont="1" applyFill="1" applyBorder="1" applyAlignment="1">
      <alignment horizontal="center" vertical="center"/>
    </xf>
    <xf numFmtId="14" fontId="50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3"/>
  <sheetViews>
    <sheetView zoomScale="85" zoomScaleNormal="85" workbookViewId="0">
      <pane ySplit="1" topLeftCell="A132" activePane="bottomLeft" state="frozen"/>
      <selection pane="bottomLeft" activeCell="E145" sqref="E145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x14ac:dyDescent="0.25">
      <c r="A65" s="85">
        <v>44000</v>
      </c>
      <c r="B65" s="73" t="s">
        <v>8</v>
      </c>
      <c r="C65" s="73" t="s">
        <v>40</v>
      </c>
      <c r="D65" s="17">
        <v>2</v>
      </c>
    </row>
    <row r="66" spans="1:4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x14ac:dyDescent="0.25">
      <c r="A71" s="85">
        <v>44002</v>
      </c>
      <c r="B71" s="73" t="s">
        <v>8</v>
      </c>
      <c r="C71" s="73" t="s">
        <v>8</v>
      </c>
      <c r="D71" s="17">
        <v>8</v>
      </c>
    </row>
    <row r="72" spans="1:4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x14ac:dyDescent="0.25">
      <c r="A73" s="85">
        <v>44003</v>
      </c>
      <c r="B73" s="73" t="s">
        <v>8</v>
      </c>
      <c r="C73" s="73" t="s">
        <v>8</v>
      </c>
      <c r="D73" s="17">
        <v>8</v>
      </c>
    </row>
    <row r="74" spans="1:4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x14ac:dyDescent="0.25">
      <c r="A76" s="85">
        <v>44004</v>
      </c>
      <c r="B76" s="73" t="s">
        <v>8</v>
      </c>
      <c r="C76" s="73" t="s">
        <v>8</v>
      </c>
      <c r="D76" s="17">
        <v>8</v>
      </c>
    </row>
    <row r="77" spans="1:4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x14ac:dyDescent="0.25">
      <c r="A78" s="85">
        <v>44005</v>
      </c>
      <c r="B78" s="73" t="s">
        <v>8</v>
      </c>
      <c r="C78" s="73" t="s">
        <v>8</v>
      </c>
      <c r="D78" s="17">
        <v>11</v>
      </c>
    </row>
    <row r="79" spans="1:4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x14ac:dyDescent="0.25">
      <c r="A82" s="85">
        <v>44006</v>
      </c>
      <c r="B82" s="73" t="s">
        <v>8</v>
      </c>
      <c r="C82" s="73" t="s">
        <v>8</v>
      </c>
      <c r="D82" s="17">
        <v>10</v>
      </c>
    </row>
    <row r="83" spans="1:4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x14ac:dyDescent="0.25">
      <c r="A85" s="85">
        <v>44007</v>
      </c>
      <c r="B85" s="73" t="s">
        <v>8</v>
      </c>
      <c r="C85" s="73" t="s">
        <v>8</v>
      </c>
      <c r="D85" s="17">
        <v>9</v>
      </c>
    </row>
    <row r="86" spans="1:4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x14ac:dyDescent="0.25">
      <c r="A95" s="85">
        <v>44011</v>
      </c>
      <c r="B95" s="73" t="s">
        <v>8</v>
      </c>
      <c r="C95" s="73" t="s">
        <v>234</v>
      </c>
      <c r="D95" s="17">
        <v>2</v>
      </c>
    </row>
    <row r="96" spans="1:4" x14ac:dyDescent="0.25">
      <c r="A96" s="85">
        <v>44011</v>
      </c>
      <c r="B96" s="73" t="s">
        <v>8</v>
      </c>
      <c r="C96" s="73" t="s">
        <v>8</v>
      </c>
      <c r="D96" s="17">
        <v>5</v>
      </c>
    </row>
    <row r="97" spans="1:4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x14ac:dyDescent="0.25">
      <c r="A107" s="85">
        <v>44015</v>
      </c>
      <c r="B107" s="73" t="s">
        <v>8</v>
      </c>
      <c r="C107" s="73" t="s">
        <v>8</v>
      </c>
      <c r="D107" s="17">
        <v>8</v>
      </c>
    </row>
    <row r="108" spans="1:4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x14ac:dyDescent="0.25">
      <c r="A110" s="85">
        <v>44016</v>
      </c>
      <c r="B110" s="73" t="s">
        <v>8</v>
      </c>
      <c r="C110" s="73" t="s">
        <v>8</v>
      </c>
      <c r="D110" s="17">
        <v>3</v>
      </c>
    </row>
    <row r="111" spans="1:4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x14ac:dyDescent="0.25">
      <c r="A116" s="85">
        <v>44019</v>
      </c>
      <c r="B116" s="73" t="s">
        <v>8</v>
      </c>
      <c r="C116" s="73" t="s">
        <v>8</v>
      </c>
      <c r="D116" s="17">
        <v>6</v>
      </c>
    </row>
    <row r="117" spans="1:4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x14ac:dyDescent="0.25">
      <c r="A132" s="85">
        <v>44022</v>
      </c>
      <c r="B132" s="73" t="s">
        <v>8</v>
      </c>
      <c r="C132" s="73" t="s">
        <v>8</v>
      </c>
      <c r="D132" s="17">
        <v>10</v>
      </c>
    </row>
    <row r="133" spans="1:4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x14ac:dyDescent="0.25">
      <c r="A138" s="85">
        <v>44023</v>
      </c>
      <c r="B138" s="73" t="s">
        <v>8</v>
      </c>
      <c r="C138" s="73" t="s">
        <v>8</v>
      </c>
      <c r="D138" s="17">
        <v>19</v>
      </c>
    </row>
    <row r="139" spans="1:4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s="29" customFormat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s="29" customFormat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x14ac:dyDescent="0.25">
      <c r="A388" s="85">
        <v>44061</v>
      </c>
      <c r="B388" s="73" t="s">
        <v>8</v>
      </c>
      <c r="C388" s="73" t="s">
        <v>31</v>
      </c>
      <c r="D388" s="17">
        <v>2</v>
      </c>
    </row>
    <row r="389" spans="1:4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x14ac:dyDescent="0.25">
      <c r="A423" s="85">
        <v>44065</v>
      </c>
      <c r="B423" s="73" t="s">
        <v>13</v>
      </c>
      <c r="C423" s="91" t="s">
        <v>618</v>
      </c>
      <c r="D423" s="17">
        <v>1</v>
      </c>
    </row>
    <row r="424" spans="1:4" x14ac:dyDescent="0.25">
      <c r="A424" s="85">
        <v>44065</v>
      </c>
      <c r="B424" s="73" t="s">
        <v>13</v>
      </c>
      <c r="C424" s="73" t="s">
        <v>13</v>
      </c>
      <c r="D424" s="17">
        <v>2</v>
      </c>
    </row>
    <row r="425" spans="1:4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1</v>
      </c>
    </row>
    <row r="446" spans="1:4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x14ac:dyDescent="0.25">
      <c r="A447" s="85">
        <v>44066</v>
      </c>
      <c r="B447" s="73" t="s">
        <v>8</v>
      </c>
      <c r="C447" s="73" t="s">
        <v>144</v>
      </c>
      <c r="D447" s="17">
        <v>2</v>
      </c>
    </row>
    <row r="448" spans="1:4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s="29" customFormat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x14ac:dyDescent="0.25">
      <c r="A481" s="85">
        <v>44068</v>
      </c>
      <c r="B481" s="73" t="s">
        <v>8</v>
      </c>
      <c r="C481" s="73" t="s">
        <v>82</v>
      </c>
      <c r="D481" s="17">
        <v>2</v>
      </c>
    </row>
    <row r="482" spans="1:4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x14ac:dyDescent="0.25">
      <c r="A527" s="85">
        <v>44071</v>
      </c>
      <c r="B527" s="73" t="s">
        <v>8</v>
      </c>
      <c r="C527" s="73" t="s">
        <v>144</v>
      </c>
      <c r="D527" s="17">
        <v>2</v>
      </c>
    </row>
    <row r="528" spans="1:6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x14ac:dyDescent="0.25">
      <c r="A545" s="85">
        <v>44072</v>
      </c>
      <c r="B545" s="73" t="s">
        <v>8</v>
      </c>
      <c r="C545" s="73" t="s">
        <v>31</v>
      </c>
      <c r="D545" s="17">
        <v>2</v>
      </c>
    </row>
    <row r="546" spans="1:4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x14ac:dyDescent="0.25">
      <c r="A551" s="85">
        <v>44073</v>
      </c>
      <c r="B551" s="73" t="s">
        <v>13</v>
      </c>
      <c r="C551" s="91" t="s">
        <v>618</v>
      </c>
      <c r="D551" s="17">
        <v>2</v>
      </c>
    </row>
    <row r="552" spans="1:4" x14ac:dyDescent="0.25">
      <c r="A552" s="85">
        <v>44073</v>
      </c>
      <c r="B552" s="73" t="s">
        <v>13</v>
      </c>
      <c r="C552" s="73" t="s">
        <v>228</v>
      </c>
      <c r="D552" s="17">
        <v>1</v>
      </c>
    </row>
    <row r="553" spans="1:4" x14ac:dyDescent="0.25">
      <c r="A553" s="85">
        <v>44073</v>
      </c>
      <c r="B553" s="73" t="s">
        <v>13</v>
      </c>
      <c r="C553" s="73" t="s">
        <v>13</v>
      </c>
      <c r="D553" s="17">
        <v>9</v>
      </c>
    </row>
    <row r="554" spans="1:4" x14ac:dyDescent="0.25">
      <c r="A554" s="85">
        <v>44073</v>
      </c>
      <c r="B554" s="73" t="s">
        <v>13</v>
      </c>
      <c r="C554" s="73" t="s">
        <v>141</v>
      </c>
      <c r="D554" s="17">
        <v>2</v>
      </c>
    </row>
    <row r="555" spans="1:4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x14ac:dyDescent="0.25">
      <c r="A584" s="85">
        <v>44074</v>
      </c>
      <c r="B584" s="73" t="s">
        <v>8</v>
      </c>
      <c r="C584" s="73" t="s">
        <v>82</v>
      </c>
      <c r="D584" s="17">
        <v>2</v>
      </c>
    </row>
    <row r="585" spans="1:4" x14ac:dyDescent="0.25">
      <c r="A585" s="85">
        <v>44074</v>
      </c>
      <c r="B585" s="73" t="s">
        <v>8</v>
      </c>
      <c r="C585" s="73" t="s">
        <v>114</v>
      </c>
      <c r="D585" s="17">
        <v>2</v>
      </c>
    </row>
    <row r="586" spans="1:4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x14ac:dyDescent="0.25">
      <c r="A604" s="85">
        <v>44075</v>
      </c>
      <c r="B604" s="73" t="s">
        <v>8</v>
      </c>
      <c r="C604" s="73" t="s">
        <v>136</v>
      </c>
      <c r="D604" s="17">
        <v>3</v>
      </c>
    </row>
    <row r="605" spans="1:4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x14ac:dyDescent="0.25">
      <c r="A616" s="85">
        <v>44076</v>
      </c>
      <c r="B616" s="86" t="s">
        <v>13</v>
      </c>
      <c r="C616" s="91" t="s">
        <v>618</v>
      </c>
      <c r="D616" s="17">
        <v>2</v>
      </c>
    </row>
    <row r="617" spans="1:4" x14ac:dyDescent="0.25">
      <c r="A617" s="85">
        <v>44076</v>
      </c>
      <c r="B617" s="86" t="s">
        <v>13</v>
      </c>
      <c r="C617" s="86" t="s">
        <v>97</v>
      </c>
      <c r="D617" s="17">
        <v>2</v>
      </c>
    </row>
    <row r="618" spans="1:4" x14ac:dyDescent="0.25">
      <c r="A618" s="85">
        <v>44076</v>
      </c>
      <c r="B618" s="73" t="s">
        <v>13</v>
      </c>
      <c r="C618" s="73" t="s">
        <v>13</v>
      </c>
      <c r="D618" s="17">
        <v>19</v>
      </c>
    </row>
    <row r="619" spans="1:4" x14ac:dyDescent="0.25">
      <c r="A619" s="85">
        <v>44076</v>
      </c>
      <c r="B619" s="73" t="s">
        <v>13</v>
      </c>
      <c r="C619" s="73" t="s">
        <v>141</v>
      </c>
      <c r="D619" s="17">
        <v>1</v>
      </c>
    </row>
    <row r="620" spans="1:4" s="29" customFormat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s="29" customFormat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s="29" customFormat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s="29" customFormat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s="29" customFormat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s="29" customFormat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s="29" customFormat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s="29" customFormat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s="29" customFormat="1" x14ac:dyDescent="0.25">
      <c r="A632" s="85">
        <v>44076</v>
      </c>
      <c r="B632" s="73" t="s">
        <v>8</v>
      </c>
      <c r="C632" s="73" t="s">
        <v>40</v>
      </c>
      <c r="D632" s="17">
        <v>3</v>
      </c>
    </row>
    <row r="633" spans="1:4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s="29" customFormat="1" x14ac:dyDescent="0.25">
      <c r="A666" s="85">
        <v>44079</v>
      </c>
      <c r="B666" s="73" t="s">
        <v>13</v>
      </c>
      <c r="C666" s="91" t="s">
        <v>618</v>
      </c>
      <c r="D666" s="17">
        <v>3</v>
      </c>
    </row>
    <row r="667" spans="1:4" s="29" customFormat="1" x14ac:dyDescent="0.25">
      <c r="A667" s="85">
        <v>44079</v>
      </c>
      <c r="B667" s="73" t="s">
        <v>13</v>
      </c>
      <c r="C667" s="73" t="s">
        <v>97</v>
      </c>
      <c r="D667" s="17">
        <v>1</v>
      </c>
    </row>
    <row r="668" spans="1:4" s="29" customFormat="1" x14ac:dyDescent="0.25">
      <c r="A668" s="85">
        <v>44079</v>
      </c>
      <c r="B668" s="73" t="s">
        <v>13</v>
      </c>
      <c r="C668" s="73" t="s">
        <v>13</v>
      </c>
      <c r="D668" s="17">
        <v>11</v>
      </c>
    </row>
    <row r="669" spans="1:4" s="29" customFormat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s="29" customFormat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s="29" customFormat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s="29" customFormat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s="29" customFormat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s="29" customFormat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s="29" customFormat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s="29" customFormat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x14ac:dyDescent="0.25">
      <c r="A680" s="85">
        <v>44079</v>
      </c>
      <c r="B680" s="73" t="s">
        <v>8</v>
      </c>
      <c r="C680" s="73" t="s">
        <v>288</v>
      </c>
      <c r="D680" s="17">
        <v>1</v>
      </c>
    </row>
    <row r="681" spans="1:4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s="29" customFormat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s="29" customFormat="1" x14ac:dyDescent="0.25">
      <c r="A687" s="85">
        <v>44080</v>
      </c>
      <c r="B687" s="73" t="s">
        <v>13</v>
      </c>
      <c r="C687" s="91" t="s">
        <v>618</v>
      </c>
      <c r="D687" s="17">
        <v>1</v>
      </c>
    </row>
    <row r="688" spans="1:4" s="29" customFormat="1" x14ac:dyDescent="0.25">
      <c r="A688" s="85">
        <v>44080</v>
      </c>
      <c r="B688" s="73" t="s">
        <v>13</v>
      </c>
      <c r="C688" s="73" t="s">
        <v>97</v>
      </c>
      <c r="D688" s="17">
        <v>1</v>
      </c>
    </row>
    <row r="689" spans="1:4" s="29" customFormat="1" x14ac:dyDescent="0.25">
      <c r="A689" s="85">
        <v>44080</v>
      </c>
      <c r="B689" s="73" t="s">
        <v>13</v>
      </c>
      <c r="C689" s="73" t="s">
        <v>13</v>
      </c>
      <c r="D689" s="17">
        <v>9</v>
      </c>
    </row>
    <row r="690" spans="1:4" s="29" customFormat="1" x14ac:dyDescent="0.25">
      <c r="A690" s="85">
        <v>44080</v>
      </c>
      <c r="B690" s="73" t="s">
        <v>13</v>
      </c>
      <c r="C690" s="73" t="s">
        <v>13</v>
      </c>
      <c r="D690" s="17">
        <v>1</v>
      </c>
    </row>
    <row r="691" spans="1:4" s="29" customFormat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s="29" customFormat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s="29" customFormat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s="29" customFormat="1" x14ac:dyDescent="0.25">
      <c r="A696" s="85">
        <v>44080</v>
      </c>
      <c r="B696" s="73" t="s">
        <v>8</v>
      </c>
      <c r="C696" s="73" t="s">
        <v>75</v>
      </c>
      <c r="D696" s="17">
        <v>2</v>
      </c>
    </row>
    <row r="697" spans="1:4" s="29" customFormat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s="29" customFormat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s="29" customFormat="1" x14ac:dyDescent="0.25">
      <c r="A699" s="85">
        <v>44080</v>
      </c>
      <c r="B699" s="73" t="s">
        <v>8</v>
      </c>
      <c r="C699" s="73" t="s">
        <v>40</v>
      </c>
      <c r="D699" s="17">
        <v>3</v>
      </c>
    </row>
    <row r="700" spans="1:4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x14ac:dyDescent="0.25">
      <c r="A716" s="85">
        <v>44082</v>
      </c>
      <c r="B716" s="73" t="s">
        <v>13</v>
      </c>
      <c r="C716" s="91" t="s">
        <v>618</v>
      </c>
      <c r="D716" s="17">
        <v>1</v>
      </c>
    </row>
    <row r="717" spans="1:4" x14ac:dyDescent="0.25">
      <c r="A717" s="85">
        <v>44082</v>
      </c>
      <c r="B717" s="73" t="s">
        <v>13</v>
      </c>
      <c r="C717" s="73" t="s">
        <v>97</v>
      </c>
      <c r="D717" s="17">
        <v>1</v>
      </c>
    </row>
    <row r="718" spans="1:4" x14ac:dyDescent="0.25">
      <c r="A718" s="85">
        <v>44082</v>
      </c>
      <c r="B718" s="73" t="s">
        <v>13</v>
      </c>
      <c r="C718" s="73" t="s">
        <v>13</v>
      </c>
      <c r="D718" s="17">
        <v>17</v>
      </c>
    </row>
    <row r="719" spans="1:4" x14ac:dyDescent="0.25">
      <c r="A719" s="85">
        <v>44082</v>
      </c>
      <c r="B719" s="73" t="s">
        <v>13</v>
      </c>
      <c r="C719" s="73" t="s">
        <v>229</v>
      </c>
      <c r="D719" s="17">
        <v>1</v>
      </c>
    </row>
    <row r="720" spans="1:4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x14ac:dyDescent="0.25">
      <c r="A732" s="85">
        <v>44082</v>
      </c>
      <c r="B732" s="73" t="s">
        <v>10</v>
      </c>
      <c r="C732" s="73" t="s">
        <v>10</v>
      </c>
      <c r="D732" s="17">
        <v>6</v>
      </c>
    </row>
    <row r="733" spans="1:4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s="29" customFormat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s="29" customFormat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s="29" customFormat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s="29" customFormat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s="29" customFormat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s="29" customFormat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s="29" customFormat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s="29" customFormat="1" x14ac:dyDescent="0.25">
      <c r="A770" s="85">
        <v>44085</v>
      </c>
      <c r="B770" s="73" t="s">
        <v>13</v>
      </c>
      <c r="C770" s="91" t="s">
        <v>618</v>
      </c>
      <c r="D770" s="17">
        <v>1</v>
      </c>
    </row>
    <row r="771" spans="1:4" s="29" customFormat="1" x14ac:dyDescent="0.25">
      <c r="A771" s="85">
        <v>44085</v>
      </c>
      <c r="B771" s="73" t="s">
        <v>13</v>
      </c>
      <c r="C771" s="73" t="s">
        <v>13</v>
      </c>
      <c r="D771" s="17">
        <v>4</v>
      </c>
    </row>
    <row r="772" spans="1:4" s="29" customFormat="1" x14ac:dyDescent="0.25">
      <c r="A772" s="85">
        <v>44085</v>
      </c>
      <c r="B772" s="73" t="s">
        <v>13</v>
      </c>
      <c r="C772" s="73" t="s">
        <v>331</v>
      </c>
      <c r="D772" s="17">
        <v>1</v>
      </c>
    </row>
    <row r="773" spans="1:4" s="29" customFormat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s="29" customFormat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s="29" customFormat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s="29" customFormat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s="29" customFormat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s="29" customFormat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s="29" customFormat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s="29" customFormat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s="29" customFormat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s="29" customFormat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s="29" customFormat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s="29" customFormat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s="29" customFormat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s="29" customFormat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s="29" customFormat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s="29" customFormat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s="29" customFormat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s="29" customFormat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s="29" customFormat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s="29" customFormat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s="29" customFormat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s="29" customFormat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s="29" customFormat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s="29" customFormat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s="29" customFormat="1" x14ac:dyDescent="0.25">
      <c r="A814" s="85">
        <v>44086</v>
      </c>
      <c r="B814" s="73" t="s">
        <v>8</v>
      </c>
      <c r="C814" s="73" t="s">
        <v>133</v>
      </c>
      <c r="D814" s="17">
        <v>2</v>
      </c>
    </row>
    <row r="815" spans="1:4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x14ac:dyDescent="0.25">
      <c r="A820" s="85">
        <v>44087</v>
      </c>
      <c r="B820" s="73" t="s">
        <v>13</v>
      </c>
      <c r="C820" s="91" t="s">
        <v>618</v>
      </c>
      <c r="D820" s="17">
        <v>2</v>
      </c>
    </row>
    <row r="821" spans="1:4" x14ac:dyDescent="0.25">
      <c r="A821" s="85">
        <v>44087</v>
      </c>
      <c r="B821" s="73" t="s">
        <v>13</v>
      </c>
      <c r="C821" s="73" t="s">
        <v>13</v>
      </c>
      <c r="D821" s="17">
        <v>4</v>
      </c>
    </row>
    <row r="822" spans="1:4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x14ac:dyDescent="0.25">
      <c r="A831" s="85">
        <v>44087</v>
      </c>
      <c r="B831" s="73" t="s">
        <v>8</v>
      </c>
      <c r="C831" s="73" t="s">
        <v>40</v>
      </c>
      <c r="D831" s="17">
        <v>2</v>
      </c>
    </row>
    <row r="832" spans="1:4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s="29" customFormat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s="29" customFormat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s="29" customFormat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s="29" customFormat="1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s="29" customFormat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s="29" customFormat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s="29" customFormat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s="29" customFormat="1" x14ac:dyDescent="0.25">
      <c r="A853" s="85">
        <v>44089</v>
      </c>
      <c r="B853" s="73" t="s">
        <v>13</v>
      </c>
      <c r="C853" s="91" t="s">
        <v>618</v>
      </c>
      <c r="D853" s="17">
        <v>4</v>
      </c>
    </row>
    <row r="854" spans="1:4" s="29" customFormat="1" x14ac:dyDescent="0.25">
      <c r="A854" s="85">
        <v>44089</v>
      </c>
      <c r="B854" s="73" t="s">
        <v>13</v>
      </c>
      <c r="C854" s="73" t="s">
        <v>13</v>
      </c>
      <c r="D854" s="17">
        <v>15</v>
      </c>
    </row>
    <row r="855" spans="1:4" s="29" customFormat="1" x14ac:dyDescent="0.25">
      <c r="A855" s="85">
        <v>44089</v>
      </c>
      <c r="B855" s="73" t="s">
        <v>13</v>
      </c>
      <c r="C855" s="73" t="s">
        <v>229</v>
      </c>
      <c r="D855" s="17">
        <v>2</v>
      </c>
    </row>
    <row r="856" spans="1:4" s="29" customFormat="1" x14ac:dyDescent="0.25">
      <c r="A856" s="85">
        <v>44089</v>
      </c>
      <c r="B856" s="73" t="s">
        <v>13</v>
      </c>
      <c r="C856" s="73" t="s">
        <v>309</v>
      </c>
      <c r="D856" s="17">
        <v>2</v>
      </c>
    </row>
    <row r="857" spans="1:4" s="29" customFormat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s="29" customFormat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2</v>
      </c>
    </row>
    <row r="865" spans="1:4" s="29" customFormat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s="29" customFormat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s="29" customFormat="1" x14ac:dyDescent="0.25">
      <c r="A867" s="85">
        <v>44089</v>
      </c>
      <c r="B867" s="73" t="s">
        <v>8</v>
      </c>
      <c r="C867" s="73" t="s">
        <v>40</v>
      </c>
      <c r="D867" s="17">
        <v>2</v>
      </c>
    </row>
    <row r="868" spans="1:4" s="29" customFormat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s="29" customFormat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s="29" customFormat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s="29" customFormat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s="29" customFormat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s="29" customFormat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s="29" customFormat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s="29" customFormat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s="29" customFormat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s="29" customFormat="1" x14ac:dyDescent="0.25">
      <c r="A881" s="85">
        <v>44090</v>
      </c>
      <c r="B881" s="91" t="s">
        <v>13</v>
      </c>
      <c r="C881" s="91" t="s">
        <v>618</v>
      </c>
      <c r="D881" s="17">
        <v>1</v>
      </c>
    </row>
    <row r="882" spans="1:4" s="29" customFormat="1" x14ac:dyDescent="0.25">
      <c r="A882" s="85">
        <v>44090</v>
      </c>
      <c r="B882" s="91" t="s">
        <v>13</v>
      </c>
      <c r="C882" s="73" t="s">
        <v>97</v>
      </c>
      <c r="D882" s="17">
        <v>1</v>
      </c>
    </row>
    <row r="883" spans="1:4" s="29" customFormat="1" x14ac:dyDescent="0.25">
      <c r="A883" s="85">
        <v>44090</v>
      </c>
      <c r="B883" s="91" t="s">
        <v>13</v>
      </c>
      <c r="C883" s="73" t="s">
        <v>13</v>
      </c>
      <c r="D883" s="17">
        <v>5</v>
      </c>
    </row>
    <row r="884" spans="1:4" s="29" customFormat="1" x14ac:dyDescent="0.25">
      <c r="A884" s="85">
        <v>44090</v>
      </c>
      <c r="B884" s="91" t="s">
        <v>13</v>
      </c>
      <c r="C884" s="73" t="s">
        <v>309</v>
      </c>
      <c r="D884" s="17">
        <v>2</v>
      </c>
    </row>
    <row r="885" spans="1:4" s="29" customFormat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s="29" customFormat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s="29" customFormat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s="29" customFormat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s="29" customFormat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s="29" customFormat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s="29" customFormat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s="29" customFormat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x14ac:dyDescent="0.25">
      <c r="A896" s="85">
        <v>44090</v>
      </c>
      <c r="B896" s="91" t="s">
        <v>8</v>
      </c>
      <c r="C896" s="73" t="s">
        <v>60</v>
      </c>
      <c r="D896" s="17">
        <v>10</v>
      </c>
    </row>
    <row r="897" spans="1:4" s="29" customFormat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s="29" customFormat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s="29" customFormat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x14ac:dyDescent="0.25">
      <c r="A907" s="85">
        <v>44091</v>
      </c>
      <c r="B907" s="91" t="s">
        <v>13</v>
      </c>
      <c r="C907" s="91" t="s">
        <v>618</v>
      </c>
      <c r="D907" s="17">
        <v>1</v>
      </c>
    </row>
    <row r="908" spans="1:4" x14ac:dyDescent="0.25">
      <c r="A908" s="85">
        <v>44091</v>
      </c>
      <c r="B908" s="91" t="s">
        <v>13</v>
      </c>
      <c r="C908" s="91" t="s">
        <v>13</v>
      </c>
      <c r="D908" s="17">
        <v>6</v>
      </c>
    </row>
    <row r="909" spans="1:4" x14ac:dyDescent="0.25">
      <c r="A909" s="85">
        <v>44091</v>
      </c>
      <c r="B909" s="91" t="s">
        <v>13</v>
      </c>
      <c r="C909" s="91" t="s">
        <v>309</v>
      </c>
      <c r="D909" s="17">
        <v>1</v>
      </c>
    </row>
    <row r="910" spans="1:4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x14ac:dyDescent="0.25">
      <c r="A928" s="85">
        <v>44092</v>
      </c>
      <c r="B928" s="91" t="s">
        <v>13</v>
      </c>
      <c r="C928" s="91" t="s">
        <v>618</v>
      </c>
      <c r="D928" s="17">
        <v>3</v>
      </c>
    </row>
    <row r="929" spans="1:4" x14ac:dyDescent="0.25">
      <c r="A929" s="85">
        <v>44092</v>
      </c>
      <c r="B929" s="91" t="s">
        <v>13</v>
      </c>
      <c r="C929" s="91" t="s">
        <v>13</v>
      </c>
      <c r="D929" s="17">
        <v>14</v>
      </c>
    </row>
    <row r="930" spans="1:4" x14ac:dyDescent="0.25">
      <c r="A930" s="85">
        <v>44092</v>
      </c>
      <c r="B930" s="91" t="s">
        <v>13</v>
      </c>
      <c r="C930" s="91" t="s">
        <v>229</v>
      </c>
      <c r="D930" s="17">
        <v>6</v>
      </c>
    </row>
    <row r="931" spans="1:4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x14ac:dyDescent="0.25">
      <c r="A978" s="85">
        <v>44094</v>
      </c>
      <c r="B978" s="91" t="s">
        <v>13</v>
      </c>
      <c r="C978" s="91" t="s">
        <v>618</v>
      </c>
      <c r="D978" s="17">
        <v>1</v>
      </c>
    </row>
    <row r="979" spans="1:4" x14ac:dyDescent="0.25">
      <c r="A979" s="85">
        <v>44094</v>
      </c>
      <c r="B979" s="91" t="s">
        <v>13</v>
      </c>
      <c r="C979" s="91" t="s">
        <v>13</v>
      </c>
      <c r="D979" s="17">
        <v>6</v>
      </c>
    </row>
    <row r="980" spans="1:4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x14ac:dyDescent="0.25">
      <c r="A985" s="85">
        <v>44094</v>
      </c>
      <c r="B985" s="91" t="s">
        <v>8</v>
      </c>
      <c r="C985" s="91" t="s">
        <v>60</v>
      </c>
      <c r="D985" s="17">
        <v>12</v>
      </c>
    </row>
    <row r="986" spans="1:4" x14ac:dyDescent="0.25">
      <c r="A986" s="85">
        <v>44094</v>
      </c>
      <c r="B986" s="91" t="s">
        <v>8</v>
      </c>
      <c r="C986" s="91" t="s">
        <v>136</v>
      </c>
      <c r="D986" s="17">
        <v>1</v>
      </c>
    </row>
    <row r="987" spans="1:4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x14ac:dyDescent="0.25">
      <c r="A1005" s="85">
        <v>44095</v>
      </c>
      <c r="B1005" s="91" t="s">
        <v>8</v>
      </c>
      <c r="C1005" s="91" t="s">
        <v>40</v>
      </c>
      <c r="D1005" s="17">
        <v>2</v>
      </c>
    </row>
    <row r="1006" spans="1:4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x14ac:dyDescent="0.25">
      <c r="A1007" s="85">
        <v>44095</v>
      </c>
      <c r="B1007" s="91" t="s">
        <v>8</v>
      </c>
      <c r="C1007" s="73" t="s">
        <v>82</v>
      </c>
      <c r="D1007" s="17">
        <v>2</v>
      </c>
    </row>
    <row r="1008" spans="1:4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2</v>
      </c>
    </row>
    <row r="1024" spans="1:4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x14ac:dyDescent="0.25">
      <c r="A1029" s="85">
        <v>44096</v>
      </c>
      <c r="B1029" s="91" t="s">
        <v>8</v>
      </c>
      <c r="C1029" s="73" t="s">
        <v>82</v>
      </c>
      <c r="D1029" s="17">
        <v>3</v>
      </c>
    </row>
    <row r="1030" spans="1:4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x14ac:dyDescent="0.25">
      <c r="A1056" s="85">
        <v>44098</v>
      </c>
      <c r="B1056" s="96" t="s">
        <v>13</v>
      </c>
      <c r="C1056" s="96" t="s">
        <v>618</v>
      </c>
      <c r="D1056" s="2">
        <v>1</v>
      </c>
    </row>
    <row r="1057" spans="1:4" x14ac:dyDescent="0.25">
      <c r="A1057" s="85">
        <v>44098</v>
      </c>
      <c r="B1057" s="96" t="s">
        <v>13</v>
      </c>
      <c r="C1057" s="91" t="s">
        <v>229</v>
      </c>
      <c r="D1057" s="2">
        <v>2</v>
      </c>
    </row>
    <row r="1058" spans="1:4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2</v>
      </c>
    </row>
    <row r="1064" spans="1:4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x14ac:dyDescent="0.25">
      <c r="A1086" s="85">
        <v>44099</v>
      </c>
      <c r="B1086" s="91" t="s">
        <v>8</v>
      </c>
      <c r="C1086" s="91" t="s">
        <v>60</v>
      </c>
      <c r="D1086" s="17">
        <v>12</v>
      </c>
    </row>
    <row r="1087" spans="1:4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x14ac:dyDescent="0.25">
      <c r="A1090" s="85">
        <v>44099</v>
      </c>
      <c r="B1090" s="91" t="s">
        <v>8</v>
      </c>
      <c r="C1090" s="73" t="s">
        <v>82</v>
      </c>
      <c r="D1090" s="17">
        <v>2</v>
      </c>
    </row>
    <row r="1091" spans="1:4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x14ac:dyDescent="0.25">
      <c r="A1116" s="85">
        <v>44101</v>
      </c>
      <c r="B1116" s="91" t="s">
        <v>7</v>
      </c>
      <c r="C1116" s="91" t="s">
        <v>7</v>
      </c>
      <c r="D1116" s="17">
        <v>5</v>
      </c>
    </row>
    <row r="1117" spans="1:4" x14ac:dyDescent="0.25">
      <c r="A1117" s="85">
        <v>44101</v>
      </c>
      <c r="B1117" s="91" t="s">
        <v>9</v>
      </c>
      <c r="C1117" s="91" t="s">
        <v>9</v>
      </c>
      <c r="D1117" s="17">
        <v>25</v>
      </c>
    </row>
    <row r="1118" spans="1:4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x14ac:dyDescent="0.25">
      <c r="A1123" s="85">
        <v>44101</v>
      </c>
      <c r="B1123" s="91" t="s">
        <v>8</v>
      </c>
      <c r="C1123" s="145" t="s">
        <v>60</v>
      </c>
      <c r="D1123" s="48">
        <v>10</v>
      </c>
    </row>
    <row r="1124" spans="1:4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x14ac:dyDescent="0.25">
      <c r="A1128" s="85">
        <v>44101</v>
      </c>
      <c r="B1128" s="91" t="s">
        <v>8</v>
      </c>
      <c r="C1128" s="73" t="s">
        <v>82</v>
      </c>
      <c r="D1128" s="17">
        <v>2</v>
      </c>
    </row>
    <row r="1129" spans="1:4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x14ac:dyDescent="0.25">
      <c r="A1133" s="85">
        <v>44102</v>
      </c>
      <c r="B1133" s="91" t="s">
        <v>20</v>
      </c>
      <c r="C1133" s="91" t="s">
        <v>20</v>
      </c>
      <c r="D1133" s="17">
        <v>2</v>
      </c>
    </row>
    <row r="1134" spans="1:4" x14ac:dyDescent="0.25">
      <c r="A1134" s="85">
        <v>44102</v>
      </c>
      <c r="B1134" s="91" t="s">
        <v>13</v>
      </c>
      <c r="C1134" s="91" t="s">
        <v>618</v>
      </c>
      <c r="D1134" s="17">
        <v>5</v>
      </c>
    </row>
    <row r="1135" spans="1:4" x14ac:dyDescent="0.25">
      <c r="A1135" s="85">
        <v>44102</v>
      </c>
      <c r="B1135" s="91" t="s">
        <v>13</v>
      </c>
      <c r="C1135" s="91" t="s">
        <v>97</v>
      </c>
      <c r="D1135" s="17">
        <v>1</v>
      </c>
    </row>
    <row r="1136" spans="1:4" x14ac:dyDescent="0.25">
      <c r="A1136" s="85">
        <v>44102</v>
      </c>
      <c r="B1136" s="91" t="s">
        <v>13</v>
      </c>
      <c r="C1136" s="91" t="s">
        <v>228</v>
      </c>
      <c r="D1136" s="17">
        <v>9</v>
      </c>
    </row>
    <row r="1137" spans="1:4" x14ac:dyDescent="0.25">
      <c r="A1137" s="85">
        <v>44102</v>
      </c>
      <c r="B1137" s="91" t="s">
        <v>13</v>
      </c>
      <c r="C1137" s="91" t="s">
        <v>13</v>
      </c>
      <c r="D1137" s="17">
        <v>8</v>
      </c>
    </row>
    <row r="1138" spans="1:4" x14ac:dyDescent="0.25">
      <c r="A1138" s="85">
        <v>44102</v>
      </c>
      <c r="B1138" s="91" t="s">
        <v>13</v>
      </c>
      <c r="C1138" s="91" t="s">
        <v>229</v>
      </c>
      <c r="D1138" s="17">
        <v>3</v>
      </c>
    </row>
    <row r="1139" spans="1:4" x14ac:dyDescent="0.25">
      <c r="A1139" s="85">
        <v>44102</v>
      </c>
      <c r="B1139" s="91" t="s">
        <v>13</v>
      </c>
      <c r="C1139" s="91" t="s">
        <v>226</v>
      </c>
      <c r="D1139" s="17">
        <v>1</v>
      </c>
    </row>
    <row r="1140" spans="1:4" x14ac:dyDescent="0.25">
      <c r="A1140" s="85">
        <v>44102</v>
      </c>
      <c r="B1140" s="91" t="s">
        <v>24</v>
      </c>
      <c r="C1140" s="91" t="s">
        <v>23</v>
      </c>
      <c r="D1140" s="17">
        <v>3</v>
      </c>
    </row>
    <row r="1141" spans="1:4" x14ac:dyDescent="0.25">
      <c r="A1141" s="85">
        <v>44102</v>
      </c>
      <c r="B1141" s="91" t="s">
        <v>7</v>
      </c>
      <c r="C1141" s="91" t="s">
        <v>7</v>
      </c>
      <c r="D1141" s="17">
        <v>1</v>
      </c>
    </row>
    <row r="1142" spans="1:4" x14ac:dyDescent="0.25">
      <c r="A1142" s="85">
        <v>44102</v>
      </c>
      <c r="B1142" s="91" t="s">
        <v>9</v>
      </c>
      <c r="C1142" s="91" t="s">
        <v>9</v>
      </c>
      <c r="D1142" s="17">
        <v>2</v>
      </c>
    </row>
    <row r="1143" spans="1:4" x14ac:dyDescent="0.25">
      <c r="A1143" s="85">
        <v>44102</v>
      </c>
      <c r="B1143" s="91" t="s">
        <v>11</v>
      </c>
      <c r="C1143" s="91" t="s">
        <v>11</v>
      </c>
      <c r="D1143" s="17">
        <v>1</v>
      </c>
    </row>
    <row r="1144" spans="1:4" x14ac:dyDescent="0.25">
      <c r="A1144" s="85">
        <v>44102</v>
      </c>
      <c r="B1144" s="91" t="s">
        <v>8</v>
      </c>
      <c r="C1144" s="91" t="s">
        <v>60</v>
      </c>
      <c r="D1144" s="17">
        <v>6</v>
      </c>
    </row>
    <row r="1145" spans="1:4" x14ac:dyDescent="0.25">
      <c r="A1145" s="85">
        <v>44102</v>
      </c>
      <c r="B1145" s="91" t="s">
        <v>8</v>
      </c>
      <c r="C1145" s="91" t="s">
        <v>208</v>
      </c>
      <c r="D1145" s="17">
        <v>1</v>
      </c>
    </row>
    <row r="1146" spans="1:4" x14ac:dyDescent="0.25">
      <c r="A1146" s="85">
        <v>44102</v>
      </c>
      <c r="B1146" s="91" t="s">
        <v>8</v>
      </c>
      <c r="C1146" s="91" t="s">
        <v>8</v>
      </c>
      <c r="D1146" s="17">
        <v>48</v>
      </c>
    </row>
    <row r="1147" spans="1:4" x14ac:dyDescent="0.25">
      <c r="A1147" s="85">
        <v>44102</v>
      </c>
      <c r="B1147" s="91" t="s">
        <v>8</v>
      </c>
      <c r="C1147" s="91" t="s">
        <v>31</v>
      </c>
      <c r="D1147" s="17">
        <v>2</v>
      </c>
    </row>
    <row r="1148" spans="1:4" x14ac:dyDescent="0.25">
      <c r="A1148" s="85">
        <v>44102</v>
      </c>
      <c r="B1148" s="91" t="s">
        <v>8</v>
      </c>
      <c r="C1148" s="73" t="s">
        <v>82</v>
      </c>
      <c r="D1148" s="17">
        <v>2</v>
      </c>
    </row>
    <row r="1149" spans="1:4" x14ac:dyDescent="0.25">
      <c r="A1149" s="85">
        <v>44102</v>
      </c>
      <c r="B1149" s="91" t="s">
        <v>8</v>
      </c>
      <c r="C1149" s="91" t="s">
        <v>617</v>
      </c>
      <c r="D1149" s="17">
        <v>1</v>
      </c>
    </row>
    <row r="1150" spans="1:4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x14ac:dyDescent="0.25">
      <c r="A1151" s="85">
        <v>44102</v>
      </c>
      <c r="B1151" s="91" t="s">
        <v>10</v>
      </c>
      <c r="C1151" s="91" t="s">
        <v>10</v>
      </c>
      <c r="D1151" s="17">
        <v>10</v>
      </c>
    </row>
    <row r="1152" spans="1:4" x14ac:dyDescent="0.25">
      <c r="A1152" s="85">
        <v>44103</v>
      </c>
      <c r="B1152" s="91" t="s">
        <v>13</v>
      </c>
      <c r="C1152" s="91" t="s">
        <v>229</v>
      </c>
      <c r="D1152" s="17">
        <v>1</v>
      </c>
    </row>
    <row r="1153" spans="1:4" x14ac:dyDescent="0.25">
      <c r="A1153" s="85">
        <v>44103</v>
      </c>
      <c r="B1153" s="91" t="s">
        <v>24</v>
      </c>
      <c r="C1153" s="91" t="s">
        <v>23</v>
      </c>
      <c r="D1153" s="17">
        <v>5</v>
      </c>
    </row>
    <row r="1154" spans="1:4" x14ac:dyDescent="0.25">
      <c r="A1154" s="85">
        <v>44103</v>
      </c>
      <c r="B1154" s="91" t="s">
        <v>7</v>
      </c>
      <c r="C1154" s="91" t="s">
        <v>7</v>
      </c>
      <c r="D1154" s="17">
        <v>1</v>
      </c>
    </row>
    <row r="1155" spans="1:4" x14ac:dyDescent="0.25">
      <c r="A1155" s="85">
        <v>44103</v>
      </c>
      <c r="B1155" s="91" t="s">
        <v>9</v>
      </c>
      <c r="C1155" s="91" t="s">
        <v>619</v>
      </c>
      <c r="D1155" s="17">
        <v>1</v>
      </c>
    </row>
    <row r="1156" spans="1:4" x14ac:dyDescent="0.25">
      <c r="A1156" s="85">
        <v>44103</v>
      </c>
      <c r="B1156" s="91" t="s">
        <v>9</v>
      </c>
      <c r="C1156" s="91" t="s">
        <v>9</v>
      </c>
      <c r="D1156" s="17">
        <v>19</v>
      </c>
    </row>
    <row r="1157" spans="1:4" x14ac:dyDescent="0.25">
      <c r="A1157" s="85">
        <v>44103</v>
      </c>
      <c r="B1157" s="91" t="s">
        <v>9</v>
      </c>
      <c r="C1157" s="91" t="s">
        <v>17</v>
      </c>
      <c r="D1157" s="17">
        <v>1</v>
      </c>
    </row>
    <row r="1158" spans="1:4" x14ac:dyDescent="0.25">
      <c r="A1158" s="85">
        <v>44103</v>
      </c>
      <c r="B1158" s="91" t="s">
        <v>15</v>
      </c>
      <c r="C1158" s="91" t="s">
        <v>629</v>
      </c>
      <c r="D1158" s="17">
        <v>1</v>
      </c>
    </row>
    <row r="1159" spans="1:4" x14ac:dyDescent="0.25">
      <c r="A1159" s="85">
        <v>44103</v>
      </c>
      <c r="B1159" s="91" t="s">
        <v>11</v>
      </c>
      <c r="C1159" s="91" t="s">
        <v>137</v>
      </c>
      <c r="D1159" s="17">
        <v>2</v>
      </c>
    </row>
    <row r="1160" spans="1:4" x14ac:dyDescent="0.25">
      <c r="A1160" s="85">
        <v>44103</v>
      </c>
      <c r="B1160" s="91" t="s">
        <v>12</v>
      </c>
      <c r="C1160" s="91" t="s">
        <v>76</v>
      </c>
      <c r="D1160" s="17">
        <v>1</v>
      </c>
    </row>
    <row r="1161" spans="1:4" x14ac:dyDescent="0.25">
      <c r="A1161" s="85">
        <v>44103</v>
      </c>
      <c r="B1161" s="91" t="s">
        <v>8</v>
      </c>
      <c r="C1161" s="91" t="s">
        <v>233</v>
      </c>
      <c r="D1161" s="17">
        <v>2</v>
      </c>
    </row>
    <row r="1162" spans="1:4" x14ac:dyDescent="0.25">
      <c r="A1162" s="85">
        <v>44103</v>
      </c>
      <c r="B1162" s="91" t="s">
        <v>8</v>
      </c>
      <c r="C1162" s="91" t="s">
        <v>234</v>
      </c>
      <c r="D1162" s="17">
        <v>1</v>
      </c>
    </row>
    <row r="1163" spans="1:4" x14ac:dyDescent="0.25">
      <c r="A1163" s="85">
        <v>44103</v>
      </c>
      <c r="B1163" s="91" t="s">
        <v>8</v>
      </c>
      <c r="C1163" s="91" t="s">
        <v>60</v>
      </c>
      <c r="D1163" s="17">
        <v>5</v>
      </c>
    </row>
    <row r="1164" spans="1:4" x14ac:dyDescent="0.25">
      <c r="A1164" s="85">
        <v>44103</v>
      </c>
      <c r="B1164" s="91" t="s">
        <v>8</v>
      </c>
      <c r="C1164" s="91" t="s">
        <v>40</v>
      </c>
      <c r="D1164" s="17">
        <v>2</v>
      </c>
    </row>
    <row r="1165" spans="1:4" x14ac:dyDescent="0.25">
      <c r="A1165" s="85">
        <v>44103</v>
      </c>
      <c r="B1165" s="91" t="s">
        <v>8</v>
      </c>
      <c r="C1165" s="91" t="s">
        <v>8</v>
      </c>
      <c r="D1165" s="17">
        <v>58</v>
      </c>
    </row>
    <row r="1166" spans="1:4" x14ac:dyDescent="0.25">
      <c r="A1166" s="85">
        <v>44103</v>
      </c>
      <c r="B1166" s="91" t="s">
        <v>8</v>
      </c>
      <c r="C1166" s="91" t="s">
        <v>31</v>
      </c>
      <c r="D1166" s="17">
        <v>2</v>
      </c>
    </row>
    <row r="1167" spans="1:4" x14ac:dyDescent="0.25">
      <c r="A1167" s="85">
        <v>44103</v>
      </c>
      <c r="B1167" s="91" t="s">
        <v>8</v>
      </c>
      <c r="C1167" s="73" t="s">
        <v>82</v>
      </c>
      <c r="D1167" s="17">
        <v>3</v>
      </c>
    </row>
    <row r="1168" spans="1:4" x14ac:dyDescent="0.25">
      <c r="A1168" s="85">
        <v>44103</v>
      </c>
      <c r="B1168" s="91" t="s">
        <v>8</v>
      </c>
      <c r="C1168" s="91" t="s">
        <v>114</v>
      </c>
      <c r="D1168" s="17">
        <v>5</v>
      </c>
    </row>
    <row r="1169" spans="1:4" x14ac:dyDescent="0.25">
      <c r="A1169" s="85">
        <v>44103</v>
      </c>
      <c r="B1169" s="91" t="s">
        <v>49</v>
      </c>
      <c r="C1169" s="91" t="s">
        <v>49</v>
      </c>
      <c r="D1169" s="17">
        <v>2</v>
      </c>
    </row>
    <row r="1170" spans="1:4" x14ac:dyDescent="0.25">
      <c r="A1170" s="85">
        <v>44103</v>
      </c>
      <c r="B1170" s="91" t="s">
        <v>50</v>
      </c>
      <c r="C1170" s="91" t="s">
        <v>620</v>
      </c>
      <c r="D1170" s="17">
        <v>1</v>
      </c>
    </row>
    <row r="1171" spans="1:4" x14ac:dyDescent="0.25">
      <c r="A1171" s="85">
        <v>44103</v>
      </c>
      <c r="B1171" s="91" t="s">
        <v>50</v>
      </c>
      <c r="C1171" s="91" t="s">
        <v>373</v>
      </c>
      <c r="D1171" s="17">
        <v>6</v>
      </c>
    </row>
    <row r="1172" spans="1:4" x14ac:dyDescent="0.25">
      <c r="A1172" s="85">
        <v>44103</v>
      </c>
      <c r="B1172" s="91" t="s">
        <v>27</v>
      </c>
      <c r="C1172" s="91" t="s">
        <v>43</v>
      </c>
      <c r="D1172" s="17">
        <v>3</v>
      </c>
    </row>
    <row r="1173" spans="1:4" x14ac:dyDescent="0.25">
      <c r="A1173" s="85">
        <v>44103</v>
      </c>
      <c r="B1173" s="91" t="s">
        <v>27</v>
      </c>
      <c r="C1173" s="91" t="s">
        <v>628</v>
      </c>
      <c r="D1173" s="17">
        <v>1</v>
      </c>
    </row>
    <row r="1174" spans="1:4" x14ac:dyDescent="0.25">
      <c r="A1174" s="85">
        <v>44103</v>
      </c>
      <c r="B1174" s="91" t="s">
        <v>51</v>
      </c>
      <c r="C1174" s="91" t="s">
        <v>51</v>
      </c>
      <c r="D1174" s="17">
        <v>4</v>
      </c>
    </row>
    <row r="1175" spans="1:4" x14ac:dyDescent="0.25">
      <c r="A1175" s="85">
        <v>44104</v>
      </c>
      <c r="B1175" s="91" t="s">
        <v>20</v>
      </c>
      <c r="C1175" s="91" t="s">
        <v>20</v>
      </c>
      <c r="D1175" s="17">
        <v>5</v>
      </c>
    </row>
    <row r="1176" spans="1:4" x14ac:dyDescent="0.25">
      <c r="A1176" s="85">
        <v>44104</v>
      </c>
      <c r="B1176" s="73" t="s">
        <v>13</v>
      </c>
      <c r="C1176" s="73" t="s">
        <v>228</v>
      </c>
      <c r="D1176" s="17">
        <v>1</v>
      </c>
    </row>
    <row r="1177" spans="1:4" x14ac:dyDescent="0.25">
      <c r="A1177" s="85">
        <v>44104</v>
      </c>
      <c r="B1177" s="73" t="s">
        <v>13</v>
      </c>
      <c r="C1177" s="73" t="s">
        <v>13</v>
      </c>
      <c r="D1177" s="17">
        <v>4</v>
      </c>
    </row>
    <row r="1178" spans="1:4" x14ac:dyDescent="0.25">
      <c r="A1178" s="85">
        <v>44104</v>
      </c>
      <c r="B1178" s="73" t="s">
        <v>13</v>
      </c>
      <c r="C1178" s="91" t="s">
        <v>226</v>
      </c>
      <c r="D1178" s="17">
        <v>6</v>
      </c>
    </row>
    <row r="1179" spans="1:4" x14ac:dyDescent="0.25">
      <c r="A1179" s="85">
        <v>44104</v>
      </c>
      <c r="B1179" s="91" t="s">
        <v>24</v>
      </c>
      <c r="C1179" s="91" t="s">
        <v>23</v>
      </c>
      <c r="D1179" s="17">
        <v>7</v>
      </c>
    </row>
    <row r="1180" spans="1:4" x14ac:dyDescent="0.25">
      <c r="A1180" s="85">
        <v>44104</v>
      </c>
      <c r="B1180" s="91" t="s">
        <v>7</v>
      </c>
      <c r="C1180" s="91" t="s">
        <v>7</v>
      </c>
      <c r="D1180" s="17">
        <v>6</v>
      </c>
    </row>
    <row r="1181" spans="1:4" x14ac:dyDescent="0.25">
      <c r="A1181" s="85">
        <v>44104</v>
      </c>
      <c r="B1181" s="91" t="s">
        <v>9</v>
      </c>
      <c r="C1181" s="91" t="s">
        <v>9</v>
      </c>
      <c r="D1181" s="17">
        <v>27</v>
      </c>
    </row>
    <row r="1182" spans="1:4" x14ac:dyDescent="0.25">
      <c r="A1182" s="85">
        <v>44104</v>
      </c>
      <c r="B1182" s="91" t="s">
        <v>9</v>
      </c>
      <c r="C1182" s="91" t="s">
        <v>148</v>
      </c>
      <c r="D1182" s="17">
        <v>2</v>
      </c>
    </row>
    <row r="1183" spans="1:4" x14ac:dyDescent="0.25">
      <c r="A1183" s="85">
        <v>44104</v>
      </c>
      <c r="B1183" s="91" t="s">
        <v>11</v>
      </c>
      <c r="C1183" s="91" t="s">
        <v>66</v>
      </c>
      <c r="D1183" s="17">
        <v>1</v>
      </c>
    </row>
    <row r="1184" spans="1:4" x14ac:dyDescent="0.25">
      <c r="A1184" s="85">
        <v>44104</v>
      </c>
      <c r="B1184" s="91" t="s">
        <v>12</v>
      </c>
      <c r="C1184" s="91" t="s">
        <v>595</v>
      </c>
      <c r="D1184" s="17">
        <v>2</v>
      </c>
    </row>
    <row r="1185" spans="1:4" x14ac:dyDescent="0.25">
      <c r="A1185" s="85">
        <v>44104</v>
      </c>
      <c r="B1185" s="91" t="s">
        <v>12</v>
      </c>
      <c r="C1185" s="91" t="s">
        <v>12</v>
      </c>
      <c r="D1185" s="17">
        <v>1</v>
      </c>
    </row>
    <row r="1186" spans="1:4" x14ac:dyDescent="0.25">
      <c r="A1186" s="85">
        <v>44104</v>
      </c>
      <c r="B1186" s="91" t="s">
        <v>8</v>
      </c>
      <c r="C1186" s="91" t="s">
        <v>233</v>
      </c>
      <c r="D1186" s="17">
        <v>2</v>
      </c>
    </row>
    <row r="1187" spans="1:4" x14ac:dyDescent="0.25">
      <c r="A1187" s="85">
        <v>44104</v>
      </c>
      <c r="B1187" s="91" t="s">
        <v>8</v>
      </c>
      <c r="C1187" s="91" t="s">
        <v>234</v>
      </c>
      <c r="D1187" s="17">
        <v>3</v>
      </c>
    </row>
    <row r="1188" spans="1:4" x14ac:dyDescent="0.25">
      <c r="A1188" s="85">
        <v>44104</v>
      </c>
      <c r="B1188" s="91" t="s">
        <v>8</v>
      </c>
      <c r="C1188" s="91" t="s">
        <v>60</v>
      </c>
      <c r="D1188" s="17">
        <v>3</v>
      </c>
    </row>
    <row r="1189" spans="1:4" x14ac:dyDescent="0.25">
      <c r="A1189" s="85">
        <v>44104</v>
      </c>
      <c r="B1189" s="91" t="s">
        <v>8</v>
      </c>
      <c r="C1189" s="91" t="s">
        <v>208</v>
      </c>
      <c r="D1189" s="17">
        <v>1</v>
      </c>
    </row>
    <row r="1190" spans="1:4" x14ac:dyDescent="0.25">
      <c r="A1190" s="85">
        <v>44104</v>
      </c>
      <c r="B1190" s="91" t="s">
        <v>8</v>
      </c>
      <c r="C1190" s="91" t="s">
        <v>40</v>
      </c>
      <c r="D1190" s="17">
        <v>2</v>
      </c>
    </row>
    <row r="1191" spans="1:4" x14ac:dyDescent="0.25">
      <c r="A1191" s="85">
        <v>44104</v>
      </c>
      <c r="B1191" s="91" t="s">
        <v>8</v>
      </c>
      <c r="C1191" s="91" t="s">
        <v>8</v>
      </c>
      <c r="D1191" s="17">
        <v>64</v>
      </c>
    </row>
    <row r="1192" spans="1:4" x14ac:dyDescent="0.25">
      <c r="A1192" s="85">
        <v>44104</v>
      </c>
      <c r="B1192" s="91" t="s">
        <v>8</v>
      </c>
      <c r="C1192" s="91" t="s">
        <v>31</v>
      </c>
      <c r="D1192" s="17">
        <v>1</v>
      </c>
    </row>
    <row r="1193" spans="1:4" x14ac:dyDescent="0.25">
      <c r="A1193" s="85">
        <v>44104</v>
      </c>
      <c r="B1193" s="91" t="s">
        <v>8</v>
      </c>
      <c r="C1193" s="91" t="s">
        <v>114</v>
      </c>
      <c r="D1193" s="17">
        <v>3</v>
      </c>
    </row>
    <row r="1194" spans="1:4" x14ac:dyDescent="0.25">
      <c r="A1194" s="85">
        <v>44104</v>
      </c>
      <c r="B1194" s="91" t="s">
        <v>27</v>
      </c>
      <c r="C1194" s="91" t="s">
        <v>143</v>
      </c>
      <c r="D1194" s="17">
        <v>1</v>
      </c>
    </row>
    <row r="1195" spans="1:4" x14ac:dyDescent="0.25">
      <c r="A1195" s="85">
        <v>44104</v>
      </c>
      <c r="B1195" s="91" t="s">
        <v>27</v>
      </c>
      <c r="C1195" s="91" t="s">
        <v>43</v>
      </c>
      <c r="D1195" s="17">
        <v>3</v>
      </c>
    </row>
    <row r="1196" spans="1:4" x14ac:dyDescent="0.25">
      <c r="A1196" s="85">
        <v>44104</v>
      </c>
      <c r="B1196" s="91" t="s">
        <v>51</v>
      </c>
      <c r="C1196" s="91" t="s">
        <v>51</v>
      </c>
      <c r="D1196" s="17">
        <v>2</v>
      </c>
    </row>
    <row r="1197" spans="1:4" x14ac:dyDescent="0.25">
      <c r="A1197" s="85">
        <v>44105</v>
      </c>
      <c r="B1197" s="91" t="s">
        <v>13</v>
      </c>
      <c r="C1197" s="91" t="s">
        <v>618</v>
      </c>
      <c r="D1197" s="17">
        <v>1</v>
      </c>
    </row>
    <row r="1198" spans="1:4" x14ac:dyDescent="0.25">
      <c r="A1198" s="85">
        <v>44105</v>
      </c>
      <c r="B1198" s="91" t="s">
        <v>13</v>
      </c>
      <c r="C1198" s="91" t="s">
        <v>13</v>
      </c>
      <c r="D1198" s="17">
        <v>4</v>
      </c>
    </row>
    <row r="1199" spans="1:4" x14ac:dyDescent="0.25">
      <c r="A1199" s="85">
        <v>44105</v>
      </c>
      <c r="B1199" s="91" t="s">
        <v>13</v>
      </c>
      <c r="C1199" s="91" t="s">
        <v>229</v>
      </c>
      <c r="D1199" s="17">
        <v>4</v>
      </c>
    </row>
    <row r="1200" spans="1:4" x14ac:dyDescent="0.25">
      <c r="A1200" s="85">
        <v>44105</v>
      </c>
      <c r="B1200" s="91" t="s">
        <v>13</v>
      </c>
      <c r="C1200" s="91" t="s">
        <v>226</v>
      </c>
      <c r="D1200" s="17">
        <v>2</v>
      </c>
    </row>
    <row r="1201" spans="1:4" x14ac:dyDescent="0.25">
      <c r="A1201" s="85">
        <v>44105</v>
      </c>
      <c r="B1201" s="73" t="s">
        <v>24</v>
      </c>
      <c r="C1201" s="91" t="s">
        <v>23</v>
      </c>
      <c r="D1201" s="17">
        <v>8</v>
      </c>
    </row>
    <row r="1202" spans="1:4" x14ac:dyDescent="0.25">
      <c r="A1202" s="85">
        <v>44105</v>
      </c>
      <c r="B1202" s="73" t="s">
        <v>7</v>
      </c>
      <c r="C1202" s="91" t="s">
        <v>7</v>
      </c>
      <c r="D1202" s="17">
        <v>9</v>
      </c>
    </row>
    <row r="1203" spans="1:4" x14ac:dyDescent="0.25">
      <c r="A1203" s="85">
        <v>44105</v>
      </c>
      <c r="B1203" s="86" t="s">
        <v>9</v>
      </c>
      <c r="C1203" s="86" t="s">
        <v>638</v>
      </c>
      <c r="D1203" s="17">
        <v>1</v>
      </c>
    </row>
    <row r="1204" spans="1:4" x14ac:dyDescent="0.25">
      <c r="A1204" s="85">
        <v>44105</v>
      </c>
      <c r="B1204" s="91" t="s">
        <v>9</v>
      </c>
      <c r="C1204" s="91" t="s">
        <v>9</v>
      </c>
      <c r="D1204" s="17">
        <v>16</v>
      </c>
    </row>
    <row r="1205" spans="1:4" x14ac:dyDescent="0.25">
      <c r="A1205" s="85">
        <v>44105</v>
      </c>
      <c r="B1205" s="91" t="s">
        <v>9</v>
      </c>
      <c r="C1205" s="91" t="s">
        <v>17</v>
      </c>
      <c r="D1205" s="17">
        <v>4</v>
      </c>
    </row>
    <row r="1206" spans="1:4" x14ac:dyDescent="0.25">
      <c r="A1206" s="85">
        <v>44105</v>
      </c>
      <c r="B1206" s="73" t="s">
        <v>15</v>
      </c>
      <c r="C1206" s="91" t="s">
        <v>629</v>
      </c>
      <c r="D1206" s="17">
        <v>4</v>
      </c>
    </row>
    <row r="1207" spans="1:4" x14ac:dyDescent="0.25">
      <c r="A1207" s="85">
        <v>44105</v>
      </c>
      <c r="B1207" s="73" t="s">
        <v>11</v>
      </c>
      <c r="C1207" s="91" t="s">
        <v>137</v>
      </c>
      <c r="D1207" s="17">
        <v>4</v>
      </c>
    </row>
    <row r="1208" spans="1:4" x14ac:dyDescent="0.25">
      <c r="A1208" s="85">
        <v>44105</v>
      </c>
      <c r="B1208" s="91" t="s">
        <v>8</v>
      </c>
      <c r="C1208" s="91" t="s">
        <v>233</v>
      </c>
      <c r="D1208" s="17">
        <v>2</v>
      </c>
    </row>
    <row r="1209" spans="1:4" x14ac:dyDescent="0.25">
      <c r="A1209" s="85">
        <v>44105</v>
      </c>
      <c r="B1209" s="91" t="s">
        <v>8</v>
      </c>
      <c r="C1209" s="91" t="s">
        <v>234</v>
      </c>
      <c r="D1209" s="17">
        <v>2</v>
      </c>
    </row>
    <row r="1210" spans="1:4" x14ac:dyDescent="0.25">
      <c r="A1210" s="85">
        <v>44105</v>
      </c>
      <c r="B1210" s="91" t="s">
        <v>8</v>
      </c>
      <c r="C1210" s="91" t="s">
        <v>60</v>
      </c>
      <c r="D1210" s="17">
        <v>4</v>
      </c>
    </row>
    <row r="1211" spans="1:4" x14ac:dyDescent="0.25">
      <c r="A1211" s="85">
        <v>44105</v>
      </c>
      <c r="B1211" s="91" t="s">
        <v>8</v>
      </c>
      <c r="C1211" s="91" t="s">
        <v>144</v>
      </c>
      <c r="D1211" s="17">
        <v>1</v>
      </c>
    </row>
    <row r="1212" spans="1:4" x14ac:dyDescent="0.25">
      <c r="A1212" s="85">
        <v>44105</v>
      </c>
      <c r="B1212" s="91" t="s">
        <v>8</v>
      </c>
      <c r="C1212" s="91" t="s">
        <v>40</v>
      </c>
      <c r="D1212" s="17">
        <v>3</v>
      </c>
    </row>
    <row r="1213" spans="1:4" x14ac:dyDescent="0.25">
      <c r="A1213" s="85">
        <v>44105</v>
      </c>
      <c r="B1213" s="91" t="s">
        <v>8</v>
      </c>
      <c r="C1213" s="91" t="s">
        <v>8</v>
      </c>
      <c r="D1213" s="17">
        <v>108</v>
      </c>
    </row>
    <row r="1214" spans="1:4" x14ac:dyDescent="0.25">
      <c r="A1214" s="85">
        <v>44105</v>
      </c>
      <c r="B1214" s="91" t="s">
        <v>8</v>
      </c>
      <c r="C1214" s="91" t="s">
        <v>190</v>
      </c>
      <c r="D1214" s="17">
        <v>1</v>
      </c>
    </row>
    <row r="1215" spans="1:4" x14ac:dyDescent="0.25">
      <c r="A1215" s="85">
        <v>44105</v>
      </c>
      <c r="B1215" s="91" t="s">
        <v>8</v>
      </c>
      <c r="C1215" s="91" t="s">
        <v>31</v>
      </c>
      <c r="D1215" s="17">
        <v>2</v>
      </c>
    </row>
    <row r="1216" spans="1:4" x14ac:dyDescent="0.25">
      <c r="A1216" s="85">
        <v>44105</v>
      </c>
      <c r="B1216" s="73" t="s">
        <v>50</v>
      </c>
      <c r="C1216" s="91" t="s">
        <v>620</v>
      </c>
      <c r="D1216" s="17">
        <v>1</v>
      </c>
    </row>
    <row r="1217" spans="1:4" x14ac:dyDescent="0.25">
      <c r="A1217" s="85">
        <v>44105</v>
      </c>
      <c r="B1217" s="73" t="s">
        <v>50</v>
      </c>
      <c r="C1217" s="91" t="s">
        <v>373</v>
      </c>
      <c r="D1217" s="17">
        <v>4</v>
      </c>
    </row>
    <row r="1218" spans="1:4" x14ac:dyDescent="0.25">
      <c r="A1218" s="85">
        <v>44105</v>
      </c>
      <c r="B1218" s="73" t="s">
        <v>27</v>
      </c>
      <c r="C1218" s="91" t="s">
        <v>143</v>
      </c>
      <c r="D1218" s="17">
        <v>3</v>
      </c>
    </row>
    <row r="1219" spans="1:4" x14ac:dyDescent="0.25">
      <c r="A1219" s="85">
        <v>44105</v>
      </c>
      <c r="B1219" s="73" t="s">
        <v>27</v>
      </c>
      <c r="C1219" s="91" t="s">
        <v>239</v>
      </c>
      <c r="D1219" s="17">
        <v>1</v>
      </c>
    </row>
    <row r="1220" spans="1:4" x14ac:dyDescent="0.25">
      <c r="A1220" s="85">
        <v>44105</v>
      </c>
      <c r="B1220" s="73" t="s">
        <v>27</v>
      </c>
      <c r="C1220" s="91" t="s">
        <v>43</v>
      </c>
      <c r="D1220" s="17">
        <v>5</v>
      </c>
    </row>
    <row r="1221" spans="1:4" x14ac:dyDescent="0.25">
      <c r="A1221" s="85">
        <v>44105</v>
      </c>
      <c r="B1221" s="73" t="s">
        <v>27</v>
      </c>
      <c r="C1221" s="91" t="s">
        <v>628</v>
      </c>
      <c r="D1221" s="17">
        <v>2</v>
      </c>
    </row>
    <row r="1222" spans="1:4" x14ac:dyDescent="0.25">
      <c r="A1222" s="85">
        <v>44106</v>
      </c>
      <c r="B1222" s="73" t="s">
        <v>20</v>
      </c>
      <c r="C1222" s="91" t="s">
        <v>20</v>
      </c>
      <c r="D1222" s="17">
        <v>3</v>
      </c>
    </row>
    <row r="1223" spans="1:4" x14ac:dyDescent="0.25">
      <c r="A1223" s="85">
        <v>44106</v>
      </c>
      <c r="B1223" s="73" t="s">
        <v>13</v>
      </c>
      <c r="C1223" s="91" t="s">
        <v>229</v>
      </c>
      <c r="D1223" s="17">
        <v>4</v>
      </c>
    </row>
    <row r="1224" spans="1:4" x14ac:dyDescent="0.25">
      <c r="A1224" s="85">
        <v>44106</v>
      </c>
      <c r="B1224" s="73" t="s">
        <v>13</v>
      </c>
      <c r="C1224" s="91" t="s">
        <v>643</v>
      </c>
      <c r="D1224" s="17">
        <v>1</v>
      </c>
    </row>
    <row r="1225" spans="1:4" x14ac:dyDescent="0.25">
      <c r="A1225" s="85">
        <v>44106</v>
      </c>
      <c r="B1225" s="73" t="s">
        <v>24</v>
      </c>
      <c r="C1225" s="143" t="s">
        <v>23</v>
      </c>
      <c r="D1225" s="52">
        <v>2</v>
      </c>
    </row>
    <row r="1226" spans="1:4" x14ac:dyDescent="0.25">
      <c r="A1226" s="85">
        <v>44106</v>
      </c>
      <c r="B1226" s="73" t="s">
        <v>24</v>
      </c>
      <c r="C1226" s="91" t="s">
        <v>644</v>
      </c>
      <c r="D1226" s="17">
        <v>1</v>
      </c>
    </row>
    <row r="1227" spans="1:4" x14ac:dyDescent="0.25">
      <c r="A1227" s="85">
        <v>44106</v>
      </c>
      <c r="B1227" s="73" t="s">
        <v>48</v>
      </c>
      <c r="C1227" s="145" t="s">
        <v>48</v>
      </c>
      <c r="D1227" s="48">
        <v>1</v>
      </c>
    </row>
    <row r="1228" spans="1:4" x14ac:dyDescent="0.25">
      <c r="A1228" s="85">
        <v>44106</v>
      </c>
      <c r="B1228" s="91" t="s">
        <v>7</v>
      </c>
      <c r="C1228" s="91" t="s">
        <v>7</v>
      </c>
      <c r="D1228" s="17">
        <v>10</v>
      </c>
    </row>
    <row r="1229" spans="1:4" x14ac:dyDescent="0.25">
      <c r="A1229" s="85">
        <v>44106</v>
      </c>
      <c r="B1229" s="91" t="s">
        <v>9</v>
      </c>
      <c r="C1229" s="91" t="s">
        <v>638</v>
      </c>
      <c r="D1229" s="17">
        <v>1</v>
      </c>
    </row>
    <row r="1230" spans="1:4" x14ac:dyDescent="0.25">
      <c r="A1230" s="85">
        <v>44106</v>
      </c>
      <c r="B1230" s="91" t="s">
        <v>9</v>
      </c>
      <c r="C1230" s="91" t="s">
        <v>9</v>
      </c>
      <c r="D1230" s="17">
        <v>23</v>
      </c>
    </row>
    <row r="1231" spans="1:4" x14ac:dyDescent="0.25">
      <c r="A1231" s="85">
        <v>44106</v>
      </c>
      <c r="B1231" s="91" t="s">
        <v>9</v>
      </c>
      <c r="C1231" s="91" t="s">
        <v>17</v>
      </c>
      <c r="D1231" s="17">
        <v>2</v>
      </c>
    </row>
    <row r="1232" spans="1:4" x14ac:dyDescent="0.25">
      <c r="A1232" s="85">
        <v>44106</v>
      </c>
      <c r="B1232" s="73" t="s">
        <v>11</v>
      </c>
      <c r="C1232" s="91" t="s">
        <v>11</v>
      </c>
      <c r="D1232" s="17">
        <v>1</v>
      </c>
    </row>
    <row r="1233" spans="1:4" x14ac:dyDescent="0.25">
      <c r="A1233" s="85">
        <v>44106</v>
      </c>
      <c r="B1233" s="73" t="s">
        <v>11</v>
      </c>
      <c r="C1233" s="91" t="s">
        <v>137</v>
      </c>
      <c r="D1233" s="17">
        <v>1</v>
      </c>
    </row>
    <row r="1234" spans="1:4" x14ac:dyDescent="0.25">
      <c r="A1234" s="85">
        <v>44106</v>
      </c>
      <c r="B1234" s="73" t="s">
        <v>12</v>
      </c>
      <c r="C1234" s="91" t="s">
        <v>595</v>
      </c>
      <c r="D1234" s="17">
        <v>3</v>
      </c>
    </row>
    <row r="1235" spans="1:4" x14ac:dyDescent="0.25">
      <c r="A1235" s="85">
        <v>44106</v>
      </c>
      <c r="B1235" s="73" t="s">
        <v>12</v>
      </c>
      <c r="C1235" s="91" t="s">
        <v>12</v>
      </c>
      <c r="D1235" s="17">
        <v>2</v>
      </c>
    </row>
    <row r="1236" spans="1:4" x14ac:dyDescent="0.25">
      <c r="A1236" s="85">
        <v>44106</v>
      </c>
      <c r="B1236" s="73" t="s">
        <v>8</v>
      </c>
      <c r="C1236" s="91" t="s">
        <v>75</v>
      </c>
      <c r="D1236" s="17">
        <v>2</v>
      </c>
    </row>
    <row r="1237" spans="1:4" x14ac:dyDescent="0.25">
      <c r="A1237" s="85">
        <v>44106</v>
      </c>
      <c r="B1237" s="73" t="s">
        <v>8</v>
      </c>
      <c r="C1237" s="91" t="s">
        <v>60</v>
      </c>
      <c r="D1237" s="17">
        <v>6</v>
      </c>
    </row>
    <row r="1238" spans="1:4" x14ac:dyDescent="0.25">
      <c r="A1238" s="85">
        <v>44106</v>
      </c>
      <c r="B1238" s="73" t="s">
        <v>8</v>
      </c>
      <c r="C1238" s="91" t="s">
        <v>208</v>
      </c>
      <c r="D1238" s="17">
        <v>1</v>
      </c>
    </row>
    <row r="1239" spans="1:4" x14ac:dyDescent="0.25">
      <c r="A1239" s="85">
        <v>44106</v>
      </c>
      <c r="B1239" s="73" t="s">
        <v>8</v>
      </c>
      <c r="C1239" s="91" t="s">
        <v>8</v>
      </c>
      <c r="D1239" s="17">
        <v>74</v>
      </c>
    </row>
    <row r="1240" spans="1:4" x14ac:dyDescent="0.25">
      <c r="A1240" s="85">
        <v>44106</v>
      </c>
      <c r="B1240" s="73" t="s">
        <v>8</v>
      </c>
      <c r="C1240" s="91" t="s">
        <v>31</v>
      </c>
      <c r="D1240" s="17">
        <v>2</v>
      </c>
    </row>
    <row r="1241" spans="1:4" x14ac:dyDescent="0.25">
      <c r="A1241" s="85">
        <v>44106</v>
      </c>
      <c r="B1241" s="73" t="s">
        <v>8</v>
      </c>
      <c r="C1241" s="91" t="s">
        <v>114</v>
      </c>
      <c r="D1241" s="17">
        <v>4</v>
      </c>
    </row>
    <row r="1242" spans="1:4" x14ac:dyDescent="0.25">
      <c r="A1242" s="85">
        <v>44106</v>
      </c>
      <c r="B1242" s="91" t="s">
        <v>27</v>
      </c>
      <c r="C1242" s="91" t="s">
        <v>143</v>
      </c>
      <c r="D1242" s="17">
        <v>2</v>
      </c>
    </row>
    <row r="1243" spans="1:4" x14ac:dyDescent="0.25">
      <c r="A1243" s="85">
        <v>44106</v>
      </c>
      <c r="B1243" s="91" t="s">
        <v>27</v>
      </c>
      <c r="C1243" s="91" t="s">
        <v>43</v>
      </c>
      <c r="D1243" s="17">
        <v>5</v>
      </c>
    </row>
    <row r="1244" spans="1:4" x14ac:dyDescent="0.25">
      <c r="A1244" s="85">
        <v>44106</v>
      </c>
      <c r="B1244" s="91" t="s">
        <v>27</v>
      </c>
      <c r="C1244" s="91" t="s">
        <v>628</v>
      </c>
      <c r="D1244" s="17">
        <v>1</v>
      </c>
    </row>
    <row r="1245" spans="1:4" x14ac:dyDescent="0.25">
      <c r="A1245" s="85">
        <v>44106</v>
      </c>
      <c r="B1245" s="73" t="s">
        <v>51</v>
      </c>
      <c r="C1245" s="91" t="s">
        <v>51</v>
      </c>
      <c r="D1245" s="17">
        <v>4</v>
      </c>
    </row>
    <row r="1246" spans="1:4" x14ac:dyDescent="0.25">
      <c r="A1246" s="85">
        <v>44107</v>
      </c>
      <c r="B1246" s="73" t="s">
        <v>14</v>
      </c>
      <c r="C1246" s="73" t="s">
        <v>14</v>
      </c>
      <c r="D1246" s="17">
        <v>4</v>
      </c>
    </row>
    <row r="1247" spans="1:4" x14ac:dyDescent="0.25">
      <c r="A1247" s="85">
        <v>44107</v>
      </c>
      <c r="B1247" s="73" t="s">
        <v>20</v>
      </c>
      <c r="C1247" s="73" t="s">
        <v>20</v>
      </c>
      <c r="D1247" s="17">
        <v>1</v>
      </c>
    </row>
    <row r="1248" spans="1:4" x14ac:dyDescent="0.25">
      <c r="A1248" s="85">
        <v>44107</v>
      </c>
      <c r="B1248" s="73" t="s">
        <v>13</v>
      </c>
      <c r="C1248" s="73" t="s">
        <v>229</v>
      </c>
      <c r="D1248" s="17">
        <v>5</v>
      </c>
    </row>
    <row r="1249" spans="1:4" x14ac:dyDescent="0.25">
      <c r="A1249" s="85">
        <v>44107</v>
      </c>
      <c r="B1249" s="73" t="s">
        <v>24</v>
      </c>
      <c r="C1249" s="73" t="s">
        <v>23</v>
      </c>
      <c r="D1249" s="17">
        <v>10</v>
      </c>
    </row>
    <row r="1250" spans="1:4" x14ac:dyDescent="0.25">
      <c r="A1250" s="85">
        <v>44107</v>
      </c>
      <c r="B1250" s="91" t="s">
        <v>7</v>
      </c>
      <c r="C1250" s="91" t="s">
        <v>7</v>
      </c>
      <c r="D1250" s="17">
        <v>5</v>
      </c>
    </row>
    <row r="1251" spans="1:4" x14ac:dyDescent="0.25">
      <c r="A1251" s="85">
        <v>44107</v>
      </c>
      <c r="B1251" s="73" t="s">
        <v>9</v>
      </c>
      <c r="C1251" s="73" t="s">
        <v>9</v>
      </c>
      <c r="D1251" s="17">
        <v>14</v>
      </c>
    </row>
    <row r="1252" spans="1:4" x14ac:dyDescent="0.25">
      <c r="A1252" s="85">
        <v>44107</v>
      </c>
      <c r="B1252" s="73" t="s">
        <v>15</v>
      </c>
      <c r="C1252" s="73" t="s">
        <v>629</v>
      </c>
      <c r="D1252" s="17">
        <v>5</v>
      </c>
    </row>
    <row r="1253" spans="1:4" x14ac:dyDescent="0.25">
      <c r="A1253" s="85">
        <v>44107</v>
      </c>
      <c r="B1253" s="73" t="s">
        <v>11</v>
      </c>
      <c r="C1253" s="73" t="s">
        <v>340</v>
      </c>
      <c r="D1253" s="17">
        <v>1</v>
      </c>
    </row>
    <row r="1254" spans="1:4" x14ac:dyDescent="0.25">
      <c r="A1254" s="85">
        <v>44107</v>
      </c>
      <c r="B1254" s="73" t="s">
        <v>11</v>
      </c>
      <c r="C1254" s="73" t="s">
        <v>137</v>
      </c>
      <c r="D1254" s="17">
        <v>2</v>
      </c>
    </row>
    <row r="1255" spans="1:4" x14ac:dyDescent="0.25">
      <c r="A1255" s="85">
        <v>44107</v>
      </c>
      <c r="B1255" s="73" t="s">
        <v>12</v>
      </c>
      <c r="C1255" s="73" t="s">
        <v>76</v>
      </c>
      <c r="D1255" s="17">
        <v>1</v>
      </c>
    </row>
    <row r="1256" spans="1:4" x14ac:dyDescent="0.25">
      <c r="A1256" s="85">
        <v>44107</v>
      </c>
      <c r="B1256" s="73" t="s">
        <v>8</v>
      </c>
      <c r="C1256" s="91" t="s">
        <v>233</v>
      </c>
      <c r="D1256" s="17">
        <v>4</v>
      </c>
    </row>
    <row r="1257" spans="1:4" x14ac:dyDescent="0.25">
      <c r="A1257" s="85">
        <v>44107</v>
      </c>
      <c r="B1257" s="73" t="s">
        <v>8</v>
      </c>
      <c r="C1257" s="91" t="s">
        <v>60</v>
      </c>
      <c r="D1257" s="17">
        <v>4</v>
      </c>
    </row>
    <row r="1258" spans="1:4" x14ac:dyDescent="0.25">
      <c r="A1258" s="85">
        <v>44107</v>
      </c>
      <c r="B1258" s="73" t="s">
        <v>8</v>
      </c>
      <c r="C1258" s="73" t="s">
        <v>288</v>
      </c>
      <c r="D1258" s="17">
        <v>2</v>
      </c>
    </row>
    <row r="1259" spans="1:4" x14ac:dyDescent="0.25">
      <c r="A1259" s="85">
        <v>44107</v>
      </c>
      <c r="B1259" s="73" t="s">
        <v>8</v>
      </c>
      <c r="C1259" s="91" t="s">
        <v>136</v>
      </c>
      <c r="D1259" s="17">
        <v>1</v>
      </c>
    </row>
    <row r="1260" spans="1:4" x14ac:dyDescent="0.25">
      <c r="A1260" s="85">
        <v>44107</v>
      </c>
      <c r="B1260" s="73" t="s">
        <v>8</v>
      </c>
      <c r="C1260" s="91" t="s">
        <v>208</v>
      </c>
      <c r="D1260" s="17">
        <v>2</v>
      </c>
    </row>
    <row r="1261" spans="1:4" x14ac:dyDescent="0.25">
      <c r="A1261" s="85">
        <v>44107</v>
      </c>
      <c r="B1261" s="73" t="s">
        <v>8</v>
      </c>
      <c r="C1261" s="91" t="s">
        <v>8</v>
      </c>
      <c r="D1261" s="17">
        <v>99</v>
      </c>
    </row>
    <row r="1262" spans="1:4" x14ac:dyDescent="0.25">
      <c r="A1262" s="85">
        <v>44107</v>
      </c>
      <c r="B1262" s="73" t="s">
        <v>8</v>
      </c>
      <c r="C1262" s="91" t="s">
        <v>31</v>
      </c>
      <c r="D1262" s="17">
        <v>3</v>
      </c>
    </row>
    <row r="1263" spans="1:4" x14ac:dyDescent="0.25">
      <c r="A1263" s="85">
        <v>44107</v>
      </c>
      <c r="B1263" s="73" t="s">
        <v>8</v>
      </c>
      <c r="C1263" s="73" t="s">
        <v>82</v>
      </c>
      <c r="D1263" s="17">
        <v>1</v>
      </c>
    </row>
    <row r="1264" spans="1:4" x14ac:dyDescent="0.25">
      <c r="A1264" s="85">
        <v>44107</v>
      </c>
      <c r="B1264" s="73" t="s">
        <v>8</v>
      </c>
      <c r="C1264" s="91" t="s">
        <v>114</v>
      </c>
      <c r="D1264" s="17">
        <v>3</v>
      </c>
    </row>
    <row r="1265" spans="1:4" x14ac:dyDescent="0.25">
      <c r="A1265" s="85">
        <v>44107</v>
      </c>
      <c r="B1265" s="73" t="s">
        <v>50</v>
      </c>
      <c r="C1265" s="73" t="s">
        <v>236</v>
      </c>
      <c r="D1265" s="17">
        <v>3</v>
      </c>
    </row>
    <row r="1266" spans="1:4" x14ac:dyDescent="0.25">
      <c r="A1266" s="85">
        <v>44107</v>
      </c>
      <c r="B1266" s="73" t="s">
        <v>50</v>
      </c>
      <c r="C1266" s="73" t="s">
        <v>373</v>
      </c>
      <c r="D1266" s="17">
        <v>3</v>
      </c>
    </row>
    <row r="1267" spans="1:4" x14ac:dyDescent="0.25">
      <c r="A1267" s="85">
        <v>44107</v>
      </c>
      <c r="B1267" s="73" t="s">
        <v>27</v>
      </c>
      <c r="C1267" s="73" t="s">
        <v>143</v>
      </c>
      <c r="D1267" s="17">
        <v>3</v>
      </c>
    </row>
    <row r="1268" spans="1:4" x14ac:dyDescent="0.25">
      <c r="A1268" s="85">
        <v>44107</v>
      </c>
      <c r="B1268" s="73" t="s">
        <v>27</v>
      </c>
      <c r="C1268" s="73" t="s">
        <v>43</v>
      </c>
      <c r="D1268" s="17">
        <v>1</v>
      </c>
    </row>
    <row r="1269" spans="1:4" x14ac:dyDescent="0.25">
      <c r="A1269" s="85">
        <v>44107</v>
      </c>
      <c r="B1269" s="73" t="s">
        <v>27</v>
      </c>
      <c r="C1269" s="73" t="s">
        <v>616</v>
      </c>
      <c r="D1269" s="17">
        <v>1</v>
      </c>
    </row>
    <row r="1270" spans="1:4" x14ac:dyDescent="0.25">
      <c r="A1270" s="85">
        <v>44107</v>
      </c>
      <c r="B1270" s="73" t="s">
        <v>10</v>
      </c>
      <c r="C1270" s="73" t="s">
        <v>653</v>
      </c>
      <c r="D1270" s="17">
        <v>1</v>
      </c>
    </row>
    <row r="1271" spans="1:4" x14ac:dyDescent="0.25">
      <c r="A1271" s="85">
        <v>44107</v>
      </c>
      <c r="B1271" s="73" t="s">
        <v>10</v>
      </c>
      <c r="C1271" s="73" t="s">
        <v>10</v>
      </c>
      <c r="D1271" s="17">
        <v>3</v>
      </c>
    </row>
    <row r="1272" spans="1:4" x14ac:dyDescent="0.25">
      <c r="A1272" s="85">
        <v>44108</v>
      </c>
      <c r="B1272" s="73" t="s">
        <v>14</v>
      </c>
      <c r="C1272" s="73" t="s">
        <v>14</v>
      </c>
      <c r="D1272" s="17">
        <v>4</v>
      </c>
    </row>
    <row r="1273" spans="1:4" x14ac:dyDescent="0.25">
      <c r="A1273" s="85">
        <v>44108</v>
      </c>
      <c r="B1273" s="73" t="s">
        <v>20</v>
      </c>
      <c r="C1273" s="73" t="s">
        <v>20</v>
      </c>
      <c r="D1273" s="17">
        <v>2</v>
      </c>
    </row>
    <row r="1274" spans="1:4" x14ac:dyDescent="0.25">
      <c r="A1274" s="85">
        <v>44108</v>
      </c>
      <c r="B1274" s="73" t="s">
        <v>13</v>
      </c>
      <c r="C1274" s="73" t="s">
        <v>13</v>
      </c>
      <c r="D1274" s="17">
        <v>2</v>
      </c>
    </row>
    <row r="1275" spans="1:4" x14ac:dyDescent="0.25">
      <c r="A1275" s="85">
        <v>44108</v>
      </c>
      <c r="B1275" s="73" t="s">
        <v>13</v>
      </c>
      <c r="C1275" s="73" t="s">
        <v>229</v>
      </c>
      <c r="D1275" s="17">
        <v>2</v>
      </c>
    </row>
    <row r="1276" spans="1:4" x14ac:dyDescent="0.25">
      <c r="A1276" s="85">
        <v>44108</v>
      </c>
      <c r="B1276" s="73" t="s">
        <v>13</v>
      </c>
      <c r="C1276" s="73" t="s">
        <v>226</v>
      </c>
      <c r="D1276" s="17">
        <v>2</v>
      </c>
    </row>
    <row r="1277" spans="1:4" x14ac:dyDescent="0.25">
      <c r="A1277" s="85">
        <v>44108</v>
      </c>
      <c r="B1277" s="73" t="s">
        <v>24</v>
      </c>
      <c r="C1277" s="73" t="s">
        <v>23</v>
      </c>
      <c r="D1277" s="17">
        <v>1</v>
      </c>
    </row>
    <row r="1278" spans="1:4" x14ac:dyDescent="0.25">
      <c r="A1278" s="85">
        <v>44108</v>
      </c>
      <c r="B1278" s="73" t="s">
        <v>24</v>
      </c>
      <c r="C1278" s="73" t="s">
        <v>37</v>
      </c>
      <c r="D1278" s="17">
        <v>2</v>
      </c>
    </row>
    <row r="1279" spans="1:4" x14ac:dyDescent="0.25">
      <c r="A1279" s="85">
        <v>44108</v>
      </c>
      <c r="B1279" s="73" t="s">
        <v>7</v>
      </c>
      <c r="C1279" s="73" t="s">
        <v>7</v>
      </c>
      <c r="D1279" s="17">
        <v>5</v>
      </c>
    </row>
    <row r="1280" spans="1:4" x14ac:dyDescent="0.25">
      <c r="A1280" s="85">
        <v>44108</v>
      </c>
      <c r="B1280" s="73" t="s">
        <v>9</v>
      </c>
      <c r="C1280" s="73" t="s">
        <v>9</v>
      </c>
      <c r="D1280" s="17">
        <v>16</v>
      </c>
    </row>
    <row r="1281" spans="1:4" x14ac:dyDescent="0.25">
      <c r="A1281" s="85">
        <v>44108</v>
      </c>
      <c r="B1281" s="73" t="s">
        <v>9</v>
      </c>
      <c r="C1281" s="73" t="s">
        <v>17</v>
      </c>
      <c r="D1281" s="17">
        <v>8</v>
      </c>
    </row>
    <row r="1282" spans="1:4" x14ac:dyDescent="0.25">
      <c r="A1282" s="85">
        <v>44108</v>
      </c>
      <c r="B1282" s="73" t="s">
        <v>15</v>
      </c>
      <c r="C1282" s="73" t="s">
        <v>629</v>
      </c>
      <c r="D1282" s="17">
        <v>2</v>
      </c>
    </row>
    <row r="1283" spans="1:4" x14ac:dyDescent="0.25">
      <c r="A1283" s="85">
        <v>44108</v>
      </c>
      <c r="B1283" s="73" t="s">
        <v>11</v>
      </c>
      <c r="C1283" s="73" t="s">
        <v>340</v>
      </c>
      <c r="D1283" s="17">
        <v>2</v>
      </c>
    </row>
    <row r="1284" spans="1:4" x14ac:dyDescent="0.25">
      <c r="A1284" s="85">
        <v>44108</v>
      </c>
      <c r="B1284" s="73" t="s">
        <v>12</v>
      </c>
      <c r="C1284" s="73" t="s">
        <v>595</v>
      </c>
      <c r="D1284" s="17">
        <v>1</v>
      </c>
    </row>
    <row r="1285" spans="1:4" x14ac:dyDescent="0.25">
      <c r="A1285" s="85">
        <v>44108</v>
      </c>
      <c r="B1285" s="73" t="s">
        <v>12</v>
      </c>
      <c r="C1285" s="73" t="s">
        <v>12</v>
      </c>
      <c r="D1285" s="17">
        <v>2</v>
      </c>
    </row>
    <row r="1286" spans="1:4" x14ac:dyDescent="0.25">
      <c r="A1286" s="85">
        <v>44108</v>
      </c>
      <c r="B1286" s="73" t="s">
        <v>8</v>
      </c>
      <c r="C1286" s="73" t="s">
        <v>234</v>
      </c>
      <c r="D1286" s="17">
        <v>2</v>
      </c>
    </row>
    <row r="1287" spans="1:4" x14ac:dyDescent="0.25">
      <c r="A1287" s="85">
        <v>44108</v>
      </c>
      <c r="B1287" s="73" t="s">
        <v>8</v>
      </c>
      <c r="C1287" s="73" t="s">
        <v>60</v>
      </c>
      <c r="D1287" s="17">
        <v>11</v>
      </c>
    </row>
    <row r="1288" spans="1:4" x14ac:dyDescent="0.25">
      <c r="A1288" s="85">
        <v>44108</v>
      </c>
      <c r="B1288" s="73" t="s">
        <v>8</v>
      </c>
      <c r="C1288" s="73" t="s">
        <v>144</v>
      </c>
      <c r="D1288" s="17">
        <v>1</v>
      </c>
    </row>
    <row r="1289" spans="1:4" x14ac:dyDescent="0.25">
      <c r="A1289" s="85">
        <v>44108</v>
      </c>
      <c r="B1289" s="73" t="s">
        <v>8</v>
      </c>
      <c r="C1289" s="73" t="s">
        <v>208</v>
      </c>
      <c r="D1289" s="17">
        <v>2</v>
      </c>
    </row>
    <row r="1290" spans="1:4" x14ac:dyDescent="0.25">
      <c r="A1290" s="85">
        <v>44108</v>
      </c>
      <c r="B1290" s="73" t="s">
        <v>8</v>
      </c>
      <c r="C1290" s="73" t="s">
        <v>40</v>
      </c>
      <c r="D1290" s="17">
        <v>2</v>
      </c>
    </row>
    <row r="1291" spans="1:4" x14ac:dyDescent="0.25">
      <c r="A1291" s="85">
        <v>44108</v>
      </c>
      <c r="B1291" s="73" t="s">
        <v>8</v>
      </c>
      <c r="C1291" s="73" t="s">
        <v>8</v>
      </c>
      <c r="D1291" s="17">
        <v>71</v>
      </c>
    </row>
    <row r="1292" spans="1:4" x14ac:dyDescent="0.25">
      <c r="A1292" s="85">
        <v>44108</v>
      </c>
      <c r="B1292" s="73" t="s">
        <v>50</v>
      </c>
      <c r="C1292" s="73" t="s">
        <v>373</v>
      </c>
      <c r="D1292" s="17">
        <v>1</v>
      </c>
    </row>
    <row r="1293" spans="1:4" x14ac:dyDescent="0.25">
      <c r="A1293" s="85">
        <v>44108</v>
      </c>
      <c r="B1293" s="73" t="s">
        <v>27</v>
      </c>
      <c r="C1293" s="73" t="s">
        <v>143</v>
      </c>
      <c r="D1293" s="17">
        <v>2</v>
      </c>
    </row>
    <row r="1294" spans="1:4" x14ac:dyDescent="0.25">
      <c r="A1294" s="85">
        <v>44108</v>
      </c>
      <c r="B1294" s="73" t="s">
        <v>27</v>
      </c>
      <c r="C1294" s="73" t="s">
        <v>43</v>
      </c>
      <c r="D1294" s="17">
        <v>3</v>
      </c>
    </row>
    <row r="1295" spans="1:4" x14ac:dyDescent="0.25">
      <c r="A1295" s="85">
        <v>44108</v>
      </c>
      <c r="B1295" s="73" t="s">
        <v>51</v>
      </c>
      <c r="C1295" s="73" t="s">
        <v>51</v>
      </c>
      <c r="D1295" s="17">
        <v>3</v>
      </c>
    </row>
    <row r="1296" spans="1:4" x14ac:dyDescent="0.25">
      <c r="A1296" s="85">
        <v>44109</v>
      </c>
      <c r="B1296" s="73" t="s">
        <v>20</v>
      </c>
      <c r="C1296" s="73" t="s">
        <v>20</v>
      </c>
      <c r="D1296" s="17">
        <v>2</v>
      </c>
    </row>
    <row r="1297" spans="1:4" x14ac:dyDescent="0.25">
      <c r="A1297" s="85">
        <v>44109</v>
      </c>
      <c r="B1297" s="73" t="s">
        <v>20</v>
      </c>
      <c r="C1297" s="73" t="s">
        <v>658</v>
      </c>
      <c r="D1297" s="17">
        <v>1</v>
      </c>
    </row>
    <row r="1298" spans="1:4" x14ac:dyDescent="0.25">
      <c r="A1298" s="85">
        <v>44109</v>
      </c>
      <c r="B1298" s="73" t="s">
        <v>13</v>
      </c>
      <c r="C1298" s="91" t="s">
        <v>618</v>
      </c>
      <c r="D1298" s="17">
        <v>2</v>
      </c>
    </row>
    <row r="1299" spans="1:4" x14ac:dyDescent="0.25">
      <c r="A1299" s="85">
        <v>44109</v>
      </c>
      <c r="B1299" s="73" t="s">
        <v>13</v>
      </c>
      <c r="C1299" s="73" t="s">
        <v>13</v>
      </c>
      <c r="D1299" s="17">
        <v>9</v>
      </c>
    </row>
    <row r="1300" spans="1:4" x14ac:dyDescent="0.25">
      <c r="A1300" s="85">
        <v>44109</v>
      </c>
      <c r="B1300" s="73" t="s">
        <v>13</v>
      </c>
      <c r="C1300" s="73" t="s">
        <v>226</v>
      </c>
      <c r="D1300" s="17">
        <v>2</v>
      </c>
    </row>
    <row r="1301" spans="1:4" x14ac:dyDescent="0.25">
      <c r="A1301" s="85">
        <v>44109</v>
      </c>
      <c r="B1301" s="73" t="s">
        <v>9</v>
      </c>
      <c r="C1301" s="73" t="s">
        <v>9</v>
      </c>
      <c r="D1301" s="17">
        <v>3</v>
      </c>
    </row>
    <row r="1302" spans="1:4" x14ac:dyDescent="0.25">
      <c r="A1302" s="85">
        <v>44109</v>
      </c>
      <c r="B1302" s="73" t="s">
        <v>8</v>
      </c>
      <c r="C1302" s="73" t="s">
        <v>60</v>
      </c>
      <c r="D1302" s="17">
        <v>1</v>
      </c>
    </row>
    <row r="1303" spans="1:4" x14ac:dyDescent="0.25">
      <c r="A1303" s="85">
        <v>44109</v>
      </c>
      <c r="B1303" s="73" t="s">
        <v>8</v>
      </c>
      <c r="C1303" s="73" t="s">
        <v>144</v>
      </c>
      <c r="D1303" s="17">
        <v>1</v>
      </c>
    </row>
    <row r="1304" spans="1:4" x14ac:dyDescent="0.25">
      <c r="A1304" s="85">
        <v>44109</v>
      </c>
      <c r="B1304" s="73" t="s">
        <v>8</v>
      </c>
      <c r="C1304" s="73" t="s">
        <v>208</v>
      </c>
      <c r="D1304" s="17">
        <v>2</v>
      </c>
    </row>
    <row r="1305" spans="1:4" x14ac:dyDescent="0.25">
      <c r="A1305" s="85">
        <v>44109</v>
      </c>
      <c r="B1305" s="73" t="s">
        <v>8</v>
      </c>
      <c r="C1305" s="73" t="s">
        <v>8</v>
      </c>
      <c r="D1305" s="17">
        <v>75</v>
      </c>
    </row>
    <row r="1306" spans="1:4" x14ac:dyDescent="0.25">
      <c r="A1306" s="85">
        <v>44109</v>
      </c>
      <c r="B1306" s="73" t="s">
        <v>8</v>
      </c>
      <c r="C1306" s="73" t="s">
        <v>31</v>
      </c>
      <c r="D1306" s="17">
        <v>3</v>
      </c>
    </row>
    <row r="1307" spans="1:4" x14ac:dyDescent="0.25">
      <c r="A1307" s="85">
        <v>44109</v>
      </c>
      <c r="B1307" s="73" t="s">
        <v>8</v>
      </c>
      <c r="C1307" s="73" t="s">
        <v>114</v>
      </c>
      <c r="D1307" s="17">
        <v>1</v>
      </c>
    </row>
    <row r="1308" spans="1:4" x14ac:dyDescent="0.25">
      <c r="A1308" s="85">
        <v>44109</v>
      </c>
      <c r="B1308" s="73" t="s">
        <v>10</v>
      </c>
      <c r="C1308" s="73" t="s">
        <v>10</v>
      </c>
      <c r="D1308" s="17">
        <v>5</v>
      </c>
    </row>
    <row r="1309" spans="1:4" x14ac:dyDescent="0.25">
      <c r="A1309" s="85">
        <v>44110</v>
      </c>
      <c r="B1309" s="91" t="s">
        <v>14</v>
      </c>
      <c r="C1309" s="91" t="s">
        <v>14</v>
      </c>
      <c r="D1309" s="17">
        <v>1</v>
      </c>
    </row>
    <row r="1310" spans="1:4" x14ac:dyDescent="0.25">
      <c r="A1310" s="85">
        <v>44110</v>
      </c>
      <c r="B1310" s="91" t="s">
        <v>20</v>
      </c>
      <c r="C1310" s="91" t="s">
        <v>20</v>
      </c>
      <c r="D1310" s="17">
        <v>7</v>
      </c>
    </row>
    <row r="1311" spans="1:4" x14ac:dyDescent="0.25">
      <c r="A1311" s="85">
        <v>44110</v>
      </c>
      <c r="B1311" s="91" t="s">
        <v>13</v>
      </c>
      <c r="C1311" s="91" t="s">
        <v>229</v>
      </c>
      <c r="D1311" s="17">
        <v>6</v>
      </c>
    </row>
    <row r="1312" spans="1:4" x14ac:dyDescent="0.25">
      <c r="A1312" s="85">
        <v>44110</v>
      </c>
      <c r="B1312" s="91" t="s">
        <v>24</v>
      </c>
      <c r="C1312" s="91" t="s">
        <v>23</v>
      </c>
      <c r="D1312" s="17">
        <v>14</v>
      </c>
    </row>
    <row r="1313" spans="1:4" x14ac:dyDescent="0.25">
      <c r="A1313" s="85">
        <v>44110</v>
      </c>
      <c r="B1313" s="91" t="s">
        <v>24</v>
      </c>
      <c r="C1313" s="91" t="s">
        <v>664</v>
      </c>
      <c r="D1313" s="17">
        <v>2</v>
      </c>
    </row>
    <row r="1314" spans="1:4" x14ac:dyDescent="0.25">
      <c r="A1314" s="85">
        <v>44110</v>
      </c>
      <c r="B1314" s="91" t="s">
        <v>24</v>
      </c>
      <c r="C1314" s="91" t="s">
        <v>663</v>
      </c>
      <c r="D1314" s="17">
        <v>1</v>
      </c>
    </row>
    <row r="1315" spans="1:4" x14ac:dyDescent="0.25">
      <c r="A1315" s="85">
        <v>44110</v>
      </c>
      <c r="B1315" s="91" t="s">
        <v>24</v>
      </c>
      <c r="C1315" s="91" t="s">
        <v>36</v>
      </c>
      <c r="D1315" s="17">
        <v>1</v>
      </c>
    </row>
    <row r="1316" spans="1:4" x14ac:dyDescent="0.25">
      <c r="A1316" s="85">
        <v>44110</v>
      </c>
      <c r="B1316" s="91" t="s">
        <v>7</v>
      </c>
      <c r="C1316" s="91" t="s">
        <v>7</v>
      </c>
      <c r="D1316" s="17">
        <v>10</v>
      </c>
    </row>
    <row r="1317" spans="1:4" x14ac:dyDescent="0.25">
      <c r="A1317" s="85">
        <v>44110</v>
      </c>
      <c r="B1317" s="73" t="s">
        <v>9</v>
      </c>
      <c r="C1317" s="73" t="s">
        <v>9</v>
      </c>
      <c r="D1317" s="17">
        <v>12</v>
      </c>
    </row>
    <row r="1318" spans="1:4" x14ac:dyDescent="0.25">
      <c r="A1318" s="85">
        <v>44110</v>
      </c>
      <c r="B1318" s="73" t="s">
        <v>9</v>
      </c>
      <c r="C1318" s="91" t="s">
        <v>17</v>
      </c>
      <c r="D1318" s="17">
        <v>15</v>
      </c>
    </row>
    <row r="1319" spans="1:4" x14ac:dyDescent="0.25">
      <c r="A1319" s="85">
        <v>44110</v>
      </c>
      <c r="B1319" s="91" t="s">
        <v>15</v>
      </c>
      <c r="C1319" s="91" t="s">
        <v>629</v>
      </c>
      <c r="D1319" s="17">
        <v>1</v>
      </c>
    </row>
    <row r="1320" spans="1:4" x14ac:dyDescent="0.25">
      <c r="A1320" s="85">
        <v>44110</v>
      </c>
      <c r="B1320" s="91" t="s">
        <v>11</v>
      </c>
      <c r="C1320" s="91" t="s">
        <v>340</v>
      </c>
      <c r="D1320" s="17">
        <v>1</v>
      </c>
    </row>
    <row r="1321" spans="1:4" x14ac:dyDescent="0.25">
      <c r="A1321" s="85">
        <v>44110</v>
      </c>
      <c r="B1321" s="91" t="s">
        <v>11</v>
      </c>
      <c r="C1321" s="91" t="s">
        <v>137</v>
      </c>
      <c r="D1321" s="17">
        <v>2</v>
      </c>
    </row>
    <row r="1322" spans="1:4" x14ac:dyDescent="0.25">
      <c r="A1322" s="85">
        <v>44110</v>
      </c>
      <c r="B1322" s="91" t="s">
        <v>12</v>
      </c>
      <c r="C1322" s="91" t="s">
        <v>12</v>
      </c>
      <c r="D1322" s="17">
        <v>3</v>
      </c>
    </row>
    <row r="1323" spans="1:4" x14ac:dyDescent="0.25">
      <c r="A1323" s="85">
        <v>44110</v>
      </c>
      <c r="B1323" s="91" t="s">
        <v>8</v>
      </c>
      <c r="C1323" s="91" t="s">
        <v>233</v>
      </c>
      <c r="D1323" s="17">
        <v>5</v>
      </c>
    </row>
    <row r="1324" spans="1:4" x14ac:dyDescent="0.25">
      <c r="A1324" s="85">
        <v>44110</v>
      </c>
      <c r="B1324" s="91" t="s">
        <v>8</v>
      </c>
      <c r="C1324" s="91" t="s">
        <v>234</v>
      </c>
      <c r="D1324" s="17">
        <v>1</v>
      </c>
    </row>
    <row r="1325" spans="1:4" x14ac:dyDescent="0.25">
      <c r="A1325" s="85">
        <v>44110</v>
      </c>
      <c r="B1325" s="91" t="s">
        <v>8</v>
      </c>
      <c r="C1325" s="91" t="s">
        <v>60</v>
      </c>
      <c r="D1325" s="17">
        <v>3</v>
      </c>
    </row>
    <row r="1326" spans="1:4" x14ac:dyDescent="0.25">
      <c r="A1326" s="85">
        <v>44110</v>
      </c>
      <c r="B1326" s="91" t="s">
        <v>8</v>
      </c>
      <c r="C1326" s="91" t="s">
        <v>208</v>
      </c>
      <c r="D1326" s="17">
        <v>3</v>
      </c>
    </row>
    <row r="1327" spans="1:4" x14ac:dyDescent="0.25">
      <c r="A1327" s="85">
        <v>44110</v>
      </c>
      <c r="B1327" s="91" t="s">
        <v>8</v>
      </c>
      <c r="C1327" s="91" t="s">
        <v>40</v>
      </c>
      <c r="D1327" s="17">
        <v>1</v>
      </c>
    </row>
    <row r="1328" spans="1:4" x14ac:dyDescent="0.25">
      <c r="A1328" s="85">
        <v>44110</v>
      </c>
      <c r="B1328" s="91" t="s">
        <v>8</v>
      </c>
      <c r="C1328" s="91" t="s">
        <v>8</v>
      </c>
      <c r="D1328" s="17">
        <v>74</v>
      </c>
    </row>
    <row r="1329" spans="1:4" x14ac:dyDescent="0.25">
      <c r="A1329" s="85">
        <v>44110</v>
      </c>
      <c r="B1329" s="91" t="s">
        <v>8</v>
      </c>
      <c r="C1329" s="91" t="s">
        <v>31</v>
      </c>
      <c r="D1329" s="17">
        <v>2</v>
      </c>
    </row>
    <row r="1330" spans="1:4" x14ac:dyDescent="0.25">
      <c r="A1330" s="85">
        <v>44110</v>
      </c>
      <c r="B1330" s="91" t="s">
        <v>8</v>
      </c>
      <c r="C1330" s="91" t="s">
        <v>114</v>
      </c>
      <c r="D1330" s="17">
        <v>6</v>
      </c>
    </row>
    <row r="1331" spans="1:4" x14ac:dyDescent="0.25">
      <c r="A1331" s="85">
        <v>44110</v>
      </c>
      <c r="B1331" s="91" t="s">
        <v>49</v>
      </c>
      <c r="C1331" s="91" t="s">
        <v>49</v>
      </c>
      <c r="D1331" s="17">
        <v>4</v>
      </c>
    </row>
    <row r="1332" spans="1:4" x14ac:dyDescent="0.25">
      <c r="A1332" s="85">
        <v>44110</v>
      </c>
      <c r="B1332" s="91" t="s">
        <v>50</v>
      </c>
      <c r="C1332" s="91" t="s">
        <v>373</v>
      </c>
      <c r="D1332" s="17">
        <v>1</v>
      </c>
    </row>
    <row r="1333" spans="1:4" x14ac:dyDescent="0.25">
      <c r="A1333" s="85">
        <v>44110</v>
      </c>
      <c r="B1333" s="91" t="s">
        <v>27</v>
      </c>
      <c r="C1333" s="91" t="s">
        <v>143</v>
      </c>
      <c r="D1333" s="17">
        <v>1</v>
      </c>
    </row>
    <row r="1334" spans="1:4" x14ac:dyDescent="0.25">
      <c r="A1334" s="85">
        <v>44110</v>
      </c>
      <c r="B1334" s="91" t="s">
        <v>27</v>
      </c>
      <c r="C1334" s="91" t="s">
        <v>43</v>
      </c>
      <c r="D1334" s="17">
        <v>5</v>
      </c>
    </row>
    <row r="1335" spans="1:4" x14ac:dyDescent="0.25">
      <c r="A1335" s="85">
        <v>44110</v>
      </c>
      <c r="B1335" s="91" t="s">
        <v>51</v>
      </c>
      <c r="C1335" s="91" t="s">
        <v>51</v>
      </c>
      <c r="D1335" s="17">
        <v>3</v>
      </c>
    </row>
    <row r="1336" spans="1:4" x14ac:dyDescent="0.25">
      <c r="A1336" s="85">
        <v>44110</v>
      </c>
      <c r="B1336" s="91" t="s">
        <v>10</v>
      </c>
      <c r="C1336" s="91" t="s">
        <v>10</v>
      </c>
      <c r="D1336" s="17">
        <v>1</v>
      </c>
    </row>
    <row r="1337" spans="1:4" x14ac:dyDescent="0.25">
      <c r="A1337" s="85">
        <v>44111</v>
      </c>
      <c r="B1337" s="91" t="s">
        <v>20</v>
      </c>
      <c r="C1337" s="91" t="s">
        <v>20</v>
      </c>
      <c r="D1337" s="17">
        <v>4</v>
      </c>
    </row>
    <row r="1338" spans="1:4" x14ac:dyDescent="0.25">
      <c r="A1338" s="85">
        <v>44111</v>
      </c>
      <c r="B1338" s="91" t="s">
        <v>13</v>
      </c>
      <c r="C1338" s="91" t="s">
        <v>618</v>
      </c>
      <c r="D1338" s="17">
        <v>1</v>
      </c>
    </row>
    <row r="1339" spans="1:4" x14ac:dyDescent="0.25">
      <c r="A1339" s="85">
        <v>44111</v>
      </c>
      <c r="B1339" s="91" t="s">
        <v>13</v>
      </c>
      <c r="C1339" s="91" t="s">
        <v>97</v>
      </c>
      <c r="D1339" s="17">
        <v>2</v>
      </c>
    </row>
    <row r="1340" spans="1:4" x14ac:dyDescent="0.25">
      <c r="A1340" s="85">
        <v>44111</v>
      </c>
      <c r="B1340" s="91" t="s">
        <v>13</v>
      </c>
      <c r="C1340" s="91" t="s">
        <v>13</v>
      </c>
      <c r="D1340" s="17">
        <v>6</v>
      </c>
    </row>
    <row r="1341" spans="1:4" x14ac:dyDescent="0.25">
      <c r="A1341" s="85">
        <v>44111</v>
      </c>
      <c r="B1341" s="91" t="s">
        <v>24</v>
      </c>
      <c r="C1341" s="91" t="s">
        <v>23</v>
      </c>
      <c r="D1341" s="17">
        <v>16</v>
      </c>
    </row>
    <row r="1342" spans="1:4" x14ac:dyDescent="0.25">
      <c r="A1342" s="85">
        <v>44111</v>
      </c>
      <c r="B1342" s="91" t="s">
        <v>7</v>
      </c>
      <c r="C1342" s="91" t="s">
        <v>7</v>
      </c>
      <c r="D1342" s="17">
        <v>12</v>
      </c>
    </row>
    <row r="1343" spans="1:4" x14ac:dyDescent="0.25">
      <c r="A1343" s="85">
        <v>44111</v>
      </c>
      <c r="B1343" s="91" t="s">
        <v>9</v>
      </c>
      <c r="C1343" s="91" t="s">
        <v>9</v>
      </c>
      <c r="D1343" s="17">
        <v>7</v>
      </c>
    </row>
    <row r="1344" spans="1:4" x14ac:dyDescent="0.25">
      <c r="A1344" s="85">
        <v>44111</v>
      </c>
      <c r="B1344" s="91" t="s">
        <v>9</v>
      </c>
      <c r="C1344" s="91" t="s">
        <v>17</v>
      </c>
      <c r="D1344" s="17">
        <v>9</v>
      </c>
    </row>
    <row r="1345" spans="1:4" x14ac:dyDescent="0.25">
      <c r="A1345" s="85">
        <v>44111</v>
      </c>
      <c r="B1345" s="91" t="s">
        <v>9</v>
      </c>
      <c r="C1345" s="91" t="s">
        <v>148</v>
      </c>
      <c r="D1345" s="17">
        <v>1</v>
      </c>
    </row>
    <row r="1346" spans="1:4" x14ac:dyDescent="0.25">
      <c r="A1346" s="85">
        <v>44111</v>
      </c>
      <c r="B1346" s="91" t="s">
        <v>11</v>
      </c>
      <c r="C1346" s="91" t="s">
        <v>11</v>
      </c>
      <c r="D1346" s="17">
        <v>1</v>
      </c>
    </row>
    <row r="1347" spans="1:4" x14ac:dyDescent="0.25">
      <c r="A1347" s="85">
        <v>44111</v>
      </c>
      <c r="B1347" s="91" t="s">
        <v>11</v>
      </c>
      <c r="C1347" s="91" t="s">
        <v>137</v>
      </c>
      <c r="D1347" s="17">
        <v>2</v>
      </c>
    </row>
    <row r="1348" spans="1:4" x14ac:dyDescent="0.25">
      <c r="A1348" s="85">
        <v>44111</v>
      </c>
      <c r="B1348" s="91" t="s">
        <v>8</v>
      </c>
      <c r="C1348" s="91" t="s">
        <v>60</v>
      </c>
      <c r="D1348" s="17">
        <v>2</v>
      </c>
    </row>
    <row r="1349" spans="1:4" x14ac:dyDescent="0.25">
      <c r="A1349" s="85">
        <v>44111</v>
      </c>
      <c r="B1349" s="91" t="s">
        <v>8</v>
      </c>
      <c r="C1349" s="91" t="s">
        <v>208</v>
      </c>
      <c r="D1349" s="17">
        <v>2</v>
      </c>
    </row>
    <row r="1350" spans="1:4" x14ac:dyDescent="0.25">
      <c r="A1350" s="85">
        <v>44111</v>
      </c>
      <c r="B1350" s="91" t="s">
        <v>8</v>
      </c>
      <c r="C1350" s="91" t="s">
        <v>40</v>
      </c>
      <c r="D1350" s="17">
        <v>2</v>
      </c>
    </row>
    <row r="1351" spans="1:4" x14ac:dyDescent="0.25">
      <c r="A1351" s="85">
        <v>44111</v>
      </c>
      <c r="B1351" s="91" t="s">
        <v>8</v>
      </c>
      <c r="C1351" s="91" t="s">
        <v>8</v>
      </c>
      <c r="D1351" s="17">
        <v>37</v>
      </c>
    </row>
    <row r="1352" spans="1:4" x14ac:dyDescent="0.25">
      <c r="A1352" s="85">
        <v>44111</v>
      </c>
      <c r="B1352" s="91" t="s">
        <v>8</v>
      </c>
      <c r="C1352" s="91" t="s">
        <v>114</v>
      </c>
      <c r="D1352" s="17">
        <v>1</v>
      </c>
    </row>
    <row r="1353" spans="1:4" x14ac:dyDescent="0.25">
      <c r="A1353" s="85">
        <v>44111</v>
      </c>
      <c r="B1353" s="91" t="s">
        <v>50</v>
      </c>
      <c r="C1353" s="91" t="s">
        <v>620</v>
      </c>
      <c r="D1353" s="17">
        <v>4</v>
      </c>
    </row>
    <row r="1354" spans="1:4" x14ac:dyDescent="0.25">
      <c r="A1354" s="85">
        <v>44111</v>
      </c>
      <c r="B1354" s="91" t="s">
        <v>50</v>
      </c>
      <c r="C1354" s="91" t="s">
        <v>373</v>
      </c>
      <c r="D1354" s="17">
        <v>1</v>
      </c>
    </row>
    <row r="1355" spans="1:4" x14ac:dyDescent="0.25">
      <c r="A1355" s="85">
        <v>44111</v>
      </c>
      <c r="B1355" s="91" t="s">
        <v>27</v>
      </c>
      <c r="C1355" s="91" t="s">
        <v>143</v>
      </c>
      <c r="D1355" s="17">
        <v>7</v>
      </c>
    </row>
    <row r="1356" spans="1:4" x14ac:dyDescent="0.25">
      <c r="A1356" s="85">
        <v>44111</v>
      </c>
      <c r="B1356" s="91" t="s">
        <v>27</v>
      </c>
      <c r="C1356" s="91" t="s">
        <v>43</v>
      </c>
      <c r="D1356" s="17">
        <v>6</v>
      </c>
    </row>
    <row r="1357" spans="1:4" x14ac:dyDescent="0.25">
      <c r="A1357" s="85">
        <v>44111</v>
      </c>
      <c r="B1357" s="91" t="s">
        <v>51</v>
      </c>
      <c r="C1357" s="91" t="s">
        <v>51</v>
      </c>
      <c r="D1357" s="17">
        <v>2</v>
      </c>
    </row>
    <row r="1358" spans="1:4" x14ac:dyDescent="0.25">
      <c r="A1358" s="85">
        <v>44111</v>
      </c>
      <c r="B1358" s="91" t="s">
        <v>10</v>
      </c>
      <c r="C1358" s="91" t="s">
        <v>10</v>
      </c>
      <c r="D1358" s="17">
        <v>1</v>
      </c>
    </row>
    <row r="1359" spans="1:4" x14ac:dyDescent="0.25">
      <c r="A1359" s="85">
        <v>44112</v>
      </c>
      <c r="B1359" s="73" t="s">
        <v>20</v>
      </c>
      <c r="C1359" s="91" t="s">
        <v>20</v>
      </c>
      <c r="D1359" s="17">
        <v>1</v>
      </c>
    </row>
    <row r="1360" spans="1:4" x14ac:dyDescent="0.25">
      <c r="A1360" s="85">
        <v>44112</v>
      </c>
      <c r="B1360" s="73" t="s">
        <v>13</v>
      </c>
      <c r="C1360" s="91" t="s">
        <v>228</v>
      </c>
      <c r="D1360" s="17">
        <v>1</v>
      </c>
    </row>
    <row r="1361" spans="1:4" x14ac:dyDescent="0.25">
      <c r="A1361" s="85">
        <v>44112</v>
      </c>
      <c r="B1361" s="73" t="s">
        <v>13</v>
      </c>
      <c r="C1361" s="86" t="s">
        <v>681</v>
      </c>
      <c r="D1361" s="17">
        <v>1</v>
      </c>
    </row>
    <row r="1362" spans="1:4" x14ac:dyDescent="0.25">
      <c r="A1362" s="85">
        <v>44112</v>
      </c>
      <c r="B1362" s="73" t="s">
        <v>13</v>
      </c>
      <c r="C1362" s="91" t="s">
        <v>229</v>
      </c>
      <c r="D1362" s="17">
        <v>11</v>
      </c>
    </row>
    <row r="1363" spans="1:4" x14ac:dyDescent="0.25">
      <c r="A1363" s="85">
        <v>44112</v>
      </c>
      <c r="B1363" s="73" t="s">
        <v>13</v>
      </c>
      <c r="C1363" s="91" t="s">
        <v>226</v>
      </c>
      <c r="D1363" s="17">
        <v>5</v>
      </c>
    </row>
    <row r="1364" spans="1:4" x14ac:dyDescent="0.25">
      <c r="A1364" s="85">
        <v>44112</v>
      </c>
      <c r="B1364" s="73" t="s">
        <v>24</v>
      </c>
      <c r="C1364" s="91" t="s">
        <v>23</v>
      </c>
      <c r="D1364" s="17">
        <v>2</v>
      </c>
    </row>
    <row r="1365" spans="1:4" x14ac:dyDescent="0.25">
      <c r="A1365" s="85">
        <v>44112</v>
      </c>
      <c r="B1365" s="73" t="s">
        <v>7</v>
      </c>
      <c r="C1365" s="73" t="s">
        <v>7</v>
      </c>
      <c r="D1365" s="17">
        <v>1</v>
      </c>
    </row>
    <row r="1366" spans="1:4" x14ac:dyDescent="0.25">
      <c r="A1366" s="85">
        <v>44112</v>
      </c>
      <c r="B1366" s="73" t="s">
        <v>9</v>
      </c>
      <c r="C1366" s="73" t="s">
        <v>9</v>
      </c>
      <c r="D1366" s="17">
        <v>13</v>
      </c>
    </row>
    <row r="1367" spans="1:4" x14ac:dyDescent="0.25">
      <c r="A1367" s="85">
        <v>44112</v>
      </c>
      <c r="B1367" s="73" t="s">
        <v>9</v>
      </c>
      <c r="C1367" s="91" t="s">
        <v>17</v>
      </c>
      <c r="D1367" s="17">
        <v>6</v>
      </c>
    </row>
    <row r="1368" spans="1:4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x14ac:dyDescent="0.25">
      <c r="A1369" s="85">
        <v>44112</v>
      </c>
      <c r="B1369" s="73" t="s">
        <v>9</v>
      </c>
      <c r="C1369" s="91" t="s">
        <v>148</v>
      </c>
      <c r="D1369" s="17">
        <v>2</v>
      </c>
    </row>
    <row r="1370" spans="1:4" x14ac:dyDescent="0.25">
      <c r="A1370" s="85">
        <v>44112</v>
      </c>
      <c r="B1370" s="73" t="s">
        <v>15</v>
      </c>
      <c r="C1370" s="73" t="s">
        <v>111</v>
      </c>
      <c r="D1370" s="17">
        <v>1</v>
      </c>
    </row>
    <row r="1371" spans="1:4" x14ac:dyDescent="0.25">
      <c r="A1371" s="85">
        <v>44112</v>
      </c>
      <c r="B1371" s="73" t="s">
        <v>12</v>
      </c>
      <c r="C1371" s="73" t="s">
        <v>595</v>
      </c>
      <c r="D1371" s="17">
        <v>1</v>
      </c>
    </row>
    <row r="1372" spans="1:4" x14ac:dyDescent="0.25">
      <c r="A1372" s="85">
        <v>44112</v>
      </c>
      <c r="B1372" s="91" t="s">
        <v>8</v>
      </c>
      <c r="C1372" s="91" t="s">
        <v>233</v>
      </c>
      <c r="D1372" s="17">
        <v>2</v>
      </c>
    </row>
    <row r="1373" spans="1:4" x14ac:dyDescent="0.25">
      <c r="A1373" s="85">
        <v>44112</v>
      </c>
      <c r="B1373" s="73" t="s">
        <v>8</v>
      </c>
      <c r="C1373" s="91" t="s">
        <v>147</v>
      </c>
      <c r="D1373" s="17">
        <v>2</v>
      </c>
    </row>
    <row r="1374" spans="1:4" x14ac:dyDescent="0.25">
      <c r="A1374" s="85">
        <v>44112</v>
      </c>
      <c r="B1374" s="91" t="s">
        <v>8</v>
      </c>
      <c r="C1374" s="91" t="s">
        <v>136</v>
      </c>
      <c r="D1374" s="17">
        <v>1</v>
      </c>
    </row>
    <row r="1375" spans="1:4" x14ac:dyDescent="0.25">
      <c r="A1375" s="85">
        <v>44112</v>
      </c>
      <c r="B1375" s="91" t="s">
        <v>8</v>
      </c>
      <c r="C1375" s="91" t="s">
        <v>208</v>
      </c>
      <c r="D1375" s="17">
        <v>2</v>
      </c>
    </row>
    <row r="1376" spans="1:4" x14ac:dyDescent="0.25">
      <c r="A1376" s="85">
        <v>44112</v>
      </c>
      <c r="B1376" s="91" t="s">
        <v>8</v>
      </c>
      <c r="C1376" s="91" t="s">
        <v>40</v>
      </c>
      <c r="D1376" s="17">
        <v>1</v>
      </c>
    </row>
    <row r="1377" spans="1:4" x14ac:dyDescent="0.25">
      <c r="A1377" s="85">
        <v>44112</v>
      </c>
      <c r="B1377" s="91" t="s">
        <v>8</v>
      </c>
      <c r="C1377" s="91" t="s">
        <v>8</v>
      </c>
      <c r="D1377" s="17">
        <v>82</v>
      </c>
    </row>
    <row r="1378" spans="1:4" x14ac:dyDescent="0.25">
      <c r="A1378" s="85">
        <v>44112</v>
      </c>
      <c r="B1378" s="91" t="s">
        <v>8</v>
      </c>
      <c r="C1378" s="91" t="s">
        <v>114</v>
      </c>
      <c r="D1378" s="17">
        <v>2</v>
      </c>
    </row>
    <row r="1379" spans="1:4" x14ac:dyDescent="0.25">
      <c r="A1379" s="85">
        <v>44112</v>
      </c>
      <c r="B1379" s="73" t="s">
        <v>50</v>
      </c>
      <c r="C1379" s="91" t="s">
        <v>620</v>
      </c>
      <c r="D1379" s="17">
        <v>1</v>
      </c>
    </row>
    <row r="1380" spans="1:4" x14ac:dyDescent="0.25">
      <c r="A1380" s="85">
        <v>44112</v>
      </c>
      <c r="B1380" s="73" t="s">
        <v>50</v>
      </c>
      <c r="C1380" s="91" t="s">
        <v>373</v>
      </c>
      <c r="D1380" s="17">
        <v>3</v>
      </c>
    </row>
    <row r="1381" spans="1:4" x14ac:dyDescent="0.25">
      <c r="A1381" s="85">
        <v>44112</v>
      </c>
      <c r="B1381" s="73" t="s">
        <v>27</v>
      </c>
      <c r="C1381" s="91" t="s">
        <v>143</v>
      </c>
      <c r="D1381" s="17">
        <v>1</v>
      </c>
    </row>
    <row r="1382" spans="1:4" x14ac:dyDescent="0.25">
      <c r="A1382" s="85">
        <v>44112</v>
      </c>
      <c r="B1382" s="73" t="s">
        <v>27</v>
      </c>
      <c r="C1382" s="91" t="s">
        <v>43</v>
      </c>
      <c r="D1382" s="17">
        <v>7</v>
      </c>
    </row>
    <row r="1383" spans="1:4" x14ac:dyDescent="0.25">
      <c r="A1383" s="85">
        <v>44113</v>
      </c>
      <c r="B1383" s="73" t="s">
        <v>20</v>
      </c>
      <c r="C1383" s="73" t="s">
        <v>20</v>
      </c>
      <c r="D1383" s="17">
        <v>13</v>
      </c>
    </row>
    <row r="1384" spans="1:4" x14ac:dyDescent="0.25">
      <c r="A1384" s="85">
        <v>44113</v>
      </c>
      <c r="B1384" s="73" t="s">
        <v>20</v>
      </c>
      <c r="C1384" s="73" t="s">
        <v>371</v>
      </c>
      <c r="D1384" s="17">
        <v>1</v>
      </c>
    </row>
    <row r="1385" spans="1:4" x14ac:dyDescent="0.25">
      <c r="A1385" s="85">
        <v>44113</v>
      </c>
      <c r="B1385" s="73" t="s">
        <v>13</v>
      </c>
      <c r="C1385" s="91" t="s">
        <v>618</v>
      </c>
      <c r="D1385" s="17">
        <v>1</v>
      </c>
    </row>
    <row r="1386" spans="1:4" x14ac:dyDescent="0.25">
      <c r="A1386" s="85">
        <v>44113</v>
      </c>
      <c r="B1386" s="73" t="s">
        <v>13</v>
      </c>
      <c r="C1386" s="73" t="s">
        <v>13</v>
      </c>
      <c r="D1386" s="17">
        <v>6</v>
      </c>
    </row>
    <row r="1387" spans="1:4" x14ac:dyDescent="0.25">
      <c r="A1387" s="85">
        <v>44113</v>
      </c>
      <c r="B1387" s="73" t="s">
        <v>13</v>
      </c>
      <c r="C1387" s="73" t="s">
        <v>229</v>
      </c>
      <c r="D1387" s="17">
        <v>8</v>
      </c>
    </row>
    <row r="1388" spans="1:4" x14ac:dyDescent="0.25">
      <c r="A1388" s="85">
        <v>44113</v>
      </c>
      <c r="B1388" s="73" t="s">
        <v>13</v>
      </c>
      <c r="C1388" s="73" t="s">
        <v>226</v>
      </c>
      <c r="D1388" s="17">
        <v>1</v>
      </c>
    </row>
    <row r="1389" spans="1:4" x14ac:dyDescent="0.25">
      <c r="A1389" s="85">
        <v>44113</v>
      </c>
      <c r="B1389" s="73" t="s">
        <v>24</v>
      </c>
      <c r="C1389" s="73" t="s">
        <v>23</v>
      </c>
      <c r="D1389" s="17">
        <v>12</v>
      </c>
    </row>
    <row r="1390" spans="1:4" x14ac:dyDescent="0.25">
      <c r="A1390" s="85">
        <v>44113</v>
      </c>
      <c r="B1390" s="73" t="s">
        <v>7</v>
      </c>
      <c r="C1390" s="73" t="s">
        <v>7</v>
      </c>
      <c r="D1390" s="17">
        <v>7</v>
      </c>
    </row>
    <row r="1391" spans="1:4" x14ac:dyDescent="0.25">
      <c r="A1391" s="85">
        <v>44113</v>
      </c>
      <c r="B1391" s="73" t="s">
        <v>9</v>
      </c>
      <c r="C1391" s="73" t="s">
        <v>9</v>
      </c>
      <c r="D1391" s="17">
        <v>22</v>
      </c>
    </row>
    <row r="1392" spans="1:4" x14ac:dyDescent="0.25">
      <c r="A1392" s="85">
        <v>44113</v>
      </c>
      <c r="B1392" s="73" t="s">
        <v>9</v>
      </c>
      <c r="C1392" s="73" t="s">
        <v>17</v>
      </c>
      <c r="D1392" s="17">
        <v>18</v>
      </c>
    </row>
    <row r="1393" spans="1:4" x14ac:dyDescent="0.25">
      <c r="A1393" s="85">
        <v>44113</v>
      </c>
      <c r="B1393" s="73" t="s">
        <v>9</v>
      </c>
      <c r="C1393" s="73" t="s">
        <v>148</v>
      </c>
      <c r="D1393" s="17">
        <v>1</v>
      </c>
    </row>
    <row r="1394" spans="1:4" x14ac:dyDescent="0.25">
      <c r="A1394" s="85">
        <v>44113</v>
      </c>
      <c r="B1394" s="73" t="s">
        <v>15</v>
      </c>
      <c r="C1394" s="73" t="s">
        <v>111</v>
      </c>
      <c r="D1394" s="17">
        <v>3</v>
      </c>
    </row>
    <row r="1395" spans="1:4" x14ac:dyDescent="0.25">
      <c r="A1395" s="85">
        <v>44113</v>
      </c>
      <c r="B1395" s="73" t="s">
        <v>15</v>
      </c>
      <c r="C1395" s="73" t="s">
        <v>289</v>
      </c>
      <c r="D1395" s="17">
        <v>1</v>
      </c>
    </row>
    <row r="1396" spans="1:4" x14ac:dyDescent="0.25">
      <c r="A1396" s="85">
        <v>44113</v>
      </c>
      <c r="B1396" s="73" t="s">
        <v>11</v>
      </c>
      <c r="C1396" s="73" t="s">
        <v>11</v>
      </c>
      <c r="D1396" s="17">
        <v>2</v>
      </c>
    </row>
    <row r="1397" spans="1:4" x14ac:dyDescent="0.25">
      <c r="A1397" s="85">
        <v>44113</v>
      </c>
      <c r="B1397" s="73" t="s">
        <v>11</v>
      </c>
      <c r="C1397" s="73" t="s">
        <v>137</v>
      </c>
      <c r="D1397" s="17">
        <v>2</v>
      </c>
    </row>
    <row r="1398" spans="1:4" x14ac:dyDescent="0.25">
      <c r="A1398" s="85">
        <v>44113</v>
      </c>
      <c r="B1398" s="73" t="s">
        <v>12</v>
      </c>
      <c r="C1398" s="73" t="s">
        <v>76</v>
      </c>
      <c r="D1398" s="17">
        <v>3</v>
      </c>
    </row>
    <row r="1399" spans="1:4" x14ac:dyDescent="0.25">
      <c r="A1399" s="85">
        <v>44113</v>
      </c>
      <c r="B1399" s="73" t="s">
        <v>12</v>
      </c>
      <c r="C1399" s="73" t="s">
        <v>12</v>
      </c>
      <c r="D1399" s="17">
        <v>3</v>
      </c>
    </row>
    <row r="1400" spans="1:4" x14ac:dyDescent="0.25">
      <c r="A1400" s="85">
        <v>44113</v>
      </c>
      <c r="B1400" s="73" t="s">
        <v>8</v>
      </c>
      <c r="C1400" s="73" t="s">
        <v>233</v>
      </c>
      <c r="D1400" s="17">
        <v>1</v>
      </c>
    </row>
    <row r="1401" spans="1:4" x14ac:dyDescent="0.25">
      <c r="A1401" s="85">
        <v>44113</v>
      </c>
      <c r="B1401" s="73" t="s">
        <v>8</v>
      </c>
      <c r="C1401" s="73" t="s">
        <v>234</v>
      </c>
      <c r="D1401" s="17">
        <v>1</v>
      </c>
    </row>
    <row r="1402" spans="1:4" x14ac:dyDescent="0.25">
      <c r="A1402" s="85">
        <v>44113</v>
      </c>
      <c r="B1402" s="73" t="s">
        <v>8</v>
      </c>
      <c r="C1402" s="73" t="s">
        <v>682</v>
      </c>
      <c r="D1402" s="17">
        <v>2</v>
      </c>
    </row>
    <row r="1403" spans="1:4" x14ac:dyDescent="0.25">
      <c r="A1403" s="85">
        <v>44113</v>
      </c>
      <c r="B1403" s="73" t="s">
        <v>8</v>
      </c>
      <c r="C1403" s="73" t="s">
        <v>60</v>
      </c>
      <c r="D1403" s="17">
        <v>6</v>
      </c>
    </row>
    <row r="1404" spans="1:4" x14ac:dyDescent="0.25">
      <c r="A1404" s="85">
        <v>44113</v>
      </c>
      <c r="B1404" s="73" t="s">
        <v>8</v>
      </c>
      <c r="C1404" s="73" t="s">
        <v>136</v>
      </c>
      <c r="D1404" s="17">
        <v>1</v>
      </c>
    </row>
    <row r="1405" spans="1:4" x14ac:dyDescent="0.25">
      <c r="A1405" s="85">
        <v>44113</v>
      </c>
      <c r="B1405" s="73" t="s">
        <v>8</v>
      </c>
      <c r="C1405" s="73" t="s">
        <v>208</v>
      </c>
      <c r="D1405" s="17">
        <v>3</v>
      </c>
    </row>
    <row r="1406" spans="1:4" x14ac:dyDescent="0.25">
      <c r="A1406" s="85">
        <v>44113</v>
      </c>
      <c r="B1406" s="73" t="s">
        <v>8</v>
      </c>
      <c r="C1406" s="73" t="s">
        <v>40</v>
      </c>
      <c r="D1406" s="17">
        <v>1</v>
      </c>
    </row>
    <row r="1407" spans="1:4" x14ac:dyDescent="0.25">
      <c r="A1407" s="85">
        <v>44113</v>
      </c>
      <c r="B1407" s="73" t="s">
        <v>8</v>
      </c>
      <c r="C1407" s="73" t="s">
        <v>8</v>
      </c>
      <c r="D1407" s="17">
        <v>77</v>
      </c>
    </row>
    <row r="1408" spans="1:4" x14ac:dyDescent="0.25">
      <c r="A1408" s="85">
        <v>44113</v>
      </c>
      <c r="B1408" s="73" t="s">
        <v>8</v>
      </c>
      <c r="C1408" s="73" t="s">
        <v>31</v>
      </c>
      <c r="D1408" s="17">
        <v>2</v>
      </c>
    </row>
    <row r="1409" spans="1:4" x14ac:dyDescent="0.25">
      <c r="A1409" s="85">
        <v>44113</v>
      </c>
      <c r="B1409" s="73" t="s">
        <v>8</v>
      </c>
      <c r="C1409" s="73" t="s">
        <v>82</v>
      </c>
      <c r="D1409" s="17">
        <v>1</v>
      </c>
    </row>
    <row r="1410" spans="1:4" x14ac:dyDescent="0.25">
      <c r="A1410" s="85">
        <v>44113</v>
      </c>
      <c r="B1410" s="73" t="s">
        <v>8</v>
      </c>
      <c r="C1410" s="73" t="s">
        <v>114</v>
      </c>
      <c r="D1410" s="17">
        <v>1</v>
      </c>
    </row>
    <row r="1411" spans="1:4" x14ac:dyDescent="0.25">
      <c r="A1411" s="85">
        <v>44113</v>
      </c>
      <c r="B1411" s="73" t="s">
        <v>49</v>
      </c>
      <c r="C1411" s="73" t="s">
        <v>218</v>
      </c>
      <c r="D1411" s="17">
        <v>1</v>
      </c>
    </row>
    <row r="1412" spans="1:4" x14ac:dyDescent="0.25">
      <c r="A1412" s="85">
        <v>44113</v>
      </c>
      <c r="B1412" s="73" t="s">
        <v>49</v>
      </c>
      <c r="C1412" s="73" t="s">
        <v>49</v>
      </c>
      <c r="D1412" s="17">
        <v>2</v>
      </c>
    </row>
    <row r="1413" spans="1:4" x14ac:dyDescent="0.25">
      <c r="A1413" s="85">
        <v>44113</v>
      </c>
      <c r="B1413" s="73" t="s">
        <v>50</v>
      </c>
      <c r="C1413" s="73" t="s">
        <v>620</v>
      </c>
      <c r="D1413" s="17">
        <v>5</v>
      </c>
    </row>
    <row r="1414" spans="1:4" x14ac:dyDescent="0.25">
      <c r="A1414" s="85">
        <v>44113</v>
      </c>
      <c r="B1414" s="73" t="s">
        <v>50</v>
      </c>
      <c r="C1414" s="73" t="s">
        <v>373</v>
      </c>
      <c r="D1414" s="17">
        <v>4</v>
      </c>
    </row>
    <row r="1415" spans="1:4" x14ac:dyDescent="0.25">
      <c r="A1415" s="85">
        <v>44113</v>
      </c>
      <c r="B1415" s="73" t="s">
        <v>27</v>
      </c>
      <c r="C1415" s="73" t="s">
        <v>143</v>
      </c>
      <c r="D1415" s="17">
        <v>4</v>
      </c>
    </row>
    <row r="1416" spans="1:4" x14ac:dyDescent="0.25">
      <c r="A1416" s="85">
        <v>44113</v>
      </c>
      <c r="B1416" s="73" t="s">
        <v>27</v>
      </c>
      <c r="C1416" s="73" t="s">
        <v>43</v>
      </c>
      <c r="D1416" s="17">
        <v>10</v>
      </c>
    </row>
    <row r="1417" spans="1:4" x14ac:dyDescent="0.25">
      <c r="A1417" s="85">
        <v>44113</v>
      </c>
      <c r="B1417" s="73" t="s">
        <v>27</v>
      </c>
      <c r="C1417" s="73" t="s">
        <v>628</v>
      </c>
      <c r="D1417" s="17">
        <v>1</v>
      </c>
    </row>
    <row r="1418" spans="1:4" x14ac:dyDescent="0.25">
      <c r="A1418" s="85">
        <v>44113</v>
      </c>
      <c r="B1418" s="73" t="s">
        <v>51</v>
      </c>
      <c r="C1418" s="73" t="s">
        <v>51</v>
      </c>
      <c r="D1418" s="17">
        <v>3</v>
      </c>
    </row>
    <row r="1419" spans="1:4" x14ac:dyDescent="0.25">
      <c r="A1419" s="85">
        <v>44113</v>
      </c>
      <c r="B1419" s="73" t="s">
        <v>10</v>
      </c>
      <c r="C1419" s="73" t="s">
        <v>10</v>
      </c>
      <c r="D1419" s="17">
        <v>2</v>
      </c>
    </row>
    <row r="1420" spans="1:4" x14ac:dyDescent="0.25">
      <c r="A1420" s="85">
        <v>44114</v>
      </c>
      <c r="B1420" s="73" t="s">
        <v>20</v>
      </c>
      <c r="C1420" s="73" t="s">
        <v>20</v>
      </c>
      <c r="D1420" s="17">
        <v>12</v>
      </c>
    </row>
    <row r="1421" spans="1:4" x14ac:dyDescent="0.25">
      <c r="A1421" s="85">
        <v>44114</v>
      </c>
      <c r="B1421" s="73" t="s">
        <v>20</v>
      </c>
      <c r="C1421" s="73" t="s">
        <v>687</v>
      </c>
      <c r="D1421" s="17">
        <v>1</v>
      </c>
    </row>
    <row r="1422" spans="1:4" x14ac:dyDescent="0.25">
      <c r="A1422" s="85">
        <v>44114</v>
      </c>
      <c r="B1422" s="73" t="s">
        <v>13</v>
      </c>
      <c r="C1422" s="91" t="s">
        <v>618</v>
      </c>
      <c r="D1422" s="17">
        <v>2</v>
      </c>
    </row>
    <row r="1423" spans="1:4" x14ac:dyDescent="0.25">
      <c r="A1423" s="85">
        <v>44114</v>
      </c>
      <c r="B1423" s="73" t="s">
        <v>13</v>
      </c>
      <c r="C1423" s="73" t="s">
        <v>141</v>
      </c>
      <c r="D1423" s="17">
        <v>1</v>
      </c>
    </row>
    <row r="1424" spans="1:4" x14ac:dyDescent="0.25">
      <c r="A1424" s="85">
        <v>44114</v>
      </c>
      <c r="B1424" s="73" t="s">
        <v>13</v>
      </c>
      <c r="C1424" s="73" t="s">
        <v>226</v>
      </c>
      <c r="D1424" s="17">
        <v>3</v>
      </c>
    </row>
    <row r="1425" spans="1:4" x14ac:dyDescent="0.25">
      <c r="A1425" s="85">
        <v>44114</v>
      </c>
      <c r="B1425" s="73" t="s">
        <v>24</v>
      </c>
      <c r="C1425" s="73" t="s">
        <v>23</v>
      </c>
      <c r="D1425" s="17">
        <v>17</v>
      </c>
    </row>
    <row r="1426" spans="1:4" x14ac:dyDescent="0.25">
      <c r="A1426" s="85">
        <v>44114</v>
      </c>
      <c r="B1426" s="73" t="s">
        <v>24</v>
      </c>
      <c r="C1426" s="73" t="s">
        <v>36</v>
      </c>
      <c r="D1426" s="17">
        <v>2</v>
      </c>
    </row>
    <row r="1427" spans="1:4" x14ac:dyDescent="0.25">
      <c r="A1427" s="85">
        <v>44114</v>
      </c>
      <c r="B1427" s="73" t="s">
        <v>7</v>
      </c>
      <c r="C1427" s="73" t="s">
        <v>7</v>
      </c>
      <c r="D1427" s="17">
        <v>18</v>
      </c>
    </row>
    <row r="1428" spans="1:4" x14ac:dyDescent="0.25">
      <c r="A1428" s="85">
        <v>44114</v>
      </c>
      <c r="B1428" s="73" t="s">
        <v>9</v>
      </c>
      <c r="C1428" s="73" t="s">
        <v>9</v>
      </c>
      <c r="D1428" s="17">
        <v>10</v>
      </c>
    </row>
    <row r="1429" spans="1:4" x14ac:dyDescent="0.25">
      <c r="A1429" s="85">
        <v>44114</v>
      </c>
      <c r="B1429" s="73" t="s">
        <v>9</v>
      </c>
      <c r="C1429" s="73" t="s">
        <v>17</v>
      </c>
      <c r="D1429" s="17">
        <v>6</v>
      </c>
    </row>
    <row r="1430" spans="1:4" x14ac:dyDescent="0.25">
      <c r="A1430" s="85">
        <v>44114</v>
      </c>
      <c r="B1430" s="73" t="s">
        <v>9</v>
      </c>
      <c r="C1430" s="73" t="s">
        <v>148</v>
      </c>
      <c r="D1430" s="17">
        <v>1</v>
      </c>
    </row>
    <row r="1431" spans="1:4" x14ac:dyDescent="0.25">
      <c r="A1431" s="85">
        <v>44114</v>
      </c>
      <c r="B1431" s="73" t="s">
        <v>11</v>
      </c>
      <c r="C1431" s="73" t="s">
        <v>340</v>
      </c>
      <c r="D1431" s="17">
        <v>1</v>
      </c>
    </row>
    <row r="1432" spans="1:4" x14ac:dyDescent="0.25">
      <c r="A1432" s="85">
        <v>44114</v>
      </c>
      <c r="B1432" s="73" t="s">
        <v>11</v>
      </c>
      <c r="C1432" s="73" t="s">
        <v>11</v>
      </c>
      <c r="D1432" s="17">
        <v>1</v>
      </c>
    </row>
    <row r="1433" spans="1:4" x14ac:dyDescent="0.25">
      <c r="A1433" s="85">
        <v>44114</v>
      </c>
      <c r="B1433" s="73" t="s">
        <v>11</v>
      </c>
      <c r="C1433" s="73" t="s">
        <v>137</v>
      </c>
      <c r="D1433" s="17">
        <v>5</v>
      </c>
    </row>
    <row r="1434" spans="1:4" x14ac:dyDescent="0.25">
      <c r="A1434" s="85">
        <v>44114</v>
      </c>
      <c r="B1434" s="73" t="s">
        <v>12</v>
      </c>
      <c r="C1434" s="73" t="s">
        <v>12</v>
      </c>
      <c r="D1434" s="17">
        <v>1</v>
      </c>
    </row>
    <row r="1435" spans="1:4" x14ac:dyDescent="0.25">
      <c r="A1435" s="85">
        <v>44114</v>
      </c>
      <c r="B1435" s="73" t="s">
        <v>8</v>
      </c>
      <c r="C1435" s="73" t="s">
        <v>75</v>
      </c>
      <c r="D1435" s="17">
        <v>1</v>
      </c>
    </row>
    <row r="1436" spans="1:4" x14ac:dyDescent="0.25">
      <c r="A1436" s="85">
        <v>44114</v>
      </c>
      <c r="B1436" s="73" t="s">
        <v>8</v>
      </c>
      <c r="C1436" s="73" t="s">
        <v>234</v>
      </c>
      <c r="D1436" s="17">
        <v>2</v>
      </c>
    </row>
    <row r="1437" spans="1:4" x14ac:dyDescent="0.25">
      <c r="A1437" s="85">
        <v>44114</v>
      </c>
      <c r="B1437" s="73" t="s">
        <v>8</v>
      </c>
      <c r="C1437" s="73" t="s">
        <v>60</v>
      </c>
      <c r="D1437" s="17">
        <v>1</v>
      </c>
    </row>
    <row r="1438" spans="1:4" x14ac:dyDescent="0.25">
      <c r="A1438" s="85">
        <v>44114</v>
      </c>
      <c r="B1438" s="73" t="s">
        <v>8</v>
      </c>
      <c r="C1438" s="73" t="s">
        <v>208</v>
      </c>
      <c r="D1438" s="17">
        <v>1</v>
      </c>
    </row>
    <row r="1439" spans="1:4" x14ac:dyDescent="0.25">
      <c r="A1439" s="85">
        <v>44114</v>
      </c>
      <c r="B1439" s="73" t="s">
        <v>8</v>
      </c>
      <c r="C1439" s="73" t="s">
        <v>8</v>
      </c>
      <c r="D1439" s="17">
        <v>121</v>
      </c>
    </row>
    <row r="1440" spans="1:4" x14ac:dyDescent="0.25">
      <c r="A1440" s="85">
        <v>44114</v>
      </c>
      <c r="B1440" s="73" t="s">
        <v>8</v>
      </c>
      <c r="C1440" s="73" t="s">
        <v>31</v>
      </c>
      <c r="D1440" s="17">
        <v>2</v>
      </c>
    </row>
    <row r="1441" spans="1:4" x14ac:dyDescent="0.25">
      <c r="A1441" s="85">
        <v>44114</v>
      </c>
      <c r="B1441" s="73" t="s">
        <v>8</v>
      </c>
      <c r="C1441" s="73" t="s">
        <v>82</v>
      </c>
      <c r="D1441" s="17">
        <v>2</v>
      </c>
    </row>
    <row r="1442" spans="1:4" x14ac:dyDescent="0.25">
      <c r="A1442" s="85">
        <v>44114</v>
      </c>
      <c r="B1442" s="73" t="s">
        <v>8</v>
      </c>
      <c r="C1442" s="73" t="s">
        <v>114</v>
      </c>
      <c r="D1442" s="17">
        <v>3</v>
      </c>
    </row>
    <row r="1443" spans="1:4" x14ac:dyDescent="0.25">
      <c r="A1443" s="85">
        <v>44114</v>
      </c>
      <c r="B1443" s="73" t="s">
        <v>49</v>
      </c>
      <c r="C1443" s="73" t="s">
        <v>49</v>
      </c>
      <c r="D1443" s="17">
        <v>6</v>
      </c>
    </row>
    <row r="1444" spans="1:4" x14ac:dyDescent="0.25">
      <c r="A1444" s="85">
        <v>44114</v>
      </c>
      <c r="B1444" s="73" t="s">
        <v>50</v>
      </c>
      <c r="C1444" s="73" t="s">
        <v>236</v>
      </c>
      <c r="D1444" s="17">
        <v>2</v>
      </c>
    </row>
    <row r="1445" spans="1:4" x14ac:dyDescent="0.25">
      <c r="A1445" s="85">
        <v>44114</v>
      </c>
      <c r="B1445" s="73" t="s">
        <v>50</v>
      </c>
      <c r="C1445" s="73" t="s">
        <v>373</v>
      </c>
      <c r="D1445" s="17">
        <v>4</v>
      </c>
    </row>
    <row r="1446" spans="1:4" x14ac:dyDescent="0.25">
      <c r="A1446" s="85">
        <v>44114</v>
      </c>
      <c r="B1446" s="73" t="s">
        <v>27</v>
      </c>
      <c r="C1446" s="73" t="s">
        <v>143</v>
      </c>
      <c r="D1446" s="17">
        <v>3</v>
      </c>
    </row>
    <row r="1447" spans="1:4" x14ac:dyDescent="0.25">
      <c r="A1447" s="85">
        <v>44114</v>
      </c>
      <c r="B1447" s="73" t="s">
        <v>27</v>
      </c>
      <c r="C1447" s="73" t="s">
        <v>43</v>
      </c>
      <c r="D1447" s="17">
        <v>3</v>
      </c>
    </row>
    <row r="1448" spans="1:4" x14ac:dyDescent="0.25">
      <c r="A1448" s="85">
        <v>44114</v>
      </c>
      <c r="B1448" s="73" t="s">
        <v>51</v>
      </c>
      <c r="C1448" s="73" t="s">
        <v>51</v>
      </c>
      <c r="D1448" s="17">
        <v>3</v>
      </c>
    </row>
    <row r="1449" spans="1:4" x14ac:dyDescent="0.25">
      <c r="A1449" s="85">
        <v>44114</v>
      </c>
      <c r="B1449" s="73" t="s">
        <v>10</v>
      </c>
      <c r="C1449" s="73" t="s">
        <v>10</v>
      </c>
      <c r="D1449" s="17">
        <v>1</v>
      </c>
    </row>
    <row r="1450" spans="1:4" x14ac:dyDescent="0.25">
      <c r="A1450" s="85">
        <v>44115</v>
      </c>
      <c r="B1450" s="73" t="s">
        <v>14</v>
      </c>
      <c r="C1450" s="91" t="s">
        <v>88</v>
      </c>
      <c r="D1450" s="17">
        <v>1</v>
      </c>
    </row>
    <row r="1451" spans="1:4" x14ac:dyDescent="0.25">
      <c r="A1451" s="85">
        <v>44115</v>
      </c>
      <c r="B1451" s="73" t="s">
        <v>20</v>
      </c>
      <c r="C1451" s="91" t="s">
        <v>20</v>
      </c>
      <c r="D1451" s="17">
        <v>9</v>
      </c>
    </row>
    <row r="1452" spans="1:4" x14ac:dyDescent="0.25">
      <c r="A1452" s="85">
        <v>44115</v>
      </c>
      <c r="B1452" s="91" t="s">
        <v>13</v>
      </c>
      <c r="C1452" s="91" t="s">
        <v>13</v>
      </c>
      <c r="D1452" s="17">
        <v>7</v>
      </c>
    </row>
    <row r="1453" spans="1:4" x14ac:dyDescent="0.25">
      <c r="A1453" s="85">
        <v>44115</v>
      </c>
      <c r="B1453" s="86" t="s">
        <v>13</v>
      </c>
      <c r="C1453" s="86" t="s">
        <v>681</v>
      </c>
      <c r="D1453" s="17">
        <v>1</v>
      </c>
    </row>
    <row r="1454" spans="1:4" x14ac:dyDescent="0.25">
      <c r="A1454" s="85">
        <v>44115</v>
      </c>
      <c r="B1454" s="91" t="s">
        <v>13</v>
      </c>
      <c r="C1454" s="91" t="s">
        <v>229</v>
      </c>
      <c r="D1454" s="17">
        <v>1</v>
      </c>
    </row>
    <row r="1455" spans="1:4" x14ac:dyDescent="0.25">
      <c r="A1455" s="85">
        <v>44115</v>
      </c>
      <c r="B1455" s="91" t="s">
        <v>13</v>
      </c>
      <c r="C1455" s="91" t="s">
        <v>226</v>
      </c>
      <c r="D1455" s="17">
        <v>8</v>
      </c>
    </row>
    <row r="1456" spans="1:4" x14ac:dyDescent="0.25">
      <c r="A1456" s="85">
        <v>44115</v>
      </c>
      <c r="B1456" s="91" t="s">
        <v>24</v>
      </c>
      <c r="C1456" s="91" t="s">
        <v>23</v>
      </c>
      <c r="D1456" s="17">
        <v>20</v>
      </c>
    </row>
    <row r="1457" spans="1:4" x14ac:dyDescent="0.25">
      <c r="A1457" s="85">
        <v>44115</v>
      </c>
      <c r="B1457" s="91" t="s">
        <v>24</v>
      </c>
      <c r="C1457" s="91" t="s">
        <v>664</v>
      </c>
      <c r="D1457" s="17">
        <v>1</v>
      </c>
    </row>
    <row r="1458" spans="1:4" x14ac:dyDescent="0.25">
      <c r="A1458" s="85">
        <v>44115</v>
      </c>
      <c r="B1458" s="91" t="s">
        <v>24</v>
      </c>
      <c r="C1458" s="91" t="s">
        <v>24</v>
      </c>
      <c r="D1458" s="17">
        <v>1</v>
      </c>
    </row>
    <row r="1459" spans="1:4" x14ac:dyDescent="0.25">
      <c r="A1459" s="85">
        <v>44115</v>
      </c>
      <c r="B1459" s="91" t="s">
        <v>7</v>
      </c>
      <c r="C1459" s="91" t="s">
        <v>7</v>
      </c>
      <c r="D1459" s="17">
        <v>22</v>
      </c>
    </row>
    <row r="1460" spans="1:4" x14ac:dyDescent="0.25">
      <c r="A1460" s="85">
        <v>44115</v>
      </c>
      <c r="B1460" s="91" t="s">
        <v>9</v>
      </c>
      <c r="C1460" s="91" t="s">
        <v>9</v>
      </c>
      <c r="D1460" s="17">
        <v>17</v>
      </c>
    </row>
    <row r="1461" spans="1:4" x14ac:dyDescent="0.25">
      <c r="A1461" s="85">
        <v>44115</v>
      </c>
      <c r="B1461" s="91" t="s">
        <v>9</v>
      </c>
      <c r="C1461" s="91" t="s">
        <v>17</v>
      </c>
      <c r="D1461" s="17">
        <v>9</v>
      </c>
    </row>
    <row r="1462" spans="1:4" x14ac:dyDescent="0.25">
      <c r="A1462" s="85">
        <v>44115</v>
      </c>
      <c r="B1462" s="91" t="s">
        <v>9</v>
      </c>
      <c r="C1462" s="91" t="s">
        <v>148</v>
      </c>
      <c r="D1462" s="17">
        <v>3</v>
      </c>
    </row>
    <row r="1463" spans="1:4" x14ac:dyDescent="0.25">
      <c r="A1463" s="85">
        <v>44115</v>
      </c>
      <c r="B1463" s="73" t="s">
        <v>15</v>
      </c>
      <c r="C1463" s="91" t="s">
        <v>111</v>
      </c>
      <c r="D1463" s="17">
        <v>2</v>
      </c>
    </row>
    <row r="1464" spans="1:4" x14ac:dyDescent="0.25">
      <c r="A1464" s="85">
        <v>44115</v>
      </c>
      <c r="B1464" s="73" t="s">
        <v>11</v>
      </c>
      <c r="C1464" s="91" t="s">
        <v>11</v>
      </c>
      <c r="D1464" s="17">
        <v>1</v>
      </c>
    </row>
    <row r="1465" spans="1:4" x14ac:dyDescent="0.25">
      <c r="A1465" s="85">
        <v>44115</v>
      </c>
      <c r="B1465" s="73" t="s">
        <v>11</v>
      </c>
      <c r="C1465" s="91" t="s">
        <v>137</v>
      </c>
      <c r="D1465" s="17">
        <v>1</v>
      </c>
    </row>
    <row r="1466" spans="1:4" x14ac:dyDescent="0.25">
      <c r="A1466" s="85">
        <v>44115</v>
      </c>
      <c r="B1466" s="73" t="s">
        <v>12</v>
      </c>
      <c r="C1466" s="91" t="s">
        <v>12</v>
      </c>
      <c r="D1466" s="17">
        <v>5</v>
      </c>
    </row>
    <row r="1467" spans="1:4" x14ac:dyDescent="0.25">
      <c r="A1467" s="85">
        <v>44115</v>
      </c>
      <c r="B1467" s="91" t="s">
        <v>8</v>
      </c>
      <c r="C1467" s="91" t="s">
        <v>234</v>
      </c>
      <c r="D1467" s="17">
        <v>1</v>
      </c>
    </row>
    <row r="1468" spans="1:4" x14ac:dyDescent="0.25">
      <c r="A1468" s="85">
        <v>44115</v>
      </c>
      <c r="B1468" s="91" t="s">
        <v>8</v>
      </c>
      <c r="C1468" s="91" t="s">
        <v>60</v>
      </c>
      <c r="D1468" s="17">
        <v>1</v>
      </c>
    </row>
    <row r="1469" spans="1:4" x14ac:dyDescent="0.25">
      <c r="A1469" s="85">
        <v>44115</v>
      </c>
      <c r="B1469" s="91" t="s">
        <v>8</v>
      </c>
      <c r="C1469" s="91" t="s">
        <v>144</v>
      </c>
      <c r="D1469" s="17">
        <v>1</v>
      </c>
    </row>
    <row r="1470" spans="1:4" x14ac:dyDescent="0.25">
      <c r="A1470" s="85">
        <v>44115</v>
      </c>
      <c r="B1470" s="91" t="s">
        <v>8</v>
      </c>
      <c r="C1470" s="91" t="s">
        <v>208</v>
      </c>
      <c r="D1470" s="17">
        <v>4</v>
      </c>
    </row>
    <row r="1471" spans="1:4" x14ac:dyDescent="0.25">
      <c r="A1471" s="85">
        <v>44115</v>
      </c>
      <c r="B1471" s="91" t="s">
        <v>8</v>
      </c>
      <c r="C1471" s="91" t="s">
        <v>8</v>
      </c>
      <c r="D1471" s="17">
        <v>49</v>
      </c>
    </row>
    <row r="1472" spans="1:4" x14ac:dyDescent="0.25">
      <c r="A1472" s="85">
        <v>44115</v>
      </c>
      <c r="B1472" s="91" t="s">
        <v>8</v>
      </c>
      <c r="C1472" s="91" t="s">
        <v>31</v>
      </c>
      <c r="D1472" s="17">
        <v>1</v>
      </c>
    </row>
    <row r="1473" spans="1:4" x14ac:dyDescent="0.25">
      <c r="A1473" s="85">
        <v>44115</v>
      </c>
      <c r="B1473" s="91" t="s">
        <v>8</v>
      </c>
      <c r="C1473" s="91" t="s">
        <v>82</v>
      </c>
      <c r="D1473" s="17">
        <v>1</v>
      </c>
    </row>
    <row r="1474" spans="1:4" x14ac:dyDescent="0.25">
      <c r="A1474" s="85">
        <v>44115</v>
      </c>
      <c r="B1474" s="73" t="s">
        <v>49</v>
      </c>
      <c r="C1474" s="91" t="s">
        <v>49</v>
      </c>
      <c r="D1474" s="17">
        <v>3</v>
      </c>
    </row>
    <row r="1475" spans="1:4" x14ac:dyDescent="0.25">
      <c r="A1475" s="85">
        <v>44115</v>
      </c>
      <c r="B1475" s="73" t="s">
        <v>50</v>
      </c>
      <c r="C1475" s="91" t="s">
        <v>236</v>
      </c>
      <c r="D1475" s="17">
        <v>4</v>
      </c>
    </row>
    <row r="1476" spans="1:4" x14ac:dyDescent="0.25">
      <c r="A1476" s="85">
        <v>44115</v>
      </c>
      <c r="B1476" s="73" t="s">
        <v>50</v>
      </c>
      <c r="C1476" s="91" t="s">
        <v>620</v>
      </c>
      <c r="D1476" s="17">
        <v>4</v>
      </c>
    </row>
    <row r="1477" spans="1:4" x14ac:dyDescent="0.25">
      <c r="A1477" s="85">
        <v>44115</v>
      </c>
      <c r="B1477" s="73" t="s">
        <v>50</v>
      </c>
      <c r="C1477" s="91" t="s">
        <v>373</v>
      </c>
      <c r="D1477" s="17">
        <v>1</v>
      </c>
    </row>
    <row r="1478" spans="1:4" x14ac:dyDescent="0.25">
      <c r="A1478" s="85">
        <v>44115</v>
      </c>
      <c r="B1478" s="91" t="s">
        <v>27</v>
      </c>
      <c r="C1478" s="91" t="s">
        <v>143</v>
      </c>
      <c r="D1478" s="17">
        <v>11</v>
      </c>
    </row>
    <row r="1479" spans="1:4" x14ac:dyDescent="0.25">
      <c r="A1479" s="85">
        <v>44115</v>
      </c>
      <c r="B1479" s="91" t="s">
        <v>27</v>
      </c>
      <c r="C1479" s="91" t="s">
        <v>43</v>
      </c>
      <c r="D1479" s="17">
        <v>8</v>
      </c>
    </row>
    <row r="1480" spans="1:4" x14ac:dyDescent="0.25">
      <c r="A1480" s="85">
        <v>44115</v>
      </c>
      <c r="B1480" s="73" t="s">
        <v>51</v>
      </c>
      <c r="C1480" s="91" t="s">
        <v>51</v>
      </c>
      <c r="D1480" s="17">
        <v>4</v>
      </c>
    </row>
    <row r="1481" spans="1:4" x14ac:dyDescent="0.25">
      <c r="A1481" s="85">
        <v>44115</v>
      </c>
      <c r="B1481" s="73" t="s">
        <v>10</v>
      </c>
      <c r="C1481" s="91" t="s">
        <v>10</v>
      </c>
      <c r="D1481" s="17">
        <v>1</v>
      </c>
    </row>
    <row r="1482" spans="1:4" x14ac:dyDescent="0.25">
      <c r="A1482" s="85">
        <v>44116</v>
      </c>
      <c r="B1482" s="91" t="s">
        <v>20</v>
      </c>
      <c r="C1482" s="91" t="s">
        <v>20</v>
      </c>
      <c r="D1482" s="17">
        <v>8</v>
      </c>
    </row>
    <row r="1483" spans="1:4" x14ac:dyDescent="0.25">
      <c r="A1483" s="85">
        <v>44116</v>
      </c>
      <c r="B1483" s="91" t="s">
        <v>13</v>
      </c>
      <c r="C1483" s="91" t="s">
        <v>13</v>
      </c>
      <c r="D1483" s="17">
        <v>3</v>
      </c>
    </row>
    <row r="1484" spans="1:4" x14ac:dyDescent="0.25">
      <c r="A1484" s="85">
        <v>44116</v>
      </c>
      <c r="B1484" s="91" t="s">
        <v>13</v>
      </c>
      <c r="C1484" s="91" t="s">
        <v>229</v>
      </c>
      <c r="D1484" s="17">
        <v>2</v>
      </c>
    </row>
    <row r="1485" spans="1:4" x14ac:dyDescent="0.25">
      <c r="A1485" s="85">
        <v>44116</v>
      </c>
      <c r="B1485" s="91" t="s">
        <v>24</v>
      </c>
      <c r="C1485" s="91" t="s">
        <v>23</v>
      </c>
      <c r="D1485" s="17">
        <v>20</v>
      </c>
    </row>
    <row r="1486" spans="1:4" x14ac:dyDescent="0.25">
      <c r="A1486" s="85">
        <v>44116</v>
      </c>
      <c r="B1486" s="91" t="s">
        <v>47</v>
      </c>
      <c r="C1486" s="91" t="s">
        <v>689</v>
      </c>
      <c r="D1486" s="17">
        <v>1</v>
      </c>
    </row>
    <row r="1487" spans="1:4" x14ac:dyDescent="0.25">
      <c r="A1487" s="85">
        <v>44116</v>
      </c>
      <c r="B1487" s="91" t="s">
        <v>9</v>
      </c>
      <c r="C1487" s="91" t="s">
        <v>9</v>
      </c>
      <c r="D1487" s="17">
        <v>2</v>
      </c>
    </row>
    <row r="1488" spans="1:4" x14ac:dyDescent="0.25">
      <c r="A1488" s="85">
        <v>44116</v>
      </c>
      <c r="B1488" s="91" t="s">
        <v>8</v>
      </c>
      <c r="C1488" s="91" t="s">
        <v>234</v>
      </c>
      <c r="D1488" s="17">
        <v>3</v>
      </c>
    </row>
    <row r="1489" spans="1:4" x14ac:dyDescent="0.25">
      <c r="A1489" s="85">
        <v>44116</v>
      </c>
      <c r="B1489" s="91" t="s">
        <v>8</v>
      </c>
      <c r="C1489" s="91" t="s">
        <v>60</v>
      </c>
      <c r="D1489" s="17">
        <v>3</v>
      </c>
    </row>
    <row r="1490" spans="1:4" x14ac:dyDescent="0.25">
      <c r="A1490" s="85">
        <v>44116</v>
      </c>
      <c r="B1490" s="91" t="s">
        <v>8</v>
      </c>
      <c r="C1490" s="91" t="s">
        <v>40</v>
      </c>
      <c r="D1490" s="17">
        <v>1</v>
      </c>
    </row>
    <row r="1491" spans="1:4" x14ac:dyDescent="0.25">
      <c r="A1491" s="85">
        <v>44116</v>
      </c>
      <c r="B1491" s="91" t="s">
        <v>8</v>
      </c>
      <c r="C1491" s="91" t="s">
        <v>8</v>
      </c>
      <c r="D1491" s="17">
        <v>83</v>
      </c>
    </row>
    <row r="1492" spans="1:4" x14ac:dyDescent="0.25">
      <c r="A1492" s="85">
        <v>44116</v>
      </c>
      <c r="B1492" s="91" t="s">
        <v>8</v>
      </c>
      <c r="C1492" s="91" t="s">
        <v>31</v>
      </c>
      <c r="D1492" s="17">
        <v>2</v>
      </c>
    </row>
    <row r="1493" spans="1:4" x14ac:dyDescent="0.25">
      <c r="A1493" s="85">
        <v>44116</v>
      </c>
      <c r="B1493" s="91" t="s">
        <v>51</v>
      </c>
      <c r="C1493" s="91" t="s">
        <v>688</v>
      </c>
      <c r="D1493" s="17">
        <v>1</v>
      </c>
    </row>
    <row r="1494" spans="1:4" x14ac:dyDescent="0.25">
      <c r="A1494" s="85">
        <v>44116</v>
      </c>
      <c r="B1494" s="91" t="s">
        <v>51</v>
      </c>
      <c r="C1494" s="91" t="s">
        <v>51</v>
      </c>
      <c r="D1494" s="17">
        <v>2</v>
      </c>
    </row>
    <row r="1495" spans="1:4" x14ac:dyDescent="0.25">
      <c r="A1495" s="85">
        <v>44117</v>
      </c>
      <c r="B1495" s="73" t="s">
        <v>20</v>
      </c>
      <c r="C1495" s="91" t="s">
        <v>20</v>
      </c>
      <c r="D1495" s="17">
        <v>8</v>
      </c>
    </row>
    <row r="1496" spans="1:4" x14ac:dyDescent="0.25">
      <c r="A1496" s="85">
        <v>44117</v>
      </c>
      <c r="B1496" s="73" t="s">
        <v>13</v>
      </c>
      <c r="C1496" s="91" t="s">
        <v>97</v>
      </c>
      <c r="D1496" s="17">
        <v>1</v>
      </c>
    </row>
    <row r="1497" spans="1:4" x14ac:dyDescent="0.25">
      <c r="A1497" s="85">
        <v>44117</v>
      </c>
      <c r="B1497" s="73" t="s">
        <v>13</v>
      </c>
      <c r="C1497" s="91" t="s">
        <v>13</v>
      </c>
      <c r="D1497" s="17">
        <v>2</v>
      </c>
    </row>
    <row r="1498" spans="1:4" x14ac:dyDescent="0.25">
      <c r="A1498" s="85">
        <v>44117</v>
      </c>
      <c r="B1498" s="73" t="s">
        <v>13</v>
      </c>
      <c r="C1498" s="91" t="s">
        <v>229</v>
      </c>
      <c r="D1498" s="17">
        <v>4</v>
      </c>
    </row>
    <row r="1499" spans="1:4" x14ac:dyDescent="0.25">
      <c r="A1499" s="85">
        <v>44117</v>
      </c>
      <c r="B1499" s="73" t="s">
        <v>13</v>
      </c>
      <c r="C1499" s="91" t="s">
        <v>226</v>
      </c>
      <c r="D1499" s="17">
        <v>4</v>
      </c>
    </row>
    <row r="1500" spans="1:4" x14ac:dyDescent="0.25">
      <c r="A1500" s="85">
        <v>44117</v>
      </c>
      <c r="B1500" s="73" t="s">
        <v>24</v>
      </c>
      <c r="C1500" s="91" t="s">
        <v>23</v>
      </c>
      <c r="D1500" s="17">
        <v>19</v>
      </c>
    </row>
    <row r="1501" spans="1:4" x14ac:dyDescent="0.25">
      <c r="A1501" s="85">
        <v>44117</v>
      </c>
      <c r="B1501" s="73" t="s">
        <v>24</v>
      </c>
      <c r="C1501" s="91" t="s">
        <v>664</v>
      </c>
      <c r="D1501" s="17">
        <v>2</v>
      </c>
    </row>
    <row r="1502" spans="1:4" x14ac:dyDescent="0.25">
      <c r="A1502" s="85">
        <v>44117</v>
      </c>
      <c r="B1502" s="73" t="s">
        <v>24</v>
      </c>
      <c r="C1502" s="91" t="s">
        <v>36</v>
      </c>
      <c r="D1502" s="17">
        <v>2</v>
      </c>
    </row>
    <row r="1503" spans="1:4" x14ac:dyDescent="0.25">
      <c r="A1503" s="85">
        <v>44117</v>
      </c>
      <c r="B1503" s="73" t="s">
        <v>9</v>
      </c>
      <c r="C1503" s="91" t="s">
        <v>9</v>
      </c>
      <c r="D1503" s="17">
        <v>9</v>
      </c>
    </row>
    <row r="1504" spans="1:4" x14ac:dyDescent="0.25">
      <c r="A1504" s="85">
        <v>44117</v>
      </c>
      <c r="B1504" s="73" t="s">
        <v>11</v>
      </c>
      <c r="C1504" s="91" t="s">
        <v>137</v>
      </c>
      <c r="D1504" s="17">
        <v>5</v>
      </c>
    </row>
    <row r="1505" spans="1:4" x14ac:dyDescent="0.25">
      <c r="A1505" s="85">
        <v>44117</v>
      </c>
      <c r="B1505" s="73" t="s">
        <v>12</v>
      </c>
      <c r="C1505" s="91" t="s">
        <v>595</v>
      </c>
      <c r="D1505" s="17">
        <v>1</v>
      </c>
    </row>
    <row r="1506" spans="1:4" x14ac:dyDescent="0.25">
      <c r="A1506" s="85">
        <v>44117</v>
      </c>
      <c r="B1506" s="91" t="s">
        <v>8</v>
      </c>
      <c r="C1506" s="91" t="s">
        <v>75</v>
      </c>
      <c r="D1506" s="17">
        <v>2</v>
      </c>
    </row>
    <row r="1507" spans="1:4" x14ac:dyDescent="0.25">
      <c r="A1507" s="85">
        <v>44117</v>
      </c>
      <c r="B1507" s="91" t="s">
        <v>8</v>
      </c>
      <c r="C1507" s="91" t="s">
        <v>234</v>
      </c>
      <c r="D1507" s="17">
        <v>1</v>
      </c>
    </row>
    <row r="1508" spans="1:4" x14ac:dyDescent="0.25">
      <c r="A1508" s="85">
        <v>44117</v>
      </c>
      <c r="B1508" s="91" t="s">
        <v>8</v>
      </c>
      <c r="C1508" s="91" t="s">
        <v>60</v>
      </c>
      <c r="D1508" s="17">
        <v>31</v>
      </c>
    </row>
    <row r="1509" spans="1:4" x14ac:dyDescent="0.25">
      <c r="A1509" s="85">
        <v>44117</v>
      </c>
      <c r="B1509" s="91" t="s">
        <v>8</v>
      </c>
      <c r="C1509" s="91" t="s">
        <v>144</v>
      </c>
      <c r="D1509" s="17">
        <v>1</v>
      </c>
    </row>
    <row r="1510" spans="1:4" x14ac:dyDescent="0.25">
      <c r="A1510" s="85">
        <v>44117</v>
      </c>
      <c r="B1510" s="91" t="s">
        <v>8</v>
      </c>
      <c r="C1510" s="91" t="s">
        <v>208</v>
      </c>
      <c r="D1510" s="17">
        <v>3</v>
      </c>
    </row>
    <row r="1511" spans="1:4" x14ac:dyDescent="0.25">
      <c r="A1511" s="85">
        <v>44117</v>
      </c>
      <c r="B1511" s="91" t="s">
        <v>8</v>
      </c>
      <c r="C1511" s="91" t="s">
        <v>8</v>
      </c>
      <c r="D1511" s="17">
        <v>105</v>
      </c>
    </row>
    <row r="1512" spans="1:4" x14ac:dyDescent="0.25">
      <c r="A1512" s="85">
        <v>44117</v>
      </c>
      <c r="B1512" s="91" t="s">
        <v>8</v>
      </c>
      <c r="C1512" s="91" t="s">
        <v>31</v>
      </c>
      <c r="D1512" s="17">
        <v>3</v>
      </c>
    </row>
    <row r="1513" spans="1:4" x14ac:dyDescent="0.25">
      <c r="A1513" s="85">
        <v>44117</v>
      </c>
      <c r="B1513" s="91" t="s">
        <v>8</v>
      </c>
      <c r="C1513" s="91" t="s">
        <v>114</v>
      </c>
      <c r="D1513" s="17">
        <v>2</v>
      </c>
    </row>
    <row r="1514" spans="1:4" x14ac:dyDescent="0.25">
      <c r="A1514" s="85">
        <v>44117</v>
      </c>
      <c r="B1514" s="73" t="s">
        <v>50</v>
      </c>
      <c r="C1514" s="91" t="s">
        <v>236</v>
      </c>
      <c r="D1514" s="17">
        <v>1</v>
      </c>
    </row>
    <row r="1515" spans="1:4" x14ac:dyDescent="0.25">
      <c r="A1515" s="85">
        <v>44117</v>
      </c>
      <c r="B1515" s="73" t="s">
        <v>27</v>
      </c>
      <c r="C1515" s="91" t="s">
        <v>43</v>
      </c>
      <c r="D1515" s="17">
        <v>4</v>
      </c>
    </row>
    <row r="1516" spans="1:4" x14ac:dyDescent="0.25">
      <c r="A1516" s="85">
        <v>44117</v>
      </c>
      <c r="B1516" s="73" t="s">
        <v>51</v>
      </c>
      <c r="C1516" s="91" t="s">
        <v>51</v>
      </c>
      <c r="D1516" s="17">
        <v>8</v>
      </c>
    </row>
    <row r="1517" spans="1:4" x14ac:dyDescent="0.25">
      <c r="A1517" s="85">
        <v>44117</v>
      </c>
      <c r="B1517" s="73" t="s">
        <v>10</v>
      </c>
      <c r="C1517" s="91" t="s">
        <v>10</v>
      </c>
      <c r="D1517" s="17">
        <v>3</v>
      </c>
    </row>
    <row r="1518" spans="1:4" x14ac:dyDescent="0.25">
      <c r="A1518" s="85">
        <v>44118</v>
      </c>
      <c r="B1518" s="73" t="s">
        <v>20</v>
      </c>
      <c r="C1518" s="91" t="s">
        <v>20</v>
      </c>
      <c r="D1518" s="17">
        <v>3</v>
      </c>
    </row>
    <row r="1519" spans="1:4" x14ac:dyDescent="0.25">
      <c r="A1519" s="85">
        <v>44118</v>
      </c>
      <c r="B1519" s="73" t="s">
        <v>13</v>
      </c>
      <c r="C1519" s="91" t="s">
        <v>618</v>
      </c>
      <c r="D1519" s="17">
        <v>1</v>
      </c>
    </row>
    <row r="1520" spans="1:4" x14ac:dyDescent="0.25">
      <c r="A1520" s="85">
        <v>44118</v>
      </c>
      <c r="B1520" s="73" t="s">
        <v>13</v>
      </c>
      <c r="C1520" s="91" t="s">
        <v>97</v>
      </c>
      <c r="D1520" s="17">
        <v>1</v>
      </c>
    </row>
    <row r="1521" spans="1:4" x14ac:dyDescent="0.25">
      <c r="A1521" s="85">
        <v>44118</v>
      </c>
      <c r="B1521" s="73" t="s">
        <v>13</v>
      </c>
      <c r="C1521" s="91" t="s">
        <v>13</v>
      </c>
      <c r="D1521" s="17">
        <v>5</v>
      </c>
    </row>
    <row r="1522" spans="1:4" x14ac:dyDescent="0.25">
      <c r="A1522" s="85">
        <v>44118</v>
      </c>
      <c r="B1522" s="73" t="s">
        <v>13</v>
      </c>
      <c r="C1522" s="91" t="s">
        <v>229</v>
      </c>
      <c r="D1522" s="17">
        <v>6</v>
      </c>
    </row>
    <row r="1523" spans="1:4" x14ac:dyDescent="0.25">
      <c r="A1523" s="85">
        <v>44118</v>
      </c>
      <c r="B1523" s="73" t="s">
        <v>13</v>
      </c>
      <c r="C1523" s="91" t="s">
        <v>226</v>
      </c>
      <c r="D1523" s="17">
        <v>6</v>
      </c>
    </row>
    <row r="1524" spans="1:4" x14ac:dyDescent="0.25">
      <c r="A1524" s="85">
        <v>44118</v>
      </c>
      <c r="B1524" s="73" t="s">
        <v>24</v>
      </c>
      <c r="C1524" s="91" t="s">
        <v>23</v>
      </c>
      <c r="D1524" s="17">
        <v>4</v>
      </c>
    </row>
    <row r="1525" spans="1:4" x14ac:dyDescent="0.25">
      <c r="A1525" s="85">
        <v>44118</v>
      </c>
      <c r="B1525" s="73" t="s">
        <v>24</v>
      </c>
      <c r="C1525" s="91" t="s">
        <v>664</v>
      </c>
      <c r="D1525" s="17">
        <v>1</v>
      </c>
    </row>
    <row r="1526" spans="1:4" x14ac:dyDescent="0.25">
      <c r="A1526" s="85">
        <v>44118</v>
      </c>
      <c r="B1526" s="73" t="s">
        <v>24</v>
      </c>
      <c r="C1526" s="91" t="s">
        <v>37</v>
      </c>
      <c r="D1526" s="17">
        <v>1</v>
      </c>
    </row>
    <row r="1527" spans="1:4" x14ac:dyDescent="0.25">
      <c r="A1527" s="85">
        <v>44118</v>
      </c>
      <c r="B1527" s="73" t="s">
        <v>7</v>
      </c>
      <c r="C1527" s="91" t="s">
        <v>118</v>
      </c>
      <c r="D1527" s="17">
        <v>2</v>
      </c>
    </row>
    <row r="1528" spans="1:4" x14ac:dyDescent="0.25">
      <c r="A1528" s="85">
        <v>44118</v>
      </c>
      <c r="B1528" s="73" t="s">
        <v>7</v>
      </c>
      <c r="C1528" s="91" t="s">
        <v>7</v>
      </c>
      <c r="D1528" s="17">
        <v>4</v>
      </c>
    </row>
    <row r="1529" spans="1:4" x14ac:dyDescent="0.25">
      <c r="A1529" s="85">
        <v>44118</v>
      </c>
      <c r="B1529" s="73" t="s">
        <v>9</v>
      </c>
      <c r="C1529" s="73" t="s">
        <v>370</v>
      </c>
      <c r="D1529" s="17">
        <v>1</v>
      </c>
    </row>
    <row r="1530" spans="1:4" x14ac:dyDescent="0.25">
      <c r="A1530" s="85">
        <v>44118</v>
      </c>
      <c r="B1530" s="73" t="s">
        <v>9</v>
      </c>
      <c r="C1530" s="73" t="s">
        <v>9</v>
      </c>
      <c r="D1530" s="17">
        <v>34</v>
      </c>
    </row>
    <row r="1531" spans="1:4" x14ac:dyDescent="0.25">
      <c r="A1531" s="85">
        <v>44118</v>
      </c>
      <c r="B1531" s="73" t="s">
        <v>9</v>
      </c>
      <c r="C1531" s="91" t="s">
        <v>17</v>
      </c>
      <c r="D1531" s="17">
        <v>15</v>
      </c>
    </row>
    <row r="1532" spans="1:4" x14ac:dyDescent="0.25">
      <c r="A1532" s="85">
        <v>44118</v>
      </c>
      <c r="B1532" s="73" t="s">
        <v>9</v>
      </c>
      <c r="C1532" s="91" t="s">
        <v>148</v>
      </c>
      <c r="D1532" s="17">
        <v>2</v>
      </c>
    </row>
    <row r="1533" spans="1:4" x14ac:dyDescent="0.25">
      <c r="A1533" s="85">
        <v>44118</v>
      </c>
      <c r="B1533" s="73" t="s">
        <v>11</v>
      </c>
      <c r="C1533" s="91" t="s">
        <v>137</v>
      </c>
      <c r="D1533" s="17">
        <v>5</v>
      </c>
    </row>
    <row r="1534" spans="1:4" x14ac:dyDescent="0.25">
      <c r="A1534" s="85">
        <v>44118</v>
      </c>
      <c r="B1534" s="73" t="s">
        <v>12</v>
      </c>
      <c r="C1534" s="91" t="s">
        <v>698</v>
      </c>
      <c r="D1534" s="17">
        <v>1</v>
      </c>
    </row>
    <row r="1535" spans="1:4" x14ac:dyDescent="0.25">
      <c r="A1535" s="85">
        <v>44118</v>
      </c>
      <c r="B1535" s="73" t="s">
        <v>12</v>
      </c>
      <c r="C1535" s="91" t="s">
        <v>76</v>
      </c>
      <c r="D1535" s="17">
        <v>6</v>
      </c>
    </row>
    <row r="1536" spans="1:4" x14ac:dyDescent="0.25">
      <c r="A1536" s="85">
        <v>44118</v>
      </c>
      <c r="B1536" s="86" t="s">
        <v>12</v>
      </c>
      <c r="C1536" s="86" t="s">
        <v>119</v>
      </c>
      <c r="D1536" s="17">
        <v>1</v>
      </c>
    </row>
    <row r="1537" spans="1:4" x14ac:dyDescent="0.25">
      <c r="A1537" s="85">
        <v>44118</v>
      </c>
      <c r="B1537" s="73" t="s">
        <v>12</v>
      </c>
      <c r="C1537" s="91" t="s">
        <v>12</v>
      </c>
      <c r="D1537" s="17">
        <v>2</v>
      </c>
    </row>
    <row r="1538" spans="1:4" x14ac:dyDescent="0.25">
      <c r="A1538" s="85">
        <v>44118</v>
      </c>
      <c r="B1538" s="73" t="s">
        <v>12</v>
      </c>
      <c r="C1538" s="91" t="s">
        <v>699</v>
      </c>
      <c r="D1538" s="17">
        <v>1</v>
      </c>
    </row>
    <row r="1539" spans="1:4" x14ac:dyDescent="0.25">
      <c r="A1539" s="85">
        <v>44118</v>
      </c>
      <c r="B1539" s="91" t="s">
        <v>8</v>
      </c>
      <c r="C1539" s="91" t="s">
        <v>233</v>
      </c>
      <c r="D1539" s="17">
        <v>1</v>
      </c>
    </row>
    <row r="1540" spans="1:4" x14ac:dyDescent="0.25">
      <c r="A1540" s="85">
        <v>44118</v>
      </c>
      <c r="B1540" s="91" t="s">
        <v>8</v>
      </c>
      <c r="C1540" s="91" t="s">
        <v>75</v>
      </c>
      <c r="D1540" s="17">
        <v>2</v>
      </c>
    </row>
    <row r="1541" spans="1:4" x14ac:dyDescent="0.25">
      <c r="A1541" s="85">
        <v>44118</v>
      </c>
      <c r="B1541" s="91" t="s">
        <v>8</v>
      </c>
      <c r="C1541" s="91" t="s">
        <v>234</v>
      </c>
      <c r="D1541" s="17">
        <v>2</v>
      </c>
    </row>
    <row r="1542" spans="1:4" x14ac:dyDescent="0.25">
      <c r="A1542" s="85">
        <v>44118</v>
      </c>
      <c r="B1542" s="91" t="s">
        <v>8</v>
      </c>
      <c r="C1542" s="91" t="s">
        <v>60</v>
      </c>
      <c r="D1542" s="17">
        <v>28</v>
      </c>
    </row>
    <row r="1543" spans="1:4" x14ac:dyDescent="0.25">
      <c r="A1543" s="85">
        <v>44118</v>
      </c>
      <c r="B1543" s="91" t="s">
        <v>8</v>
      </c>
      <c r="C1543" s="91" t="s">
        <v>208</v>
      </c>
      <c r="D1543" s="17">
        <v>1</v>
      </c>
    </row>
    <row r="1544" spans="1:4" x14ac:dyDescent="0.25">
      <c r="A1544" s="85">
        <v>44118</v>
      </c>
      <c r="B1544" s="91" t="s">
        <v>8</v>
      </c>
      <c r="C1544" s="91" t="s">
        <v>40</v>
      </c>
      <c r="D1544" s="17">
        <v>4</v>
      </c>
    </row>
    <row r="1545" spans="1:4" x14ac:dyDescent="0.25">
      <c r="A1545" s="85">
        <v>44118</v>
      </c>
      <c r="B1545" s="91" t="s">
        <v>8</v>
      </c>
      <c r="C1545" s="91" t="s">
        <v>8</v>
      </c>
      <c r="D1545" s="17">
        <v>128</v>
      </c>
    </row>
    <row r="1546" spans="1:4" x14ac:dyDescent="0.25">
      <c r="A1546" s="85">
        <v>44118</v>
      </c>
      <c r="B1546" s="91" t="s">
        <v>8</v>
      </c>
      <c r="C1546" s="91" t="s">
        <v>31</v>
      </c>
      <c r="D1546" s="17">
        <v>1</v>
      </c>
    </row>
    <row r="1547" spans="1:4" x14ac:dyDescent="0.25">
      <c r="A1547" s="85">
        <v>44118</v>
      </c>
      <c r="B1547" s="91" t="s">
        <v>8</v>
      </c>
      <c r="C1547" s="91" t="s">
        <v>133</v>
      </c>
      <c r="D1547" s="17">
        <v>1</v>
      </c>
    </row>
    <row r="1548" spans="1:4" x14ac:dyDescent="0.25">
      <c r="A1548" s="85">
        <v>44118</v>
      </c>
      <c r="B1548" s="91" t="s">
        <v>8</v>
      </c>
      <c r="C1548" s="91" t="s">
        <v>82</v>
      </c>
      <c r="D1548" s="17">
        <v>4</v>
      </c>
    </row>
    <row r="1549" spans="1:4" x14ac:dyDescent="0.25">
      <c r="A1549" s="85">
        <v>44118</v>
      </c>
      <c r="B1549" s="73" t="s">
        <v>49</v>
      </c>
      <c r="C1549" s="91" t="s">
        <v>49</v>
      </c>
      <c r="D1549" s="17">
        <v>4</v>
      </c>
    </row>
    <row r="1550" spans="1:4" x14ac:dyDescent="0.25">
      <c r="A1550" s="85">
        <v>44118</v>
      </c>
      <c r="B1550" s="73" t="s">
        <v>50</v>
      </c>
      <c r="C1550" s="91" t="s">
        <v>236</v>
      </c>
      <c r="D1550" s="17">
        <v>8</v>
      </c>
    </row>
    <row r="1551" spans="1:4" x14ac:dyDescent="0.25">
      <c r="A1551" s="85">
        <v>44118</v>
      </c>
      <c r="B1551" s="73" t="s">
        <v>50</v>
      </c>
      <c r="C1551" s="91" t="s">
        <v>620</v>
      </c>
      <c r="D1551" s="17">
        <v>4</v>
      </c>
    </row>
    <row r="1552" spans="1:4" x14ac:dyDescent="0.25">
      <c r="A1552" s="85">
        <v>44118</v>
      </c>
      <c r="B1552" s="73" t="s">
        <v>50</v>
      </c>
      <c r="C1552" s="91" t="s">
        <v>373</v>
      </c>
      <c r="D1552" s="17">
        <v>3</v>
      </c>
    </row>
    <row r="1553" spans="1:4" x14ac:dyDescent="0.25">
      <c r="A1553" s="85">
        <v>44118</v>
      </c>
      <c r="B1553" s="73" t="s">
        <v>27</v>
      </c>
      <c r="C1553" s="91" t="s">
        <v>143</v>
      </c>
      <c r="D1553" s="17">
        <v>4</v>
      </c>
    </row>
    <row r="1554" spans="1:4" x14ac:dyDescent="0.25">
      <c r="A1554" s="85">
        <v>44118</v>
      </c>
      <c r="B1554" s="73" t="s">
        <v>27</v>
      </c>
      <c r="C1554" s="91" t="s">
        <v>43</v>
      </c>
      <c r="D1554" s="17">
        <v>12</v>
      </c>
    </row>
    <row r="1555" spans="1:4" x14ac:dyDescent="0.25">
      <c r="A1555" s="85">
        <v>44118</v>
      </c>
      <c r="B1555" s="73" t="s">
        <v>27</v>
      </c>
      <c r="C1555" s="91" t="s">
        <v>628</v>
      </c>
      <c r="D1555" s="17">
        <v>2</v>
      </c>
    </row>
    <row r="1556" spans="1:4" x14ac:dyDescent="0.25">
      <c r="A1556" s="85">
        <v>44118</v>
      </c>
      <c r="B1556" s="73" t="s">
        <v>10</v>
      </c>
      <c r="C1556" s="91" t="s">
        <v>10</v>
      </c>
      <c r="D1556" s="17">
        <v>5</v>
      </c>
    </row>
    <row r="1557" spans="1:4" x14ac:dyDescent="0.25">
      <c r="A1557" s="85">
        <v>44119</v>
      </c>
      <c r="B1557" s="73" t="s">
        <v>20</v>
      </c>
      <c r="C1557" s="73" t="s">
        <v>20</v>
      </c>
      <c r="D1557" s="17">
        <v>10</v>
      </c>
    </row>
    <row r="1558" spans="1:4" x14ac:dyDescent="0.25">
      <c r="A1558" s="85">
        <v>44119</v>
      </c>
      <c r="B1558" s="73" t="s">
        <v>13</v>
      </c>
      <c r="C1558" s="73" t="s">
        <v>13</v>
      </c>
      <c r="D1558" s="17">
        <v>4</v>
      </c>
    </row>
    <row r="1559" spans="1:4" x14ac:dyDescent="0.25">
      <c r="A1559" s="85">
        <v>44119</v>
      </c>
      <c r="B1559" s="73" t="s">
        <v>13</v>
      </c>
      <c r="C1559" s="73" t="s">
        <v>229</v>
      </c>
      <c r="D1559" s="17">
        <v>7</v>
      </c>
    </row>
    <row r="1560" spans="1:4" x14ac:dyDescent="0.25">
      <c r="A1560" s="85">
        <v>44119</v>
      </c>
      <c r="B1560" s="73" t="s">
        <v>13</v>
      </c>
      <c r="C1560" s="73" t="s">
        <v>226</v>
      </c>
      <c r="D1560" s="17">
        <v>3</v>
      </c>
    </row>
    <row r="1561" spans="1:4" x14ac:dyDescent="0.25">
      <c r="A1561" s="85">
        <v>44119</v>
      </c>
      <c r="B1561" s="73" t="s">
        <v>24</v>
      </c>
      <c r="C1561" s="73" t="s">
        <v>23</v>
      </c>
      <c r="D1561" s="17">
        <v>12</v>
      </c>
    </row>
    <row r="1562" spans="1:4" x14ac:dyDescent="0.25">
      <c r="A1562" s="85">
        <v>44119</v>
      </c>
      <c r="B1562" s="73" t="s">
        <v>47</v>
      </c>
      <c r="C1562" s="73" t="s">
        <v>47</v>
      </c>
      <c r="D1562" s="17">
        <v>1</v>
      </c>
    </row>
    <row r="1563" spans="1:4" x14ac:dyDescent="0.25">
      <c r="A1563" s="85">
        <v>44119</v>
      </c>
      <c r="B1563" s="73" t="s">
        <v>7</v>
      </c>
      <c r="C1563" s="73" t="s">
        <v>118</v>
      </c>
      <c r="D1563" s="17">
        <v>1</v>
      </c>
    </row>
    <row r="1564" spans="1:4" x14ac:dyDescent="0.25">
      <c r="A1564" s="85">
        <v>44119</v>
      </c>
      <c r="B1564" s="73" t="s">
        <v>7</v>
      </c>
      <c r="C1564" s="73" t="s">
        <v>7</v>
      </c>
      <c r="D1564" s="17">
        <v>22</v>
      </c>
    </row>
    <row r="1565" spans="1:4" x14ac:dyDescent="0.25">
      <c r="A1565" s="85">
        <v>44119</v>
      </c>
      <c r="B1565" s="73" t="s">
        <v>9</v>
      </c>
      <c r="C1565" s="73" t="s">
        <v>9</v>
      </c>
      <c r="D1565" s="17">
        <v>31</v>
      </c>
    </row>
    <row r="1566" spans="1:4" x14ac:dyDescent="0.25">
      <c r="A1566" s="85">
        <v>44119</v>
      </c>
      <c r="B1566" s="73" t="s">
        <v>9</v>
      </c>
      <c r="C1566" s="73" t="s">
        <v>17</v>
      </c>
      <c r="D1566" s="17">
        <v>2</v>
      </c>
    </row>
    <row r="1567" spans="1:4" x14ac:dyDescent="0.25">
      <c r="A1567" s="85">
        <v>44119</v>
      </c>
      <c r="B1567" s="73" t="s">
        <v>9</v>
      </c>
      <c r="C1567" s="73" t="s">
        <v>148</v>
      </c>
      <c r="D1567" s="17">
        <v>8</v>
      </c>
    </row>
    <row r="1568" spans="1:4" x14ac:dyDescent="0.25">
      <c r="A1568" s="85">
        <v>44119</v>
      </c>
      <c r="B1568" s="73" t="s">
        <v>15</v>
      </c>
      <c r="C1568" s="73" t="s">
        <v>62</v>
      </c>
      <c r="D1568" s="17">
        <v>1</v>
      </c>
    </row>
    <row r="1569" spans="1:4" x14ac:dyDescent="0.25">
      <c r="A1569" s="85">
        <v>44119</v>
      </c>
      <c r="B1569" s="73" t="s">
        <v>15</v>
      </c>
      <c r="C1569" s="73" t="s">
        <v>289</v>
      </c>
      <c r="D1569" s="17">
        <v>1</v>
      </c>
    </row>
    <row r="1570" spans="1:4" x14ac:dyDescent="0.25">
      <c r="A1570" s="85">
        <v>44119</v>
      </c>
      <c r="B1570" s="73" t="s">
        <v>11</v>
      </c>
      <c r="C1570" s="73" t="s">
        <v>11</v>
      </c>
      <c r="D1570" s="17">
        <v>1</v>
      </c>
    </row>
    <row r="1571" spans="1:4" x14ac:dyDescent="0.25">
      <c r="A1571" s="85">
        <v>44119</v>
      </c>
      <c r="B1571" s="73" t="s">
        <v>11</v>
      </c>
      <c r="C1571" s="73" t="s">
        <v>137</v>
      </c>
      <c r="D1571" s="17">
        <v>2</v>
      </c>
    </row>
    <row r="1572" spans="1:4" x14ac:dyDescent="0.25">
      <c r="A1572" s="85">
        <v>44119</v>
      </c>
      <c r="B1572" s="73" t="s">
        <v>12</v>
      </c>
      <c r="C1572" s="73" t="s">
        <v>76</v>
      </c>
      <c r="D1572" s="17">
        <v>2</v>
      </c>
    </row>
    <row r="1573" spans="1:4" x14ac:dyDescent="0.25">
      <c r="A1573" s="85">
        <v>44119</v>
      </c>
      <c r="B1573" s="73" t="s">
        <v>12</v>
      </c>
      <c r="C1573" s="73" t="s">
        <v>12</v>
      </c>
      <c r="D1573" s="17">
        <v>10</v>
      </c>
    </row>
    <row r="1574" spans="1:4" x14ac:dyDescent="0.25">
      <c r="A1574" s="85">
        <v>44119</v>
      </c>
      <c r="B1574" s="73" t="s">
        <v>8</v>
      </c>
      <c r="C1574" s="73" t="s">
        <v>75</v>
      </c>
      <c r="D1574" s="17">
        <v>1</v>
      </c>
    </row>
    <row r="1575" spans="1:4" x14ac:dyDescent="0.25">
      <c r="A1575" s="85">
        <v>44119</v>
      </c>
      <c r="B1575" s="73" t="s">
        <v>8</v>
      </c>
      <c r="C1575" s="73" t="s">
        <v>234</v>
      </c>
      <c r="D1575" s="17">
        <v>5</v>
      </c>
    </row>
    <row r="1576" spans="1:4" x14ac:dyDescent="0.25">
      <c r="A1576" s="85">
        <v>44119</v>
      </c>
      <c r="B1576" s="73" t="s">
        <v>8</v>
      </c>
      <c r="C1576" s="73" t="s">
        <v>60</v>
      </c>
      <c r="D1576" s="17">
        <v>10</v>
      </c>
    </row>
    <row r="1577" spans="1:4" x14ac:dyDescent="0.25">
      <c r="A1577" s="85">
        <v>44119</v>
      </c>
      <c r="B1577" s="73" t="s">
        <v>8</v>
      </c>
      <c r="C1577" s="73" t="s">
        <v>144</v>
      </c>
      <c r="D1577" s="17">
        <v>1</v>
      </c>
    </row>
    <row r="1578" spans="1:4" x14ac:dyDescent="0.25">
      <c r="A1578" s="85">
        <v>44119</v>
      </c>
      <c r="B1578" s="73" t="s">
        <v>8</v>
      </c>
      <c r="C1578" s="73" t="s">
        <v>208</v>
      </c>
      <c r="D1578" s="17">
        <v>2</v>
      </c>
    </row>
    <row r="1579" spans="1:4" x14ac:dyDescent="0.25">
      <c r="A1579" s="85">
        <v>44119</v>
      </c>
      <c r="B1579" s="73" t="s">
        <v>8</v>
      </c>
      <c r="C1579" s="73" t="s">
        <v>40</v>
      </c>
      <c r="D1579" s="17">
        <v>1</v>
      </c>
    </row>
    <row r="1580" spans="1:4" x14ac:dyDescent="0.25">
      <c r="A1580" s="85">
        <v>44119</v>
      </c>
      <c r="B1580" s="73" t="s">
        <v>8</v>
      </c>
      <c r="C1580" s="73" t="s">
        <v>8</v>
      </c>
      <c r="D1580" s="17">
        <v>90</v>
      </c>
    </row>
    <row r="1581" spans="1:4" x14ac:dyDescent="0.25">
      <c r="A1581" s="85">
        <v>44119</v>
      </c>
      <c r="B1581" s="73" t="s">
        <v>8</v>
      </c>
      <c r="C1581" s="73" t="s">
        <v>31</v>
      </c>
      <c r="D1581" s="17">
        <v>3</v>
      </c>
    </row>
    <row r="1582" spans="1:4" x14ac:dyDescent="0.25">
      <c r="A1582" s="85">
        <v>44119</v>
      </c>
      <c r="B1582" s="73" t="s">
        <v>8</v>
      </c>
      <c r="C1582" s="73" t="s">
        <v>82</v>
      </c>
      <c r="D1582" s="17">
        <v>2</v>
      </c>
    </row>
    <row r="1583" spans="1:4" x14ac:dyDescent="0.25">
      <c r="A1583" s="85">
        <v>44119</v>
      </c>
      <c r="B1583" s="73" t="s">
        <v>8</v>
      </c>
      <c r="C1583" s="73" t="s">
        <v>114</v>
      </c>
      <c r="D1583" s="17">
        <v>1</v>
      </c>
    </row>
    <row r="1584" spans="1:4" x14ac:dyDescent="0.25">
      <c r="A1584" s="85">
        <v>44119</v>
      </c>
      <c r="B1584" s="73" t="s">
        <v>8</v>
      </c>
      <c r="C1584" s="73" t="s">
        <v>352</v>
      </c>
      <c r="D1584" s="17">
        <v>1</v>
      </c>
    </row>
    <row r="1585" spans="1:4" x14ac:dyDescent="0.25">
      <c r="A1585" s="85">
        <v>44119</v>
      </c>
      <c r="B1585" s="73" t="s">
        <v>49</v>
      </c>
      <c r="C1585" s="73" t="s">
        <v>49</v>
      </c>
      <c r="D1585" s="17">
        <v>16</v>
      </c>
    </row>
    <row r="1586" spans="1:4" x14ac:dyDescent="0.25">
      <c r="A1586" s="85">
        <v>44119</v>
      </c>
      <c r="B1586" s="73" t="s">
        <v>50</v>
      </c>
      <c r="C1586" s="73" t="s">
        <v>236</v>
      </c>
      <c r="D1586" s="17">
        <v>3</v>
      </c>
    </row>
    <row r="1587" spans="1:4" x14ac:dyDescent="0.25">
      <c r="A1587" s="85">
        <v>44119</v>
      </c>
      <c r="B1587" s="73" t="s">
        <v>50</v>
      </c>
      <c r="C1587" s="73" t="s">
        <v>620</v>
      </c>
      <c r="D1587" s="17">
        <v>1</v>
      </c>
    </row>
    <row r="1588" spans="1:4" x14ac:dyDescent="0.25">
      <c r="A1588" s="85">
        <v>44119</v>
      </c>
      <c r="B1588" s="73" t="s">
        <v>50</v>
      </c>
      <c r="C1588" s="73" t="s">
        <v>373</v>
      </c>
      <c r="D1588" s="17">
        <v>1</v>
      </c>
    </row>
    <row r="1589" spans="1:4" x14ac:dyDescent="0.25">
      <c r="A1589" s="85">
        <v>44119</v>
      </c>
      <c r="B1589" s="73" t="s">
        <v>27</v>
      </c>
      <c r="C1589" s="73" t="s">
        <v>143</v>
      </c>
      <c r="D1589" s="17">
        <v>7</v>
      </c>
    </row>
    <row r="1590" spans="1:4" x14ac:dyDescent="0.25">
      <c r="A1590" s="85">
        <v>44119</v>
      </c>
      <c r="B1590" s="73" t="s">
        <v>27</v>
      </c>
      <c r="C1590" s="73" t="s">
        <v>43</v>
      </c>
      <c r="D1590" s="17">
        <v>16</v>
      </c>
    </row>
    <row r="1591" spans="1:4" x14ac:dyDescent="0.25">
      <c r="A1591" s="85">
        <v>44119</v>
      </c>
      <c r="B1591" s="73" t="s">
        <v>51</v>
      </c>
      <c r="C1591" s="73" t="s">
        <v>708</v>
      </c>
      <c r="D1591" s="17">
        <v>1</v>
      </c>
    </row>
    <row r="1592" spans="1:4" x14ac:dyDescent="0.25">
      <c r="A1592" s="85">
        <v>44119</v>
      </c>
      <c r="B1592" s="73" t="s">
        <v>51</v>
      </c>
      <c r="C1592" s="73" t="s">
        <v>51</v>
      </c>
      <c r="D1592" s="17">
        <v>8</v>
      </c>
    </row>
    <row r="1593" spans="1:4" x14ac:dyDescent="0.25">
      <c r="A1593" s="85">
        <v>44119</v>
      </c>
      <c r="B1593" s="73" t="s">
        <v>10</v>
      </c>
      <c r="C1593" s="73" t="s">
        <v>10</v>
      </c>
      <c r="D1593" s="17">
        <v>1</v>
      </c>
    </row>
    <row r="1594" spans="1:4" x14ac:dyDescent="0.25">
      <c r="A1594" s="85">
        <v>44120</v>
      </c>
      <c r="B1594" s="73" t="s">
        <v>20</v>
      </c>
      <c r="C1594" s="91" t="s">
        <v>20</v>
      </c>
      <c r="D1594" s="17">
        <v>19</v>
      </c>
    </row>
    <row r="1595" spans="1:4" x14ac:dyDescent="0.25">
      <c r="A1595" s="85">
        <v>44120</v>
      </c>
      <c r="B1595" s="73" t="s">
        <v>20</v>
      </c>
      <c r="C1595" s="91" t="s">
        <v>658</v>
      </c>
      <c r="D1595" s="17">
        <v>1</v>
      </c>
    </row>
    <row r="1596" spans="1:4" x14ac:dyDescent="0.25">
      <c r="A1596" s="85">
        <v>44120</v>
      </c>
      <c r="B1596" s="73" t="s">
        <v>13</v>
      </c>
      <c r="C1596" s="91" t="s">
        <v>618</v>
      </c>
      <c r="D1596" s="17">
        <v>1</v>
      </c>
    </row>
    <row r="1597" spans="1:4" x14ac:dyDescent="0.25">
      <c r="A1597" s="85">
        <v>44120</v>
      </c>
      <c r="B1597" s="73" t="s">
        <v>13</v>
      </c>
      <c r="C1597" s="91" t="s">
        <v>715</v>
      </c>
      <c r="D1597" s="17">
        <v>1</v>
      </c>
    </row>
    <row r="1598" spans="1:4" x14ac:dyDescent="0.25">
      <c r="A1598" s="85">
        <v>44120</v>
      </c>
      <c r="B1598" s="73" t="s">
        <v>13</v>
      </c>
      <c r="C1598" s="91" t="s">
        <v>13</v>
      </c>
      <c r="D1598" s="17">
        <v>7</v>
      </c>
    </row>
    <row r="1599" spans="1:4" x14ac:dyDescent="0.25">
      <c r="A1599" s="85">
        <v>44120</v>
      </c>
      <c r="B1599" s="73" t="s">
        <v>13</v>
      </c>
      <c r="C1599" s="91" t="s">
        <v>229</v>
      </c>
      <c r="D1599" s="17">
        <v>7</v>
      </c>
    </row>
    <row r="1600" spans="1:4" x14ac:dyDescent="0.25">
      <c r="A1600" s="85">
        <v>44120</v>
      </c>
      <c r="B1600" s="73" t="s">
        <v>13</v>
      </c>
      <c r="C1600" s="91" t="s">
        <v>309</v>
      </c>
      <c r="D1600" s="17">
        <v>1</v>
      </c>
    </row>
    <row r="1601" spans="1:4" x14ac:dyDescent="0.25">
      <c r="A1601" s="85">
        <v>44120</v>
      </c>
      <c r="B1601" s="73" t="s">
        <v>13</v>
      </c>
      <c r="C1601" s="91" t="s">
        <v>226</v>
      </c>
      <c r="D1601" s="17">
        <v>3</v>
      </c>
    </row>
    <row r="1602" spans="1:4" x14ac:dyDescent="0.25">
      <c r="A1602" s="85">
        <v>44120</v>
      </c>
      <c r="B1602" s="73" t="s">
        <v>24</v>
      </c>
      <c r="C1602" s="91" t="s">
        <v>23</v>
      </c>
      <c r="D1602" s="17">
        <v>17</v>
      </c>
    </row>
    <row r="1603" spans="1:4" x14ac:dyDescent="0.25">
      <c r="A1603" s="85">
        <v>44120</v>
      </c>
      <c r="B1603" s="73" t="s">
        <v>24</v>
      </c>
      <c r="C1603" s="91" t="s">
        <v>664</v>
      </c>
      <c r="D1603" s="17">
        <v>1</v>
      </c>
    </row>
    <row r="1604" spans="1:4" x14ac:dyDescent="0.25">
      <c r="A1604" s="85">
        <v>44120</v>
      </c>
      <c r="B1604" s="73" t="s">
        <v>24</v>
      </c>
      <c r="C1604" s="91" t="s">
        <v>24</v>
      </c>
      <c r="D1604" s="17">
        <v>4</v>
      </c>
    </row>
    <row r="1605" spans="1:4" x14ac:dyDescent="0.25">
      <c r="A1605" s="85">
        <v>44120</v>
      </c>
      <c r="B1605" s="73" t="s">
        <v>24</v>
      </c>
      <c r="C1605" s="91" t="s">
        <v>714</v>
      </c>
      <c r="D1605" s="17">
        <v>2</v>
      </c>
    </row>
    <row r="1606" spans="1:4" x14ac:dyDescent="0.25">
      <c r="A1606" s="85">
        <v>44120</v>
      </c>
      <c r="B1606" s="73" t="s">
        <v>24</v>
      </c>
      <c r="C1606" s="91" t="s">
        <v>36</v>
      </c>
      <c r="D1606" s="17">
        <v>2</v>
      </c>
    </row>
    <row r="1607" spans="1:4" x14ac:dyDescent="0.25">
      <c r="A1607" s="85">
        <v>44120</v>
      </c>
      <c r="B1607" s="73" t="s">
        <v>7</v>
      </c>
      <c r="C1607" s="73" t="s">
        <v>118</v>
      </c>
      <c r="D1607" s="17">
        <v>3</v>
      </c>
    </row>
    <row r="1608" spans="1:4" x14ac:dyDescent="0.25">
      <c r="A1608" s="85">
        <v>44120</v>
      </c>
      <c r="B1608" s="73" t="s">
        <v>7</v>
      </c>
      <c r="C1608" s="91" t="s">
        <v>7</v>
      </c>
      <c r="D1608" s="17">
        <v>18</v>
      </c>
    </row>
    <row r="1609" spans="1:4" x14ac:dyDescent="0.25">
      <c r="A1609" s="85">
        <v>44120</v>
      </c>
      <c r="B1609" s="73" t="s">
        <v>9</v>
      </c>
      <c r="C1609" s="91" t="s">
        <v>9</v>
      </c>
      <c r="D1609" s="17">
        <v>21</v>
      </c>
    </row>
    <row r="1610" spans="1:4" x14ac:dyDescent="0.25">
      <c r="A1610" s="85">
        <v>44120</v>
      </c>
      <c r="B1610" s="73" t="s">
        <v>9</v>
      </c>
      <c r="C1610" s="91" t="s">
        <v>17</v>
      </c>
      <c r="D1610" s="17">
        <v>6</v>
      </c>
    </row>
    <row r="1611" spans="1:4" x14ac:dyDescent="0.25">
      <c r="A1611" s="85">
        <v>44120</v>
      </c>
      <c r="B1611" s="73" t="s">
        <v>9</v>
      </c>
      <c r="C1611" s="91" t="s">
        <v>148</v>
      </c>
      <c r="D1611" s="17">
        <v>1</v>
      </c>
    </row>
    <row r="1612" spans="1:4" x14ac:dyDescent="0.25">
      <c r="A1612" s="85">
        <v>44120</v>
      </c>
      <c r="B1612" s="73" t="s">
        <v>11</v>
      </c>
      <c r="C1612" s="91" t="s">
        <v>340</v>
      </c>
      <c r="D1612" s="17">
        <v>2</v>
      </c>
    </row>
    <row r="1613" spans="1:4" x14ac:dyDescent="0.25">
      <c r="A1613" s="85">
        <v>44120</v>
      </c>
      <c r="B1613" s="73" t="s">
        <v>11</v>
      </c>
      <c r="C1613" s="91" t="s">
        <v>137</v>
      </c>
      <c r="D1613" s="17">
        <v>6</v>
      </c>
    </row>
    <row r="1614" spans="1:4" x14ac:dyDescent="0.25">
      <c r="A1614" s="85">
        <v>44120</v>
      </c>
      <c r="B1614" s="73" t="s">
        <v>12</v>
      </c>
      <c r="C1614" s="91" t="s">
        <v>76</v>
      </c>
      <c r="D1614" s="17">
        <v>2</v>
      </c>
    </row>
    <row r="1615" spans="1:4" x14ac:dyDescent="0.25">
      <c r="A1615" s="85">
        <v>44120</v>
      </c>
      <c r="B1615" s="73" t="s">
        <v>12</v>
      </c>
      <c r="C1615" s="91" t="s">
        <v>119</v>
      </c>
      <c r="D1615" s="17">
        <v>0</v>
      </c>
    </row>
    <row r="1616" spans="1:4" x14ac:dyDescent="0.25">
      <c r="A1616" s="85">
        <v>44120</v>
      </c>
      <c r="B1616" s="91" t="s">
        <v>8</v>
      </c>
      <c r="C1616" s="91" t="s">
        <v>233</v>
      </c>
      <c r="D1616" s="17">
        <v>1</v>
      </c>
    </row>
    <row r="1617" spans="1:4" x14ac:dyDescent="0.25">
      <c r="A1617" s="85">
        <v>44120</v>
      </c>
      <c r="B1617" s="91" t="s">
        <v>8</v>
      </c>
      <c r="C1617" s="91" t="s">
        <v>330</v>
      </c>
      <c r="D1617" s="17">
        <v>1</v>
      </c>
    </row>
    <row r="1618" spans="1:4" x14ac:dyDescent="0.25">
      <c r="A1618" s="85">
        <v>44120</v>
      </c>
      <c r="B1618" s="91" t="s">
        <v>8</v>
      </c>
      <c r="C1618" s="91" t="s">
        <v>234</v>
      </c>
      <c r="D1618" s="17">
        <v>2</v>
      </c>
    </row>
    <row r="1619" spans="1:4" x14ac:dyDescent="0.25">
      <c r="A1619" s="85">
        <v>44120</v>
      </c>
      <c r="B1619" s="91" t="s">
        <v>8</v>
      </c>
      <c r="C1619" s="91" t="s">
        <v>60</v>
      </c>
      <c r="D1619" s="17">
        <v>35</v>
      </c>
    </row>
    <row r="1620" spans="1:4" x14ac:dyDescent="0.25">
      <c r="A1620" s="85">
        <v>44120</v>
      </c>
      <c r="B1620" s="91" t="s">
        <v>8</v>
      </c>
      <c r="C1620" s="91" t="s">
        <v>144</v>
      </c>
      <c r="D1620" s="17">
        <v>2</v>
      </c>
    </row>
    <row r="1621" spans="1:4" x14ac:dyDescent="0.25">
      <c r="A1621" s="85">
        <v>44120</v>
      </c>
      <c r="B1621" s="91" t="s">
        <v>8</v>
      </c>
      <c r="C1621" s="91" t="s">
        <v>136</v>
      </c>
      <c r="D1621" s="17">
        <v>1</v>
      </c>
    </row>
    <row r="1622" spans="1:4" x14ac:dyDescent="0.25">
      <c r="A1622" s="85">
        <v>44120</v>
      </c>
      <c r="B1622" s="91" t="s">
        <v>8</v>
      </c>
      <c r="C1622" s="91" t="s">
        <v>208</v>
      </c>
      <c r="D1622" s="17">
        <v>0</v>
      </c>
    </row>
    <row r="1623" spans="1:4" x14ac:dyDescent="0.25">
      <c r="A1623" s="85">
        <v>44120</v>
      </c>
      <c r="B1623" s="91" t="s">
        <v>8</v>
      </c>
      <c r="C1623" s="91" t="s">
        <v>40</v>
      </c>
      <c r="D1623" s="17">
        <v>1</v>
      </c>
    </row>
    <row r="1624" spans="1:4" x14ac:dyDescent="0.25">
      <c r="A1624" s="85">
        <v>44120</v>
      </c>
      <c r="B1624" s="91" t="s">
        <v>8</v>
      </c>
      <c r="C1624" s="91" t="s">
        <v>8</v>
      </c>
      <c r="D1624" s="17">
        <v>113</v>
      </c>
    </row>
    <row r="1625" spans="1:4" x14ac:dyDescent="0.25">
      <c r="A1625" s="85">
        <v>44120</v>
      </c>
      <c r="B1625" s="91" t="s">
        <v>8</v>
      </c>
      <c r="C1625" s="91" t="s">
        <v>31</v>
      </c>
      <c r="D1625" s="17">
        <v>3</v>
      </c>
    </row>
    <row r="1626" spans="1:4" x14ac:dyDescent="0.25">
      <c r="A1626" s="85">
        <v>44120</v>
      </c>
      <c r="B1626" s="91" t="s">
        <v>8</v>
      </c>
      <c r="C1626" s="91" t="s">
        <v>133</v>
      </c>
      <c r="D1626" s="17">
        <v>1</v>
      </c>
    </row>
    <row r="1627" spans="1:4" x14ac:dyDescent="0.25">
      <c r="A1627" s="85">
        <v>44120</v>
      </c>
      <c r="B1627" s="91" t="s">
        <v>8</v>
      </c>
      <c r="C1627" s="91" t="s">
        <v>713</v>
      </c>
      <c r="D1627" s="17">
        <v>1</v>
      </c>
    </row>
    <row r="1628" spans="1:4" x14ac:dyDescent="0.25">
      <c r="A1628" s="85">
        <v>44120</v>
      </c>
      <c r="B1628" s="91" t="s">
        <v>8</v>
      </c>
      <c r="C1628" s="91" t="s">
        <v>82</v>
      </c>
      <c r="D1628" s="17">
        <v>6</v>
      </c>
    </row>
    <row r="1629" spans="1:4" x14ac:dyDescent="0.25">
      <c r="A1629" s="85">
        <v>44120</v>
      </c>
      <c r="B1629" s="91" t="s">
        <v>8</v>
      </c>
      <c r="C1629" s="91" t="s">
        <v>114</v>
      </c>
      <c r="D1629" s="17">
        <v>1</v>
      </c>
    </row>
    <row r="1630" spans="1:4" x14ac:dyDescent="0.25">
      <c r="A1630" s="85">
        <v>44120</v>
      </c>
      <c r="B1630" s="73" t="s">
        <v>49</v>
      </c>
      <c r="C1630" s="91" t="s">
        <v>49</v>
      </c>
      <c r="D1630" s="17">
        <v>7</v>
      </c>
    </row>
    <row r="1631" spans="1:4" x14ac:dyDescent="0.25">
      <c r="A1631" s="85">
        <v>44120</v>
      </c>
      <c r="B1631" s="73" t="s">
        <v>50</v>
      </c>
      <c r="C1631" s="91" t="s">
        <v>236</v>
      </c>
      <c r="D1631" s="17">
        <v>9</v>
      </c>
    </row>
    <row r="1632" spans="1:4" x14ac:dyDescent="0.25">
      <c r="A1632" s="85">
        <v>44120</v>
      </c>
      <c r="B1632" s="73" t="s">
        <v>50</v>
      </c>
      <c r="C1632" s="91" t="s">
        <v>716</v>
      </c>
      <c r="D1632" s="17">
        <v>1</v>
      </c>
    </row>
    <row r="1633" spans="1:4" x14ac:dyDescent="0.25">
      <c r="A1633" s="85">
        <v>44120</v>
      </c>
      <c r="B1633" s="73" t="s">
        <v>50</v>
      </c>
      <c r="C1633" s="91" t="s">
        <v>620</v>
      </c>
      <c r="D1633" s="17">
        <v>5</v>
      </c>
    </row>
    <row r="1634" spans="1:4" x14ac:dyDescent="0.25">
      <c r="A1634" s="85">
        <v>44120</v>
      </c>
      <c r="B1634" s="73" t="s">
        <v>27</v>
      </c>
      <c r="C1634" s="91" t="s">
        <v>143</v>
      </c>
      <c r="D1634" s="17">
        <v>10</v>
      </c>
    </row>
    <row r="1635" spans="1:4" x14ac:dyDescent="0.25">
      <c r="A1635" s="85">
        <v>44120</v>
      </c>
      <c r="B1635" s="73" t="s">
        <v>27</v>
      </c>
      <c r="C1635" s="91" t="s">
        <v>43</v>
      </c>
      <c r="D1635" s="17">
        <v>14</v>
      </c>
    </row>
    <row r="1636" spans="1:4" x14ac:dyDescent="0.25">
      <c r="A1636" s="85">
        <v>44120</v>
      </c>
      <c r="B1636" s="73" t="s">
        <v>27</v>
      </c>
      <c r="C1636" s="91" t="s">
        <v>628</v>
      </c>
      <c r="D1636" s="17">
        <v>3</v>
      </c>
    </row>
    <row r="1637" spans="1:4" x14ac:dyDescent="0.25">
      <c r="A1637" s="85">
        <v>44120</v>
      </c>
      <c r="B1637" s="142" t="s">
        <v>51</v>
      </c>
      <c r="C1637" s="143" t="s">
        <v>51</v>
      </c>
      <c r="D1637" s="52">
        <v>18</v>
      </c>
    </row>
    <row r="1638" spans="1:4" x14ac:dyDescent="0.25">
      <c r="A1638" s="169">
        <v>44121</v>
      </c>
      <c r="B1638" s="172" t="s">
        <v>14</v>
      </c>
      <c r="C1638" s="170" t="s">
        <v>88</v>
      </c>
      <c r="D1638" s="171">
        <v>4</v>
      </c>
    </row>
    <row r="1639" spans="1:4" x14ac:dyDescent="0.25">
      <c r="A1639" s="169">
        <v>44121</v>
      </c>
      <c r="B1639" s="172" t="s">
        <v>20</v>
      </c>
      <c r="C1639" s="170" t="s">
        <v>20</v>
      </c>
      <c r="D1639" s="171">
        <v>33</v>
      </c>
    </row>
    <row r="1640" spans="1:4" x14ac:dyDescent="0.25">
      <c r="A1640" s="169">
        <v>44121</v>
      </c>
      <c r="B1640" s="172" t="s">
        <v>13</v>
      </c>
      <c r="C1640" s="170" t="s">
        <v>97</v>
      </c>
      <c r="D1640" s="171">
        <v>1</v>
      </c>
    </row>
    <row r="1641" spans="1:4" x14ac:dyDescent="0.25">
      <c r="A1641" s="169">
        <v>44121</v>
      </c>
      <c r="B1641" s="172" t="s">
        <v>13</v>
      </c>
      <c r="C1641" s="170" t="s">
        <v>13</v>
      </c>
      <c r="D1641" s="171">
        <v>8</v>
      </c>
    </row>
    <row r="1642" spans="1:4" x14ac:dyDescent="0.25">
      <c r="A1642" s="169">
        <v>44121</v>
      </c>
      <c r="B1642" s="172" t="s">
        <v>13</v>
      </c>
      <c r="C1642" s="170" t="s">
        <v>229</v>
      </c>
      <c r="D1642" s="171">
        <v>11</v>
      </c>
    </row>
    <row r="1643" spans="1:4" x14ac:dyDescent="0.25">
      <c r="A1643" s="169">
        <v>44121</v>
      </c>
      <c r="B1643" s="172" t="s">
        <v>13</v>
      </c>
      <c r="C1643" s="170" t="s">
        <v>719</v>
      </c>
      <c r="D1643" s="171">
        <v>1</v>
      </c>
    </row>
    <row r="1644" spans="1:4" x14ac:dyDescent="0.25">
      <c r="A1644" s="169">
        <v>44121</v>
      </c>
      <c r="B1644" s="172" t="s">
        <v>24</v>
      </c>
      <c r="C1644" s="170" t="s">
        <v>23</v>
      </c>
      <c r="D1644" s="171">
        <v>31</v>
      </c>
    </row>
    <row r="1645" spans="1:4" x14ac:dyDescent="0.25">
      <c r="A1645" s="169">
        <v>44121</v>
      </c>
      <c r="B1645" s="172" t="s">
        <v>24</v>
      </c>
      <c r="C1645" s="170" t="s">
        <v>24</v>
      </c>
      <c r="D1645" s="171">
        <v>1</v>
      </c>
    </row>
    <row r="1646" spans="1:4" x14ac:dyDescent="0.25">
      <c r="A1646" s="169">
        <v>44121</v>
      </c>
      <c r="B1646" s="172" t="s">
        <v>24</v>
      </c>
      <c r="C1646" s="170" t="s">
        <v>36</v>
      </c>
      <c r="D1646" s="171">
        <v>2</v>
      </c>
    </row>
    <row r="1647" spans="1:4" x14ac:dyDescent="0.25">
      <c r="A1647" s="169">
        <v>44121</v>
      </c>
      <c r="B1647" s="172" t="s">
        <v>7</v>
      </c>
      <c r="C1647" s="170" t="s">
        <v>7</v>
      </c>
      <c r="D1647" s="171">
        <v>18</v>
      </c>
    </row>
    <row r="1648" spans="1:4" x14ac:dyDescent="0.25">
      <c r="A1648" s="169">
        <v>44121</v>
      </c>
      <c r="B1648" s="172" t="s">
        <v>9</v>
      </c>
      <c r="C1648" s="172" t="s">
        <v>9</v>
      </c>
      <c r="D1648" s="171">
        <v>35</v>
      </c>
    </row>
    <row r="1649" spans="1:4" x14ac:dyDescent="0.25">
      <c r="A1649" s="169">
        <v>44121</v>
      </c>
      <c r="B1649" s="172" t="s">
        <v>9</v>
      </c>
      <c r="C1649" s="170" t="s">
        <v>717</v>
      </c>
      <c r="D1649" s="171">
        <v>1</v>
      </c>
    </row>
    <row r="1650" spans="1:4" x14ac:dyDescent="0.25">
      <c r="A1650" s="169">
        <v>44121</v>
      </c>
      <c r="B1650" s="172" t="s">
        <v>9</v>
      </c>
      <c r="C1650" s="170" t="s">
        <v>17</v>
      </c>
      <c r="D1650" s="171">
        <v>6</v>
      </c>
    </row>
    <row r="1651" spans="1:4" x14ac:dyDescent="0.25">
      <c r="A1651" s="169">
        <v>44121</v>
      </c>
      <c r="B1651" s="172" t="s">
        <v>9</v>
      </c>
      <c r="C1651" s="170" t="s">
        <v>148</v>
      </c>
      <c r="D1651" s="171">
        <v>3</v>
      </c>
    </row>
    <row r="1652" spans="1:4" x14ac:dyDescent="0.25">
      <c r="A1652" s="169">
        <v>44121</v>
      </c>
      <c r="B1652" s="172" t="s">
        <v>11</v>
      </c>
      <c r="C1652" s="170" t="s">
        <v>137</v>
      </c>
      <c r="D1652" s="171">
        <v>8</v>
      </c>
    </row>
    <row r="1653" spans="1:4" x14ac:dyDescent="0.25">
      <c r="A1653" s="169">
        <v>44121</v>
      </c>
      <c r="B1653" s="170" t="s">
        <v>8</v>
      </c>
      <c r="C1653" s="170" t="s">
        <v>234</v>
      </c>
      <c r="D1653" s="171">
        <v>2</v>
      </c>
    </row>
    <row r="1654" spans="1:4" x14ac:dyDescent="0.25">
      <c r="A1654" s="169">
        <v>44121</v>
      </c>
      <c r="B1654" s="170" t="s">
        <v>8</v>
      </c>
      <c r="C1654" s="170" t="s">
        <v>60</v>
      </c>
      <c r="D1654" s="171">
        <v>24</v>
      </c>
    </row>
    <row r="1655" spans="1:4" x14ac:dyDescent="0.25">
      <c r="A1655" s="169">
        <v>44121</v>
      </c>
      <c r="B1655" s="170" t="s">
        <v>8</v>
      </c>
      <c r="C1655" s="170" t="s">
        <v>144</v>
      </c>
      <c r="D1655" s="171">
        <v>1</v>
      </c>
    </row>
    <row r="1656" spans="1:4" x14ac:dyDescent="0.25">
      <c r="A1656" s="169">
        <v>44121</v>
      </c>
      <c r="B1656" s="170" t="s">
        <v>8</v>
      </c>
      <c r="C1656" s="170" t="s">
        <v>208</v>
      </c>
      <c r="D1656" s="171">
        <v>2</v>
      </c>
    </row>
    <row r="1657" spans="1:4" x14ac:dyDescent="0.25">
      <c r="A1657" s="169">
        <v>44121</v>
      </c>
      <c r="B1657" s="170" t="s">
        <v>8</v>
      </c>
      <c r="C1657" s="170" t="s">
        <v>40</v>
      </c>
      <c r="D1657" s="171">
        <v>1</v>
      </c>
    </row>
    <row r="1658" spans="1:4" x14ac:dyDescent="0.25">
      <c r="A1658" s="169">
        <v>44121</v>
      </c>
      <c r="B1658" s="170" t="s">
        <v>8</v>
      </c>
      <c r="C1658" s="170" t="s">
        <v>8</v>
      </c>
      <c r="D1658" s="171">
        <v>142</v>
      </c>
    </row>
    <row r="1659" spans="1:4" x14ac:dyDescent="0.25">
      <c r="A1659" s="169">
        <v>44121</v>
      </c>
      <c r="B1659" s="170" t="s">
        <v>8</v>
      </c>
      <c r="C1659" s="170" t="s">
        <v>114</v>
      </c>
      <c r="D1659" s="171">
        <v>2</v>
      </c>
    </row>
    <row r="1660" spans="1:4" x14ac:dyDescent="0.25">
      <c r="A1660" s="169">
        <v>44121</v>
      </c>
      <c r="B1660" s="172" t="s">
        <v>49</v>
      </c>
      <c r="C1660" s="170" t="s">
        <v>218</v>
      </c>
      <c r="D1660" s="171">
        <v>1</v>
      </c>
    </row>
    <row r="1661" spans="1:4" x14ac:dyDescent="0.25">
      <c r="A1661" s="169">
        <v>44121</v>
      </c>
      <c r="B1661" s="172" t="s">
        <v>49</v>
      </c>
      <c r="C1661" s="170" t="s">
        <v>49</v>
      </c>
      <c r="D1661" s="171">
        <v>1</v>
      </c>
    </row>
    <row r="1662" spans="1:4" x14ac:dyDescent="0.25">
      <c r="A1662" s="169">
        <v>44121</v>
      </c>
      <c r="B1662" s="172" t="s">
        <v>50</v>
      </c>
      <c r="C1662" s="170" t="s">
        <v>236</v>
      </c>
      <c r="D1662" s="171">
        <v>2</v>
      </c>
    </row>
    <row r="1663" spans="1:4" x14ac:dyDescent="0.25">
      <c r="A1663" s="169">
        <v>44121</v>
      </c>
      <c r="B1663" s="172" t="s">
        <v>27</v>
      </c>
      <c r="C1663" s="170" t="s">
        <v>143</v>
      </c>
      <c r="D1663" s="171">
        <v>5</v>
      </c>
    </row>
    <row r="1664" spans="1:4" x14ac:dyDescent="0.25">
      <c r="A1664" s="169">
        <v>44121</v>
      </c>
      <c r="B1664" s="172" t="s">
        <v>27</v>
      </c>
      <c r="C1664" s="170" t="s">
        <v>43</v>
      </c>
      <c r="D1664" s="171">
        <v>21</v>
      </c>
    </row>
    <row r="1665" spans="1:4" x14ac:dyDescent="0.25">
      <c r="A1665" s="169">
        <v>44121</v>
      </c>
      <c r="B1665" s="172" t="s">
        <v>27</v>
      </c>
      <c r="C1665" s="170" t="s">
        <v>718</v>
      </c>
      <c r="D1665" s="171">
        <v>1</v>
      </c>
    </row>
    <row r="1666" spans="1:4" x14ac:dyDescent="0.25">
      <c r="A1666" s="169">
        <v>44121</v>
      </c>
      <c r="B1666" s="172" t="s">
        <v>27</v>
      </c>
      <c r="C1666" s="170" t="s">
        <v>616</v>
      </c>
      <c r="D1666" s="171">
        <v>1</v>
      </c>
    </row>
    <row r="1667" spans="1:4" x14ac:dyDescent="0.25">
      <c r="A1667" s="169">
        <v>44121</v>
      </c>
      <c r="B1667" s="172" t="s">
        <v>51</v>
      </c>
      <c r="C1667" s="170" t="s">
        <v>51</v>
      </c>
      <c r="D1667" s="171">
        <v>4</v>
      </c>
    </row>
    <row r="1668" spans="1:4" x14ac:dyDescent="0.25">
      <c r="A1668" s="169">
        <v>44121</v>
      </c>
      <c r="B1668" s="172" t="s">
        <v>10</v>
      </c>
      <c r="C1668" s="170" t="s">
        <v>10</v>
      </c>
      <c r="D1668" s="171">
        <v>3</v>
      </c>
    </row>
    <row r="1669" spans="1:4" x14ac:dyDescent="0.25">
      <c r="A1669" s="169">
        <v>44122</v>
      </c>
      <c r="B1669" s="172" t="s">
        <v>20</v>
      </c>
      <c r="C1669" s="170" t="s">
        <v>20</v>
      </c>
      <c r="D1669" s="171">
        <v>24</v>
      </c>
    </row>
    <row r="1670" spans="1:4" x14ac:dyDescent="0.25">
      <c r="A1670" s="169">
        <v>44122</v>
      </c>
      <c r="B1670" s="172" t="s">
        <v>20</v>
      </c>
      <c r="C1670" s="170" t="s">
        <v>658</v>
      </c>
      <c r="D1670" s="171">
        <v>1</v>
      </c>
    </row>
    <row r="1671" spans="1:4" x14ac:dyDescent="0.25">
      <c r="A1671" s="169">
        <v>44122</v>
      </c>
      <c r="B1671" s="172" t="s">
        <v>20</v>
      </c>
      <c r="C1671" s="170" t="s">
        <v>720</v>
      </c>
      <c r="D1671" s="171">
        <v>1</v>
      </c>
    </row>
    <row r="1672" spans="1:4" x14ac:dyDescent="0.25">
      <c r="A1672" s="169">
        <v>44122</v>
      </c>
      <c r="B1672" s="172" t="s">
        <v>13</v>
      </c>
      <c r="C1672" s="170" t="s">
        <v>325</v>
      </c>
      <c r="D1672" s="171">
        <v>1</v>
      </c>
    </row>
    <row r="1673" spans="1:4" x14ac:dyDescent="0.25">
      <c r="A1673" s="169">
        <v>44122</v>
      </c>
      <c r="B1673" s="172" t="s">
        <v>13</v>
      </c>
      <c r="C1673" s="170" t="s">
        <v>97</v>
      </c>
      <c r="D1673" s="171">
        <v>1</v>
      </c>
    </row>
    <row r="1674" spans="1:4" x14ac:dyDescent="0.25">
      <c r="A1674" s="169">
        <v>44122</v>
      </c>
      <c r="B1674" s="172" t="s">
        <v>13</v>
      </c>
      <c r="C1674" s="170" t="s">
        <v>13</v>
      </c>
      <c r="D1674" s="171">
        <v>5</v>
      </c>
    </row>
    <row r="1675" spans="1:4" x14ac:dyDescent="0.25">
      <c r="A1675" s="169">
        <v>44122</v>
      </c>
      <c r="B1675" s="172" t="s">
        <v>13</v>
      </c>
      <c r="C1675" s="170" t="s">
        <v>229</v>
      </c>
      <c r="D1675" s="171">
        <v>1</v>
      </c>
    </row>
    <row r="1676" spans="1:4" x14ac:dyDescent="0.25">
      <c r="A1676" s="169">
        <v>44122</v>
      </c>
      <c r="B1676" s="172" t="s">
        <v>13</v>
      </c>
      <c r="C1676" s="170" t="s">
        <v>226</v>
      </c>
      <c r="D1676" s="171">
        <v>1</v>
      </c>
    </row>
    <row r="1677" spans="1:4" x14ac:dyDescent="0.25">
      <c r="A1677" s="169">
        <v>44122</v>
      </c>
      <c r="B1677" s="172" t="s">
        <v>24</v>
      </c>
      <c r="C1677" s="170" t="s">
        <v>23</v>
      </c>
      <c r="D1677" s="171">
        <v>17</v>
      </c>
    </row>
    <row r="1678" spans="1:4" x14ac:dyDescent="0.25">
      <c r="A1678" s="176">
        <v>44122</v>
      </c>
      <c r="B1678" s="177" t="s">
        <v>24</v>
      </c>
      <c r="C1678" s="178" t="s">
        <v>36</v>
      </c>
      <c r="D1678" s="179">
        <v>4</v>
      </c>
    </row>
    <row r="1679" spans="1:4" x14ac:dyDescent="0.25">
      <c r="A1679" s="85">
        <v>44122</v>
      </c>
      <c r="B1679" s="73" t="s">
        <v>7</v>
      </c>
      <c r="C1679" s="91" t="s">
        <v>118</v>
      </c>
      <c r="D1679" s="17">
        <v>4</v>
      </c>
    </row>
    <row r="1680" spans="1:4" x14ac:dyDescent="0.25">
      <c r="A1680" s="85">
        <v>44122</v>
      </c>
      <c r="B1680" s="73" t="s">
        <v>7</v>
      </c>
      <c r="C1680" s="91" t="s">
        <v>7</v>
      </c>
      <c r="D1680" s="17">
        <v>16</v>
      </c>
    </row>
    <row r="1681" spans="1:4" x14ac:dyDescent="0.25">
      <c r="A1681" s="85">
        <v>44122</v>
      </c>
      <c r="B1681" s="73" t="s">
        <v>9</v>
      </c>
      <c r="C1681" s="91" t="s">
        <v>9</v>
      </c>
      <c r="D1681" s="17">
        <v>19</v>
      </c>
    </row>
    <row r="1682" spans="1:4" x14ac:dyDescent="0.25">
      <c r="A1682" s="85">
        <v>44122</v>
      </c>
      <c r="B1682" s="73" t="s">
        <v>15</v>
      </c>
      <c r="C1682" s="91" t="s">
        <v>62</v>
      </c>
      <c r="D1682" s="17">
        <v>3</v>
      </c>
    </row>
    <row r="1683" spans="1:4" x14ac:dyDescent="0.25">
      <c r="A1683" s="85">
        <v>44122</v>
      </c>
      <c r="B1683" s="73" t="s">
        <v>15</v>
      </c>
      <c r="C1683" s="91" t="s">
        <v>289</v>
      </c>
      <c r="D1683" s="17">
        <v>8</v>
      </c>
    </row>
    <row r="1684" spans="1:4" x14ac:dyDescent="0.25">
      <c r="A1684" s="85">
        <v>44122</v>
      </c>
      <c r="B1684" s="73" t="s">
        <v>11</v>
      </c>
      <c r="C1684" s="91" t="s">
        <v>340</v>
      </c>
      <c r="D1684" s="17">
        <v>1</v>
      </c>
    </row>
    <row r="1685" spans="1:4" x14ac:dyDescent="0.25">
      <c r="A1685" s="85">
        <v>44122</v>
      </c>
      <c r="B1685" s="73" t="s">
        <v>11</v>
      </c>
      <c r="C1685" s="91" t="s">
        <v>11</v>
      </c>
      <c r="D1685" s="17">
        <v>3</v>
      </c>
    </row>
    <row r="1686" spans="1:4" x14ac:dyDescent="0.25">
      <c r="A1686" s="85">
        <v>44122</v>
      </c>
      <c r="B1686" s="73" t="s">
        <v>11</v>
      </c>
      <c r="C1686" s="91" t="s">
        <v>137</v>
      </c>
      <c r="D1686" s="17">
        <v>7</v>
      </c>
    </row>
    <row r="1687" spans="1:4" x14ac:dyDescent="0.25">
      <c r="A1687" s="85">
        <v>44122</v>
      </c>
      <c r="B1687" s="73" t="s">
        <v>12</v>
      </c>
      <c r="C1687" s="91" t="s">
        <v>119</v>
      </c>
      <c r="D1687" s="17">
        <v>1</v>
      </c>
    </row>
    <row r="1688" spans="1:4" x14ac:dyDescent="0.25">
      <c r="A1688" s="85">
        <v>44122</v>
      </c>
      <c r="B1688" s="73" t="s">
        <v>12</v>
      </c>
      <c r="C1688" s="91" t="s">
        <v>12</v>
      </c>
      <c r="D1688" s="17">
        <v>1</v>
      </c>
    </row>
    <row r="1689" spans="1:4" x14ac:dyDescent="0.25">
      <c r="A1689" s="85">
        <v>44122</v>
      </c>
      <c r="B1689" s="73" t="s">
        <v>8</v>
      </c>
      <c r="C1689" s="91" t="s">
        <v>75</v>
      </c>
      <c r="D1689" s="17">
        <v>4</v>
      </c>
    </row>
    <row r="1690" spans="1:4" x14ac:dyDescent="0.25">
      <c r="A1690" s="85">
        <v>44122</v>
      </c>
      <c r="B1690" s="73" t="s">
        <v>8</v>
      </c>
      <c r="C1690" s="91" t="s">
        <v>234</v>
      </c>
      <c r="D1690" s="17">
        <v>2</v>
      </c>
    </row>
    <row r="1691" spans="1:4" x14ac:dyDescent="0.25">
      <c r="A1691" s="85">
        <v>44122</v>
      </c>
      <c r="B1691" s="73" t="s">
        <v>8</v>
      </c>
      <c r="C1691" s="91" t="s">
        <v>60</v>
      </c>
      <c r="D1691" s="17">
        <v>10</v>
      </c>
    </row>
    <row r="1692" spans="1:4" x14ac:dyDescent="0.25">
      <c r="A1692" s="85">
        <v>44122</v>
      </c>
      <c r="B1692" s="73" t="s">
        <v>8</v>
      </c>
      <c r="C1692" s="91" t="s">
        <v>40</v>
      </c>
      <c r="D1692" s="17">
        <v>1</v>
      </c>
    </row>
    <row r="1693" spans="1:4" x14ac:dyDescent="0.25">
      <c r="A1693" s="85">
        <v>44122</v>
      </c>
      <c r="B1693" s="73" t="s">
        <v>8</v>
      </c>
      <c r="C1693" s="91" t="s">
        <v>8</v>
      </c>
      <c r="D1693" s="17">
        <v>111</v>
      </c>
    </row>
    <row r="1694" spans="1:4" x14ac:dyDescent="0.25">
      <c r="A1694" s="85">
        <v>44122</v>
      </c>
      <c r="B1694" s="73" t="s">
        <v>8</v>
      </c>
      <c r="C1694" s="91" t="s">
        <v>82</v>
      </c>
      <c r="D1694" s="17">
        <v>2</v>
      </c>
    </row>
    <row r="1695" spans="1:4" x14ac:dyDescent="0.25">
      <c r="A1695" s="85">
        <v>44122</v>
      </c>
      <c r="B1695" s="73" t="s">
        <v>8</v>
      </c>
      <c r="C1695" s="91" t="s">
        <v>114</v>
      </c>
      <c r="D1695" s="17">
        <v>5</v>
      </c>
    </row>
    <row r="1696" spans="1:4" x14ac:dyDescent="0.25">
      <c r="A1696" s="85">
        <v>44122</v>
      </c>
      <c r="B1696" s="73" t="s">
        <v>50</v>
      </c>
      <c r="C1696" s="91" t="s">
        <v>236</v>
      </c>
      <c r="D1696" s="17">
        <v>3</v>
      </c>
    </row>
    <row r="1697" spans="1:4" x14ac:dyDescent="0.25">
      <c r="A1697" s="85">
        <v>44122</v>
      </c>
      <c r="B1697" s="73" t="s">
        <v>50</v>
      </c>
      <c r="C1697" s="91" t="s">
        <v>620</v>
      </c>
      <c r="D1697" s="17">
        <v>1</v>
      </c>
    </row>
    <row r="1698" spans="1:4" x14ac:dyDescent="0.25">
      <c r="A1698" s="85">
        <v>44122</v>
      </c>
      <c r="B1698" s="73" t="s">
        <v>27</v>
      </c>
      <c r="C1698" s="91" t="s">
        <v>143</v>
      </c>
      <c r="D1698" s="17">
        <v>6</v>
      </c>
    </row>
    <row r="1699" spans="1:4" x14ac:dyDescent="0.25">
      <c r="A1699" s="85">
        <v>44122</v>
      </c>
      <c r="B1699" s="73" t="s">
        <v>27</v>
      </c>
      <c r="C1699" s="91" t="s">
        <v>43</v>
      </c>
      <c r="D1699" s="17">
        <v>19</v>
      </c>
    </row>
    <row r="1700" spans="1:4" x14ac:dyDescent="0.25">
      <c r="A1700" s="85">
        <v>44122</v>
      </c>
      <c r="B1700" s="73" t="s">
        <v>27</v>
      </c>
      <c r="C1700" s="91" t="s">
        <v>718</v>
      </c>
      <c r="D1700" s="17">
        <v>1</v>
      </c>
    </row>
    <row r="1701" spans="1:4" x14ac:dyDescent="0.25">
      <c r="A1701" s="85">
        <v>44122</v>
      </c>
      <c r="B1701" s="73" t="s">
        <v>51</v>
      </c>
      <c r="C1701" s="91" t="s">
        <v>51</v>
      </c>
      <c r="D1701" s="17">
        <v>10</v>
      </c>
    </row>
    <row r="1702" spans="1:4" x14ac:dyDescent="0.25">
      <c r="A1702" s="85">
        <v>44122</v>
      </c>
      <c r="B1702" s="73" t="s">
        <v>10</v>
      </c>
      <c r="C1702" s="91" t="s">
        <v>10</v>
      </c>
      <c r="D1702" s="17">
        <v>1</v>
      </c>
    </row>
    <row r="1703" spans="1:4" x14ac:dyDescent="0.25">
      <c r="A1703" s="85">
        <v>44123</v>
      </c>
      <c r="B1703" s="73" t="s">
        <v>20</v>
      </c>
      <c r="C1703" s="91" t="s">
        <v>20</v>
      </c>
      <c r="D1703" s="17">
        <v>17</v>
      </c>
    </row>
    <row r="1704" spans="1:4" x14ac:dyDescent="0.25">
      <c r="A1704" s="85">
        <v>44123</v>
      </c>
      <c r="B1704" s="73" t="s">
        <v>13</v>
      </c>
      <c r="C1704" s="91" t="s">
        <v>325</v>
      </c>
      <c r="D1704" s="17">
        <v>2</v>
      </c>
    </row>
    <row r="1705" spans="1:4" x14ac:dyDescent="0.25">
      <c r="A1705" s="85">
        <v>44123</v>
      </c>
      <c r="B1705" s="73" t="s">
        <v>13</v>
      </c>
      <c r="C1705" s="91" t="s">
        <v>13</v>
      </c>
      <c r="D1705" s="17">
        <v>3</v>
      </c>
    </row>
    <row r="1706" spans="1:4" x14ac:dyDescent="0.25">
      <c r="A1706" s="85">
        <v>44123</v>
      </c>
      <c r="B1706" s="73" t="s">
        <v>13</v>
      </c>
      <c r="C1706" s="91" t="s">
        <v>229</v>
      </c>
      <c r="D1706" s="17">
        <v>14</v>
      </c>
    </row>
    <row r="1707" spans="1:4" x14ac:dyDescent="0.25">
      <c r="A1707" s="85">
        <v>44123</v>
      </c>
      <c r="B1707" s="73" t="s">
        <v>13</v>
      </c>
      <c r="C1707" s="91" t="s">
        <v>331</v>
      </c>
      <c r="D1707" s="17">
        <v>1</v>
      </c>
    </row>
    <row r="1708" spans="1:4" x14ac:dyDescent="0.25">
      <c r="A1708" s="85">
        <v>44123</v>
      </c>
      <c r="B1708" s="73" t="s">
        <v>13</v>
      </c>
      <c r="C1708" s="91" t="s">
        <v>309</v>
      </c>
      <c r="D1708" s="17">
        <v>1</v>
      </c>
    </row>
    <row r="1709" spans="1:4" x14ac:dyDescent="0.25">
      <c r="A1709" s="85">
        <v>44123</v>
      </c>
      <c r="B1709" s="73" t="s">
        <v>13</v>
      </c>
      <c r="C1709" s="91" t="s">
        <v>226</v>
      </c>
      <c r="D1709" s="17">
        <v>6</v>
      </c>
    </row>
    <row r="1710" spans="1:4" x14ac:dyDescent="0.25">
      <c r="A1710" s="85">
        <v>44123</v>
      </c>
      <c r="B1710" s="73" t="s">
        <v>24</v>
      </c>
      <c r="C1710" s="91" t="s">
        <v>23</v>
      </c>
      <c r="D1710" s="17">
        <v>9</v>
      </c>
    </row>
    <row r="1711" spans="1:4" x14ac:dyDescent="0.25">
      <c r="A1711" s="85">
        <v>44123</v>
      </c>
      <c r="B1711" s="73" t="s">
        <v>24</v>
      </c>
      <c r="C1711" s="91" t="s">
        <v>24</v>
      </c>
      <c r="D1711" s="17">
        <v>4</v>
      </c>
    </row>
    <row r="1712" spans="1:4" x14ac:dyDescent="0.25">
      <c r="A1712" s="85">
        <v>44123</v>
      </c>
      <c r="B1712" s="91" t="s">
        <v>7</v>
      </c>
      <c r="C1712" s="91" t="s">
        <v>7</v>
      </c>
      <c r="D1712" s="17">
        <v>20</v>
      </c>
    </row>
    <row r="1713" spans="1:4" x14ac:dyDescent="0.25">
      <c r="A1713" s="85">
        <v>44123</v>
      </c>
      <c r="B1713" s="73" t="s">
        <v>9</v>
      </c>
      <c r="C1713" s="91" t="s">
        <v>9</v>
      </c>
      <c r="D1713" s="17">
        <v>3</v>
      </c>
    </row>
    <row r="1714" spans="1:4" x14ac:dyDescent="0.25">
      <c r="A1714" s="85">
        <v>44123</v>
      </c>
      <c r="B1714" s="73" t="s">
        <v>15</v>
      </c>
      <c r="C1714" s="91" t="s">
        <v>62</v>
      </c>
      <c r="D1714" s="17">
        <v>1</v>
      </c>
    </row>
    <row r="1715" spans="1:4" x14ac:dyDescent="0.25">
      <c r="A1715" s="85">
        <v>44123</v>
      </c>
      <c r="B1715" s="73" t="s">
        <v>11</v>
      </c>
      <c r="C1715" s="91" t="s">
        <v>11</v>
      </c>
      <c r="D1715" s="17">
        <v>4</v>
      </c>
    </row>
    <row r="1716" spans="1:4" x14ac:dyDescent="0.25">
      <c r="A1716" s="85">
        <v>44123</v>
      </c>
      <c r="B1716" s="73" t="s">
        <v>11</v>
      </c>
      <c r="C1716" s="91" t="s">
        <v>137</v>
      </c>
      <c r="D1716" s="17">
        <v>1</v>
      </c>
    </row>
    <row r="1717" spans="1:4" x14ac:dyDescent="0.25">
      <c r="A1717" s="85">
        <v>44123</v>
      </c>
      <c r="B1717" s="73" t="s">
        <v>12</v>
      </c>
      <c r="C1717" s="91" t="s">
        <v>119</v>
      </c>
      <c r="D1717" s="17">
        <v>2</v>
      </c>
    </row>
    <row r="1718" spans="1:4" x14ac:dyDescent="0.25">
      <c r="A1718" s="85">
        <v>44123</v>
      </c>
      <c r="B1718" s="73" t="s">
        <v>12</v>
      </c>
      <c r="C1718" s="91" t="s">
        <v>12</v>
      </c>
      <c r="D1718" s="17">
        <v>8</v>
      </c>
    </row>
    <row r="1719" spans="1:4" x14ac:dyDescent="0.25">
      <c r="A1719" s="85">
        <v>44123</v>
      </c>
      <c r="B1719" s="91" t="s">
        <v>8</v>
      </c>
      <c r="C1719" s="91" t="s">
        <v>75</v>
      </c>
      <c r="D1719" s="17">
        <v>2</v>
      </c>
    </row>
    <row r="1720" spans="1:4" x14ac:dyDescent="0.25">
      <c r="A1720" s="85">
        <v>44123</v>
      </c>
      <c r="B1720" s="91" t="s">
        <v>8</v>
      </c>
      <c r="C1720" s="91" t="s">
        <v>234</v>
      </c>
      <c r="D1720" s="17">
        <v>1</v>
      </c>
    </row>
    <row r="1721" spans="1:4" x14ac:dyDescent="0.25">
      <c r="A1721" s="85">
        <v>44123</v>
      </c>
      <c r="B1721" s="91" t="s">
        <v>8</v>
      </c>
      <c r="C1721" s="91" t="s">
        <v>60</v>
      </c>
      <c r="D1721" s="17">
        <v>3</v>
      </c>
    </row>
    <row r="1722" spans="1:4" x14ac:dyDescent="0.25">
      <c r="A1722" s="85">
        <v>44123</v>
      </c>
      <c r="B1722" s="91" t="s">
        <v>8</v>
      </c>
      <c r="C1722" s="91" t="s">
        <v>729</v>
      </c>
      <c r="D1722" s="17">
        <v>1</v>
      </c>
    </row>
    <row r="1723" spans="1:4" x14ac:dyDescent="0.25">
      <c r="A1723" s="85">
        <v>44123</v>
      </c>
      <c r="B1723" s="91" t="s">
        <v>8</v>
      </c>
      <c r="C1723" s="91" t="s">
        <v>144</v>
      </c>
      <c r="D1723" s="17">
        <v>2</v>
      </c>
    </row>
    <row r="1724" spans="1:4" x14ac:dyDescent="0.25">
      <c r="A1724" s="85">
        <v>44123</v>
      </c>
      <c r="B1724" s="91" t="s">
        <v>8</v>
      </c>
      <c r="C1724" s="91" t="s">
        <v>208</v>
      </c>
      <c r="D1724" s="17">
        <v>3</v>
      </c>
    </row>
    <row r="1725" spans="1:4" x14ac:dyDescent="0.25">
      <c r="A1725" s="85">
        <v>44123</v>
      </c>
      <c r="B1725" s="91" t="s">
        <v>8</v>
      </c>
      <c r="C1725" s="91" t="s">
        <v>40</v>
      </c>
      <c r="D1725" s="17">
        <v>3</v>
      </c>
    </row>
    <row r="1726" spans="1:4" x14ac:dyDescent="0.25">
      <c r="A1726" s="85">
        <v>44123</v>
      </c>
      <c r="B1726" s="91" t="s">
        <v>8</v>
      </c>
      <c r="C1726" s="91" t="s">
        <v>8</v>
      </c>
      <c r="D1726" s="17">
        <v>63</v>
      </c>
    </row>
    <row r="1727" spans="1:4" x14ac:dyDescent="0.25">
      <c r="A1727" s="85">
        <v>44123</v>
      </c>
      <c r="B1727" s="91" t="s">
        <v>8</v>
      </c>
      <c r="C1727" s="91" t="s">
        <v>31</v>
      </c>
      <c r="D1727" s="17">
        <v>1</v>
      </c>
    </row>
    <row r="1728" spans="1:4" x14ac:dyDescent="0.25">
      <c r="A1728" s="85">
        <v>44123</v>
      </c>
      <c r="B1728" s="73" t="s">
        <v>27</v>
      </c>
      <c r="C1728" s="91" t="s">
        <v>143</v>
      </c>
      <c r="D1728" s="17">
        <v>3</v>
      </c>
    </row>
    <row r="1729" spans="1:4" x14ac:dyDescent="0.25">
      <c r="A1729" s="85">
        <v>44123</v>
      </c>
      <c r="B1729" s="73" t="s">
        <v>27</v>
      </c>
      <c r="C1729" s="91" t="s">
        <v>43</v>
      </c>
      <c r="D1729" s="17">
        <v>1</v>
      </c>
    </row>
    <row r="1730" spans="1:4" x14ac:dyDescent="0.25">
      <c r="A1730" s="85">
        <v>44123</v>
      </c>
      <c r="B1730" s="73" t="s">
        <v>51</v>
      </c>
      <c r="C1730" s="91" t="s">
        <v>51</v>
      </c>
      <c r="D1730" s="17">
        <v>11</v>
      </c>
    </row>
    <row r="1731" spans="1:4" x14ac:dyDescent="0.25">
      <c r="A1731" s="85">
        <v>44123</v>
      </c>
      <c r="B1731" s="73" t="s">
        <v>10</v>
      </c>
      <c r="C1731" s="91" t="s">
        <v>10</v>
      </c>
      <c r="D1731" s="17">
        <v>3</v>
      </c>
    </row>
    <row r="1732" spans="1:4" x14ac:dyDescent="0.25">
      <c r="A1732" s="85">
        <v>44124</v>
      </c>
      <c r="B1732" s="73" t="s">
        <v>20</v>
      </c>
      <c r="C1732" s="91" t="s">
        <v>20</v>
      </c>
      <c r="D1732" s="17">
        <v>20</v>
      </c>
    </row>
    <row r="1733" spans="1:4" x14ac:dyDescent="0.25">
      <c r="A1733" s="85">
        <v>44124</v>
      </c>
      <c r="B1733" s="73" t="s">
        <v>13</v>
      </c>
      <c r="C1733" s="91" t="s">
        <v>325</v>
      </c>
      <c r="D1733" s="17">
        <v>1</v>
      </c>
    </row>
    <row r="1734" spans="1:4" x14ac:dyDescent="0.25">
      <c r="A1734" s="85">
        <v>44124</v>
      </c>
      <c r="B1734" s="73" t="s">
        <v>13</v>
      </c>
      <c r="C1734" s="91" t="s">
        <v>13</v>
      </c>
      <c r="D1734" s="17">
        <v>25</v>
      </c>
    </row>
    <row r="1735" spans="1:4" x14ac:dyDescent="0.25">
      <c r="A1735" s="85">
        <v>44124</v>
      </c>
      <c r="B1735" s="73" t="s">
        <v>13</v>
      </c>
      <c r="C1735" s="91" t="s">
        <v>229</v>
      </c>
      <c r="D1735" s="17">
        <v>10</v>
      </c>
    </row>
    <row r="1736" spans="1:4" x14ac:dyDescent="0.25">
      <c r="A1736" s="85">
        <v>44124</v>
      </c>
      <c r="B1736" s="73" t="s">
        <v>13</v>
      </c>
      <c r="C1736" s="91" t="s">
        <v>643</v>
      </c>
      <c r="D1736" s="17">
        <v>1</v>
      </c>
    </row>
    <row r="1737" spans="1:4" x14ac:dyDescent="0.25">
      <c r="A1737" s="85">
        <v>44124</v>
      </c>
      <c r="B1737" s="73" t="s">
        <v>13</v>
      </c>
      <c r="C1737" s="91" t="s">
        <v>309</v>
      </c>
      <c r="D1737" s="17">
        <v>1</v>
      </c>
    </row>
    <row r="1738" spans="1:4" x14ac:dyDescent="0.25">
      <c r="A1738" s="85">
        <v>44124</v>
      </c>
      <c r="B1738" s="73" t="s">
        <v>13</v>
      </c>
      <c r="C1738" s="91" t="s">
        <v>226</v>
      </c>
      <c r="D1738" s="17">
        <v>1</v>
      </c>
    </row>
    <row r="1739" spans="1:4" x14ac:dyDescent="0.25">
      <c r="A1739" s="85">
        <v>44124</v>
      </c>
      <c r="B1739" s="73" t="s">
        <v>24</v>
      </c>
      <c r="C1739" s="91" t="s">
        <v>23</v>
      </c>
      <c r="D1739" s="17">
        <v>28</v>
      </c>
    </row>
    <row r="1740" spans="1:4" x14ac:dyDescent="0.25">
      <c r="A1740" s="85">
        <v>44124</v>
      </c>
      <c r="B1740" s="73" t="s">
        <v>24</v>
      </c>
      <c r="C1740" s="91" t="s">
        <v>36</v>
      </c>
      <c r="D1740" s="17">
        <v>2</v>
      </c>
    </row>
    <row r="1741" spans="1:4" x14ac:dyDescent="0.25">
      <c r="A1741" s="85">
        <v>44124</v>
      </c>
      <c r="B1741" s="73" t="s">
        <v>7</v>
      </c>
      <c r="C1741" s="73" t="s">
        <v>7</v>
      </c>
      <c r="D1741" s="17">
        <v>11</v>
      </c>
    </row>
    <row r="1742" spans="1:4" x14ac:dyDescent="0.25">
      <c r="A1742" s="85">
        <v>44124</v>
      </c>
      <c r="B1742" s="73" t="s">
        <v>9</v>
      </c>
      <c r="C1742" s="73" t="s">
        <v>9</v>
      </c>
      <c r="D1742" s="17">
        <v>28</v>
      </c>
    </row>
    <row r="1743" spans="1:4" x14ac:dyDescent="0.25">
      <c r="A1743" s="85">
        <v>44124</v>
      </c>
      <c r="B1743" s="73" t="s">
        <v>9</v>
      </c>
      <c r="C1743" s="91" t="s">
        <v>17</v>
      </c>
      <c r="D1743" s="17">
        <v>15</v>
      </c>
    </row>
    <row r="1744" spans="1:4" x14ac:dyDescent="0.25">
      <c r="A1744" s="85">
        <v>44124</v>
      </c>
      <c r="B1744" s="73" t="s">
        <v>15</v>
      </c>
      <c r="C1744" s="73" t="s">
        <v>62</v>
      </c>
      <c r="D1744" s="17">
        <v>2</v>
      </c>
    </row>
    <row r="1745" spans="1:4" x14ac:dyDescent="0.25">
      <c r="A1745" s="85">
        <v>44124</v>
      </c>
      <c r="B1745" s="73" t="s">
        <v>11</v>
      </c>
      <c r="C1745" s="73" t="s">
        <v>340</v>
      </c>
      <c r="D1745" s="17">
        <v>2</v>
      </c>
    </row>
    <row r="1746" spans="1:4" x14ac:dyDescent="0.25">
      <c r="A1746" s="85">
        <v>44124</v>
      </c>
      <c r="B1746" s="73" t="s">
        <v>11</v>
      </c>
      <c r="C1746" s="73" t="s">
        <v>137</v>
      </c>
      <c r="D1746" s="17">
        <v>1</v>
      </c>
    </row>
    <row r="1747" spans="1:4" x14ac:dyDescent="0.25">
      <c r="A1747" s="85">
        <v>44124</v>
      </c>
      <c r="B1747" s="73" t="s">
        <v>12</v>
      </c>
      <c r="C1747" s="73" t="s">
        <v>12</v>
      </c>
      <c r="D1747" s="17">
        <v>8</v>
      </c>
    </row>
    <row r="1748" spans="1:4" x14ac:dyDescent="0.25">
      <c r="A1748" s="85">
        <v>44124</v>
      </c>
      <c r="B1748" s="73" t="s">
        <v>8</v>
      </c>
      <c r="C1748" s="91" t="s">
        <v>234</v>
      </c>
      <c r="D1748" s="17">
        <v>2</v>
      </c>
    </row>
    <row r="1749" spans="1:4" x14ac:dyDescent="0.25">
      <c r="A1749" s="85">
        <v>44124</v>
      </c>
      <c r="B1749" s="73" t="s">
        <v>8</v>
      </c>
      <c r="C1749" s="91" t="s">
        <v>60</v>
      </c>
      <c r="D1749" s="17">
        <v>26</v>
      </c>
    </row>
    <row r="1750" spans="1:4" x14ac:dyDescent="0.25">
      <c r="A1750" s="85">
        <v>44124</v>
      </c>
      <c r="B1750" s="73" t="s">
        <v>8</v>
      </c>
      <c r="C1750" s="91" t="s">
        <v>729</v>
      </c>
      <c r="D1750" s="17">
        <v>1</v>
      </c>
    </row>
    <row r="1751" spans="1:4" x14ac:dyDescent="0.25">
      <c r="A1751" s="85">
        <v>44124</v>
      </c>
      <c r="B1751" s="73" t="s">
        <v>8</v>
      </c>
      <c r="C1751" s="91" t="s">
        <v>208</v>
      </c>
      <c r="D1751" s="17">
        <v>1</v>
      </c>
    </row>
    <row r="1752" spans="1:4" x14ac:dyDescent="0.25">
      <c r="A1752" s="85">
        <v>44124</v>
      </c>
      <c r="B1752" s="73" t="s">
        <v>8</v>
      </c>
      <c r="C1752" s="91" t="s">
        <v>40</v>
      </c>
      <c r="D1752" s="17">
        <v>7</v>
      </c>
    </row>
    <row r="1753" spans="1:4" x14ac:dyDescent="0.25">
      <c r="A1753" s="85">
        <v>44124</v>
      </c>
      <c r="B1753" s="73" t="s">
        <v>8</v>
      </c>
      <c r="C1753" s="91" t="s">
        <v>8</v>
      </c>
      <c r="D1753" s="17">
        <v>116</v>
      </c>
    </row>
    <row r="1754" spans="1:4" x14ac:dyDescent="0.25">
      <c r="A1754" s="85">
        <v>44124</v>
      </c>
      <c r="B1754" s="73" t="s">
        <v>8</v>
      </c>
      <c r="C1754" s="91" t="s">
        <v>31</v>
      </c>
      <c r="D1754" s="17">
        <v>5</v>
      </c>
    </row>
    <row r="1755" spans="1:4" x14ac:dyDescent="0.25">
      <c r="A1755" s="85">
        <v>44124</v>
      </c>
      <c r="B1755" s="73" t="s">
        <v>8</v>
      </c>
      <c r="C1755" s="91" t="s">
        <v>713</v>
      </c>
      <c r="D1755" s="17">
        <v>1</v>
      </c>
    </row>
    <row r="1756" spans="1:4" x14ac:dyDescent="0.25">
      <c r="A1756" s="85">
        <v>44124</v>
      </c>
      <c r="B1756" s="73" t="s">
        <v>8</v>
      </c>
      <c r="C1756" s="91" t="s">
        <v>82</v>
      </c>
      <c r="D1756" s="17">
        <v>2</v>
      </c>
    </row>
    <row r="1757" spans="1:4" x14ac:dyDescent="0.25">
      <c r="A1757" s="85">
        <v>44124</v>
      </c>
      <c r="B1757" s="73" t="s">
        <v>8</v>
      </c>
      <c r="C1757" s="91" t="s">
        <v>114</v>
      </c>
      <c r="D1757" s="17">
        <v>1</v>
      </c>
    </row>
    <row r="1758" spans="1:4" x14ac:dyDescent="0.25">
      <c r="A1758" s="85">
        <v>44124</v>
      </c>
      <c r="B1758" s="73" t="s">
        <v>50</v>
      </c>
      <c r="C1758" s="73" t="s">
        <v>236</v>
      </c>
      <c r="D1758" s="17">
        <v>2</v>
      </c>
    </row>
    <row r="1759" spans="1:4" x14ac:dyDescent="0.25">
      <c r="A1759" s="85">
        <v>44124</v>
      </c>
      <c r="B1759" s="73" t="s">
        <v>50</v>
      </c>
      <c r="C1759" s="73" t="s">
        <v>716</v>
      </c>
      <c r="D1759" s="17">
        <v>2</v>
      </c>
    </row>
    <row r="1760" spans="1:4" x14ac:dyDescent="0.25">
      <c r="A1760" s="85">
        <v>44124</v>
      </c>
      <c r="B1760" s="73" t="s">
        <v>50</v>
      </c>
      <c r="C1760" s="73" t="s">
        <v>620</v>
      </c>
      <c r="D1760" s="17">
        <v>2</v>
      </c>
    </row>
    <row r="1761" spans="1:4" x14ac:dyDescent="0.25">
      <c r="A1761" s="85">
        <v>44124</v>
      </c>
      <c r="B1761" s="73" t="s">
        <v>50</v>
      </c>
      <c r="C1761" s="73" t="s">
        <v>373</v>
      </c>
      <c r="D1761" s="17">
        <v>1</v>
      </c>
    </row>
    <row r="1762" spans="1:4" x14ac:dyDescent="0.25">
      <c r="A1762" s="85">
        <v>44124</v>
      </c>
      <c r="B1762" s="73" t="s">
        <v>27</v>
      </c>
      <c r="C1762" s="91" t="s">
        <v>43</v>
      </c>
      <c r="D1762" s="17">
        <v>16</v>
      </c>
    </row>
    <row r="1763" spans="1:4" x14ac:dyDescent="0.25">
      <c r="A1763" s="85">
        <v>44124</v>
      </c>
      <c r="B1763" s="73" t="s">
        <v>51</v>
      </c>
      <c r="C1763" s="73" t="s">
        <v>758</v>
      </c>
      <c r="D1763" s="17">
        <v>1</v>
      </c>
    </row>
    <row r="1764" spans="1:4" x14ac:dyDescent="0.25">
      <c r="A1764" s="85">
        <v>44124</v>
      </c>
      <c r="B1764" s="73" t="s">
        <v>51</v>
      </c>
      <c r="C1764" s="73" t="s">
        <v>51</v>
      </c>
      <c r="D1764" s="17">
        <v>4</v>
      </c>
    </row>
    <row r="1765" spans="1:4" x14ac:dyDescent="0.25">
      <c r="A1765" s="85">
        <v>44124</v>
      </c>
      <c r="B1765" s="73" t="s">
        <v>10</v>
      </c>
      <c r="C1765" s="73" t="s">
        <v>10</v>
      </c>
      <c r="D1765" s="17">
        <v>3</v>
      </c>
    </row>
    <row r="1766" spans="1:4" x14ac:dyDescent="0.25">
      <c r="A1766" s="85">
        <v>44125</v>
      </c>
      <c r="B1766" s="73" t="s">
        <v>14</v>
      </c>
      <c r="C1766" s="73" t="s">
        <v>14</v>
      </c>
      <c r="D1766" s="17">
        <v>2</v>
      </c>
    </row>
    <row r="1767" spans="1:4" x14ac:dyDescent="0.25">
      <c r="A1767" s="85">
        <v>44125</v>
      </c>
      <c r="B1767" s="73" t="s">
        <v>20</v>
      </c>
      <c r="C1767" s="91" t="s">
        <v>20</v>
      </c>
      <c r="D1767" s="17">
        <v>43</v>
      </c>
    </row>
    <row r="1768" spans="1:4" x14ac:dyDescent="0.25">
      <c r="A1768" s="85">
        <v>44125</v>
      </c>
      <c r="B1768" s="73" t="s">
        <v>13</v>
      </c>
      <c r="C1768" s="73" t="s">
        <v>13</v>
      </c>
      <c r="D1768" s="17">
        <v>5</v>
      </c>
    </row>
    <row r="1769" spans="1:4" x14ac:dyDescent="0.25">
      <c r="A1769" s="85">
        <v>44125</v>
      </c>
      <c r="B1769" s="73" t="s">
        <v>13</v>
      </c>
      <c r="C1769" s="73" t="s">
        <v>229</v>
      </c>
      <c r="D1769" s="17">
        <v>4</v>
      </c>
    </row>
    <row r="1770" spans="1:4" x14ac:dyDescent="0.25">
      <c r="A1770" s="85">
        <v>44125</v>
      </c>
      <c r="B1770" s="73" t="s">
        <v>13</v>
      </c>
      <c r="C1770" s="73" t="s">
        <v>226</v>
      </c>
      <c r="D1770" s="17">
        <v>5</v>
      </c>
    </row>
    <row r="1771" spans="1:4" x14ac:dyDescent="0.25">
      <c r="A1771" s="85">
        <v>44125</v>
      </c>
      <c r="B1771" s="73" t="s">
        <v>24</v>
      </c>
      <c r="C1771" s="73" t="s">
        <v>23</v>
      </c>
      <c r="D1771" s="17">
        <v>4</v>
      </c>
    </row>
    <row r="1772" spans="1:4" x14ac:dyDescent="0.25">
      <c r="A1772" s="85">
        <v>44125</v>
      </c>
      <c r="B1772" s="73" t="s">
        <v>24</v>
      </c>
      <c r="C1772" s="73" t="s">
        <v>24</v>
      </c>
      <c r="D1772" s="17">
        <v>8</v>
      </c>
    </row>
    <row r="1773" spans="1:4" x14ac:dyDescent="0.25">
      <c r="A1773" s="85">
        <v>44125</v>
      </c>
      <c r="B1773" s="73" t="s">
        <v>24</v>
      </c>
      <c r="C1773" s="73" t="s">
        <v>772</v>
      </c>
      <c r="D1773" s="17">
        <v>1</v>
      </c>
    </row>
    <row r="1774" spans="1:4" x14ac:dyDescent="0.25">
      <c r="A1774" s="85">
        <v>44125</v>
      </c>
      <c r="B1774" s="73" t="s">
        <v>24</v>
      </c>
      <c r="C1774" s="73" t="s">
        <v>37</v>
      </c>
      <c r="D1774" s="17">
        <v>1</v>
      </c>
    </row>
    <row r="1775" spans="1:4" x14ac:dyDescent="0.25">
      <c r="A1775" s="85">
        <v>44125</v>
      </c>
      <c r="B1775" s="73" t="s">
        <v>47</v>
      </c>
      <c r="C1775" s="73" t="s">
        <v>47</v>
      </c>
      <c r="D1775" s="17">
        <v>1</v>
      </c>
    </row>
    <row r="1776" spans="1:4" x14ac:dyDescent="0.25">
      <c r="A1776" s="85">
        <v>44125</v>
      </c>
      <c r="B1776" s="73" t="s">
        <v>7</v>
      </c>
      <c r="C1776" s="73" t="s">
        <v>7</v>
      </c>
      <c r="D1776" s="17">
        <v>43</v>
      </c>
    </row>
    <row r="1777" spans="1:4" x14ac:dyDescent="0.25">
      <c r="A1777" s="85">
        <v>44125</v>
      </c>
      <c r="B1777" s="73" t="s">
        <v>9</v>
      </c>
      <c r="C1777" s="73" t="s">
        <v>638</v>
      </c>
      <c r="D1777" s="17">
        <v>1</v>
      </c>
    </row>
    <row r="1778" spans="1:4" x14ac:dyDescent="0.25">
      <c r="A1778" s="85">
        <v>44125</v>
      </c>
      <c r="B1778" s="73" t="s">
        <v>9</v>
      </c>
      <c r="C1778" s="73" t="s">
        <v>9</v>
      </c>
      <c r="D1778" s="17">
        <v>10</v>
      </c>
    </row>
    <row r="1779" spans="1:4" x14ac:dyDescent="0.25">
      <c r="A1779" s="85">
        <v>44125</v>
      </c>
      <c r="B1779" s="73" t="s">
        <v>9</v>
      </c>
      <c r="C1779" s="73" t="s">
        <v>17</v>
      </c>
      <c r="D1779" s="17">
        <v>5</v>
      </c>
    </row>
    <row r="1780" spans="1:4" x14ac:dyDescent="0.25">
      <c r="A1780" s="85">
        <v>44125</v>
      </c>
      <c r="B1780" s="73" t="s">
        <v>9</v>
      </c>
      <c r="C1780" s="73" t="s">
        <v>152</v>
      </c>
      <c r="D1780" s="17">
        <v>1</v>
      </c>
    </row>
    <row r="1781" spans="1:4" x14ac:dyDescent="0.25">
      <c r="A1781" s="85">
        <v>44125</v>
      </c>
      <c r="B1781" s="73" t="s">
        <v>9</v>
      </c>
      <c r="C1781" s="73" t="s">
        <v>148</v>
      </c>
      <c r="D1781" s="17">
        <v>3</v>
      </c>
    </row>
    <row r="1782" spans="1:4" x14ac:dyDescent="0.25">
      <c r="A1782" s="85">
        <v>44125</v>
      </c>
      <c r="B1782" s="73" t="s">
        <v>15</v>
      </c>
      <c r="C1782" s="73" t="s">
        <v>289</v>
      </c>
      <c r="D1782" s="17">
        <v>1</v>
      </c>
    </row>
    <row r="1783" spans="1:4" x14ac:dyDescent="0.25">
      <c r="A1783" s="85">
        <v>44125</v>
      </c>
      <c r="B1783" s="73" t="s">
        <v>11</v>
      </c>
      <c r="C1783" s="73" t="s">
        <v>11</v>
      </c>
      <c r="D1783" s="17">
        <v>8</v>
      </c>
    </row>
    <row r="1784" spans="1:4" x14ac:dyDescent="0.25">
      <c r="A1784" s="85">
        <v>44125</v>
      </c>
      <c r="B1784" s="73" t="s">
        <v>11</v>
      </c>
      <c r="C1784" s="73" t="s">
        <v>771</v>
      </c>
      <c r="D1784" s="17">
        <v>1</v>
      </c>
    </row>
    <row r="1785" spans="1:4" x14ac:dyDescent="0.25">
      <c r="A1785" s="85">
        <v>44125</v>
      </c>
      <c r="B1785" s="73" t="s">
        <v>11</v>
      </c>
      <c r="C1785" s="73" t="s">
        <v>137</v>
      </c>
      <c r="D1785" s="17">
        <v>8</v>
      </c>
    </row>
    <row r="1786" spans="1:4" x14ac:dyDescent="0.25">
      <c r="A1786" s="85">
        <v>44125</v>
      </c>
      <c r="B1786" s="73" t="s">
        <v>12</v>
      </c>
      <c r="C1786" s="73" t="s">
        <v>76</v>
      </c>
      <c r="D1786" s="17">
        <v>1</v>
      </c>
    </row>
    <row r="1787" spans="1:4" x14ac:dyDescent="0.25">
      <c r="A1787" s="85">
        <v>44125</v>
      </c>
      <c r="B1787" s="73" t="s">
        <v>12</v>
      </c>
      <c r="C1787" s="73" t="s">
        <v>12</v>
      </c>
      <c r="D1787" s="17">
        <v>8</v>
      </c>
    </row>
    <row r="1788" spans="1:4" x14ac:dyDescent="0.25">
      <c r="A1788" s="85">
        <v>44125</v>
      </c>
      <c r="B1788" s="91" t="s">
        <v>8</v>
      </c>
      <c r="C1788" s="91" t="s">
        <v>75</v>
      </c>
      <c r="D1788" s="17">
        <v>1</v>
      </c>
    </row>
    <row r="1789" spans="1:4" x14ac:dyDescent="0.25">
      <c r="A1789" s="85">
        <v>44125</v>
      </c>
      <c r="B1789" s="91" t="s">
        <v>8</v>
      </c>
      <c r="C1789" s="91" t="s">
        <v>234</v>
      </c>
      <c r="D1789" s="17">
        <v>2</v>
      </c>
    </row>
    <row r="1790" spans="1:4" x14ac:dyDescent="0.25">
      <c r="A1790" s="85">
        <v>44125</v>
      </c>
      <c r="B1790" s="91" t="s">
        <v>8</v>
      </c>
      <c r="C1790" s="91" t="s">
        <v>60</v>
      </c>
      <c r="D1790" s="17">
        <v>17</v>
      </c>
    </row>
    <row r="1791" spans="1:4" x14ac:dyDescent="0.25">
      <c r="A1791" s="85">
        <v>44125</v>
      </c>
      <c r="B1791" s="91" t="s">
        <v>8</v>
      </c>
      <c r="C1791" s="91" t="s">
        <v>208</v>
      </c>
      <c r="D1791" s="17">
        <v>2</v>
      </c>
    </row>
    <row r="1792" spans="1:4" x14ac:dyDescent="0.25">
      <c r="A1792" s="85">
        <v>44125</v>
      </c>
      <c r="B1792" s="91" t="s">
        <v>8</v>
      </c>
      <c r="C1792" s="91" t="s">
        <v>8</v>
      </c>
      <c r="D1792" s="17">
        <v>167</v>
      </c>
    </row>
    <row r="1793" spans="1:4" x14ac:dyDescent="0.25">
      <c r="A1793" s="85">
        <v>44125</v>
      </c>
      <c r="B1793" s="91" t="s">
        <v>8</v>
      </c>
      <c r="C1793" s="91" t="s">
        <v>31</v>
      </c>
      <c r="D1793" s="17">
        <v>5</v>
      </c>
    </row>
    <row r="1794" spans="1:4" x14ac:dyDescent="0.25">
      <c r="A1794" s="85">
        <v>44125</v>
      </c>
      <c r="B1794" s="73" t="s">
        <v>49</v>
      </c>
      <c r="C1794" s="73" t="s">
        <v>218</v>
      </c>
      <c r="D1794" s="17">
        <v>2</v>
      </c>
    </row>
    <row r="1795" spans="1:4" x14ac:dyDescent="0.25">
      <c r="A1795" s="85">
        <v>44125</v>
      </c>
      <c r="B1795" s="73" t="s">
        <v>49</v>
      </c>
      <c r="C1795" s="73" t="s">
        <v>49</v>
      </c>
      <c r="D1795" s="17">
        <v>9</v>
      </c>
    </row>
    <row r="1796" spans="1:4" x14ac:dyDescent="0.25">
      <c r="A1796" s="85">
        <v>44125</v>
      </c>
      <c r="B1796" s="73" t="s">
        <v>50</v>
      </c>
      <c r="C1796" s="73" t="s">
        <v>620</v>
      </c>
      <c r="D1796" s="17">
        <v>1</v>
      </c>
    </row>
    <row r="1797" spans="1:4" x14ac:dyDescent="0.25">
      <c r="A1797" s="85">
        <v>44125</v>
      </c>
      <c r="B1797" s="73" t="s">
        <v>50</v>
      </c>
      <c r="C1797" s="73" t="s">
        <v>373</v>
      </c>
      <c r="D1797" s="17">
        <v>2</v>
      </c>
    </row>
    <row r="1798" spans="1:4" x14ac:dyDescent="0.25">
      <c r="A1798" s="85">
        <v>44125</v>
      </c>
      <c r="B1798" s="73" t="s">
        <v>27</v>
      </c>
      <c r="C1798" s="91" t="s">
        <v>143</v>
      </c>
      <c r="D1798" s="17">
        <v>16</v>
      </c>
    </row>
    <row r="1799" spans="1:4" x14ac:dyDescent="0.25">
      <c r="A1799" s="85">
        <v>44125</v>
      </c>
      <c r="B1799" s="73" t="s">
        <v>27</v>
      </c>
      <c r="C1799" s="91" t="s">
        <v>43</v>
      </c>
      <c r="D1799" s="17">
        <v>8</v>
      </c>
    </row>
    <row r="1800" spans="1:4" x14ac:dyDescent="0.25">
      <c r="A1800" s="85">
        <v>44125</v>
      </c>
      <c r="B1800" s="73" t="s">
        <v>27</v>
      </c>
      <c r="C1800" s="91" t="s">
        <v>628</v>
      </c>
      <c r="D1800" s="17">
        <v>1</v>
      </c>
    </row>
    <row r="1801" spans="1:4" x14ac:dyDescent="0.25">
      <c r="A1801" s="85">
        <v>44125</v>
      </c>
      <c r="B1801" s="73" t="s">
        <v>51</v>
      </c>
      <c r="C1801" s="91" t="s">
        <v>758</v>
      </c>
      <c r="D1801" s="17">
        <v>1</v>
      </c>
    </row>
    <row r="1802" spans="1:4" x14ac:dyDescent="0.25">
      <c r="A1802" s="85">
        <v>44125</v>
      </c>
      <c r="B1802" s="73" t="s">
        <v>51</v>
      </c>
      <c r="C1802" s="91" t="s">
        <v>708</v>
      </c>
      <c r="D1802" s="17">
        <v>1</v>
      </c>
    </row>
    <row r="1803" spans="1:4" x14ac:dyDescent="0.25">
      <c r="A1803" s="85">
        <v>44125</v>
      </c>
      <c r="B1803" s="73" t="s">
        <v>51</v>
      </c>
      <c r="C1803" s="91" t="s">
        <v>51</v>
      </c>
      <c r="D1803" s="17">
        <v>36</v>
      </c>
    </row>
    <row r="1804" spans="1:4" x14ac:dyDescent="0.25">
      <c r="A1804" s="85">
        <v>44126</v>
      </c>
      <c r="B1804" s="73" t="s">
        <v>20</v>
      </c>
      <c r="C1804" s="73" t="s">
        <v>20</v>
      </c>
      <c r="D1804" s="17">
        <v>47</v>
      </c>
    </row>
    <row r="1805" spans="1:4" x14ac:dyDescent="0.25">
      <c r="A1805" s="85">
        <v>44126</v>
      </c>
      <c r="B1805" s="73" t="s">
        <v>13</v>
      </c>
      <c r="C1805" s="73" t="s">
        <v>13</v>
      </c>
      <c r="D1805" s="17">
        <v>6</v>
      </c>
    </row>
    <row r="1806" spans="1:4" x14ac:dyDescent="0.25">
      <c r="A1806" s="85">
        <v>44126</v>
      </c>
      <c r="B1806" s="73" t="s">
        <v>13</v>
      </c>
      <c r="C1806" s="73" t="s">
        <v>229</v>
      </c>
      <c r="D1806" s="17">
        <v>8</v>
      </c>
    </row>
    <row r="1807" spans="1:4" x14ac:dyDescent="0.25">
      <c r="A1807" s="85">
        <v>44126</v>
      </c>
      <c r="B1807" s="73" t="s">
        <v>13</v>
      </c>
      <c r="C1807" s="73" t="s">
        <v>643</v>
      </c>
      <c r="D1807" s="17">
        <v>1</v>
      </c>
    </row>
    <row r="1808" spans="1:4" x14ac:dyDescent="0.25">
      <c r="A1808" s="85">
        <v>44126</v>
      </c>
      <c r="B1808" s="73" t="s">
        <v>13</v>
      </c>
      <c r="C1808" s="73" t="s">
        <v>226</v>
      </c>
      <c r="D1808" s="17">
        <v>3</v>
      </c>
    </row>
    <row r="1809" spans="1:4" x14ac:dyDescent="0.25">
      <c r="A1809" s="85">
        <v>44126</v>
      </c>
      <c r="B1809" s="73" t="s">
        <v>24</v>
      </c>
      <c r="C1809" s="73" t="s">
        <v>23</v>
      </c>
      <c r="D1809" s="17">
        <v>49</v>
      </c>
    </row>
    <row r="1810" spans="1:4" x14ac:dyDescent="0.25">
      <c r="A1810" s="85">
        <v>44126</v>
      </c>
      <c r="B1810" s="73" t="s">
        <v>24</v>
      </c>
      <c r="C1810" s="73" t="s">
        <v>24</v>
      </c>
      <c r="D1810" s="17">
        <v>9</v>
      </c>
    </row>
    <row r="1811" spans="1:4" x14ac:dyDescent="0.25">
      <c r="A1811" s="85">
        <v>44126</v>
      </c>
      <c r="B1811" s="73" t="s">
        <v>24</v>
      </c>
      <c r="C1811" s="73" t="s">
        <v>772</v>
      </c>
      <c r="D1811" s="17">
        <v>1</v>
      </c>
    </row>
    <row r="1812" spans="1:4" x14ac:dyDescent="0.25">
      <c r="A1812" s="85">
        <v>44126</v>
      </c>
      <c r="B1812" s="73" t="s">
        <v>24</v>
      </c>
      <c r="C1812" s="73" t="s">
        <v>36</v>
      </c>
      <c r="D1812" s="17">
        <v>1</v>
      </c>
    </row>
    <row r="1813" spans="1:4" x14ac:dyDescent="0.25">
      <c r="A1813" s="85">
        <v>44126</v>
      </c>
      <c r="B1813" s="73" t="s">
        <v>47</v>
      </c>
      <c r="C1813" s="73" t="s">
        <v>47</v>
      </c>
      <c r="D1813" s="17">
        <v>1</v>
      </c>
    </row>
    <row r="1814" spans="1:4" x14ac:dyDescent="0.25">
      <c r="A1814" s="85">
        <v>44126</v>
      </c>
      <c r="B1814" s="73" t="s">
        <v>7</v>
      </c>
      <c r="C1814" s="73" t="s">
        <v>118</v>
      </c>
      <c r="D1814" s="17">
        <v>2</v>
      </c>
    </row>
    <row r="1815" spans="1:4" x14ac:dyDescent="0.25">
      <c r="A1815" s="85">
        <v>44126</v>
      </c>
      <c r="B1815" s="73" t="s">
        <v>7</v>
      </c>
      <c r="C1815" s="73" t="s">
        <v>7</v>
      </c>
      <c r="D1815" s="17">
        <v>12</v>
      </c>
    </row>
    <row r="1816" spans="1:4" x14ac:dyDescent="0.25">
      <c r="A1816" s="85">
        <v>44126</v>
      </c>
      <c r="B1816" s="73" t="s">
        <v>9</v>
      </c>
      <c r="C1816" s="73" t="s">
        <v>9</v>
      </c>
      <c r="D1816" s="17">
        <v>22</v>
      </c>
    </row>
    <row r="1817" spans="1:4" x14ac:dyDescent="0.25">
      <c r="A1817" s="85">
        <v>44126</v>
      </c>
      <c r="B1817" s="73" t="s">
        <v>9</v>
      </c>
      <c r="C1817" s="73" t="s">
        <v>17</v>
      </c>
      <c r="D1817" s="17">
        <v>3</v>
      </c>
    </row>
    <row r="1818" spans="1:4" x14ac:dyDescent="0.25">
      <c r="A1818" s="85">
        <v>44126</v>
      </c>
      <c r="B1818" s="73" t="s">
        <v>9</v>
      </c>
      <c r="C1818" s="73" t="s">
        <v>152</v>
      </c>
      <c r="D1818" s="17">
        <v>1</v>
      </c>
    </row>
    <row r="1819" spans="1:4" x14ac:dyDescent="0.25">
      <c r="A1819" s="85">
        <v>44126</v>
      </c>
      <c r="B1819" s="73" t="s">
        <v>9</v>
      </c>
      <c r="C1819" s="73" t="s">
        <v>148</v>
      </c>
      <c r="D1819" s="17">
        <v>2</v>
      </c>
    </row>
    <row r="1820" spans="1:4" x14ac:dyDescent="0.25">
      <c r="A1820" s="85">
        <v>44126</v>
      </c>
      <c r="B1820" s="73" t="s">
        <v>15</v>
      </c>
      <c r="C1820" s="73" t="s">
        <v>62</v>
      </c>
      <c r="D1820" s="17">
        <v>3</v>
      </c>
    </row>
    <row r="1821" spans="1:4" x14ac:dyDescent="0.25">
      <c r="A1821" s="85">
        <v>44126</v>
      </c>
      <c r="B1821" s="73" t="s">
        <v>11</v>
      </c>
      <c r="C1821" s="173" t="s">
        <v>66</v>
      </c>
      <c r="D1821" s="17">
        <v>1</v>
      </c>
    </row>
    <row r="1822" spans="1:4" x14ac:dyDescent="0.25">
      <c r="A1822" s="85">
        <v>44126</v>
      </c>
      <c r="B1822" s="73" t="s">
        <v>11</v>
      </c>
      <c r="C1822" s="73" t="s">
        <v>340</v>
      </c>
      <c r="D1822" s="17">
        <v>1</v>
      </c>
    </row>
    <row r="1823" spans="1:4" x14ac:dyDescent="0.25">
      <c r="A1823" s="85">
        <v>44126</v>
      </c>
      <c r="B1823" s="73" t="s">
        <v>11</v>
      </c>
      <c r="C1823" s="73" t="s">
        <v>11</v>
      </c>
      <c r="D1823" s="17">
        <v>7</v>
      </c>
    </row>
    <row r="1824" spans="1:4" x14ac:dyDescent="0.25">
      <c r="A1824" s="85">
        <v>44126</v>
      </c>
      <c r="B1824" s="73" t="s">
        <v>11</v>
      </c>
      <c r="C1824" s="73" t="s">
        <v>137</v>
      </c>
      <c r="D1824" s="17">
        <v>1</v>
      </c>
    </row>
    <row r="1825" spans="1:4" x14ac:dyDescent="0.25">
      <c r="A1825" s="85">
        <v>44126</v>
      </c>
      <c r="B1825" s="73" t="s">
        <v>12</v>
      </c>
      <c r="C1825" s="73" t="s">
        <v>12</v>
      </c>
      <c r="D1825" s="17">
        <v>1</v>
      </c>
    </row>
    <row r="1826" spans="1:4" x14ac:dyDescent="0.25">
      <c r="A1826" s="85">
        <v>44126</v>
      </c>
      <c r="B1826" s="73" t="s">
        <v>8</v>
      </c>
      <c r="C1826" s="73" t="s">
        <v>233</v>
      </c>
      <c r="D1826" s="17">
        <v>1</v>
      </c>
    </row>
    <row r="1827" spans="1:4" x14ac:dyDescent="0.25">
      <c r="A1827" s="85">
        <v>44126</v>
      </c>
      <c r="B1827" s="73" t="s">
        <v>8</v>
      </c>
      <c r="C1827" s="73" t="s">
        <v>75</v>
      </c>
      <c r="D1827" s="17">
        <v>7</v>
      </c>
    </row>
    <row r="1828" spans="1:4" x14ac:dyDescent="0.25">
      <c r="A1828" s="85">
        <v>44126</v>
      </c>
      <c r="B1828" s="73" t="s">
        <v>8</v>
      </c>
      <c r="C1828" s="73" t="s">
        <v>234</v>
      </c>
      <c r="D1828" s="17">
        <v>1</v>
      </c>
    </row>
    <row r="1829" spans="1:4" x14ac:dyDescent="0.25">
      <c r="A1829" s="85">
        <v>44126</v>
      </c>
      <c r="B1829" s="73" t="s">
        <v>8</v>
      </c>
      <c r="C1829" s="73" t="s">
        <v>60</v>
      </c>
      <c r="D1829" s="17">
        <v>29</v>
      </c>
    </row>
    <row r="1830" spans="1:4" x14ac:dyDescent="0.25">
      <c r="A1830" s="85">
        <v>44126</v>
      </c>
      <c r="B1830" s="73" t="s">
        <v>8</v>
      </c>
      <c r="C1830" s="73" t="s">
        <v>144</v>
      </c>
      <c r="D1830" s="17">
        <v>3</v>
      </c>
    </row>
    <row r="1831" spans="1:4" x14ac:dyDescent="0.25">
      <c r="A1831" s="85">
        <v>44126</v>
      </c>
      <c r="B1831" s="73" t="s">
        <v>8</v>
      </c>
      <c r="C1831" s="73" t="s">
        <v>136</v>
      </c>
      <c r="D1831" s="17">
        <v>2</v>
      </c>
    </row>
    <row r="1832" spans="1:4" x14ac:dyDescent="0.25">
      <c r="A1832" s="85">
        <v>44126</v>
      </c>
      <c r="B1832" s="73" t="s">
        <v>8</v>
      </c>
      <c r="C1832" s="73" t="s">
        <v>208</v>
      </c>
      <c r="D1832" s="17">
        <v>9</v>
      </c>
    </row>
    <row r="1833" spans="1:4" x14ac:dyDescent="0.25">
      <c r="A1833" s="85">
        <v>44126</v>
      </c>
      <c r="B1833" s="73" t="s">
        <v>8</v>
      </c>
      <c r="C1833" s="73" t="s">
        <v>40</v>
      </c>
      <c r="D1833" s="17">
        <v>1</v>
      </c>
    </row>
    <row r="1834" spans="1:4" x14ac:dyDescent="0.25">
      <c r="A1834" s="85">
        <v>44126</v>
      </c>
      <c r="B1834" s="73" t="s">
        <v>8</v>
      </c>
      <c r="C1834" s="73" t="s">
        <v>8</v>
      </c>
      <c r="D1834" s="17">
        <v>136</v>
      </c>
    </row>
    <row r="1835" spans="1:4" x14ac:dyDescent="0.25">
      <c r="A1835" s="85">
        <v>44126</v>
      </c>
      <c r="B1835" s="73" t="s">
        <v>8</v>
      </c>
      <c r="C1835" s="73" t="s">
        <v>31</v>
      </c>
      <c r="D1835" s="17">
        <v>4</v>
      </c>
    </row>
    <row r="1836" spans="1:4" x14ac:dyDescent="0.25">
      <c r="A1836" s="85">
        <v>44126</v>
      </c>
      <c r="B1836" s="73" t="s">
        <v>8</v>
      </c>
      <c r="C1836" s="73" t="s">
        <v>133</v>
      </c>
      <c r="D1836" s="17">
        <v>1</v>
      </c>
    </row>
    <row r="1837" spans="1:4" x14ac:dyDescent="0.25">
      <c r="A1837" s="85">
        <v>44126</v>
      </c>
      <c r="B1837" s="73" t="s">
        <v>8</v>
      </c>
      <c r="C1837" s="73" t="s">
        <v>713</v>
      </c>
      <c r="D1837" s="17">
        <v>1</v>
      </c>
    </row>
    <row r="1838" spans="1:4" x14ac:dyDescent="0.25">
      <c r="A1838" s="85">
        <v>44126</v>
      </c>
      <c r="B1838" s="73" t="s">
        <v>8</v>
      </c>
      <c r="C1838" s="73" t="s">
        <v>82</v>
      </c>
      <c r="D1838" s="17">
        <v>7</v>
      </c>
    </row>
    <row r="1839" spans="1:4" x14ac:dyDescent="0.25">
      <c r="A1839" s="85">
        <v>44126</v>
      </c>
      <c r="B1839" s="73" t="s">
        <v>8</v>
      </c>
      <c r="C1839" s="73" t="s">
        <v>114</v>
      </c>
      <c r="D1839" s="17">
        <v>2</v>
      </c>
    </row>
    <row r="1840" spans="1:4" x14ac:dyDescent="0.25">
      <c r="A1840" s="85">
        <v>44126</v>
      </c>
      <c r="B1840" s="73" t="s">
        <v>50</v>
      </c>
      <c r="C1840" s="73" t="s">
        <v>236</v>
      </c>
      <c r="D1840" s="17">
        <v>3</v>
      </c>
    </row>
    <row r="1841" spans="1:4" x14ac:dyDescent="0.25">
      <c r="A1841" s="85">
        <v>44126</v>
      </c>
      <c r="B1841" s="73" t="s">
        <v>50</v>
      </c>
      <c r="C1841" s="73" t="s">
        <v>620</v>
      </c>
      <c r="D1841" s="17">
        <v>3</v>
      </c>
    </row>
    <row r="1842" spans="1:4" x14ac:dyDescent="0.25">
      <c r="A1842" s="85">
        <v>44126</v>
      </c>
      <c r="B1842" s="73" t="s">
        <v>50</v>
      </c>
      <c r="C1842" s="73" t="s">
        <v>373</v>
      </c>
      <c r="D1842" s="17">
        <v>1</v>
      </c>
    </row>
    <row r="1843" spans="1:4" x14ac:dyDescent="0.25">
      <c r="A1843" s="85">
        <v>44126</v>
      </c>
      <c r="B1843" s="73" t="s">
        <v>27</v>
      </c>
      <c r="C1843" s="73" t="s">
        <v>143</v>
      </c>
      <c r="D1843" s="17">
        <v>4</v>
      </c>
    </row>
    <row r="1844" spans="1:4" x14ac:dyDescent="0.25">
      <c r="A1844" s="85">
        <v>44126</v>
      </c>
      <c r="B1844" s="73" t="s">
        <v>27</v>
      </c>
      <c r="C1844" s="73" t="s">
        <v>43</v>
      </c>
      <c r="D1844" s="17">
        <v>16</v>
      </c>
    </row>
    <row r="1845" spans="1:4" x14ac:dyDescent="0.25">
      <c r="A1845" s="85">
        <v>44126</v>
      </c>
      <c r="B1845" s="91" t="s">
        <v>51</v>
      </c>
      <c r="C1845" s="73" t="s">
        <v>51</v>
      </c>
      <c r="D1845" s="17">
        <v>7</v>
      </c>
    </row>
    <row r="1846" spans="1:4" x14ac:dyDescent="0.25">
      <c r="A1846" s="85">
        <v>44126</v>
      </c>
      <c r="B1846" s="91" t="s">
        <v>10</v>
      </c>
      <c r="C1846" s="73" t="s">
        <v>347</v>
      </c>
      <c r="D1846" s="17">
        <v>2</v>
      </c>
    </row>
    <row r="1847" spans="1:4" x14ac:dyDescent="0.25">
      <c r="A1847" s="85">
        <v>44126</v>
      </c>
      <c r="B1847" s="91" t="s">
        <v>10</v>
      </c>
      <c r="C1847" s="73" t="s">
        <v>10</v>
      </c>
      <c r="D1847" s="17">
        <v>5</v>
      </c>
    </row>
    <row r="1848" spans="1:4" x14ac:dyDescent="0.25">
      <c r="A1848" s="85">
        <v>44127</v>
      </c>
      <c r="B1848" s="73" t="s">
        <v>14</v>
      </c>
      <c r="C1848" s="73" t="s">
        <v>14</v>
      </c>
      <c r="D1848" s="17">
        <v>3</v>
      </c>
    </row>
    <row r="1849" spans="1:4" x14ac:dyDescent="0.25">
      <c r="A1849" s="85">
        <v>44127</v>
      </c>
      <c r="B1849" s="73" t="s">
        <v>20</v>
      </c>
      <c r="C1849" s="73" t="s">
        <v>20</v>
      </c>
      <c r="D1849" s="17">
        <v>52</v>
      </c>
    </row>
    <row r="1850" spans="1:4" x14ac:dyDescent="0.25">
      <c r="A1850" s="85">
        <v>44127</v>
      </c>
      <c r="B1850" s="73" t="s">
        <v>20</v>
      </c>
      <c r="C1850" s="73" t="s">
        <v>687</v>
      </c>
      <c r="D1850" s="17">
        <v>1</v>
      </c>
    </row>
    <row r="1851" spans="1:4" x14ac:dyDescent="0.25">
      <c r="A1851" s="85">
        <v>44127</v>
      </c>
      <c r="B1851" s="73" t="s">
        <v>13</v>
      </c>
      <c r="C1851" s="73" t="s">
        <v>97</v>
      </c>
      <c r="D1851" s="17">
        <v>1</v>
      </c>
    </row>
    <row r="1852" spans="1:4" x14ac:dyDescent="0.25">
      <c r="A1852" s="85">
        <v>44127</v>
      </c>
      <c r="B1852" s="73" t="s">
        <v>13</v>
      </c>
      <c r="C1852" s="73" t="s">
        <v>228</v>
      </c>
      <c r="D1852" s="17">
        <v>2</v>
      </c>
    </row>
    <row r="1853" spans="1:4" x14ac:dyDescent="0.25">
      <c r="A1853" s="85">
        <v>44127</v>
      </c>
      <c r="B1853" s="73" t="s">
        <v>13</v>
      </c>
      <c r="C1853" s="73" t="s">
        <v>13</v>
      </c>
      <c r="D1853" s="17">
        <v>26</v>
      </c>
    </row>
    <row r="1854" spans="1:4" x14ac:dyDescent="0.25">
      <c r="A1854" s="85">
        <v>44127</v>
      </c>
      <c r="B1854" s="73" t="s">
        <v>13</v>
      </c>
      <c r="C1854" s="73" t="s">
        <v>229</v>
      </c>
      <c r="D1854" s="17">
        <v>5</v>
      </c>
    </row>
    <row r="1855" spans="1:4" x14ac:dyDescent="0.25">
      <c r="A1855" s="85">
        <v>44127</v>
      </c>
      <c r="B1855" s="73" t="s">
        <v>13</v>
      </c>
      <c r="C1855" s="73" t="s">
        <v>226</v>
      </c>
      <c r="D1855" s="17">
        <v>9</v>
      </c>
    </row>
    <row r="1856" spans="1:4" x14ac:dyDescent="0.25">
      <c r="A1856" s="85">
        <v>44127</v>
      </c>
      <c r="B1856" s="73" t="s">
        <v>24</v>
      </c>
      <c r="C1856" s="73" t="s">
        <v>23</v>
      </c>
      <c r="D1856" s="17">
        <v>18</v>
      </c>
    </row>
    <row r="1857" spans="1:4" x14ac:dyDescent="0.25">
      <c r="A1857" s="85">
        <v>44127</v>
      </c>
      <c r="B1857" s="73" t="s">
        <v>24</v>
      </c>
      <c r="C1857" s="73" t="s">
        <v>784</v>
      </c>
      <c r="D1857" s="17">
        <v>1</v>
      </c>
    </row>
    <row r="1858" spans="1:4" x14ac:dyDescent="0.25">
      <c r="A1858" s="85">
        <v>44127</v>
      </c>
      <c r="B1858" s="73" t="s">
        <v>24</v>
      </c>
      <c r="C1858" s="73" t="s">
        <v>24</v>
      </c>
      <c r="D1858" s="17">
        <v>23</v>
      </c>
    </row>
    <row r="1859" spans="1:4" x14ac:dyDescent="0.25">
      <c r="A1859" s="85">
        <v>44127</v>
      </c>
      <c r="B1859" s="73" t="s">
        <v>47</v>
      </c>
      <c r="C1859" s="73" t="s">
        <v>47</v>
      </c>
      <c r="D1859" s="17">
        <v>3</v>
      </c>
    </row>
    <row r="1860" spans="1:4" x14ac:dyDescent="0.25">
      <c r="A1860" s="85">
        <v>44127</v>
      </c>
      <c r="B1860" s="73" t="s">
        <v>7</v>
      </c>
      <c r="C1860" s="73" t="s">
        <v>7</v>
      </c>
      <c r="D1860" s="17">
        <v>12</v>
      </c>
    </row>
    <row r="1861" spans="1:4" x14ac:dyDescent="0.25">
      <c r="A1861" s="85">
        <v>44127</v>
      </c>
      <c r="B1861" s="73" t="s">
        <v>9</v>
      </c>
      <c r="C1861" s="73" t="s">
        <v>9</v>
      </c>
      <c r="D1861" s="17">
        <v>25</v>
      </c>
    </row>
    <row r="1862" spans="1:4" x14ac:dyDescent="0.25">
      <c r="A1862" s="85">
        <v>44127</v>
      </c>
      <c r="B1862" s="73" t="s">
        <v>9</v>
      </c>
      <c r="C1862" s="73" t="s">
        <v>152</v>
      </c>
      <c r="D1862" s="17">
        <v>2</v>
      </c>
    </row>
    <row r="1863" spans="1:4" x14ac:dyDescent="0.25">
      <c r="A1863" s="85">
        <v>44127</v>
      </c>
      <c r="B1863" s="73" t="s">
        <v>9</v>
      </c>
      <c r="C1863" s="73" t="s">
        <v>148</v>
      </c>
      <c r="D1863" s="17">
        <v>1</v>
      </c>
    </row>
    <row r="1864" spans="1:4" x14ac:dyDescent="0.25">
      <c r="A1864" s="85">
        <v>44127</v>
      </c>
      <c r="B1864" s="73" t="s">
        <v>11</v>
      </c>
      <c r="C1864" s="73" t="s">
        <v>11</v>
      </c>
      <c r="D1864" s="17">
        <v>12</v>
      </c>
    </row>
    <row r="1865" spans="1:4" x14ac:dyDescent="0.25">
      <c r="A1865" s="85">
        <v>44127</v>
      </c>
      <c r="B1865" s="73" t="s">
        <v>11</v>
      </c>
      <c r="C1865" s="73" t="s">
        <v>137</v>
      </c>
      <c r="D1865" s="17">
        <v>7</v>
      </c>
    </row>
    <row r="1866" spans="1:4" x14ac:dyDescent="0.25">
      <c r="A1866" s="85">
        <v>44127</v>
      </c>
      <c r="B1866" s="73" t="s">
        <v>12</v>
      </c>
      <c r="C1866" s="73" t="s">
        <v>76</v>
      </c>
      <c r="D1866" s="17">
        <v>2</v>
      </c>
    </row>
    <row r="1867" spans="1:4" x14ac:dyDescent="0.25">
      <c r="A1867" s="85">
        <v>44127</v>
      </c>
      <c r="B1867" s="73" t="s">
        <v>12</v>
      </c>
      <c r="C1867" s="73" t="s">
        <v>119</v>
      </c>
      <c r="D1867" s="17">
        <v>6</v>
      </c>
    </row>
    <row r="1868" spans="1:4" x14ac:dyDescent="0.25">
      <c r="A1868" s="85">
        <v>44127</v>
      </c>
      <c r="B1868" s="73" t="s">
        <v>12</v>
      </c>
      <c r="C1868" s="73" t="s">
        <v>12</v>
      </c>
      <c r="D1868" s="17">
        <v>19</v>
      </c>
    </row>
    <row r="1869" spans="1:4" x14ac:dyDescent="0.25">
      <c r="A1869" s="85">
        <v>44127</v>
      </c>
      <c r="B1869" s="73" t="s">
        <v>8</v>
      </c>
      <c r="C1869" s="73" t="s">
        <v>75</v>
      </c>
      <c r="D1869" s="17">
        <v>3</v>
      </c>
    </row>
    <row r="1870" spans="1:4" x14ac:dyDescent="0.25">
      <c r="A1870" s="85">
        <v>44127</v>
      </c>
      <c r="B1870" s="73" t="s">
        <v>8</v>
      </c>
      <c r="C1870" s="73" t="s">
        <v>234</v>
      </c>
      <c r="D1870" s="17">
        <v>2</v>
      </c>
    </row>
    <row r="1871" spans="1:4" x14ac:dyDescent="0.25">
      <c r="A1871" s="85">
        <v>44127</v>
      </c>
      <c r="B1871" s="73" t="s">
        <v>8</v>
      </c>
      <c r="C1871" s="73" t="s">
        <v>60</v>
      </c>
      <c r="D1871" s="17">
        <v>4</v>
      </c>
    </row>
    <row r="1872" spans="1:4" x14ac:dyDescent="0.25">
      <c r="A1872" s="85">
        <v>44127</v>
      </c>
      <c r="B1872" s="73" t="s">
        <v>8</v>
      </c>
      <c r="C1872" s="173" t="s">
        <v>117</v>
      </c>
      <c r="D1872" s="17">
        <v>1</v>
      </c>
    </row>
    <row r="1873" spans="1:4" x14ac:dyDescent="0.25">
      <c r="A1873" s="85">
        <v>44127</v>
      </c>
      <c r="B1873" s="73" t="s">
        <v>8</v>
      </c>
      <c r="C1873" s="73" t="s">
        <v>144</v>
      </c>
      <c r="D1873" s="17">
        <v>2</v>
      </c>
    </row>
    <row r="1874" spans="1:4" x14ac:dyDescent="0.25">
      <c r="A1874" s="85">
        <v>44127</v>
      </c>
      <c r="B1874" s="73" t="s">
        <v>8</v>
      </c>
      <c r="C1874" s="73" t="s">
        <v>208</v>
      </c>
      <c r="D1874" s="17">
        <v>4</v>
      </c>
    </row>
    <row r="1875" spans="1:4" x14ac:dyDescent="0.25">
      <c r="A1875" s="85">
        <v>44127</v>
      </c>
      <c r="B1875" s="73" t="s">
        <v>8</v>
      </c>
      <c r="C1875" s="73" t="s">
        <v>40</v>
      </c>
      <c r="D1875" s="17">
        <v>1</v>
      </c>
    </row>
    <row r="1876" spans="1:4" x14ac:dyDescent="0.25">
      <c r="A1876" s="85">
        <v>44127</v>
      </c>
      <c r="B1876" s="73" t="s">
        <v>8</v>
      </c>
      <c r="C1876" s="73" t="s">
        <v>8</v>
      </c>
      <c r="D1876" s="17">
        <v>141</v>
      </c>
    </row>
    <row r="1877" spans="1:4" x14ac:dyDescent="0.25">
      <c r="A1877" s="85">
        <v>44127</v>
      </c>
      <c r="B1877" s="73" t="s">
        <v>8</v>
      </c>
      <c r="C1877" s="73" t="s">
        <v>190</v>
      </c>
      <c r="D1877" s="17">
        <v>1</v>
      </c>
    </row>
    <row r="1878" spans="1:4" x14ac:dyDescent="0.25">
      <c r="A1878" s="85">
        <v>44127</v>
      </c>
      <c r="B1878" s="73" t="s">
        <v>8</v>
      </c>
      <c r="C1878" s="73" t="s">
        <v>31</v>
      </c>
      <c r="D1878" s="17">
        <v>2</v>
      </c>
    </row>
    <row r="1879" spans="1:4" x14ac:dyDescent="0.25">
      <c r="A1879" s="85">
        <v>44127</v>
      </c>
      <c r="B1879" s="73" t="s">
        <v>8</v>
      </c>
      <c r="C1879" s="73" t="s">
        <v>82</v>
      </c>
      <c r="D1879" s="17">
        <v>3</v>
      </c>
    </row>
    <row r="1880" spans="1:4" x14ac:dyDescent="0.25">
      <c r="A1880" s="85">
        <v>44127</v>
      </c>
      <c r="B1880" s="73" t="s">
        <v>8</v>
      </c>
      <c r="C1880" s="73" t="s">
        <v>114</v>
      </c>
      <c r="D1880" s="17">
        <v>8</v>
      </c>
    </row>
    <row r="1881" spans="1:4" x14ac:dyDescent="0.25">
      <c r="A1881" s="85">
        <v>44127</v>
      </c>
      <c r="B1881" s="73" t="s">
        <v>49</v>
      </c>
      <c r="C1881" s="73" t="s">
        <v>49</v>
      </c>
      <c r="D1881" s="17">
        <v>4</v>
      </c>
    </row>
    <row r="1882" spans="1:4" x14ac:dyDescent="0.25">
      <c r="A1882" s="85">
        <v>44127</v>
      </c>
      <c r="B1882" s="73" t="s">
        <v>50</v>
      </c>
      <c r="C1882" s="73" t="s">
        <v>716</v>
      </c>
      <c r="D1882" s="17">
        <v>1</v>
      </c>
    </row>
    <row r="1883" spans="1:4" x14ac:dyDescent="0.25">
      <c r="A1883" s="85">
        <v>44127</v>
      </c>
      <c r="B1883" s="73" t="s">
        <v>50</v>
      </c>
      <c r="C1883" s="73" t="s">
        <v>373</v>
      </c>
      <c r="D1883" s="17">
        <v>5</v>
      </c>
    </row>
    <row r="1884" spans="1:4" x14ac:dyDescent="0.25">
      <c r="A1884" s="85">
        <v>44127</v>
      </c>
      <c r="B1884" s="73" t="s">
        <v>27</v>
      </c>
      <c r="C1884" s="73" t="s">
        <v>143</v>
      </c>
      <c r="D1884" s="17">
        <v>20</v>
      </c>
    </row>
    <row r="1885" spans="1:4" x14ac:dyDescent="0.25">
      <c r="A1885" s="85">
        <v>44127</v>
      </c>
      <c r="B1885" s="73" t="s">
        <v>27</v>
      </c>
      <c r="C1885" s="73" t="s">
        <v>43</v>
      </c>
      <c r="D1885" s="17">
        <v>15</v>
      </c>
    </row>
    <row r="1886" spans="1:4" x14ac:dyDescent="0.25">
      <c r="A1886" s="85">
        <v>44127</v>
      </c>
      <c r="B1886" s="73" t="s">
        <v>27</v>
      </c>
      <c r="C1886" s="73" t="s">
        <v>628</v>
      </c>
      <c r="D1886" s="17">
        <v>5</v>
      </c>
    </row>
    <row r="1887" spans="1:4" x14ac:dyDescent="0.25">
      <c r="A1887" s="85">
        <v>44127</v>
      </c>
      <c r="B1887" s="73" t="s">
        <v>51</v>
      </c>
      <c r="C1887" s="73" t="s">
        <v>51</v>
      </c>
      <c r="D1887" s="17">
        <v>16</v>
      </c>
    </row>
    <row r="1888" spans="1:4" x14ac:dyDescent="0.25">
      <c r="A1888" s="85">
        <v>44127</v>
      </c>
      <c r="B1888" s="73" t="s">
        <v>10</v>
      </c>
      <c r="C1888" s="73" t="s">
        <v>347</v>
      </c>
      <c r="D1888" s="17">
        <v>1</v>
      </c>
    </row>
    <row r="1889" spans="1:4" x14ac:dyDescent="0.25">
      <c r="A1889" s="85">
        <v>44127</v>
      </c>
      <c r="B1889" s="73" t="s">
        <v>10</v>
      </c>
      <c r="C1889" s="73" t="s">
        <v>10</v>
      </c>
      <c r="D1889" s="17">
        <v>10</v>
      </c>
    </row>
    <row r="1890" spans="1:4" x14ac:dyDescent="0.25">
      <c r="A1890" s="85">
        <v>44128</v>
      </c>
      <c r="B1890" s="73" t="s">
        <v>14</v>
      </c>
      <c r="C1890" s="73" t="s">
        <v>14</v>
      </c>
      <c r="D1890" s="17">
        <v>2</v>
      </c>
    </row>
    <row r="1891" spans="1:4" x14ac:dyDescent="0.25">
      <c r="A1891" s="85">
        <v>44128</v>
      </c>
      <c r="B1891" s="73" t="s">
        <v>20</v>
      </c>
      <c r="C1891" s="73" t="s">
        <v>20</v>
      </c>
      <c r="D1891" s="17">
        <v>22</v>
      </c>
    </row>
    <row r="1892" spans="1:4" x14ac:dyDescent="0.25">
      <c r="A1892" s="85">
        <v>44128</v>
      </c>
      <c r="B1892" s="73" t="s">
        <v>13</v>
      </c>
      <c r="C1892" s="73" t="s">
        <v>13</v>
      </c>
      <c r="D1892" s="17">
        <v>15</v>
      </c>
    </row>
    <row r="1893" spans="1:4" x14ac:dyDescent="0.25">
      <c r="A1893" s="85">
        <v>44128</v>
      </c>
      <c r="B1893" s="73" t="s">
        <v>13</v>
      </c>
      <c r="C1893" s="73" t="s">
        <v>229</v>
      </c>
      <c r="D1893" s="17">
        <v>9</v>
      </c>
    </row>
    <row r="1894" spans="1:4" x14ac:dyDescent="0.25">
      <c r="A1894" s="85">
        <v>44128</v>
      </c>
      <c r="B1894" s="73" t="s">
        <v>13</v>
      </c>
      <c r="C1894" s="73" t="s">
        <v>226</v>
      </c>
      <c r="D1894" s="17">
        <v>1</v>
      </c>
    </row>
    <row r="1895" spans="1:4" x14ac:dyDescent="0.25">
      <c r="A1895" s="85">
        <v>44128</v>
      </c>
      <c r="B1895" s="73" t="s">
        <v>24</v>
      </c>
      <c r="C1895" s="73" t="s">
        <v>23</v>
      </c>
      <c r="D1895" s="17">
        <v>23</v>
      </c>
    </row>
    <row r="1896" spans="1:4" x14ac:dyDescent="0.25">
      <c r="A1896" s="85">
        <v>44128</v>
      </c>
      <c r="B1896" s="73" t="s">
        <v>24</v>
      </c>
      <c r="C1896" s="73" t="s">
        <v>788</v>
      </c>
      <c r="D1896" s="17">
        <v>1</v>
      </c>
    </row>
    <row r="1897" spans="1:4" x14ac:dyDescent="0.25">
      <c r="A1897" s="85">
        <v>44128</v>
      </c>
      <c r="B1897" s="73" t="s">
        <v>24</v>
      </c>
      <c r="C1897" s="73" t="s">
        <v>24</v>
      </c>
      <c r="D1897" s="17">
        <v>13</v>
      </c>
    </row>
    <row r="1898" spans="1:4" x14ac:dyDescent="0.25">
      <c r="A1898" s="85">
        <v>44128</v>
      </c>
      <c r="B1898" s="73" t="s">
        <v>24</v>
      </c>
      <c r="C1898" s="73" t="s">
        <v>36</v>
      </c>
      <c r="D1898" s="17">
        <v>1</v>
      </c>
    </row>
    <row r="1899" spans="1:4" x14ac:dyDescent="0.25">
      <c r="A1899" s="85">
        <v>44128</v>
      </c>
      <c r="B1899" s="73" t="s">
        <v>47</v>
      </c>
      <c r="C1899" s="73" t="s">
        <v>47</v>
      </c>
      <c r="D1899" s="17">
        <v>3</v>
      </c>
    </row>
    <row r="1900" spans="1:4" x14ac:dyDescent="0.25">
      <c r="A1900" s="85">
        <v>44128</v>
      </c>
      <c r="B1900" s="73" t="s">
        <v>7</v>
      </c>
      <c r="C1900" s="73" t="s">
        <v>7</v>
      </c>
      <c r="D1900" s="17">
        <v>12</v>
      </c>
    </row>
    <row r="1901" spans="1:4" x14ac:dyDescent="0.25">
      <c r="A1901" s="85">
        <v>44128</v>
      </c>
      <c r="B1901" s="73" t="s">
        <v>9</v>
      </c>
      <c r="C1901" s="73" t="s">
        <v>9</v>
      </c>
      <c r="D1901" s="17">
        <v>22</v>
      </c>
    </row>
    <row r="1902" spans="1:4" x14ac:dyDescent="0.25">
      <c r="A1902" s="85">
        <v>44128</v>
      </c>
      <c r="B1902" s="73" t="s">
        <v>9</v>
      </c>
      <c r="C1902" s="73" t="s">
        <v>717</v>
      </c>
      <c r="D1902" s="17">
        <v>2</v>
      </c>
    </row>
    <row r="1903" spans="1:4" x14ac:dyDescent="0.25">
      <c r="A1903" s="85">
        <v>44128</v>
      </c>
      <c r="B1903" s="73" t="s">
        <v>9</v>
      </c>
      <c r="C1903" s="73" t="s">
        <v>17</v>
      </c>
      <c r="D1903" s="17">
        <v>5</v>
      </c>
    </row>
    <row r="1904" spans="1:4" x14ac:dyDescent="0.25">
      <c r="A1904" s="85">
        <v>44128</v>
      </c>
      <c r="B1904" s="73" t="s">
        <v>9</v>
      </c>
      <c r="C1904" s="73" t="s">
        <v>148</v>
      </c>
      <c r="D1904" s="17">
        <v>1</v>
      </c>
    </row>
    <row r="1905" spans="1:4" x14ac:dyDescent="0.25">
      <c r="A1905" s="85">
        <v>44128</v>
      </c>
      <c r="B1905" s="73" t="s">
        <v>15</v>
      </c>
      <c r="C1905" s="73" t="s">
        <v>62</v>
      </c>
      <c r="D1905" s="17">
        <v>3</v>
      </c>
    </row>
    <row r="1906" spans="1:4" x14ac:dyDescent="0.25">
      <c r="A1906" s="85">
        <v>44128</v>
      </c>
      <c r="B1906" s="73" t="s">
        <v>15</v>
      </c>
      <c r="C1906" s="73" t="s">
        <v>289</v>
      </c>
      <c r="D1906" s="17">
        <v>2</v>
      </c>
    </row>
    <row r="1907" spans="1:4" x14ac:dyDescent="0.25">
      <c r="A1907" s="85">
        <v>44128</v>
      </c>
      <c r="B1907" s="73" t="s">
        <v>11</v>
      </c>
      <c r="C1907" s="73" t="s">
        <v>340</v>
      </c>
      <c r="D1907" s="17">
        <v>2</v>
      </c>
    </row>
    <row r="1908" spans="1:4" x14ac:dyDescent="0.25">
      <c r="A1908" s="85">
        <v>44128</v>
      </c>
      <c r="B1908" s="73" t="s">
        <v>11</v>
      </c>
      <c r="C1908" s="73" t="s">
        <v>11</v>
      </c>
      <c r="D1908" s="17">
        <v>5</v>
      </c>
    </row>
    <row r="1909" spans="1:4" x14ac:dyDescent="0.25">
      <c r="A1909" s="85">
        <v>44128</v>
      </c>
      <c r="B1909" s="73" t="s">
        <v>11</v>
      </c>
      <c r="C1909" s="73" t="s">
        <v>771</v>
      </c>
      <c r="D1909" s="17">
        <v>1</v>
      </c>
    </row>
    <row r="1910" spans="1:4" x14ac:dyDescent="0.25">
      <c r="A1910" s="85">
        <v>44128</v>
      </c>
      <c r="B1910" s="73" t="s">
        <v>12</v>
      </c>
      <c r="C1910" s="73" t="s">
        <v>119</v>
      </c>
      <c r="D1910" s="17">
        <v>2</v>
      </c>
    </row>
    <row r="1911" spans="1:4" x14ac:dyDescent="0.25">
      <c r="A1911" s="85">
        <v>44128</v>
      </c>
      <c r="B1911" s="73" t="s">
        <v>12</v>
      </c>
      <c r="C1911" s="73" t="s">
        <v>12</v>
      </c>
      <c r="D1911" s="17">
        <v>16</v>
      </c>
    </row>
    <row r="1912" spans="1:4" x14ac:dyDescent="0.25">
      <c r="A1912" s="85">
        <v>44128</v>
      </c>
      <c r="B1912" s="73" t="s">
        <v>8</v>
      </c>
      <c r="C1912" s="73" t="s">
        <v>787</v>
      </c>
      <c r="D1912" s="17">
        <v>1</v>
      </c>
    </row>
    <row r="1913" spans="1:4" x14ac:dyDescent="0.25">
      <c r="A1913" s="85">
        <v>44128</v>
      </c>
      <c r="B1913" s="73" t="s">
        <v>8</v>
      </c>
      <c r="C1913" s="73" t="s">
        <v>233</v>
      </c>
      <c r="D1913" s="17">
        <v>2</v>
      </c>
    </row>
    <row r="1914" spans="1:4" x14ac:dyDescent="0.25">
      <c r="A1914" s="85">
        <v>44128</v>
      </c>
      <c r="B1914" s="73" t="s">
        <v>8</v>
      </c>
      <c r="C1914" s="73" t="s">
        <v>75</v>
      </c>
      <c r="D1914" s="17">
        <v>5</v>
      </c>
    </row>
    <row r="1915" spans="1:4" x14ac:dyDescent="0.25">
      <c r="A1915" s="85">
        <v>44128</v>
      </c>
      <c r="B1915" s="73" t="s">
        <v>8</v>
      </c>
      <c r="C1915" s="73" t="s">
        <v>234</v>
      </c>
      <c r="D1915" s="17">
        <v>2</v>
      </c>
    </row>
    <row r="1916" spans="1:4" x14ac:dyDescent="0.25">
      <c r="A1916" s="85">
        <v>44128</v>
      </c>
      <c r="B1916" s="73" t="s">
        <v>8</v>
      </c>
      <c r="C1916" s="73" t="s">
        <v>60</v>
      </c>
      <c r="D1916" s="17">
        <v>16</v>
      </c>
    </row>
    <row r="1917" spans="1:4" x14ac:dyDescent="0.25">
      <c r="A1917" s="85">
        <v>44128</v>
      </c>
      <c r="B1917" s="73" t="s">
        <v>8</v>
      </c>
      <c r="C1917" s="73" t="s">
        <v>144</v>
      </c>
      <c r="D1917" s="17">
        <v>1</v>
      </c>
    </row>
    <row r="1918" spans="1:4" x14ac:dyDescent="0.25">
      <c r="A1918" s="85">
        <v>44128</v>
      </c>
      <c r="B1918" s="73" t="s">
        <v>8</v>
      </c>
      <c r="C1918" s="73" t="s">
        <v>208</v>
      </c>
      <c r="D1918" s="17">
        <v>6</v>
      </c>
    </row>
    <row r="1919" spans="1:4" x14ac:dyDescent="0.25">
      <c r="A1919" s="85">
        <v>44128</v>
      </c>
      <c r="B1919" s="73" t="s">
        <v>8</v>
      </c>
      <c r="C1919" s="73" t="s">
        <v>40</v>
      </c>
      <c r="D1919" s="17">
        <v>2</v>
      </c>
    </row>
    <row r="1920" spans="1:4" x14ac:dyDescent="0.25">
      <c r="A1920" s="85">
        <v>44128</v>
      </c>
      <c r="B1920" s="73" t="s">
        <v>8</v>
      </c>
      <c r="C1920" s="73" t="s">
        <v>8</v>
      </c>
      <c r="D1920" s="17">
        <v>144</v>
      </c>
    </row>
    <row r="1921" spans="1:4" x14ac:dyDescent="0.25">
      <c r="A1921" s="85">
        <v>44128</v>
      </c>
      <c r="B1921" s="73" t="s">
        <v>8</v>
      </c>
      <c r="C1921" s="73" t="s">
        <v>190</v>
      </c>
      <c r="D1921" s="17">
        <v>1</v>
      </c>
    </row>
    <row r="1922" spans="1:4" x14ac:dyDescent="0.25">
      <c r="A1922" s="85">
        <v>44128</v>
      </c>
      <c r="B1922" s="73" t="s">
        <v>8</v>
      </c>
      <c r="C1922" s="73" t="s">
        <v>31</v>
      </c>
      <c r="D1922" s="17">
        <v>3</v>
      </c>
    </row>
    <row r="1923" spans="1:4" x14ac:dyDescent="0.25">
      <c r="A1923" s="85">
        <v>44128</v>
      </c>
      <c r="B1923" s="73" t="s">
        <v>8</v>
      </c>
      <c r="C1923" s="73" t="s">
        <v>82</v>
      </c>
      <c r="D1923" s="17">
        <v>1</v>
      </c>
    </row>
    <row r="1924" spans="1:4" x14ac:dyDescent="0.25">
      <c r="A1924" s="85">
        <v>44128</v>
      </c>
      <c r="B1924" s="73" t="s">
        <v>8</v>
      </c>
      <c r="C1924" s="73" t="s">
        <v>114</v>
      </c>
      <c r="D1924" s="17">
        <v>2</v>
      </c>
    </row>
    <row r="1925" spans="1:4" x14ac:dyDescent="0.25">
      <c r="A1925" s="85">
        <v>44128</v>
      </c>
      <c r="B1925" s="73" t="s">
        <v>27</v>
      </c>
      <c r="C1925" s="73" t="s">
        <v>143</v>
      </c>
      <c r="D1925" s="17">
        <v>9</v>
      </c>
    </row>
    <row r="1926" spans="1:4" x14ac:dyDescent="0.25">
      <c r="A1926" s="85">
        <v>44128</v>
      </c>
      <c r="B1926" s="73" t="s">
        <v>27</v>
      </c>
      <c r="C1926" s="73" t="s">
        <v>43</v>
      </c>
      <c r="D1926" s="17">
        <v>29</v>
      </c>
    </row>
    <row r="1927" spans="1:4" x14ac:dyDescent="0.25">
      <c r="A1927" s="85">
        <v>44128</v>
      </c>
      <c r="B1927" s="73" t="s">
        <v>51</v>
      </c>
      <c r="C1927" s="73" t="s">
        <v>51</v>
      </c>
      <c r="D1927" s="17">
        <v>14</v>
      </c>
    </row>
    <row r="1928" spans="1:4" x14ac:dyDescent="0.25">
      <c r="A1928" s="85">
        <v>44128</v>
      </c>
      <c r="B1928" s="73" t="s">
        <v>10</v>
      </c>
      <c r="C1928" s="73" t="s">
        <v>10</v>
      </c>
      <c r="D1928" s="17">
        <v>5</v>
      </c>
    </row>
    <row r="1929" spans="1:4" x14ac:dyDescent="0.25">
      <c r="A1929" s="85">
        <v>44129</v>
      </c>
      <c r="B1929" s="73" t="s">
        <v>14</v>
      </c>
      <c r="C1929" s="91" t="s">
        <v>14</v>
      </c>
      <c r="D1929" s="17">
        <v>1</v>
      </c>
    </row>
    <row r="1930" spans="1:4" x14ac:dyDescent="0.25">
      <c r="A1930" s="85">
        <v>44129</v>
      </c>
      <c r="B1930" s="73" t="s">
        <v>20</v>
      </c>
      <c r="C1930" s="91" t="s">
        <v>20</v>
      </c>
      <c r="D1930" s="17">
        <v>15</v>
      </c>
    </row>
    <row r="1931" spans="1:4" x14ac:dyDescent="0.25">
      <c r="A1931" s="85">
        <v>44129</v>
      </c>
      <c r="B1931" s="73" t="s">
        <v>13</v>
      </c>
      <c r="C1931" s="91" t="s">
        <v>13</v>
      </c>
      <c r="D1931" s="17">
        <v>8</v>
      </c>
    </row>
    <row r="1932" spans="1:4" x14ac:dyDescent="0.25">
      <c r="A1932" s="85">
        <v>44129</v>
      </c>
      <c r="B1932" s="73" t="s">
        <v>13</v>
      </c>
      <c r="C1932" s="91" t="s">
        <v>229</v>
      </c>
      <c r="D1932" s="17">
        <v>11</v>
      </c>
    </row>
    <row r="1933" spans="1:4" x14ac:dyDescent="0.25">
      <c r="A1933" s="85">
        <v>44129</v>
      </c>
      <c r="B1933" s="73" t="s">
        <v>13</v>
      </c>
      <c r="C1933" s="91" t="s">
        <v>719</v>
      </c>
      <c r="D1933" s="17">
        <v>1</v>
      </c>
    </row>
    <row r="1934" spans="1:4" x14ac:dyDescent="0.25">
      <c r="A1934" s="85">
        <v>44129</v>
      </c>
      <c r="B1934" s="73" t="s">
        <v>13</v>
      </c>
      <c r="C1934" s="91" t="s">
        <v>309</v>
      </c>
      <c r="D1934" s="17">
        <v>1</v>
      </c>
    </row>
    <row r="1935" spans="1:4" x14ac:dyDescent="0.25">
      <c r="A1935" s="85">
        <v>44129</v>
      </c>
      <c r="B1935" s="73" t="s">
        <v>13</v>
      </c>
      <c r="C1935" s="91" t="s">
        <v>226</v>
      </c>
      <c r="D1935" s="17">
        <v>7</v>
      </c>
    </row>
    <row r="1936" spans="1:4" x14ac:dyDescent="0.25">
      <c r="A1936" s="85">
        <v>44129</v>
      </c>
      <c r="B1936" s="73" t="s">
        <v>24</v>
      </c>
      <c r="C1936" s="91" t="s">
        <v>23</v>
      </c>
      <c r="D1936" s="17">
        <v>27</v>
      </c>
    </row>
    <row r="1937" spans="1:4" x14ac:dyDescent="0.25">
      <c r="A1937" s="85">
        <v>44129</v>
      </c>
      <c r="B1937" s="73" t="s">
        <v>24</v>
      </c>
      <c r="C1937" s="91" t="s">
        <v>24</v>
      </c>
      <c r="D1937" s="17">
        <v>3</v>
      </c>
    </row>
    <row r="1938" spans="1:4" x14ac:dyDescent="0.25">
      <c r="A1938" s="85">
        <v>44129</v>
      </c>
      <c r="B1938" s="73" t="s">
        <v>7</v>
      </c>
      <c r="C1938" s="91" t="s">
        <v>7</v>
      </c>
      <c r="D1938" s="17">
        <v>3</v>
      </c>
    </row>
    <row r="1939" spans="1:4" x14ac:dyDescent="0.25">
      <c r="A1939" s="85">
        <v>44129</v>
      </c>
      <c r="B1939" s="73" t="s">
        <v>9</v>
      </c>
      <c r="C1939" s="73" t="s">
        <v>9</v>
      </c>
      <c r="D1939" s="17">
        <v>22</v>
      </c>
    </row>
    <row r="1940" spans="1:4" x14ac:dyDescent="0.25">
      <c r="A1940" s="85">
        <v>44129</v>
      </c>
      <c r="B1940" s="73" t="s">
        <v>9</v>
      </c>
      <c r="C1940" s="173" t="s">
        <v>102</v>
      </c>
      <c r="D1940" s="189">
        <v>1</v>
      </c>
    </row>
    <row r="1941" spans="1:4" x14ac:dyDescent="0.25">
      <c r="A1941" s="85">
        <v>44129</v>
      </c>
      <c r="B1941" s="73" t="s">
        <v>9</v>
      </c>
      <c r="C1941" s="91" t="s">
        <v>152</v>
      </c>
      <c r="D1941" s="17">
        <v>1</v>
      </c>
    </row>
    <row r="1942" spans="1:4" x14ac:dyDescent="0.25">
      <c r="A1942" s="85">
        <v>44129</v>
      </c>
      <c r="B1942" s="73" t="s">
        <v>9</v>
      </c>
      <c r="C1942" s="91" t="s">
        <v>148</v>
      </c>
      <c r="D1942" s="17">
        <v>3</v>
      </c>
    </row>
    <row r="1943" spans="1:4" x14ac:dyDescent="0.25">
      <c r="A1943" s="85">
        <v>44129</v>
      </c>
      <c r="B1943" s="73" t="s">
        <v>15</v>
      </c>
      <c r="C1943" s="91" t="s">
        <v>289</v>
      </c>
      <c r="D1943" s="17">
        <v>1</v>
      </c>
    </row>
    <row r="1944" spans="1:4" x14ac:dyDescent="0.25">
      <c r="A1944" s="85">
        <v>44129</v>
      </c>
      <c r="B1944" s="73" t="s">
        <v>11</v>
      </c>
      <c r="C1944" s="91" t="s">
        <v>11</v>
      </c>
      <c r="D1944" s="17">
        <v>11</v>
      </c>
    </row>
    <row r="1945" spans="1:4" x14ac:dyDescent="0.25">
      <c r="A1945" s="85">
        <v>44129</v>
      </c>
      <c r="B1945" s="73" t="s">
        <v>11</v>
      </c>
      <c r="C1945" s="91" t="s">
        <v>137</v>
      </c>
      <c r="D1945" s="17">
        <v>4</v>
      </c>
    </row>
    <row r="1946" spans="1:4" x14ac:dyDescent="0.25">
      <c r="A1946" s="85">
        <v>44129</v>
      </c>
      <c r="B1946" s="73" t="s">
        <v>12</v>
      </c>
      <c r="C1946" s="91" t="s">
        <v>76</v>
      </c>
      <c r="D1946" s="17">
        <v>1</v>
      </c>
    </row>
    <row r="1947" spans="1:4" x14ac:dyDescent="0.25">
      <c r="A1947" s="85">
        <v>44129</v>
      </c>
      <c r="B1947" s="73" t="s">
        <v>12</v>
      </c>
      <c r="C1947" s="91" t="s">
        <v>791</v>
      </c>
      <c r="D1947" s="17">
        <v>1</v>
      </c>
    </row>
    <row r="1948" spans="1:4" x14ac:dyDescent="0.25">
      <c r="A1948" s="85">
        <v>44129</v>
      </c>
      <c r="B1948" s="73" t="s">
        <v>12</v>
      </c>
      <c r="C1948" s="91" t="s">
        <v>790</v>
      </c>
      <c r="D1948" s="17">
        <v>1</v>
      </c>
    </row>
    <row r="1949" spans="1:4" x14ac:dyDescent="0.25">
      <c r="A1949" s="85">
        <v>44129</v>
      </c>
      <c r="B1949" s="73" t="s">
        <v>12</v>
      </c>
      <c r="C1949" s="91" t="s">
        <v>12</v>
      </c>
      <c r="D1949" s="17">
        <v>15</v>
      </c>
    </row>
    <row r="1950" spans="1:4" x14ac:dyDescent="0.25">
      <c r="A1950" s="85">
        <v>44129</v>
      </c>
      <c r="B1950" s="91" t="s">
        <v>8</v>
      </c>
      <c r="C1950" s="91" t="s">
        <v>75</v>
      </c>
      <c r="D1950" s="17">
        <v>0</v>
      </c>
    </row>
    <row r="1951" spans="1:4" x14ac:dyDescent="0.25">
      <c r="A1951" s="85">
        <v>44129</v>
      </c>
      <c r="B1951" s="91" t="s">
        <v>8</v>
      </c>
      <c r="C1951" s="91" t="s">
        <v>789</v>
      </c>
      <c r="D1951" s="17">
        <v>1</v>
      </c>
    </row>
    <row r="1952" spans="1:4" x14ac:dyDescent="0.25">
      <c r="A1952" s="85">
        <v>44129</v>
      </c>
      <c r="B1952" s="91" t="s">
        <v>8</v>
      </c>
      <c r="C1952" s="91" t="s">
        <v>60</v>
      </c>
      <c r="D1952" s="17">
        <v>6</v>
      </c>
    </row>
    <row r="1953" spans="1:4" x14ac:dyDescent="0.25">
      <c r="A1953" s="85">
        <v>44129</v>
      </c>
      <c r="B1953" s="91" t="s">
        <v>8</v>
      </c>
      <c r="C1953" s="91" t="s">
        <v>40</v>
      </c>
      <c r="D1953" s="17">
        <v>1</v>
      </c>
    </row>
    <row r="1954" spans="1:4" x14ac:dyDescent="0.25">
      <c r="A1954" s="85">
        <v>44129</v>
      </c>
      <c r="B1954" s="91" t="s">
        <v>8</v>
      </c>
      <c r="C1954" s="91" t="s">
        <v>8</v>
      </c>
      <c r="D1954" s="17">
        <v>59</v>
      </c>
    </row>
    <row r="1955" spans="1:4" x14ac:dyDescent="0.25">
      <c r="A1955" s="85">
        <v>44129</v>
      </c>
      <c r="B1955" s="91" t="s">
        <v>8</v>
      </c>
      <c r="C1955" s="91" t="s">
        <v>31</v>
      </c>
      <c r="D1955" s="17">
        <v>2</v>
      </c>
    </row>
    <row r="1956" spans="1:4" x14ac:dyDescent="0.25">
      <c r="A1956" s="85">
        <v>44129</v>
      </c>
      <c r="B1956" s="91" t="s">
        <v>8</v>
      </c>
      <c r="C1956" s="91" t="s">
        <v>713</v>
      </c>
      <c r="D1956" s="17">
        <v>1</v>
      </c>
    </row>
    <row r="1957" spans="1:4" x14ac:dyDescent="0.25">
      <c r="A1957" s="85">
        <v>44129</v>
      </c>
      <c r="B1957" s="91" t="s">
        <v>8</v>
      </c>
      <c r="C1957" s="91" t="s">
        <v>82</v>
      </c>
      <c r="D1957" s="17">
        <v>1</v>
      </c>
    </row>
    <row r="1958" spans="1:4" x14ac:dyDescent="0.25">
      <c r="A1958" s="85">
        <v>44129</v>
      </c>
      <c r="B1958" s="73" t="s">
        <v>50</v>
      </c>
      <c r="C1958" s="91" t="s">
        <v>236</v>
      </c>
      <c r="D1958" s="17">
        <v>1</v>
      </c>
    </row>
    <row r="1959" spans="1:4" x14ac:dyDescent="0.25">
      <c r="A1959" s="85">
        <v>44129</v>
      </c>
      <c r="B1959" s="73" t="s">
        <v>50</v>
      </c>
      <c r="C1959" s="91" t="s">
        <v>620</v>
      </c>
      <c r="D1959" s="17">
        <v>1</v>
      </c>
    </row>
    <row r="1960" spans="1:4" x14ac:dyDescent="0.25">
      <c r="A1960" s="85">
        <v>44129</v>
      </c>
      <c r="B1960" s="73" t="s">
        <v>50</v>
      </c>
      <c r="C1960" s="91" t="s">
        <v>373</v>
      </c>
      <c r="D1960" s="17">
        <v>1</v>
      </c>
    </row>
    <row r="1961" spans="1:4" x14ac:dyDescent="0.25">
      <c r="A1961" s="85">
        <v>44129</v>
      </c>
      <c r="B1961" s="73" t="s">
        <v>27</v>
      </c>
      <c r="C1961" s="91" t="s">
        <v>143</v>
      </c>
      <c r="D1961" s="17">
        <v>4</v>
      </c>
    </row>
    <row r="1962" spans="1:4" x14ac:dyDescent="0.25">
      <c r="A1962" s="85">
        <v>44129</v>
      </c>
      <c r="B1962" s="73" t="s">
        <v>27</v>
      </c>
      <c r="C1962" s="91" t="s">
        <v>43</v>
      </c>
      <c r="D1962" s="17">
        <v>16</v>
      </c>
    </row>
    <row r="1963" spans="1:4" x14ac:dyDescent="0.25">
      <c r="A1963" s="85">
        <v>44129</v>
      </c>
      <c r="B1963" s="73" t="s">
        <v>27</v>
      </c>
      <c r="C1963" s="91" t="s">
        <v>628</v>
      </c>
      <c r="D1963" s="17">
        <v>3</v>
      </c>
    </row>
    <row r="1964" spans="1:4" x14ac:dyDescent="0.25">
      <c r="A1964" s="85">
        <v>44129</v>
      </c>
      <c r="B1964" s="73" t="s">
        <v>51</v>
      </c>
      <c r="C1964" s="91" t="s">
        <v>792</v>
      </c>
      <c r="D1964" s="17">
        <v>1</v>
      </c>
    </row>
    <row r="1965" spans="1:4" x14ac:dyDescent="0.25">
      <c r="A1965" s="85">
        <v>44129</v>
      </c>
      <c r="B1965" s="73" t="s">
        <v>51</v>
      </c>
      <c r="C1965" s="91" t="s">
        <v>51</v>
      </c>
      <c r="D1965" s="17">
        <v>5</v>
      </c>
    </row>
    <row r="1966" spans="1:4" x14ac:dyDescent="0.25">
      <c r="A1966" s="85">
        <v>44129</v>
      </c>
      <c r="B1966" s="73" t="s">
        <v>10</v>
      </c>
      <c r="C1966" s="91" t="s">
        <v>10</v>
      </c>
      <c r="D1966" s="17">
        <v>5</v>
      </c>
    </row>
    <row r="1967" spans="1:4" x14ac:dyDescent="0.25">
      <c r="A1967" s="85">
        <v>44130</v>
      </c>
      <c r="B1967" s="73" t="s">
        <v>20</v>
      </c>
      <c r="C1967" s="91" t="s">
        <v>20</v>
      </c>
      <c r="D1967" s="17">
        <v>46</v>
      </c>
    </row>
    <row r="1968" spans="1:4" x14ac:dyDescent="0.25">
      <c r="A1968" s="85">
        <v>44130</v>
      </c>
      <c r="B1968" s="73" t="s">
        <v>13</v>
      </c>
      <c r="C1968" s="91" t="s">
        <v>618</v>
      </c>
      <c r="D1968" s="17">
        <v>1</v>
      </c>
    </row>
    <row r="1969" spans="1:4" x14ac:dyDescent="0.25">
      <c r="A1969" s="85">
        <v>44130</v>
      </c>
      <c r="B1969" s="73" t="s">
        <v>13</v>
      </c>
      <c r="C1969" s="91" t="s">
        <v>13</v>
      </c>
      <c r="D1969" s="17">
        <v>8</v>
      </c>
    </row>
    <row r="1970" spans="1:4" x14ac:dyDescent="0.25">
      <c r="A1970" s="85">
        <v>44130</v>
      </c>
      <c r="B1970" s="73" t="s">
        <v>13</v>
      </c>
      <c r="C1970" s="91" t="s">
        <v>229</v>
      </c>
      <c r="D1970" s="17">
        <v>3</v>
      </c>
    </row>
    <row r="1971" spans="1:4" x14ac:dyDescent="0.25">
      <c r="A1971" s="85">
        <v>44130</v>
      </c>
      <c r="B1971" s="73" t="s">
        <v>13</v>
      </c>
      <c r="C1971" s="91" t="s">
        <v>226</v>
      </c>
      <c r="D1971" s="17">
        <v>9</v>
      </c>
    </row>
    <row r="1972" spans="1:4" x14ac:dyDescent="0.25">
      <c r="A1972" s="85">
        <v>44130</v>
      </c>
      <c r="B1972" s="73" t="s">
        <v>24</v>
      </c>
      <c r="C1972" s="91" t="s">
        <v>23</v>
      </c>
      <c r="D1972" s="17">
        <v>13</v>
      </c>
    </row>
    <row r="1973" spans="1:4" x14ac:dyDescent="0.25">
      <c r="A1973" s="85">
        <v>44130</v>
      </c>
      <c r="B1973" s="73" t="s">
        <v>24</v>
      </c>
      <c r="C1973" s="91" t="s">
        <v>24</v>
      </c>
      <c r="D1973" s="17">
        <v>14</v>
      </c>
    </row>
    <row r="1974" spans="1:4" x14ac:dyDescent="0.25">
      <c r="A1974" s="85">
        <v>44130</v>
      </c>
      <c r="B1974" s="73" t="s">
        <v>47</v>
      </c>
      <c r="C1974" s="91" t="s">
        <v>47</v>
      </c>
      <c r="D1974" s="17">
        <v>2</v>
      </c>
    </row>
    <row r="1975" spans="1:4" x14ac:dyDescent="0.25">
      <c r="A1975" s="85">
        <v>44130</v>
      </c>
      <c r="B1975" s="73" t="s">
        <v>7</v>
      </c>
      <c r="C1975" s="91" t="s">
        <v>7</v>
      </c>
      <c r="D1975" s="17">
        <v>1</v>
      </c>
    </row>
    <row r="1976" spans="1:4" x14ac:dyDescent="0.25">
      <c r="A1976" s="85">
        <v>44130</v>
      </c>
      <c r="B1976" s="73" t="s">
        <v>9</v>
      </c>
      <c r="C1976" s="73" t="s">
        <v>9</v>
      </c>
      <c r="D1976" s="17">
        <v>3</v>
      </c>
    </row>
    <row r="1977" spans="1:4" x14ac:dyDescent="0.25">
      <c r="A1977" s="85">
        <v>44130</v>
      </c>
      <c r="B1977" s="73" t="s">
        <v>11</v>
      </c>
      <c r="C1977" s="91" t="s">
        <v>340</v>
      </c>
      <c r="D1977" s="17">
        <v>3</v>
      </c>
    </row>
    <row r="1978" spans="1:4" x14ac:dyDescent="0.25">
      <c r="A1978" s="85">
        <v>44130</v>
      </c>
      <c r="B1978" s="73" t="s">
        <v>11</v>
      </c>
      <c r="C1978" s="91" t="s">
        <v>11</v>
      </c>
      <c r="D1978" s="17">
        <v>8</v>
      </c>
    </row>
    <row r="1979" spans="1:4" x14ac:dyDescent="0.25">
      <c r="A1979" s="85">
        <v>44130</v>
      </c>
      <c r="B1979" s="73" t="s">
        <v>11</v>
      </c>
      <c r="C1979" s="91" t="s">
        <v>137</v>
      </c>
      <c r="D1979" s="17">
        <v>6</v>
      </c>
    </row>
    <row r="1980" spans="1:4" x14ac:dyDescent="0.25">
      <c r="A1980" s="85">
        <v>44130</v>
      </c>
      <c r="B1980" s="73" t="s">
        <v>12</v>
      </c>
      <c r="C1980" s="91" t="s">
        <v>793</v>
      </c>
      <c r="D1980" s="17">
        <v>1</v>
      </c>
    </row>
    <row r="1981" spans="1:4" x14ac:dyDescent="0.25">
      <c r="A1981" s="85">
        <v>44130</v>
      </c>
      <c r="B1981" s="73" t="s">
        <v>12</v>
      </c>
      <c r="C1981" s="91" t="s">
        <v>12</v>
      </c>
      <c r="D1981" s="17">
        <v>16</v>
      </c>
    </row>
    <row r="1982" spans="1:4" x14ac:dyDescent="0.25">
      <c r="A1982" s="85">
        <v>44130</v>
      </c>
      <c r="B1982" s="91" t="s">
        <v>8</v>
      </c>
      <c r="C1982" s="91" t="s">
        <v>75</v>
      </c>
      <c r="D1982" s="17">
        <v>9</v>
      </c>
    </row>
    <row r="1983" spans="1:4" x14ac:dyDescent="0.25">
      <c r="A1983" s="85">
        <v>44130</v>
      </c>
      <c r="B1983" s="91" t="s">
        <v>8</v>
      </c>
      <c r="C1983" s="91" t="s">
        <v>234</v>
      </c>
      <c r="D1983" s="17">
        <v>3</v>
      </c>
    </row>
    <row r="1984" spans="1:4" x14ac:dyDescent="0.25">
      <c r="A1984" s="85">
        <v>44130</v>
      </c>
      <c r="B1984" s="91" t="s">
        <v>8</v>
      </c>
      <c r="C1984" s="91" t="s">
        <v>60</v>
      </c>
      <c r="D1984" s="17">
        <v>9</v>
      </c>
    </row>
    <row r="1985" spans="1:4" x14ac:dyDescent="0.25">
      <c r="A1985" s="85">
        <v>44130</v>
      </c>
      <c r="B1985" s="91" t="s">
        <v>8</v>
      </c>
      <c r="C1985" s="91" t="s">
        <v>144</v>
      </c>
      <c r="D1985" s="17">
        <v>3</v>
      </c>
    </row>
    <row r="1986" spans="1:4" x14ac:dyDescent="0.25">
      <c r="A1986" s="85">
        <v>44130</v>
      </c>
      <c r="B1986" s="91" t="s">
        <v>8</v>
      </c>
      <c r="C1986" s="91" t="s">
        <v>40</v>
      </c>
      <c r="D1986" s="17">
        <v>1</v>
      </c>
    </row>
    <row r="1987" spans="1:4" x14ac:dyDescent="0.25">
      <c r="A1987" s="85">
        <v>44130</v>
      </c>
      <c r="B1987" s="91" t="s">
        <v>8</v>
      </c>
      <c r="C1987" s="91" t="s">
        <v>8</v>
      </c>
      <c r="D1987" s="17">
        <v>86</v>
      </c>
    </row>
    <row r="1988" spans="1:4" x14ac:dyDescent="0.25">
      <c r="A1988" s="85">
        <v>44130</v>
      </c>
      <c r="B1988" s="91" t="s">
        <v>8</v>
      </c>
      <c r="C1988" s="91" t="s">
        <v>31</v>
      </c>
      <c r="D1988" s="17">
        <v>4</v>
      </c>
    </row>
    <row r="1989" spans="1:4" x14ac:dyDescent="0.25">
      <c r="A1989" s="85">
        <v>44130</v>
      </c>
      <c r="B1989" s="91" t="s">
        <v>8</v>
      </c>
      <c r="C1989" s="91" t="s">
        <v>114</v>
      </c>
      <c r="D1989" s="17">
        <v>4</v>
      </c>
    </row>
    <row r="1990" spans="1:4" x14ac:dyDescent="0.25">
      <c r="A1990" s="85">
        <v>44130</v>
      </c>
      <c r="B1990" s="91" t="s">
        <v>8</v>
      </c>
      <c r="C1990" s="91" t="s">
        <v>352</v>
      </c>
      <c r="D1990" s="17">
        <v>2</v>
      </c>
    </row>
    <row r="1991" spans="1:4" x14ac:dyDescent="0.25">
      <c r="A1991" s="85">
        <v>44130</v>
      </c>
      <c r="B1991" s="73" t="s">
        <v>50</v>
      </c>
      <c r="C1991" s="91" t="s">
        <v>620</v>
      </c>
      <c r="D1991" s="17">
        <v>1</v>
      </c>
    </row>
    <row r="1992" spans="1:4" x14ac:dyDescent="0.25">
      <c r="A1992" s="85">
        <v>44130</v>
      </c>
      <c r="B1992" s="73" t="s">
        <v>27</v>
      </c>
      <c r="C1992" s="91" t="s">
        <v>43</v>
      </c>
      <c r="D1992" s="17">
        <v>2</v>
      </c>
    </row>
    <row r="1993" spans="1:4" x14ac:dyDescent="0.25">
      <c r="A1993" s="85">
        <v>44130</v>
      </c>
      <c r="B1993" s="91" t="s">
        <v>27</v>
      </c>
      <c r="C1993" s="91" t="s">
        <v>358</v>
      </c>
      <c r="D1993" s="17">
        <v>1</v>
      </c>
    </row>
    <row r="1994" spans="1:4" x14ac:dyDescent="0.25">
      <c r="A1994" s="85">
        <v>44130</v>
      </c>
      <c r="B1994" s="73" t="s">
        <v>51</v>
      </c>
      <c r="C1994" s="91" t="s">
        <v>51</v>
      </c>
      <c r="D1994" s="17">
        <v>14</v>
      </c>
    </row>
    <row r="1995" spans="1:4" x14ac:dyDescent="0.25">
      <c r="A1995" s="85">
        <v>44130</v>
      </c>
      <c r="B1995" s="73" t="s">
        <v>10</v>
      </c>
      <c r="C1995" s="91" t="s">
        <v>10</v>
      </c>
      <c r="D1995" s="17">
        <v>9</v>
      </c>
    </row>
    <row r="1996" spans="1:4" x14ac:dyDescent="0.25">
      <c r="A1996" s="85">
        <v>44131</v>
      </c>
      <c r="B1996" s="73" t="s">
        <v>14</v>
      </c>
      <c r="C1996" s="91" t="s">
        <v>14</v>
      </c>
      <c r="D1996" s="17">
        <v>5</v>
      </c>
    </row>
    <row r="1997" spans="1:4" x14ac:dyDescent="0.25">
      <c r="A1997" s="85">
        <v>44131</v>
      </c>
      <c r="B1997" s="73" t="s">
        <v>14</v>
      </c>
      <c r="C1997" s="91" t="s">
        <v>16</v>
      </c>
      <c r="D1997" s="17">
        <v>1</v>
      </c>
    </row>
    <row r="1998" spans="1:4" x14ac:dyDescent="0.25">
      <c r="A1998" s="85">
        <v>44131</v>
      </c>
      <c r="B1998" s="73" t="s">
        <v>14</v>
      </c>
      <c r="C1998" s="91" t="s">
        <v>819</v>
      </c>
      <c r="D1998" s="17">
        <v>1</v>
      </c>
    </row>
    <row r="1999" spans="1:4" x14ac:dyDescent="0.25">
      <c r="A1999" s="85">
        <v>44131</v>
      </c>
      <c r="B1999" s="73" t="s">
        <v>20</v>
      </c>
      <c r="C1999" s="91" t="s">
        <v>20</v>
      </c>
      <c r="D1999" s="17">
        <v>57</v>
      </c>
    </row>
    <row r="2000" spans="1:4" x14ac:dyDescent="0.25">
      <c r="A2000" s="85">
        <v>44131</v>
      </c>
      <c r="B2000" s="91" t="s">
        <v>13</v>
      </c>
      <c r="C2000" s="91" t="s">
        <v>97</v>
      </c>
      <c r="D2000" s="17">
        <v>1</v>
      </c>
    </row>
    <row r="2001" spans="1:4" x14ac:dyDescent="0.25">
      <c r="A2001" s="85">
        <v>44131</v>
      </c>
      <c r="B2001" s="91" t="s">
        <v>13</v>
      </c>
      <c r="C2001" s="91" t="s">
        <v>13</v>
      </c>
      <c r="D2001" s="17">
        <v>11</v>
      </c>
    </row>
    <row r="2002" spans="1:4" x14ac:dyDescent="0.25">
      <c r="A2002" s="85">
        <v>44131</v>
      </c>
      <c r="B2002" s="91" t="s">
        <v>13</v>
      </c>
      <c r="C2002" s="91" t="s">
        <v>681</v>
      </c>
      <c r="D2002" s="17">
        <v>1</v>
      </c>
    </row>
    <row r="2003" spans="1:4" x14ac:dyDescent="0.25">
      <c r="A2003" s="85">
        <v>44131</v>
      </c>
      <c r="B2003" s="91" t="s">
        <v>13</v>
      </c>
      <c r="C2003" s="91" t="s">
        <v>229</v>
      </c>
      <c r="D2003" s="17">
        <v>7</v>
      </c>
    </row>
    <row r="2004" spans="1:4" x14ac:dyDescent="0.25">
      <c r="A2004" s="85">
        <v>44131</v>
      </c>
      <c r="B2004" s="91" t="s">
        <v>13</v>
      </c>
      <c r="C2004" s="91" t="s">
        <v>226</v>
      </c>
      <c r="D2004" s="17">
        <v>5</v>
      </c>
    </row>
    <row r="2005" spans="1:4" x14ac:dyDescent="0.25">
      <c r="A2005" s="85">
        <v>44131</v>
      </c>
      <c r="B2005" s="73" t="s">
        <v>24</v>
      </c>
      <c r="C2005" s="91" t="s">
        <v>23</v>
      </c>
      <c r="D2005" s="17">
        <v>1</v>
      </c>
    </row>
    <row r="2006" spans="1:4" x14ac:dyDescent="0.25">
      <c r="A2006" s="85">
        <v>44131</v>
      </c>
      <c r="B2006" s="73" t="s">
        <v>24</v>
      </c>
      <c r="C2006" s="91" t="s">
        <v>24</v>
      </c>
      <c r="D2006" s="17">
        <v>6</v>
      </c>
    </row>
    <row r="2007" spans="1:4" x14ac:dyDescent="0.25">
      <c r="A2007" s="85">
        <v>44131</v>
      </c>
      <c r="B2007" s="73" t="s">
        <v>47</v>
      </c>
      <c r="C2007" s="91" t="s">
        <v>47</v>
      </c>
      <c r="D2007" s="17">
        <v>1</v>
      </c>
    </row>
    <row r="2008" spans="1:4" x14ac:dyDescent="0.25">
      <c r="A2008" s="85">
        <v>44131</v>
      </c>
      <c r="B2008" s="73" t="s">
        <v>7</v>
      </c>
      <c r="C2008" s="73" t="s">
        <v>7</v>
      </c>
      <c r="D2008" s="17">
        <v>40</v>
      </c>
    </row>
    <row r="2009" spans="1:4" x14ac:dyDescent="0.25">
      <c r="A2009" s="85">
        <v>44131</v>
      </c>
      <c r="B2009" s="73" t="s">
        <v>9</v>
      </c>
      <c r="C2009" s="73" t="s">
        <v>9</v>
      </c>
      <c r="D2009" s="17">
        <v>36</v>
      </c>
    </row>
    <row r="2010" spans="1:4" x14ac:dyDescent="0.25">
      <c r="A2010" s="85">
        <v>44131</v>
      </c>
      <c r="B2010" s="73" t="s">
        <v>11</v>
      </c>
      <c r="C2010" s="91" t="s">
        <v>66</v>
      </c>
      <c r="D2010" s="17">
        <v>2</v>
      </c>
    </row>
    <row r="2011" spans="1:4" x14ac:dyDescent="0.25">
      <c r="A2011" s="85">
        <v>44131</v>
      </c>
      <c r="B2011" s="73" t="s">
        <v>11</v>
      </c>
      <c r="C2011" s="91" t="s">
        <v>340</v>
      </c>
      <c r="D2011" s="17">
        <v>2</v>
      </c>
    </row>
    <row r="2012" spans="1:4" x14ac:dyDescent="0.25">
      <c r="A2012" s="85">
        <v>44131</v>
      </c>
      <c r="B2012" s="73" t="s">
        <v>11</v>
      </c>
      <c r="C2012" s="91" t="s">
        <v>11</v>
      </c>
      <c r="D2012" s="17">
        <v>8</v>
      </c>
    </row>
    <row r="2013" spans="1:4" x14ac:dyDescent="0.25">
      <c r="A2013" s="85">
        <v>44131</v>
      </c>
      <c r="B2013" s="73" t="s">
        <v>12</v>
      </c>
      <c r="C2013" s="91" t="s">
        <v>119</v>
      </c>
      <c r="D2013" s="17">
        <v>1</v>
      </c>
    </row>
    <row r="2014" spans="1:4" x14ac:dyDescent="0.25">
      <c r="A2014" s="85">
        <v>44131</v>
      </c>
      <c r="B2014" s="73" t="s">
        <v>12</v>
      </c>
      <c r="C2014" s="91" t="s">
        <v>12</v>
      </c>
      <c r="D2014" s="17">
        <v>5</v>
      </c>
    </row>
    <row r="2015" spans="1:4" x14ac:dyDescent="0.25">
      <c r="A2015" s="85">
        <v>44131</v>
      </c>
      <c r="B2015" s="91" t="s">
        <v>8</v>
      </c>
      <c r="C2015" s="91" t="s">
        <v>75</v>
      </c>
      <c r="D2015" s="17">
        <v>3</v>
      </c>
    </row>
    <row r="2016" spans="1:4" x14ac:dyDescent="0.25">
      <c r="A2016" s="85">
        <v>44131</v>
      </c>
      <c r="B2016" s="91" t="s">
        <v>8</v>
      </c>
      <c r="C2016" s="91" t="s">
        <v>234</v>
      </c>
      <c r="D2016" s="17">
        <v>1</v>
      </c>
    </row>
    <row r="2017" spans="1:4" x14ac:dyDescent="0.25">
      <c r="A2017" s="85">
        <v>44131</v>
      </c>
      <c r="B2017" s="91" t="s">
        <v>8</v>
      </c>
      <c r="C2017" s="91" t="s">
        <v>60</v>
      </c>
      <c r="D2017" s="17">
        <v>12</v>
      </c>
    </row>
    <row r="2018" spans="1:4" x14ac:dyDescent="0.25">
      <c r="A2018" s="85">
        <v>44131</v>
      </c>
      <c r="B2018" s="91" t="s">
        <v>8</v>
      </c>
      <c r="C2018" s="91" t="s">
        <v>144</v>
      </c>
      <c r="D2018" s="17">
        <v>2</v>
      </c>
    </row>
    <row r="2019" spans="1:4" x14ac:dyDescent="0.25">
      <c r="A2019" s="85">
        <v>44131</v>
      </c>
      <c r="B2019" s="91" t="s">
        <v>8</v>
      </c>
      <c r="C2019" s="91" t="s">
        <v>40</v>
      </c>
      <c r="D2019" s="17">
        <v>2</v>
      </c>
    </row>
    <row r="2020" spans="1:4" x14ac:dyDescent="0.25">
      <c r="A2020" s="85">
        <v>44131</v>
      </c>
      <c r="B2020" s="91" t="s">
        <v>8</v>
      </c>
      <c r="C2020" s="91" t="s">
        <v>8</v>
      </c>
      <c r="D2020" s="17">
        <v>115</v>
      </c>
    </row>
    <row r="2021" spans="1:4" x14ac:dyDescent="0.25">
      <c r="A2021" s="85">
        <v>44131</v>
      </c>
      <c r="B2021" s="91" t="s">
        <v>8</v>
      </c>
      <c r="C2021" s="91" t="s">
        <v>31</v>
      </c>
      <c r="D2021" s="17">
        <v>7</v>
      </c>
    </row>
    <row r="2022" spans="1:4" x14ac:dyDescent="0.25">
      <c r="A2022" s="85">
        <v>44131</v>
      </c>
      <c r="B2022" s="91" t="s">
        <v>8</v>
      </c>
      <c r="C2022" s="91" t="s">
        <v>82</v>
      </c>
      <c r="D2022" s="17">
        <v>2</v>
      </c>
    </row>
    <row r="2023" spans="1:4" x14ac:dyDescent="0.25">
      <c r="A2023" s="85">
        <v>44131</v>
      </c>
      <c r="B2023" s="91" t="s">
        <v>8</v>
      </c>
      <c r="C2023" s="91" t="s">
        <v>114</v>
      </c>
      <c r="D2023" s="17">
        <v>3</v>
      </c>
    </row>
    <row r="2024" spans="1:4" x14ac:dyDescent="0.25">
      <c r="A2024" s="85">
        <v>44131</v>
      </c>
      <c r="B2024" s="73" t="s">
        <v>49</v>
      </c>
      <c r="C2024" s="91" t="s">
        <v>49</v>
      </c>
      <c r="D2024" s="17">
        <v>2</v>
      </c>
    </row>
    <row r="2025" spans="1:4" x14ac:dyDescent="0.25">
      <c r="A2025" s="85">
        <v>44131</v>
      </c>
      <c r="B2025" s="73" t="s">
        <v>27</v>
      </c>
      <c r="C2025" s="91" t="s">
        <v>143</v>
      </c>
      <c r="D2025" s="17">
        <v>4</v>
      </c>
    </row>
    <row r="2026" spans="1:4" x14ac:dyDescent="0.25">
      <c r="A2026" s="85">
        <v>44131</v>
      </c>
      <c r="B2026" s="73" t="s">
        <v>27</v>
      </c>
      <c r="C2026" s="91" t="s">
        <v>43</v>
      </c>
      <c r="D2026" s="17">
        <v>13</v>
      </c>
    </row>
    <row r="2027" spans="1:4" x14ac:dyDescent="0.25">
      <c r="A2027" s="85">
        <v>44131</v>
      </c>
      <c r="B2027" s="73" t="s">
        <v>27</v>
      </c>
      <c r="C2027" s="91" t="s">
        <v>616</v>
      </c>
      <c r="D2027" s="17">
        <v>1</v>
      </c>
    </row>
    <row r="2028" spans="1:4" x14ac:dyDescent="0.25">
      <c r="A2028" s="85">
        <v>44131</v>
      </c>
      <c r="B2028" s="73" t="s">
        <v>51</v>
      </c>
      <c r="C2028" s="91" t="s">
        <v>818</v>
      </c>
      <c r="D2028" s="17">
        <v>1</v>
      </c>
    </row>
    <row r="2029" spans="1:4" x14ac:dyDescent="0.25">
      <c r="A2029" s="85">
        <v>44131</v>
      </c>
      <c r="B2029" s="73" t="s">
        <v>51</v>
      </c>
      <c r="C2029" s="91" t="s">
        <v>51</v>
      </c>
      <c r="D2029" s="17">
        <v>29</v>
      </c>
    </row>
    <row r="2030" spans="1:4" x14ac:dyDescent="0.25">
      <c r="A2030" s="85">
        <v>44132</v>
      </c>
      <c r="B2030" s="73" t="s">
        <v>14</v>
      </c>
      <c r="C2030" s="91" t="s">
        <v>14</v>
      </c>
      <c r="D2030" s="17">
        <v>2</v>
      </c>
    </row>
    <row r="2031" spans="1:4" x14ac:dyDescent="0.25">
      <c r="A2031" s="85">
        <v>44132</v>
      </c>
      <c r="B2031" s="73" t="s">
        <v>14</v>
      </c>
      <c r="C2031" s="91" t="s">
        <v>88</v>
      </c>
      <c r="D2031" s="17">
        <v>1</v>
      </c>
    </row>
    <row r="2032" spans="1:4" x14ac:dyDescent="0.25">
      <c r="A2032" s="85">
        <v>44132</v>
      </c>
      <c r="B2032" s="91" t="s">
        <v>20</v>
      </c>
      <c r="C2032" s="91" t="s">
        <v>20</v>
      </c>
      <c r="D2032" s="17">
        <v>35</v>
      </c>
    </row>
    <row r="2033" spans="1:4" x14ac:dyDescent="0.25">
      <c r="A2033" s="85">
        <v>44132</v>
      </c>
      <c r="B2033" s="91" t="s">
        <v>20</v>
      </c>
      <c r="C2033" s="91" t="s">
        <v>371</v>
      </c>
      <c r="D2033" s="17">
        <v>1</v>
      </c>
    </row>
    <row r="2034" spans="1:4" x14ac:dyDescent="0.25">
      <c r="A2034" s="85">
        <v>44132</v>
      </c>
      <c r="B2034" s="73" t="s">
        <v>13</v>
      </c>
      <c r="C2034" s="91" t="s">
        <v>325</v>
      </c>
      <c r="D2034" s="17">
        <v>2</v>
      </c>
    </row>
    <row r="2035" spans="1:4" x14ac:dyDescent="0.25">
      <c r="A2035" s="85">
        <v>44132</v>
      </c>
      <c r="B2035" s="232" t="s">
        <v>13</v>
      </c>
      <c r="C2035" s="232" t="s">
        <v>618</v>
      </c>
      <c r="D2035" s="17">
        <v>1</v>
      </c>
    </row>
    <row r="2036" spans="1:4" x14ac:dyDescent="0.25">
      <c r="A2036" s="85">
        <v>44132</v>
      </c>
      <c r="B2036" s="73" t="s">
        <v>13</v>
      </c>
      <c r="C2036" s="91" t="s">
        <v>228</v>
      </c>
      <c r="D2036" s="17">
        <v>2</v>
      </c>
    </row>
    <row r="2037" spans="1:4" x14ac:dyDescent="0.25">
      <c r="A2037" s="85">
        <v>44132</v>
      </c>
      <c r="B2037" s="73" t="s">
        <v>13</v>
      </c>
      <c r="C2037" s="91" t="s">
        <v>832</v>
      </c>
      <c r="D2037" s="17">
        <v>2</v>
      </c>
    </row>
    <row r="2038" spans="1:4" x14ac:dyDescent="0.25">
      <c r="A2038" s="85">
        <v>44132</v>
      </c>
      <c r="B2038" s="73" t="s">
        <v>13</v>
      </c>
      <c r="C2038" s="91" t="s">
        <v>13</v>
      </c>
      <c r="D2038" s="17">
        <v>6</v>
      </c>
    </row>
    <row r="2039" spans="1:4" x14ac:dyDescent="0.25">
      <c r="A2039" s="85">
        <v>44132</v>
      </c>
      <c r="B2039" s="232" t="s">
        <v>13</v>
      </c>
      <c r="C2039" s="91" t="s">
        <v>681</v>
      </c>
      <c r="D2039" s="17">
        <v>1</v>
      </c>
    </row>
    <row r="2040" spans="1:4" x14ac:dyDescent="0.25">
      <c r="A2040" s="85">
        <v>44132</v>
      </c>
      <c r="B2040" s="73" t="s">
        <v>13</v>
      </c>
      <c r="C2040" s="91" t="s">
        <v>229</v>
      </c>
      <c r="D2040" s="17">
        <v>4</v>
      </c>
    </row>
    <row r="2041" spans="1:4" x14ac:dyDescent="0.25">
      <c r="A2041" s="85">
        <v>44132</v>
      </c>
      <c r="B2041" s="232" t="s">
        <v>13</v>
      </c>
      <c r="C2041" s="91" t="s">
        <v>309</v>
      </c>
      <c r="D2041" s="17">
        <v>1</v>
      </c>
    </row>
    <row r="2042" spans="1:4" x14ac:dyDescent="0.25">
      <c r="A2042" s="85">
        <v>44132</v>
      </c>
      <c r="B2042" s="73" t="s">
        <v>24</v>
      </c>
      <c r="C2042" s="91" t="s">
        <v>23</v>
      </c>
      <c r="D2042" s="17">
        <v>19</v>
      </c>
    </row>
    <row r="2043" spans="1:4" x14ac:dyDescent="0.25">
      <c r="A2043" s="85">
        <v>44132</v>
      </c>
      <c r="B2043" s="73" t="s">
        <v>24</v>
      </c>
      <c r="C2043" s="91" t="s">
        <v>24</v>
      </c>
      <c r="D2043" s="17">
        <v>8</v>
      </c>
    </row>
    <row r="2044" spans="1:4" x14ac:dyDescent="0.25">
      <c r="A2044" s="85">
        <v>44132</v>
      </c>
      <c r="B2044" s="73" t="s">
        <v>24</v>
      </c>
      <c r="C2044" s="91" t="s">
        <v>36</v>
      </c>
      <c r="D2044" s="17">
        <v>1</v>
      </c>
    </row>
    <row r="2045" spans="1:4" x14ac:dyDescent="0.25">
      <c r="A2045" s="85">
        <v>44132</v>
      </c>
      <c r="B2045" s="73" t="s">
        <v>7</v>
      </c>
      <c r="C2045" s="91" t="s">
        <v>118</v>
      </c>
      <c r="D2045" s="17">
        <v>1</v>
      </c>
    </row>
    <row r="2046" spans="1:4" x14ac:dyDescent="0.25">
      <c r="A2046" s="85">
        <v>44132</v>
      </c>
      <c r="B2046" s="73" t="s">
        <v>7</v>
      </c>
      <c r="C2046" s="91" t="s">
        <v>7</v>
      </c>
      <c r="D2046" s="17">
        <v>22</v>
      </c>
    </row>
    <row r="2047" spans="1:4" x14ac:dyDescent="0.25">
      <c r="A2047" s="85">
        <v>44132</v>
      </c>
      <c r="B2047" s="73" t="s">
        <v>9</v>
      </c>
      <c r="C2047" s="91" t="s">
        <v>9</v>
      </c>
      <c r="D2047" s="17">
        <v>23</v>
      </c>
    </row>
    <row r="2048" spans="1:4" x14ac:dyDescent="0.25">
      <c r="A2048" s="85">
        <v>44132</v>
      </c>
      <c r="B2048" s="73" t="s">
        <v>9</v>
      </c>
      <c r="C2048" s="91" t="s">
        <v>148</v>
      </c>
      <c r="D2048" s="17">
        <v>5</v>
      </c>
    </row>
    <row r="2049" spans="1:4" x14ac:dyDescent="0.25">
      <c r="A2049" s="85">
        <v>44132</v>
      </c>
      <c r="B2049" s="73" t="s">
        <v>15</v>
      </c>
      <c r="C2049" s="91" t="s">
        <v>62</v>
      </c>
      <c r="D2049" s="17">
        <v>5</v>
      </c>
    </row>
    <row r="2050" spans="1:4" x14ac:dyDescent="0.25">
      <c r="A2050" s="85">
        <v>44132</v>
      </c>
      <c r="B2050" s="73" t="s">
        <v>15</v>
      </c>
      <c r="C2050" s="91" t="s">
        <v>289</v>
      </c>
      <c r="D2050" s="17">
        <v>1</v>
      </c>
    </row>
    <row r="2051" spans="1:4" x14ac:dyDescent="0.25">
      <c r="A2051" s="85">
        <v>44132</v>
      </c>
      <c r="B2051" s="73" t="s">
        <v>11</v>
      </c>
      <c r="C2051" s="91" t="s">
        <v>340</v>
      </c>
      <c r="D2051" s="17">
        <v>1</v>
      </c>
    </row>
    <row r="2052" spans="1:4" x14ac:dyDescent="0.25">
      <c r="A2052" s="85">
        <v>44132</v>
      </c>
      <c r="B2052" s="73" t="s">
        <v>12</v>
      </c>
      <c r="C2052" s="91" t="s">
        <v>119</v>
      </c>
      <c r="D2052" s="17">
        <v>16</v>
      </c>
    </row>
    <row r="2053" spans="1:4" x14ac:dyDescent="0.25">
      <c r="A2053" s="85">
        <v>44132</v>
      </c>
      <c r="B2053" s="73" t="s">
        <v>12</v>
      </c>
      <c r="C2053" s="91" t="s">
        <v>12</v>
      </c>
      <c r="D2053" s="17">
        <v>4</v>
      </c>
    </row>
    <row r="2054" spans="1:4" x14ac:dyDescent="0.25">
      <c r="A2054" s="85">
        <v>44132</v>
      </c>
      <c r="B2054" s="91" t="s">
        <v>8</v>
      </c>
      <c r="C2054" s="91" t="s">
        <v>233</v>
      </c>
      <c r="D2054" s="17">
        <v>0</v>
      </c>
    </row>
    <row r="2055" spans="1:4" x14ac:dyDescent="0.25">
      <c r="A2055" s="85">
        <v>44132</v>
      </c>
      <c r="B2055" s="91" t="s">
        <v>8</v>
      </c>
      <c r="C2055" s="91" t="s">
        <v>234</v>
      </c>
      <c r="D2055" s="17">
        <v>5</v>
      </c>
    </row>
    <row r="2056" spans="1:4" x14ac:dyDescent="0.25">
      <c r="A2056" s="85">
        <v>44132</v>
      </c>
      <c r="B2056" s="91" t="s">
        <v>8</v>
      </c>
      <c r="C2056" s="91" t="s">
        <v>60</v>
      </c>
      <c r="D2056" s="17">
        <v>14</v>
      </c>
    </row>
    <row r="2057" spans="1:4" x14ac:dyDescent="0.25">
      <c r="A2057" s="85">
        <v>44132</v>
      </c>
      <c r="B2057" s="91" t="s">
        <v>8</v>
      </c>
      <c r="C2057" s="91" t="s">
        <v>729</v>
      </c>
      <c r="D2057" s="17">
        <v>1</v>
      </c>
    </row>
    <row r="2058" spans="1:4" x14ac:dyDescent="0.25">
      <c r="A2058" s="85">
        <v>44132</v>
      </c>
      <c r="B2058" s="91" t="s">
        <v>8</v>
      </c>
      <c r="C2058" s="91" t="s">
        <v>136</v>
      </c>
      <c r="D2058" s="17">
        <v>8</v>
      </c>
    </row>
    <row r="2059" spans="1:4" x14ac:dyDescent="0.25">
      <c r="A2059" s="85">
        <v>44132</v>
      </c>
      <c r="B2059" s="228" t="s">
        <v>8</v>
      </c>
      <c r="C2059" s="228" t="s">
        <v>238</v>
      </c>
      <c r="D2059" s="17">
        <v>1</v>
      </c>
    </row>
    <row r="2060" spans="1:4" x14ac:dyDescent="0.25">
      <c r="A2060" s="85">
        <v>44132</v>
      </c>
      <c r="B2060" s="91" t="s">
        <v>8</v>
      </c>
      <c r="C2060" s="91" t="s">
        <v>40</v>
      </c>
      <c r="D2060" s="17">
        <v>3</v>
      </c>
    </row>
    <row r="2061" spans="1:4" x14ac:dyDescent="0.25">
      <c r="A2061" s="85">
        <v>44132</v>
      </c>
      <c r="B2061" s="91" t="s">
        <v>8</v>
      </c>
      <c r="C2061" s="91" t="s">
        <v>8</v>
      </c>
      <c r="D2061" s="17">
        <v>123</v>
      </c>
    </row>
    <row r="2062" spans="1:4" x14ac:dyDescent="0.25">
      <c r="A2062" s="85">
        <v>44132</v>
      </c>
      <c r="B2062" s="91" t="s">
        <v>8</v>
      </c>
      <c r="C2062" s="91" t="s">
        <v>31</v>
      </c>
      <c r="D2062" s="17">
        <v>8</v>
      </c>
    </row>
    <row r="2063" spans="1:4" x14ac:dyDescent="0.25">
      <c r="A2063" s="85">
        <v>44132</v>
      </c>
      <c r="B2063" s="91" t="s">
        <v>8</v>
      </c>
      <c r="C2063" s="91" t="s">
        <v>82</v>
      </c>
      <c r="D2063" s="17">
        <v>3</v>
      </c>
    </row>
    <row r="2064" spans="1:4" x14ac:dyDescent="0.25">
      <c r="A2064" s="85">
        <v>44132</v>
      </c>
      <c r="B2064" s="91" t="s">
        <v>8</v>
      </c>
      <c r="C2064" s="91" t="s">
        <v>114</v>
      </c>
      <c r="D2064" s="17">
        <v>1</v>
      </c>
    </row>
    <row r="2065" spans="1:4" x14ac:dyDescent="0.25">
      <c r="A2065" s="85">
        <v>44132</v>
      </c>
      <c r="B2065" s="91" t="s">
        <v>8</v>
      </c>
      <c r="C2065" s="91" t="s">
        <v>352</v>
      </c>
      <c r="D2065" s="17">
        <v>2</v>
      </c>
    </row>
    <row r="2066" spans="1:4" x14ac:dyDescent="0.25">
      <c r="A2066" s="85">
        <v>44132</v>
      </c>
      <c r="B2066" s="73" t="s">
        <v>50</v>
      </c>
      <c r="C2066" s="91" t="s">
        <v>833</v>
      </c>
      <c r="D2066" s="17">
        <v>1</v>
      </c>
    </row>
    <row r="2067" spans="1:4" x14ac:dyDescent="0.25">
      <c r="A2067" s="85">
        <v>44132</v>
      </c>
      <c r="B2067" s="73" t="s">
        <v>50</v>
      </c>
      <c r="C2067" s="91" t="s">
        <v>716</v>
      </c>
      <c r="D2067" s="17">
        <v>1</v>
      </c>
    </row>
    <row r="2068" spans="1:4" x14ac:dyDescent="0.25">
      <c r="A2068" s="85">
        <v>44132</v>
      </c>
      <c r="B2068" s="73" t="s">
        <v>50</v>
      </c>
      <c r="C2068" s="91" t="s">
        <v>834</v>
      </c>
      <c r="D2068" s="17">
        <v>1</v>
      </c>
    </row>
    <row r="2069" spans="1:4" x14ac:dyDescent="0.25">
      <c r="A2069" s="85">
        <v>44132</v>
      </c>
      <c r="B2069" s="73" t="s">
        <v>50</v>
      </c>
      <c r="C2069" s="91" t="s">
        <v>373</v>
      </c>
      <c r="D2069" s="17">
        <v>4</v>
      </c>
    </row>
    <row r="2070" spans="1:4" x14ac:dyDescent="0.25">
      <c r="A2070" s="85">
        <v>44132</v>
      </c>
      <c r="B2070" s="73" t="s">
        <v>27</v>
      </c>
      <c r="C2070" s="91" t="s">
        <v>143</v>
      </c>
      <c r="D2070" s="17">
        <v>9</v>
      </c>
    </row>
    <row r="2071" spans="1:4" x14ac:dyDescent="0.25">
      <c r="A2071" s="85">
        <v>44132</v>
      </c>
      <c r="B2071" s="73" t="s">
        <v>27</v>
      </c>
      <c r="C2071" s="91" t="s">
        <v>43</v>
      </c>
      <c r="D2071" s="17">
        <v>24</v>
      </c>
    </row>
    <row r="2072" spans="1:4" s="29" customFormat="1" x14ac:dyDescent="0.25">
      <c r="A2072" s="85">
        <v>44132</v>
      </c>
      <c r="B2072" s="73" t="s">
        <v>27</v>
      </c>
      <c r="C2072" s="91" t="s">
        <v>616</v>
      </c>
      <c r="D2072" s="17">
        <v>1</v>
      </c>
    </row>
    <row r="2073" spans="1:4" x14ac:dyDescent="0.25">
      <c r="A2073" s="85">
        <v>44132</v>
      </c>
      <c r="B2073" s="73" t="s">
        <v>51</v>
      </c>
      <c r="C2073" s="91" t="s">
        <v>51</v>
      </c>
      <c r="D2073" s="17">
        <v>15</v>
      </c>
    </row>
    <row r="2074" spans="1:4" x14ac:dyDescent="0.25">
      <c r="A2074" s="85">
        <v>44132</v>
      </c>
      <c r="B2074" s="73" t="s">
        <v>10</v>
      </c>
      <c r="C2074" s="91" t="s">
        <v>347</v>
      </c>
      <c r="D2074" s="17">
        <v>1</v>
      </c>
    </row>
    <row r="2075" spans="1:4" x14ac:dyDescent="0.25">
      <c r="A2075" s="85">
        <v>44132</v>
      </c>
      <c r="B2075" s="73" t="s">
        <v>10</v>
      </c>
      <c r="C2075" s="91" t="s">
        <v>10</v>
      </c>
      <c r="D2075" s="17">
        <v>9</v>
      </c>
    </row>
    <row r="2076" spans="1:4" x14ac:dyDescent="0.25">
      <c r="A2076" s="85">
        <v>44133</v>
      </c>
      <c r="B2076" s="73" t="s">
        <v>14</v>
      </c>
      <c r="C2076" s="91" t="s">
        <v>14</v>
      </c>
      <c r="D2076" s="17">
        <v>2</v>
      </c>
    </row>
    <row r="2077" spans="1:4" x14ac:dyDescent="0.25">
      <c r="A2077" s="85">
        <v>44133</v>
      </c>
      <c r="B2077" s="73" t="s">
        <v>14</v>
      </c>
      <c r="C2077" s="91" t="s">
        <v>16</v>
      </c>
      <c r="D2077" s="17">
        <v>2</v>
      </c>
    </row>
    <row r="2078" spans="1:4" x14ac:dyDescent="0.25">
      <c r="A2078" s="85">
        <v>44133</v>
      </c>
      <c r="B2078" s="73" t="s">
        <v>14</v>
      </c>
      <c r="C2078" s="91" t="s">
        <v>819</v>
      </c>
      <c r="D2078" s="17">
        <v>2</v>
      </c>
    </row>
    <row r="2079" spans="1:4" x14ac:dyDescent="0.25">
      <c r="A2079" s="85">
        <v>44133</v>
      </c>
      <c r="B2079" s="73" t="s">
        <v>14</v>
      </c>
      <c r="C2079" s="91" t="s">
        <v>88</v>
      </c>
      <c r="D2079" s="17">
        <v>3</v>
      </c>
    </row>
    <row r="2080" spans="1:4" x14ac:dyDescent="0.25">
      <c r="A2080" s="85">
        <v>44133</v>
      </c>
      <c r="B2080" s="73" t="s">
        <v>20</v>
      </c>
      <c r="C2080" s="91" t="s">
        <v>20</v>
      </c>
      <c r="D2080" s="17">
        <v>33</v>
      </c>
    </row>
    <row r="2081" spans="1:4" x14ac:dyDescent="0.25">
      <c r="A2081" s="85">
        <v>44133</v>
      </c>
      <c r="B2081" s="73" t="s">
        <v>13</v>
      </c>
      <c r="C2081" s="91" t="s">
        <v>13</v>
      </c>
      <c r="D2081" s="17">
        <v>5</v>
      </c>
    </row>
    <row r="2082" spans="1:4" x14ac:dyDescent="0.25">
      <c r="A2082" s="85">
        <v>44133</v>
      </c>
      <c r="B2082" s="73" t="s">
        <v>13</v>
      </c>
      <c r="C2082" s="91" t="s">
        <v>229</v>
      </c>
      <c r="D2082" s="17">
        <v>4</v>
      </c>
    </row>
    <row r="2083" spans="1:4" x14ac:dyDescent="0.25">
      <c r="A2083" s="85">
        <v>44133</v>
      </c>
      <c r="B2083" s="73" t="s">
        <v>13</v>
      </c>
      <c r="C2083" s="91" t="s">
        <v>226</v>
      </c>
      <c r="D2083" s="17">
        <v>5</v>
      </c>
    </row>
    <row r="2084" spans="1:4" x14ac:dyDescent="0.25">
      <c r="A2084" s="85">
        <v>44133</v>
      </c>
      <c r="B2084" s="73" t="s">
        <v>24</v>
      </c>
      <c r="C2084" s="91" t="s">
        <v>23</v>
      </c>
      <c r="D2084" s="17">
        <v>5</v>
      </c>
    </row>
    <row r="2085" spans="1:4" x14ac:dyDescent="0.25">
      <c r="A2085" s="85">
        <v>44133</v>
      </c>
      <c r="B2085" s="73" t="s">
        <v>24</v>
      </c>
      <c r="C2085" s="91" t="s">
        <v>24</v>
      </c>
      <c r="D2085" s="17">
        <v>4</v>
      </c>
    </row>
    <row r="2086" spans="1:4" x14ac:dyDescent="0.25">
      <c r="A2086" s="85">
        <v>44133</v>
      </c>
      <c r="B2086" s="73" t="s">
        <v>24</v>
      </c>
      <c r="C2086" s="91" t="s">
        <v>36</v>
      </c>
      <c r="D2086" s="17">
        <v>1</v>
      </c>
    </row>
    <row r="2087" spans="1:4" x14ac:dyDescent="0.25">
      <c r="A2087" s="85">
        <v>44133</v>
      </c>
      <c r="B2087" s="73" t="s">
        <v>47</v>
      </c>
      <c r="C2087" s="91" t="s">
        <v>47</v>
      </c>
      <c r="D2087" s="17">
        <v>1</v>
      </c>
    </row>
    <row r="2088" spans="1:4" x14ac:dyDescent="0.25">
      <c r="A2088" s="85">
        <v>44133</v>
      </c>
      <c r="B2088" s="73" t="s">
        <v>7</v>
      </c>
      <c r="C2088" s="73" t="s">
        <v>7</v>
      </c>
      <c r="D2088" s="17">
        <v>17</v>
      </c>
    </row>
    <row r="2089" spans="1:4" x14ac:dyDescent="0.25">
      <c r="A2089" s="85">
        <v>44133</v>
      </c>
      <c r="B2089" s="73" t="s">
        <v>9</v>
      </c>
      <c r="C2089" s="91" t="s">
        <v>9</v>
      </c>
      <c r="D2089" s="17">
        <v>32</v>
      </c>
    </row>
    <row r="2090" spans="1:4" x14ac:dyDescent="0.25">
      <c r="A2090" s="85">
        <v>44133</v>
      </c>
      <c r="B2090" s="73" t="s">
        <v>9</v>
      </c>
      <c r="C2090" s="91" t="s">
        <v>17</v>
      </c>
      <c r="D2090" s="17">
        <v>7</v>
      </c>
    </row>
    <row r="2091" spans="1:4" x14ac:dyDescent="0.25">
      <c r="A2091" s="85">
        <v>44133</v>
      </c>
      <c r="B2091" s="73" t="s">
        <v>9</v>
      </c>
      <c r="C2091" s="91" t="s">
        <v>152</v>
      </c>
      <c r="D2091" s="17">
        <v>4</v>
      </c>
    </row>
    <row r="2092" spans="1:4" x14ac:dyDescent="0.25">
      <c r="A2092" s="85">
        <v>44133</v>
      </c>
      <c r="B2092" s="73" t="s">
        <v>9</v>
      </c>
      <c r="C2092" s="91" t="s">
        <v>148</v>
      </c>
      <c r="D2092" s="17">
        <v>1</v>
      </c>
    </row>
    <row r="2093" spans="1:4" x14ac:dyDescent="0.25">
      <c r="A2093" s="85">
        <v>44133</v>
      </c>
      <c r="B2093" s="73" t="s">
        <v>15</v>
      </c>
      <c r="C2093" s="91" t="s">
        <v>62</v>
      </c>
      <c r="D2093" s="17">
        <v>2</v>
      </c>
    </row>
    <row r="2094" spans="1:4" x14ac:dyDescent="0.25">
      <c r="A2094" s="85">
        <v>44133</v>
      </c>
      <c r="B2094" s="73" t="s">
        <v>15</v>
      </c>
      <c r="C2094" s="91" t="s">
        <v>289</v>
      </c>
      <c r="D2094" s="17">
        <v>1</v>
      </c>
    </row>
    <row r="2095" spans="1:4" x14ac:dyDescent="0.25">
      <c r="A2095" s="85">
        <v>44133</v>
      </c>
      <c r="B2095" s="73" t="s">
        <v>11</v>
      </c>
      <c r="C2095" s="91" t="s">
        <v>66</v>
      </c>
      <c r="D2095" s="17">
        <v>1</v>
      </c>
    </row>
    <row r="2096" spans="1:4" x14ac:dyDescent="0.25">
      <c r="A2096" s="85">
        <v>44133</v>
      </c>
      <c r="B2096" s="73" t="s">
        <v>11</v>
      </c>
      <c r="C2096" s="91" t="s">
        <v>340</v>
      </c>
      <c r="D2096" s="17">
        <v>4</v>
      </c>
    </row>
    <row r="2097" spans="1:4" x14ac:dyDescent="0.25">
      <c r="A2097" s="85">
        <v>44133</v>
      </c>
      <c r="B2097" s="73" t="s">
        <v>11</v>
      </c>
      <c r="C2097" s="91" t="s">
        <v>11</v>
      </c>
      <c r="D2097" s="17">
        <v>15</v>
      </c>
    </row>
    <row r="2098" spans="1:4" x14ac:dyDescent="0.25">
      <c r="A2098" s="85">
        <v>44133</v>
      </c>
      <c r="B2098" s="73" t="s">
        <v>11</v>
      </c>
      <c r="C2098" s="91" t="s">
        <v>771</v>
      </c>
      <c r="D2098" s="17">
        <v>1</v>
      </c>
    </row>
    <row r="2099" spans="1:4" x14ac:dyDescent="0.25">
      <c r="A2099" s="85">
        <v>44133</v>
      </c>
      <c r="B2099" s="73" t="s">
        <v>11</v>
      </c>
      <c r="C2099" s="91" t="s">
        <v>137</v>
      </c>
      <c r="D2099" s="17">
        <v>1</v>
      </c>
    </row>
    <row r="2100" spans="1:4" x14ac:dyDescent="0.25">
      <c r="A2100" s="85">
        <v>44133</v>
      </c>
      <c r="B2100" s="73" t="s">
        <v>12</v>
      </c>
      <c r="C2100" s="91" t="s">
        <v>76</v>
      </c>
      <c r="D2100" s="17">
        <v>1</v>
      </c>
    </row>
    <row r="2101" spans="1:4" x14ac:dyDescent="0.25">
      <c r="A2101" s="85">
        <v>44133</v>
      </c>
      <c r="B2101" s="73" t="s">
        <v>12</v>
      </c>
      <c r="C2101" s="91" t="s">
        <v>860</v>
      </c>
      <c r="D2101" s="17">
        <v>2</v>
      </c>
    </row>
    <row r="2102" spans="1:4" x14ac:dyDescent="0.25">
      <c r="A2102" s="85">
        <v>44133</v>
      </c>
      <c r="B2102" s="73" t="s">
        <v>12</v>
      </c>
      <c r="C2102" s="91" t="s">
        <v>12</v>
      </c>
      <c r="D2102" s="17">
        <v>3</v>
      </c>
    </row>
    <row r="2103" spans="1:4" x14ac:dyDescent="0.25">
      <c r="A2103" s="85">
        <v>44133</v>
      </c>
      <c r="B2103" s="91" t="s">
        <v>8</v>
      </c>
      <c r="C2103" s="91" t="s">
        <v>859</v>
      </c>
      <c r="D2103" s="17">
        <v>2</v>
      </c>
    </row>
    <row r="2104" spans="1:4" x14ac:dyDescent="0.25">
      <c r="A2104" s="85">
        <v>44133</v>
      </c>
      <c r="B2104" s="91" t="s">
        <v>8</v>
      </c>
      <c r="C2104" s="91" t="s">
        <v>75</v>
      </c>
      <c r="D2104" s="17">
        <v>6</v>
      </c>
    </row>
    <row r="2105" spans="1:4" x14ac:dyDescent="0.25">
      <c r="A2105" s="85">
        <v>44133</v>
      </c>
      <c r="B2105" s="91" t="s">
        <v>8</v>
      </c>
      <c r="C2105" s="91" t="s">
        <v>234</v>
      </c>
      <c r="D2105" s="17">
        <v>5</v>
      </c>
    </row>
    <row r="2106" spans="1:4" x14ac:dyDescent="0.25">
      <c r="A2106" s="85">
        <v>44133</v>
      </c>
      <c r="B2106" s="91" t="s">
        <v>8</v>
      </c>
      <c r="C2106" s="91" t="s">
        <v>60</v>
      </c>
      <c r="D2106" s="17">
        <v>23</v>
      </c>
    </row>
    <row r="2107" spans="1:4" x14ac:dyDescent="0.25">
      <c r="A2107" s="85">
        <v>44133</v>
      </c>
      <c r="B2107" s="91" t="s">
        <v>8</v>
      </c>
      <c r="C2107" s="91" t="s">
        <v>858</v>
      </c>
      <c r="D2107" s="17">
        <v>2</v>
      </c>
    </row>
    <row r="2108" spans="1:4" x14ac:dyDescent="0.25">
      <c r="A2108" s="85">
        <v>44133</v>
      </c>
      <c r="B2108" s="91" t="s">
        <v>8</v>
      </c>
      <c r="C2108" s="91" t="s">
        <v>144</v>
      </c>
      <c r="D2108" s="17">
        <v>1</v>
      </c>
    </row>
    <row r="2109" spans="1:4" x14ac:dyDescent="0.25">
      <c r="A2109" s="85">
        <v>44133</v>
      </c>
      <c r="B2109" s="91" t="s">
        <v>8</v>
      </c>
      <c r="C2109" s="91" t="s">
        <v>208</v>
      </c>
      <c r="D2109" s="17">
        <v>3</v>
      </c>
    </row>
    <row r="2110" spans="1:4" x14ac:dyDescent="0.25">
      <c r="A2110" s="85">
        <v>44133</v>
      </c>
      <c r="B2110" s="91" t="s">
        <v>8</v>
      </c>
      <c r="C2110" s="91" t="s">
        <v>40</v>
      </c>
      <c r="D2110" s="17">
        <v>2</v>
      </c>
    </row>
    <row r="2111" spans="1:4" x14ac:dyDescent="0.25">
      <c r="A2111" s="85">
        <v>44133</v>
      </c>
      <c r="B2111" s="91" t="s">
        <v>8</v>
      </c>
      <c r="C2111" s="91" t="s">
        <v>8</v>
      </c>
      <c r="D2111" s="17">
        <v>88</v>
      </c>
    </row>
    <row r="2112" spans="1:4" x14ac:dyDescent="0.25">
      <c r="A2112" s="85">
        <v>44133</v>
      </c>
      <c r="B2112" s="91" t="s">
        <v>8</v>
      </c>
      <c r="C2112" s="91" t="s">
        <v>31</v>
      </c>
      <c r="D2112" s="17">
        <v>2</v>
      </c>
    </row>
    <row r="2113" spans="1:4" x14ac:dyDescent="0.25">
      <c r="A2113" s="85">
        <v>44133</v>
      </c>
      <c r="B2113" s="91" t="s">
        <v>8</v>
      </c>
      <c r="C2113" s="91" t="s">
        <v>82</v>
      </c>
      <c r="D2113" s="17">
        <v>1</v>
      </c>
    </row>
    <row r="2114" spans="1:4" x14ac:dyDescent="0.25">
      <c r="A2114" s="85">
        <v>44133</v>
      </c>
      <c r="B2114" s="91" t="s">
        <v>8</v>
      </c>
      <c r="C2114" s="91" t="s">
        <v>114</v>
      </c>
      <c r="D2114" s="17">
        <v>5</v>
      </c>
    </row>
    <row r="2115" spans="1:4" x14ac:dyDescent="0.25">
      <c r="A2115" s="85">
        <v>44133</v>
      </c>
      <c r="B2115" s="73" t="s">
        <v>49</v>
      </c>
      <c r="C2115" s="91" t="s">
        <v>218</v>
      </c>
      <c r="D2115" s="17">
        <v>1</v>
      </c>
    </row>
    <row r="2116" spans="1:4" x14ac:dyDescent="0.25">
      <c r="A2116" s="85">
        <v>44133</v>
      </c>
      <c r="B2116" s="73" t="s">
        <v>27</v>
      </c>
      <c r="C2116" s="91" t="s">
        <v>143</v>
      </c>
      <c r="D2116" s="17">
        <v>4</v>
      </c>
    </row>
    <row r="2117" spans="1:4" x14ac:dyDescent="0.25">
      <c r="A2117" s="85">
        <v>44133</v>
      </c>
      <c r="B2117" s="73" t="s">
        <v>27</v>
      </c>
      <c r="C2117" s="91" t="s">
        <v>43</v>
      </c>
      <c r="D2117" s="17">
        <v>32</v>
      </c>
    </row>
    <row r="2118" spans="1:4" x14ac:dyDescent="0.25">
      <c r="A2118" s="85">
        <v>44133</v>
      </c>
      <c r="B2118" s="73" t="s">
        <v>51</v>
      </c>
      <c r="C2118" s="91" t="s">
        <v>51</v>
      </c>
      <c r="D2118" s="17">
        <v>11</v>
      </c>
    </row>
    <row r="2119" spans="1:4" x14ac:dyDescent="0.25">
      <c r="A2119" s="85">
        <v>44133</v>
      </c>
      <c r="B2119" s="73" t="s">
        <v>10</v>
      </c>
      <c r="C2119" s="91" t="s">
        <v>10</v>
      </c>
      <c r="D2119" s="17">
        <v>8</v>
      </c>
    </row>
    <row r="2120" spans="1:4" x14ac:dyDescent="0.25">
      <c r="A2120" s="85">
        <v>44134</v>
      </c>
      <c r="B2120" s="73" t="s">
        <v>14</v>
      </c>
      <c r="C2120" s="73" t="s">
        <v>14</v>
      </c>
      <c r="D2120" s="17">
        <v>7</v>
      </c>
    </row>
    <row r="2121" spans="1:4" x14ac:dyDescent="0.25">
      <c r="A2121" s="85">
        <v>44134</v>
      </c>
      <c r="B2121" s="73" t="s">
        <v>14</v>
      </c>
      <c r="C2121" s="73" t="s">
        <v>819</v>
      </c>
      <c r="D2121" s="17">
        <v>4</v>
      </c>
    </row>
    <row r="2122" spans="1:4" x14ac:dyDescent="0.25">
      <c r="A2122" s="85">
        <v>44134</v>
      </c>
      <c r="B2122" s="73" t="s">
        <v>20</v>
      </c>
      <c r="C2122" s="91" t="s">
        <v>873</v>
      </c>
      <c r="D2122" s="17">
        <v>1</v>
      </c>
    </row>
    <row r="2123" spans="1:4" x14ac:dyDescent="0.25">
      <c r="A2123" s="85">
        <v>44134</v>
      </c>
      <c r="B2123" s="73" t="s">
        <v>20</v>
      </c>
      <c r="C2123" s="91" t="s">
        <v>20</v>
      </c>
      <c r="D2123" s="17">
        <v>45</v>
      </c>
    </row>
    <row r="2124" spans="1:4" x14ac:dyDescent="0.25">
      <c r="A2124" s="85">
        <v>44134</v>
      </c>
      <c r="B2124" s="73" t="s">
        <v>13</v>
      </c>
      <c r="C2124" s="228" t="s">
        <v>97</v>
      </c>
      <c r="D2124" s="17">
        <v>1</v>
      </c>
    </row>
    <row r="2125" spans="1:4" x14ac:dyDescent="0.25">
      <c r="A2125" s="85">
        <v>44134</v>
      </c>
      <c r="B2125" s="73" t="s">
        <v>13</v>
      </c>
      <c r="C2125" s="73" t="s">
        <v>228</v>
      </c>
      <c r="D2125" s="17">
        <v>1</v>
      </c>
    </row>
    <row r="2126" spans="1:4" x14ac:dyDescent="0.25">
      <c r="A2126" s="85">
        <v>44134</v>
      </c>
      <c r="B2126" s="73" t="s">
        <v>13</v>
      </c>
      <c r="C2126" s="73" t="s">
        <v>832</v>
      </c>
      <c r="D2126" s="17">
        <v>1</v>
      </c>
    </row>
    <row r="2127" spans="1:4" x14ac:dyDescent="0.25">
      <c r="A2127" s="85">
        <v>44134</v>
      </c>
      <c r="B2127" s="73" t="s">
        <v>13</v>
      </c>
      <c r="C2127" s="73" t="s">
        <v>13</v>
      </c>
      <c r="D2127" s="17">
        <v>9</v>
      </c>
    </row>
    <row r="2128" spans="1:4" x14ac:dyDescent="0.25">
      <c r="A2128" s="85">
        <v>44134</v>
      </c>
      <c r="B2128" s="73" t="s">
        <v>13</v>
      </c>
      <c r="C2128" s="73" t="s">
        <v>229</v>
      </c>
      <c r="D2128" s="17">
        <v>3</v>
      </c>
    </row>
    <row r="2129" spans="1:4" x14ac:dyDescent="0.25">
      <c r="A2129" s="85">
        <v>44134</v>
      </c>
      <c r="B2129" s="73" t="s">
        <v>13</v>
      </c>
      <c r="C2129" s="73" t="s">
        <v>643</v>
      </c>
      <c r="D2129" s="17">
        <v>1</v>
      </c>
    </row>
    <row r="2130" spans="1:4" x14ac:dyDescent="0.25">
      <c r="A2130" s="85">
        <v>44134</v>
      </c>
      <c r="B2130" s="73" t="s">
        <v>13</v>
      </c>
      <c r="C2130" s="73" t="s">
        <v>226</v>
      </c>
      <c r="D2130" s="17">
        <v>1</v>
      </c>
    </row>
    <row r="2131" spans="1:4" x14ac:dyDescent="0.25">
      <c r="A2131" s="85">
        <v>44134</v>
      </c>
      <c r="B2131" s="73" t="s">
        <v>24</v>
      </c>
      <c r="C2131" s="91" t="s">
        <v>23</v>
      </c>
      <c r="D2131" s="17">
        <v>22</v>
      </c>
    </row>
    <row r="2132" spans="1:4" x14ac:dyDescent="0.25">
      <c r="A2132" s="85">
        <v>44134</v>
      </c>
      <c r="B2132" s="73" t="s">
        <v>24</v>
      </c>
      <c r="C2132" s="91" t="s">
        <v>24</v>
      </c>
      <c r="D2132" s="17">
        <v>2</v>
      </c>
    </row>
    <row r="2133" spans="1:4" x14ac:dyDescent="0.25">
      <c r="A2133" s="85">
        <v>44134</v>
      </c>
      <c r="B2133" s="73" t="s">
        <v>24</v>
      </c>
      <c r="C2133" s="91" t="s">
        <v>772</v>
      </c>
      <c r="D2133" s="17">
        <v>2</v>
      </c>
    </row>
    <row r="2134" spans="1:4" x14ac:dyDescent="0.25">
      <c r="A2134" s="85">
        <v>44134</v>
      </c>
      <c r="B2134" s="73" t="s">
        <v>24</v>
      </c>
      <c r="C2134" s="91" t="s">
        <v>36</v>
      </c>
      <c r="D2134" s="17">
        <v>3</v>
      </c>
    </row>
    <row r="2135" spans="1:4" x14ac:dyDescent="0.25">
      <c r="A2135" s="85">
        <v>44134</v>
      </c>
      <c r="B2135" s="73" t="s">
        <v>48</v>
      </c>
      <c r="C2135" s="73" t="s">
        <v>48</v>
      </c>
      <c r="D2135" s="17">
        <v>2</v>
      </c>
    </row>
    <row r="2136" spans="1:4" x14ac:dyDescent="0.25">
      <c r="A2136" s="85">
        <v>44134</v>
      </c>
      <c r="B2136" s="73" t="s">
        <v>7</v>
      </c>
      <c r="C2136" s="73" t="s">
        <v>118</v>
      </c>
      <c r="D2136" s="17">
        <v>2</v>
      </c>
    </row>
    <row r="2137" spans="1:4" x14ac:dyDescent="0.25">
      <c r="A2137" s="85">
        <v>44134</v>
      </c>
      <c r="B2137" s="73" t="s">
        <v>7</v>
      </c>
      <c r="C2137" s="73" t="s">
        <v>7</v>
      </c>
      <c r="D2137" s="17">
        <v>22</v>
      </c>
    </row>
    <row r="2138" spans="1:4" x14ac:dyDescent="0.25">
      <c r="A2138" s="85">
        <v>44134</v>
      </c>
      <c r="B2138" s="73" t="s">
        <v>9</v>
      </c>
      <c r="C2138" s="73" t="s">
        <v>9</v>
      </c>
      <c r="D2138" s="17">
        <v>29</v>
      </c>
    </row>
    <row r="2139" spans="1:4" x14ac:dyDescent="0.25">
      <c r="A2139" s="85">
        <v>44134</v>
      </c>
      <c r="B2139" s="73" t="s">
        <v>9</v>
      </c>
      <c r="C2139" s="91" t="s">
        <v>17</v>
      </c>
      <c r="D2139" s="17">
        <v>2</v>
      </c>
    </row>
    <row r="2140" spans="1:4" x14ac:dyDescent="0.25">
      <c r="A2140" s="85">
        <v>44134</v>
      </c>
      <c r="B2140" s="73" t="s">
        <v>9</v>
      </c>
      <c r="C2140" s="91" t="s">
        <v>152</v>
      </c>
      <c r="D2140" s="17">
        <v>7</v>
      </c>
    </row>
    <row r="2141" spans="1:4" x14ac:dyDescent="0.25">
      <c r="A2141" s="85">
        <v>44134</v>
      </c>
      <c r="B2141" s="73" t="s">
        <v>9</v>
      </c>
      <c r="C2141" s="91" t="s">
        <v>148</v>
      </c>
      <c r="D2141" s="17">
        <v>2</v>
      </c>
    </row>
    <row r="2142" spans="1:4" x14ac:dyDescent="0.25">
      <c r="A2142" s="85">
        <v>44134</v>
      </c>
      <c r="B2142" s="73" t="s">
        <v>15</v>
      </c>
      <c r="C2142" s="73" t="s">
        <v>62</v>
      </c>
      <c r="D2142" s="17">
        <v>15</v>
      </c>
    </row>
    <row r="2143" spans="1:4" x14ac:dyDescent="0.25">
      <c r="A2143" s="85">
        <v>44134</v>
      </c>
      <c r="B2143" s="73" t="s">
        <v>11</v>
      </c>
      <c r="C2143" s="73" t="s">
        <v>11</v>
      </c>
      <c r="D2143" s="17">
        <v>4</v>
      </c>
    </row>
    <row r="2144" spans="1:4" x14ac:dyDescent="0.25">
      <c r="A2144" s="85">
        <v>44134</v>
      </c>
      <c r="B2144" s="73" t="s">
        <v>11</v>
      </c>
      <c r="C2144" s="73" t="s">
        <v>137</v>
      </c>
      <c r="D2144" s="17">
        <v>7</v>
      </c>
    </row>
    <row r="2145" spans="1:4" x14ac:dyDescent="0.25">
      <c r="A2145" s="85">
        <v>44134</v>
      </c>
      <c r="B2145" s="73" t="s">
        <v>12</v>
      </c>
      <c r="C2145" s="91" t="s">
        <v>76</v>
      </c>
      <c r="D2145" s="17">
        <v>1</v>
      </c>
    </row>
    <row r="2146" spans="1:4" x14ac:dyDescent="0.25">
      <c r="A2146" s="85">
        <v>44134</v>
      </c>
      <c r="B2146" s="73" t="s">
        <v>12</v>
      </c>
      <c r="C2146" s="91" t="s">
        <v>790</v>
      </c>
      <c r="D2146" s="17">
        <v>1</v>
      </c>
    </row>
    <row r="2147" spans="1:4" x14ac:dyDescent="0.25">
      <c r="A2147" s="85">
        <v>44134</v>
      </c>
      <c r="B2147" s="73" t="s">
        <v>12</v>
      </c>
      <c r="C2147" s="91" t="s">
        <v>595</v>
      </c>
      <c r="D2147" s="17">
        <v>3</v>
      </c>
    </row>
    <row r="2148" spans="1:4" x14ac:dyDescent="0.25">
      <c r="A2148" s="85">
        <v>44134</v>
      </c>
      <c r="B2148" s="73" t="s">
        <v>12</v>
      </c>
      <c r="C2148" s="91" t="s">
        <v>119</v>
      </c>
      <c r="D2148" s="17">
        <v>1</v>
      </c>
    </row>
    <row r="2149" spans="1:4" x14ac:dyDescent="0.25">
      <c r="A2149" s="85">
        <v>44134</v>
      </c>
      <c r="B2149" s="73" t="s">
        <v>12</v>
      </c>
      <c r="C2149" s="91" t="s">
        <v>12</v>
      </c>
      <c r="D2149" s="17">
        <v>19</v>
      </c>
    </row>
    <row r="2150" spans="1:4" x14ac:dyDescent="0.25">
      <c r="A2150" s="85">
        <v>44134</v>
      </c>
      <c r="B2150" s="91" t="s">
        <v>8</v>
      </c>
      <c r="C2150" s="91" t="s">
        <v>75</v>
      </c>
      <c r="D2150" s="17">
        <v>1</v>
      </c>
    </row>
    <row r="2151" spans="1:4" x14ac:dyDescent="0.25">
      <c r="A2151" s="85">
        <v>44134</v>
      </c>
      <c r="B2151" s="91" t="s">
        <v>8</v>
      </c>
      <c r="C2151" s="91" t="s">
        <v>234</v>
      </c>
      <c r="D2151" s="17">
        <v>2</v>
      </c>
    </row>
    <row r="2152" spans="1:4" x14ac:dyDescent="0.25">
      <c r="A2152" s="85">
        <v>44134</v>
      </c>
      <c r="B2152" s="91" t="s">
        <v>8</v>
      </c>
      <c r="C2152" s="91" t="s">
        <v>60</v>
      </c>
      <c r="D2152" s="17">
        <v>11</v>
      </c>
    </row>
    <row r="2153" spans="1:4" x14ac:dyDescent="0.25">
      <c r="A2153" s="85">
        <v>44134</v>
      </c>
      <c r="B2153" s="91" t="s">
        <v>8</v>
      </c>
      <c r="C2153" s="91" t="s">
        <v>136</v>
      </c>
      <c r="D2153" s="17">
        <v>3</v>
      </c>
    </row>
    <row r="2154" spans="1:4" x14ac:dyDescent="0.25">
      <c r="A2154" s="85">
        <v>44134</v>
      </c>
      <c r="B2154" s="91" t="s">
        <v>8</v>
      </c>
      <c r="C2154" s="91" t="s">
        <v>208</v>
      </c>
      <c r="D2154" s="17">
        <v>3</v>
      </c>
    </row>
    <row r="2155" spans="1:4" x14ac:dyDescent="0.25">
      <c r="A2155" s="85">
        <v>44134</v>
      </c>
      <c r="B2155" s="91" t="s">
        <v>8</v>
      </c>
      <c r="C2155" s="91" t="s">
        <v>40</v>
      </c>
      <c r="D2155" s="17">
        <v>1</v>
      </c>
    </row>
    <row r="2156" spans="1:4" x14ac:dyDescent="0.25">
      <c r="A2156" s="85">
        <v>44134</v>
      </c>
      <c r="B2156" s="91" t="s">
        <v>8</v>
      </c>
      <c r="C2156" s="91" t="s">
        <v>8</v>
      </c>
      <c r="D2156" s="17">
        <v>94</v>
      </c>
    </row>
    <row r="2157" spans="1:4" x14ac:dyDescent="0.25">
      <c r="A2157" s="85">
        <v>44134</v>
      </c>
      <c r="B2157" s="91" t="s">
        <v>8</v>
      </c>
      <c r="C2157" s="91" t="s">
        <v>31</v>
      </c>
      <c r="D2157" s="17">
        <v>1</v>
      </c>
    </row>
    <row r="2158" spans="1:4" x14ac:dyDescent="0.25">
      <c r="A2158" s="85">
        <v>44134</v>
      </c>
      <c r="B2158" s="91" t="s">
        <v>8</v>
      </c>
      <c r="C2158" s="91" t="s">
        <v>82</v>
      </c>
      <c r="D2158" s="17">
        <v>4</v>
      </c>
    </row>
    <row r="2159" spans="1:4" x14ac:dyDescent="0.25">
      <c r="A2159" s="85">
        <v>44134</v>
      </c>
      <c r="B2159" s="91" t="s">
        <v>8</v>
      </c>
      <c r="C2159" s="91" t="s">
        <v>114</v>
      </c>
      <c r="D2159" s="17">
        <v>2</v>
      </c>
    </row>
    <row r="2160" spans="1:4" x14ac:dyDescent="0.25">
      <c r="A2160" s="85">
        <v>44134</v>
      </c>
      <c r="B2160" s="91" t="s">
        <v>8</v>
      </c>
      <c r="C2160" s="91" t="s">
        <v>352</v>
      </c>
      <c r="D2160" s="17">
        <v>1</v>
      </c>
    </row>
    <row r="2161" spans="1:4" x14ac:dyDescent="0.25">
      <c r="A2161" s="85">
        <v>44134</v>
      </c>
      <c r="B2161" s="73" t="s">
        <v>50</v>
      </c>
      <c r="C2161" s="73" t="s">
        <v>716</v>
      </c>
      <c r="D2161" s="17">
        <v>1</v>
      </c>
    </row>
    <row r="2162" spans="1:4" x14ac:dyDescent="0.25">
      <c r="A2162" s="85">
        <v>44134</v>
      </c>
      <c r="B2162" s="73" t="s">
        <v>50</v>
      </c>
      <c r="C2162" s="73" t="s">
        <v>373</v>
      </c>
      <c r="D2162" s="17">
        <v>3</v>
      </c>
    </row>
    <row r="2163" spans="1:4" x14ac:dyDescent="0.25">
      <c r="A2163" s="85">
        <v>44134</v>
      </c>
      <c r="B2163" s="73" t="s">
        <v>27</v>
      </c>
      <c r="C2163" s="91" t="s">
        <v>143</v>
      </c>
      <c r="D2163" s="17">
        <v>6</v>
      </c>
    </row>
    <row r="2164" spans="1:4" x14ac:dyDescent="0.25">
      <c r="A2164" s="85">
        <v>44134</v>
      </c>
      <c r="B2164" s="73" t="s">
        <v>27</v>
      </c>
      <c r="C2164" s="91" t="s">
        <v>43</v>
      </c>
      <c r="D2164" s="17">
        <v>30</v>
      </c>
    </row>
    <row r="2165" spans="1:4" x14ac:dyDescent="0.25">
      <c r="A2165" s="85">
        <v>44134</v>
      </c>
      <c r="B2165" s="73" t="s">
        <v>27</v>
      </c>
      <c r="C2165" s="91" t="s">
        <v>874</v>
      </c>
      <c r="D2165" s="17">
        <v>1</v>
      </c>
    </row>
    <row r="2166" spans="1:4" x14ac:dyDescent="0.25">
      <c r="A2166" s="85">
        <v>44134</v>
      </c>
      <c r="B2166" s="73" t="s">
        <v>27</v>
      </c>
      <c r="C2166" s="91" t="s">
        <v>628</v>
      </c>
      <c r="D2166" s="17">
        <v>2</v>
      </c>
    </row>
    <row r="2167" spans="1:4" x14ac:dyDescent="0.25">
      <c r="A2167" s="85">
        <v>44134</v>
      </c>
      <c r="B2167" s="73" t="s">
        <v>51</v>
      </c>
      <c r="C2167" s="73" t="s">
        <v>51</v>
      </c>
      <c r="D2167" s="17">
        <v>19</v>
      </c>
    </row>
    <row r="2168" spans="1:4" x14ac:dyDescent="0.25">
      <c r="A2168" s="85">
        <v>44135</v>
      </c>
      <c r="B2168" s="73" t="s">
        <v>14</v>
      </c>
      <c r="C2168" s="91" t="s">
        <v>14</v>
      </c>
      <c r="D2168" s="17">
        <v>13</v>
      </c>
    </row>
    <row r="2169" spans="1:4" x14ac:dyDescent="0.25">
      <c r="A2169" s="85">
        <v>44135</v>
      </c>
      <c r="B2169" s="73" t="s">
        <v>14</v>
      </c>
      <c r="C2169" s="91" t="s">
        <v>16</v>
      </c>
      <c r="D2169" s="17">
        <v>3</v>
      </c>
    </row>
    <row r="2170" spans="1:4" x14ac:dyDescent="0.25">
      <c r="A2170" s="85">
        <v>44135</v>
      </c>
      <c r="B2170" s="73" t="s">
        <v>14</v>
      </c>
      <c r="C2170" s="91" t="s">
        <v>819</v>
      </c>
      <c r="D2170" s="17">
        <v>2</v>
      </c>
    </row>
    <row r="2171" spans="1:4" x14ac:dyDescent="0.25">
      <c r="A2171" s="85">
        <v>44135</v>
      </c>
      <c r="B2171" s="73" t="s">
        <v>20</v>
      </c>
      <c r="C2171" s="91" t="s">
        <v>20</v>
      </c>
      <c r="D2171" s="17">
        <v>37</v>
      </c>
    </row>
    <row r="2172" spans="1:4" x14ac:dyDescent="0.25">
      <c r="A2172" s="85">
        <v>44135</v>
      </c>
      <c r="B2172" s="73" t="s">
        <v>13</v>
      </c>
      <c r="C2172" s="91" t="s">
        <v>228</v>
      </c>
      <c r="D2172" s="17">
        <v>2</v>
      </c>
    </row>
    <row r="2173" spans="1:4" x14ac:dyDescent="0.25">
      <c r="A2173" s="85">
        <v>44135</v>
      </c>
      <c r="B2173" s="73" t="s">
        <v>13</v>
      </c>
      <c r="C2173" s="91" t="s">
        <v>13</v>
      </c>
      <c r="D2173" s="17">
        <v>5</v>
      </c>
    </row>
    <row r="2174" spans="1:4" x14ac:dyDescent="0.25">
      <c r="A2174" s="85">
        <v>44135</v>
      </c>
      <c r="B2174" s="73" t="s">
        <v>13</v>
      </c>
      <c r="C2174" s="91" t="s">
        <v>229</v>
      </c>
      <c r="D2174" s="17">
        <v>3</v>
      </c>
    </row>
    <row r="2175" spans="1:4" x14ac:dyDescent="0.25">
      <c r="A2175" s="85">
        <v>44135</v>
      </c>
      <c r="B2175" s="73" t="s">
        <v>13</v>
      </c>
      <c r="C2175" s="91" t="s">
        <v>226</v>
      </c>
      <c r="D2175" s="17">
        <v>4</v>
      </c>
    </row>
    <row r="2176" spans="1:4" x14ac:dyDescent="0.25">
      <c r="A2176" s="85">
        <v>44135</v>
      </c>
      <c r="B2176" s="73" t="s">
        <v>24</v>
      </c>
      <c r="C2176" s="91" t="s">
        <v>23</v>
      </c>
      <c r="D2176" s="17">
        <v>10</v>
      </c>
    </row>
    <row r="2177" spans="1:4" x14ac:dyDescent="0.25">
      <c r="A2177" s="85">
        <v>44135</v>
      </c>
      <c r="B2177" s="73" t="s">
        <v>24</v>
      </c>
      <c r="C2177" s="91" t="s">
        <v>24</v>
      </c>
      <c r="D2177" s="17">
        <v>5</v>
      </c>
    </row>
    <row r="2178" spans="1:4" x14ac:dyDescent="0.25">
      <c r="A2178" s="85">
        <v>44135</v>
      </c>
      <c r="B2178" s="73" t="s">
        <v>24</v>
      </c>
      <c r="C2178" s="91" t="s">
        <v>36</v>
      </c>
      <c r="D2178" s="17">
        <v>1</v>
      </c>
    </row>
    <row r="2179" spans="1:4" x14ac:dyDescent="0.25">
      <c r="A2179" s="85">
        <v>44135</v>
      </c>
      <c r="B2179" s="73" t="s">
        <v>47</v>
      </c>
      <c r="C2179" s="73" t="s">
        <v>47</v>
      </c>
      <c r="D2179" s="17">
        <v>4</v>
      </c>
    </row>
    <row r="2180" spans="1:4" x14ac:dyDescent="0.25">
      <c r="A2180" s="85">
        <v>44135</v>
      </c>
      <c r="B2180" s="73" t="s">
        <v>48</v>
      </c>
      <c r="C2180" s="73" t="s">
        <v>48</v>
      </c>
      <c r="D2180" s="17">
        <v>1</v>
      </c>
    </row>
    <row r="2181" spans="1:4" x14ac:dyDescent="0.25">
      <c r="A2181" s="85">
        <v>44135</v>
      </c>
      <c r="B2181" s="73" t="s">
        <v>7</v>
      </c>
      <c r="C2181" s="91" t="s">
        <v>118</v>
      </c>
      <c r="D2181" s="17">
        <v>3</v>
      </c>
    </row>
    <row r="2182" spans="1:4" x14ac:dyDescent="0.25">
      <c r="A2182" s="85">
        <v>44135</v>
      </c>
      <c r="B2182" s="73" t="s">
        <v>7</v>
      </c>
      <c r="C2182" s="91" t="s">
        <v>7</v>
      </c>
      <c r="D2182" s="17">
        <v>15</v>
      </c>
    </row>
    <row r="2183" spans="1:4" x14ac:dyDescent="0.25">
      <c r="A2183" s="85">
        <v>44135</v>
      </c>
      <c r="B2183" s="73" t="s">
        <v>9</v>
      </c>
      <c r="C2183" s="73" t="s">
        <v>9</v>
      </c>
      <c r="D2183" s="17">
        <v>29</v>
      </c>
    </row>
    <row r="2184" spans="1:4" x14ac:dyDescent="0.25">
      <c r="A2184" s="85">
        <v>44135</v>
      </c>
      <c r="B2184" s="73" t="s">
        <v>15</v>
      </c>
      <c r="C2184" s="91" t="s">
        <v>62</v>
      </c>
      <c r="D2184" s="17">
        <v>4</v>
      </c>
    </row>
    <row r="2185" spans="1:4" x14ac:dyDescent="0.25">
      <c r="A2185" s="85">
        <v>44135</v>
      </c>
      <c r="B2185" s="73" t="s">
        <v>11</v>
      </c>
      <c r="C2185" s="91" t="s">
        <v>340</v>
      </c>
      <c r="D2185" s="17">
        <v>1</v>
      </c>
    </row>
    <row r="2186" spans="1:4" x14ac:dyDescent="0.25">
      <c r="A2186" s="85">
        <v>44135</v>
      </c>
      <c r="B2186" s="73" t="s">
        <v>11</v>
      </c>
      <c r="C2186" s="91" t="s">
        <v>11</v>
      </c>
      <c r="D2186" s="17">
        <v>10</v>
      </c>
    </row>
    <row r="2187" spans="1:4" x14ac:dyDescent="0.25">
      <c r="A2187" s="85">
        <v>44135</v>
      </c>
      <c r="B2187" s="73" t="s">
        <v>11</v>
      </c>
      <c r="C2187" s="91" t="s">
        <v>137</v>
      </c>
      <c r="D2187" s="17">
        <v>4</v>
      </c>
    </row>
    <row r="2188" spans="1:4" x14ac:dyDescent="0.25">
      <c r="A2188" s="85">
        <v>44135</v>
      </c>
      <c r="B2188" s="73" t="s">
        <v>12</v>
      </c>
      <c r="C2188" s="91" t="s">
        <v>12</v>
      </c>
      <c r="D2188" s="17">
        <v>8</v>
      </c>
    </row>
    <row r="2189" spans="1:4" x14ac:dyDescent="0.25">
      <c r="A2189" s="85">
        <v>44135</v>
      </c>
      <c r="B2189" s="91" t="s">
        <v>8</v>
      </c>
      <c r="C2189" s="91" t="s">
        <v>75</v>
      </c>
      <c r="D2189" s="17">
        <v>2</v>
      </c>
    </row>
    <row r="2190" spans="1:4" x14ac:dyDescent="0.25">
      <c r="A2190" s="85">
        <v>44135</v>
      </c>
      <c r="B2190" s="91" t="s">
        <v>8</v>
      </c>
      <c r="C2190" s="91" t="s">
        <v>234</v>
      </c>
      <c r="D2190" s="17">
        <v>3</v>
      </c>
    </row>
    <row r="2191" spans="1:4" x14ac:dyDescent="0.25">
      <c r="A2191" s="85">
        <v>44135</v>
      </c>
      <c r="B2191" s="91" t="s">
        <v>8</v>
      </c>
      <c r="C2191" s="91" t="s">
        <v>60</v>
      </c>
      <c r="D2191" s="17">
        <v>8</v>
      </c>
    </row>
    <row r="2192" spans="1:4" x14ac:dyDescent="0.25">
      <c r="A2192" s="85">
        <v>44135</v>
      </c>
      <c r="B2192" s="91" t="s">
        <v>8</v>
      </c>
      <c r="C2192" s="91" t="s">
        <v>136</v>
      </c>
      <c r="D2192" s="17">
        <v>1</v>
      </c>
    </row>
    <row r="2193" spans="1:4" x14ac:dyDescent="0.25">
      <c r="A2193" s="85">
        <v>44135</v>
      </c>
      <c r="B2193" s="91" t="s">
        <v>8</v>
      </c>
      <c r="C2193" s="91" t="s">
        <v>208</v>
      </c>
      <c r="D2193" s="17">
        <v>2</v>
      </c>
    </row>
    <row r="2194" spans="1:4" x14ac:dyDescent="0.25">
      <c r="A2194" s="85">
        <v>44135</v>
      </c>
      <c r="B2194" s="91" t="s">
        <v>8</v>
      </c>
      <c r="C2194" s="91" t="s">
        <v>8</v>
      </c>
      <c r="D2194" s="17">
        <v>88</v>
      </c>
    </row>
    <row r="2195" spans="1:4" x14ac:dyDescent="0.25">
      <c r="A2195" s="85">
        <v>44135</v>
      </c>
      <c r="B2195" s="91" t="s">
        <v>8</v>
      </c>
      <c r="C2195" s="91" t="s">
        <v>31</v>
      </c>
      <c r="D2195" s="17">
        <v>2</v>
      </c>
    </row>
    <row r="2196" spans="1:4" x14ac:dyDescent="0.25">
      <c r="A2196" s="85">
        <v>44135</v>
      </c>
      <c r="B2196" s="91" t="s">
        <v>8</v>
      </c>
      <c r="C2196" s="91" t="s">
        <v>114</v>
      </c>
      <c r="D2196" s="17">
        <v>3</v>
      </c>
    </row>
    <row r="2197" spans="1:4" x14ac:dyDescent="0.25">
      <c r="A2197" s="85">
        <v>44135</v>
      </c>
      <c r="B2197" s="73" t="s">
        <v>50</v>
      </c>
      <c r="C2197" s="73" t="s">
        <v>236</v>
      </c>
      <c r="D2197" s="17">
        <v>2</v>
      </c>
    </row>
    <row r="2198" spans="1:4" x14ac:dyDescent="0.25">
      <c r="A2198" s="85">
        <v>44135</v>
      </c>
      <c r="B2198" s="73" t="s">
        <v>27</v>
      </c>
      <c r="C2198" s="91" t="s">
        <v>143</v>
      </c>
      <c r="D2198" s="17">
        <v>9</v>
      </c>
    </row>
    <row r="2199" spans="1:4" x14ac:dyDescent="0.25">
      <c r="A2199" s="85">
        <v>44135</v>
      </c>
      <c r="B2199" s="73" t="s">
        <v>27</v>
      </c>
      <c r="C2199" s="91" t="s">
        <v>43</v>
      </c>
      <c r="D2199" s="17">
        <v>7</v>
      </c>
    </row>
    <row r="2200" spans="1:4" x14ac:dyDescent="0.25">
      <c r="A2200" s="85">
        <v>44135</v>
      </c>
      <c r="B2200" s="73" t="s">
        <v>51</v>
      </c>
      <c r="C2200" s="91" t="s">
        <v>51</v>
      </c>
      <c r="D2200" s="17">
        <v>5</v>
      </c>
    </row>
    <row r="2201" spans="1:4" x14ac:dyDescent="0.25">
      <c r="A2201" s="85">
        <v>44135</v>
      </c>
      <c r="B2201" s="73" t="s">
        <v>10</v>
      </c>
      <c r="C2201" s="91" t="s">
        <v>10</v>
      </c>
      <c r="D2201" s="17">
        <v>16</v>
      </c>
    </row>
    <row r="2202" spans="1:4" x14ac:dyDescent="0.25">
      <c r="A2202" s="85">
        <v>44136</v>
      </c>
      <c r="B2202" s="73" t="s">
        <v>14</v>
      </c>
      <c r="C2202" s="91" t="s">
        <v>14</v>
      </c>
      <c r="D2202" s="17">
        <v>9</v>
      </c>
    </row>
    <row r="2203" spans="1:4" x14ac:dyDescent="0.25">
      <c r="A2203" s="85">
        <v>44136</v>
      </c>
      <c r="B2203" s="73" t="s">
        <v>14</v>
      </c>
      <c r="C2203" s="91" t="s">
        <v>16</v>
      </c>
      <c r="D2203" s="17">
        <v>2</v>
      </c>
    </row>
    <row r="2204" spans="1:4" x14ac:dyDescent="0.25">
      <c r="A2204" s="85">
        <v>44136</v>
      </c>
      <c r="B2204" s="73" t="s">
        <v>14</v>
      </c>
      <c r="C2204" s="91" t="s">
        <v>819</v>
      </c>
      <c r="D2204" s="17">
        <v>4</v>
      </c>
    </row>
    <row r="2205" spans="1:4" x14ac:dyDescent="0.25">
      <c r="A2205" s="85">
        <v>44136</v>
      </c>
      <c r="B2205" s="73" t="s">
        <v>20</v>
      </c>
      <c r="C2205" s="91" t="s">
        <v>20</v>
      </c>
      <c r="D2205" s="17">
        <v>26</v>
      </c>
    </row>
    <row r="2206" spans="1:4" x14ac:dyDescent="0.25">
      <c r="A2206" s="85">
        <v>44136</v>
      </c>
      <c r="B2206" s="73" t="s">
        <v>13</v>
      </c>
      <c r="C2206" s="73" t="s">
        <v>97</v>
      </c>
      <c r="D2206" s="17">
        <v>1</v>
      </c>
    </row>
    <row r="2207" spans="1:4" x14ac:dyDescent="0.25">
      <c r="A2207" s="85">
        <v>44136</v>
      </c>
      <c r="B2207" s="73" t="s">
        <v>13</v>
      </c>
      <c r="C2207" s="73" t="s">
        <v>13</v>
      </c>
      <c r="D2207" s="17">
        <v>8</v>
      </c>
    </row>
    <row r="2208" spans="1:4" x14ac:dyDescent="0.25">
      <c r="A2208" s="85">
        <v>44136</v>
      </c>
      <c r="B2208" s="73" t="s">
        <v>13</v>
      </c>
      <c r="C2208" s="73" t="s">
        <v>229</v>
      </c>
      <c r="D2208" s="17">
        <v>1</v>
      </c>
    </row>
    <row r="2209" spans="1:4" x14ac:dyDescent="0.25">
      <c r="A2209" s="85">
        <v>44136</v>
      </c>
      <c r="B2209" s="73" t="s">
        <v>13</v>
      </c>
      <c r="C2209" s="73" t="s">
        <v>226</v>
      </c>
      <c r="D2209" s="17">
        <v>1</v>
      </c>
    </row>
    <row r="2210" spans="1:4" x14ac:dyDescent="0.25">
      <c r="A2210" s="85">
        <v>44136</v>
      </c>
      <c r="B2210" s="73" t="s">
        <v>24</v>
      </c>
      <c r="C2210" s="73" t="s">
        <v>23</v>
      </c>
      <c r="D2210" s="17">
        <v>4</v>
      </c>
    </row>
    <row r="2211" spans="1:4" x14ac:dyDescent="0.25">
      <c r="A2211" s="85">
        <v>44136</v>
      </c>
      <c r="B2211" s="73" t="s">
        <v>7</v>
      </c>
      <c r="C2211" s="91" t="s">
        <v>118</v>
      </c>
      <c r="D2211" s="17">
        <v>1</v>
      </c>
    </row>
    <row r="2212" spans="1:4" x14ac:dyDescent="0.25">
      <c r="A2212" s="85">
        <v>44136</v>
      </c>
      <c r="B2212" s="73" t="s">
        <v>7</v>
      </c>
      <c r="C2212" s="73" t="s">
        <v>7</v>
      </c>
      <c r="D2212" s="17">
        <v>15</v>
      </c>
    </row>
    <row r="2213" spans="1:4" x14ac:dyDescent="0.25">
      <c r="A2213" s="85">
        <v>44136</v>
      </c>
      <c r="B2213" s="73" t="s">
        <v>9</v>
      </c>
      <c r="C2213" s="73" t="s">
        <v>9</v>
      </c>
      <c r="D2213" s="17">
        <v>8</v>
      </c>
    </row>
    <row r="2214" spans="1:4" x14ac:dyDescent="0.25">
      <c r="A2214" s="85">
        <v>44136</v>
      </c>
      <c r="B2214" s="73" t="s">
        <v>9</v>
      </c>
      <c r="C2214" s="73" t="s">
        <v>17</v>
      </c>
      <c r="D2214" s="17">
        <v>1</v>
      </c>
    </row>
    <row r="2215" spans="1:4" x14ac:dyDescent="0.25">
      <c r="A2215" s="85">
        <v>44136</v>
      </c>
      <c r="B2215" s="73" t="s">
        <v>9</v>
      </c>
      <c r="C2215" s="73" t="s">
        <v>152</v>
      </c>
      <c r="D2215" s="17">
        <v>2</v>
      </c>
    </row>
    <row r="2216" spans="1:4" x14ac:dyDescent="0.25">
      <c r="A2216" s="85">
        <v>44136</v>
      </c>
      <c r="B2216" s="73" t="s">
        <v>9</v>
      </c>
      <c r="C2216" s="73" t="s">
        <v>148</v>
      </c>
      <c r="D2216" s="17">
        <v>3</v>
      </c>
    </row>
    <row r="2217" spans="1:4" x14ac:dyDescent="0.25">
      <c r="A2217" s="85">
        <v>44136</v>
      </c>
      <c r="B2217" s="73" t="s">
        <v>15</v>
      </c>
      <c r="C2217" s="73" t="s">
        <v>62</v>
      </c>
      <c r="D2217" s="17">
        <v>9</v>
      </c>
    </row>
    <row r="2218" spans="1:4" x14ac:dyDescent="0.25">
      <c r="A2218" s="85">
        <v>44136</v>
      </c>
      <c r="B2218" s="73" t="s">
        <v>15</v>
      </c>
      <c r="C2218" s="73" t="s">
        <v>289</v>
      </c>
      <c r="D2218" s="17">
        <v>1</v>
      </c>
    </row>
    <row r="2219" spans="1:4" x14ac:dyDescent="0.25">
      <c r="A2219" s="85">
        <v>44136</v>
      </c>
      <c r="B2219" s="73" t="s">
        <v>11</v>
      </c>
      <c r="C2219" s="91" t="s">
        <v>66</v>
      </c>
      <c r="D2219" s="17">
        <v>2</v>
      </c>
    </row>
    <row r="2220" spans="1:4" x14ac:dyDescent="0.25">
      <c r="A2220" s="85">
        <v>44136</v>
      </c>
      <c r="B2220" s="73" t="s">
        <v>11</v>
      </c>
      <c r="C2220" s="91" t="s">
        <v>340</v>
      </c>
      <c r="D2220" s="17">
        <v>4</v>
      </c>
    </row>
    <row r="2221" spans="1:4" x14ac:dyDescent="0.25">
      <c r="A2221" s="85">
        <v>44136</v>
      </c>
      <c r="B2221" s="73" t="s">
        <v>11</v>
      </c>
      <c r="C2221" s="91" t="s">
        <v>11</v>
      </c>
      <c r="D2221" s="17">
        <v>2</v>
      </c>
    </row>
    <row r="2222" spans="1:4" x14ac:dyDescent="0.25">
      <c r="A2222" s="85">
        <v>44136</v>
      </c>
      <c r="B2222" s="73" t="s">
        <v>11</v>
      </c>
      <c r="C2222" s="91" t="s">
        <v>875</v>
      </c>
      <c r="D2222" s="17">
        <v>2</v>
      </c>
    </row>
    <row r="2223" spans="1:4" x14ac:dyDescent="0.25">
      <c r="A2223" s="85">
        <v>44136</v>
      </c>
      <c r="B2223" s="73" t="s">
        <v>11</v>
      </c>
      <c r="C2223" s="91" t="s">
        <v>137</v>
      </c>
      <c r="D2223" s="17">
        <v>5</v>
      </c>
    </row>
    <row r="2224" spans="1:4" x14ac:dyDescent="0.25">
      <c r="A2224" s="85">
        <v>44136</v>
      </c>
      <c r="B2224" s="73" t="s">
        <v>12</v>
      </c>
      <c r="C2224" s="73" t="s">
        <v>12</v>
      </c>
      <c r="D2224" s="17">
        <v>6</v>
      </c>
    </row>
    <row r="2225" spans="1:4" x14ac:dyDescent="0.25">
      <c r="A2225" s="85">
        <v>44136</v>
      </c>
      <c r="B2225" s="91" t="s">
        <v>8</v>
      </c>
      <c r="C2225" s="91" t="s">
        <v>859</v>
      </c>
      <c r="D2225" s="17">
        <v>1</v>
      </c>
    </row>
    <row r="2226" spans="1:4" x14ac:dyDescent="0.25">
      <c r="A2226" s="85">
        <v>44136</v>
      </c>
      <c r="B2226" s="91" t="s">
        <v>8</v>
      </c>
      <c r="C2226" s="91" t="s">
        <v>234</v>
      </c>
      <c r="D2226" s="17">
        <v>1</v>
      </c>
    </row>
    <row r="2227" spans="1:4" x14ac:dyDescent="0.25">
      <c r="A2227" s="85">
        <v>44136</v>
      </c>
      <c r="B2227" s="91" t="s">
        <v>8</v>
      </c>
      <c r="C2227" s="91" t="s">
        <v>60</v>
      </c>
      <c r="D2227" s="17">
        <v>6</v>
      </c>
    </row>
    <row r="2228" spans="1:4" x14ac:dyDescent="0.25">
      <c r="A2228" s="85">
        <v>44136</v>
      </c>
      <c r="B2228" s="91" t="s">
        <v>8</v>
      </c>
      <c r="C2228" s="91" t="s">
        <v>602</v>
      </c>
      <c r="D2228" s="17">
        <v>1</v>
      </c>
    </row>
    <row r="2229" spans="1:4" x14ac:dyDescent="0.25">
      <c r="A2229" s="85">
        <v>44136</v>
      </c>
      <c r="B2229" s="91" t="s">
        <v>8</v>
      </c>
      <c r="C2229" s="91" t="s">
        <v>136</v>
      </c>
      <c r="D2229" s="17">
        <v>6</v>
      </c>
    </row>
    <row r="2230" spans="1:4" x14ac:dyDescent="0.25">
      <c r="A2230" s="85">
        <v>44136</v>
      </c>
      <c r="B2230" s="91" t="s">
        <v>8</v>
      </c>
      <c r="C2230" s="91" t="s">
        <v>208</v>
      </c>
      <c r="D2230" s="17">
        <v>1</v>
      </c>
    </row>
    <row r="2231" spans="1:4" x14ac:dyDescent="0.25">
      <c r="A2231" s="85">
        <v>44136</v>
      </c>
      <c r="B2231" s="91" t="s">
        <v>8</v>
      </c>
      <c r="C2231" s="91" t="s">
        <v>40</v>
      </c>
      <c r="D2231" s="17">
        <v>1</v>
      </c>
    </row>
    <row r="2232" spans="1:4" x14ac:dyDescent="0.25">
      <c r="A2232" s="85">
        <v>44136</v>
      </c>
      <c r="B2232" s="91" t="s">
        <v>8</v>
      </c>
      <c r="C2232" s="91" t="s">
        <v>8</v>
      </c>
      <c r="D2232" s="17">
        <v>26</v>
      </c>
    </row>
    <row r="2233" spans="1:4" x14ac:dyDescent="0.25">
      <c r="A2233" s="85">
        <v>44136</v>
      </c>
      <c r="B2233" s="91" t="s">
        <v>8</v>
      </c>
      <c r="C2233" s="91" t="s">
        <v>31</v>
      </c>
      <c r="D2233" s="17">
        <v>1</v>
      </c>
    </row>
    <row r="2234" spans="1:4" x14ac:dyDescent="0.25">
      <c r="A2234" s="85">
        <v>44136</v>
      </c>
      <c r="B2234" s="91" t="s">
        <v>8</v>
      </c>
      <c r="C2234" s="91" t="s">
        <v>600</v>
      </c>
      <c r="D2234" s="17">
        <v>1</v>
      </c>
    </row>
    <row r="2235" spans="1:4" x14ac:dyDescent="0.25">
      <c r="A2235" s="85">
        <v>44136</v>
      </c>
      <c r="B2235" s="91" t="s">
        <v>8</v>
      </c>
      <c r="C2235" s="91" t="s">
        <v>352</v>
      </c>
      <c r="D2235" s="17">
        <v>1</v>
      </c>
    </row>
    <row r="2236" spans="1:4" x14ac:dyDescent="0.25">
      <c r="A2236" s="85">
        <v>44136</v>
      </c>
      <c r="B2236" s="73" t="s">
        <v>50</v>
      </c>
      <c r="C2236" s="73" t="s">
        <v>236</v>
      </c>
      <c r="D2236" s="17">
        <v>4</v>
      </c>
    </row>
    <row r="2237" spans="1:4" x14ac:dyDescent="0.25">
      <c r="A2237" s="85">
        <v>44136</v>
      </c>
      <c r="B2237" s="73" t="s">
        <v>27</v>
      </c>
      <c r="C2237" s="91" t="s">
        <v>143</v>
      </c>
      <c r="D2237" s="17">
        <v>2</v>
      </c>
    </row>
    <row r="2238" spans="1:4" x14ac:dyDescent="0.25">
      <c r="A2238" s="85">
        <v>44136</v>
      </c>
      <c r="B2238" s="73" t="s">
        <v>27</v>
      </c>
      <c r="C2238" s="91" t="s">
        <v>43</v>
      </c>
      <c r="D2238" s="17">
        <v>27</v>
      </c>
    </row>
    <row r="2239" spans="1:4" x14ac:dyDescent="0.25">
      <c r="A2239" s="85">
        <v>44136</v>
      </c>
      <c r="B2239" s="73" t="s">
        <v>51</v>
      </c>
      <c r="C2239" s="73" t="s">
        <v>51</v>
      </c>
      <c r="D2239" s="17">
        <v>10</v>
      </c>
    </row>
    <row r="2240" spans="1:4" x14ac:dyDescent="0.25">
      <c r="A2240" s="85">
        <v>44137</v>
      </c>
      <c r="B2240" s="73" t="s">
        <v>20</v>
      </c>
      <c r="C2240" s="91" t="s">
        <v>20</v>
      </c>
      <c r="D2240" s="17">
        <v>42</v>
      </c>
    </row>
    <row r="2241" spans="1:4" x14ac:dyDescent="0.25">
      <c r="A2241" s="85">
        <v>44137</v>
      </c>
      <c r="B2241" s="73" t="s">
        <v>20</v>
      </c>
      <c r="C2241" s="91" t="s">
        <v>371</v>
      </c>
      <c r="D2241" s="17">
        <v>1</v>
      </c>
    </row>
    <row r="2242" spans="1:4" x14ac:dyDescent="0.25">
      <c r="A2242" s="85">
        <v>44137</v>
      </c>
      <c r="B2242" s="73" t="s">
        <v>13</v>
      </c>
      <c r="C2242" s="91" t="s">
        <v>618</v>
      </c>
      <c r="D2242" s="17">
        <v>1</v>
      </c>
    </row>
    <row r="2243" spans="1:4" x14ac:dyDescent="0.25">
      <c r="A2243" s="85">
        <v>44137</v>
      </c>
      <c r="B2243" s="73" t="s">
        <v>13</v>
      </c>
      <c r="C2243" s="91" t="s">
        <v>13</v>
      </c>
      <c r="D2243" s="17">
        <v>3</v>
      </c>
    </row>
    <row r="2244" spans="1:4" x14ac:dyDescent="0.25">
      <c r="A2244" s="85">
        <v>44137</v>
      </c>
      <c r="B2244" s="73" t="s">
        <v>13</v>
      </c>
      <c r="C2244" s="91" t="s">
        <v>229</v>
      </c>
      <c r="D2244" s="17">
        <v>5</v>
      </c>
    </row>
    <row r="2245" spans="1:4" x14ac:dyDescent="0.25">
      <c r="A2245" s="85">
        <v>44137</v>
      </c>
      <c r="B2245" s="73" t="s">
        <v>13</v>
      </c>
      <c r="C2245" s="91" t="s">
        <v>226</v>
      </c>
      <c r="D2245" s="17">
        <v>2</v>
      </c>
    </row>
    <row r="2246" spans="1:4" x14ac:dyDescent="0.25">
      <c r="A2246" s="85">
        <v>44137</v>
      </c>
      <c r="B2246" s="73" t="s">
        <v>24</v>
      </c>
      <c r="C2246" s="91" t="s">
        <v>23</v>
      </c>
      <c r="D2246" s="17">
        <v>3</v>
      </c>
    </row>
    <row r="2247" spans="1:4" x14ac:dyDescent="0.25">
      <c r="A2247" s="85">
        <v>44137</v>
      </c>
      <c r="B2247" s="73" t="s">
        <v>24</v>
      </c>
      <c r="C2247" s="91" t="s">
        <v>24</v>
      </c>
      <c r="D2247" s="17">
        <v>1</v>
      </c>
    </row>
    <row r="2248" spans="1:4" x14ac:dyDescent="0.25">
      <c r="A2248" s="85">
        <v>44137</v>
      </c>
      <c r="B2248" s="73" t="s">
        <v>24</v>
      </c>
      <c r="C2248" s="91" t="s">
        <v>36</v>
      </c>
      <c r="D2248" s="17">
        <v>1</v>
      </c>
    </row>
    <row r="2249" spans="1:4" x14ac:dyDescent="0.25">
      <c r="A2249" s="85">
        <v>44137</v>
      </c>
      <c r="B2249" s="73" t="s">
        <v>9</v>
      </c>
      <c r="C2249" s="91" t="s">
        <v>9</v>
      </c>
      <c r="D2249" s="17">
        <v>7</v>
      </c>
    </row>
    <row r="2250" spans="1:4" x14ac:dyDescent="0.25">
      <c r="A2250" s="85">
        <v>44137</v>
      </c>
      <c r="B2250" s="73" t="s">
        <v>11</v>
      </c>
      <c r="C2250" s="91" t="s">
        <v>340</v>
      </c>
      <c r="D2250" s="17">
        <v>3</v>
      </c>
    </row>
    <row r="2251" spans="1:4" x14ac:dyDescent="0.25">
      <c r="A2251" s="85">
        <v>44137</v>
      </c>
      <c r="B2251" s="73" t="s">
        <v>12</v>
      </c>
      <c r="C2251" s="91" t="s">
        <v>119</v>
      </c>
      <c r="D2251" s="17">
        <v>1</v>
      </c>
    </row>
    <row r="2252" spans="1:4" x14ac:dyDescent="0.25">
      <c r="A2252" s="85">
        <v>44137</v>
      </c>
      <c r="B2252" s="73" t="s">
        <v>12</v>
      </c>
      <c r="C2252" s="91" t="s">
        <v>12</v>
      </c>
      <c r="D2252" s="17">
        <v>10</v>
      </c>
    </row>
    <row r="2253" spans="1:4" x14ac:dyDescent="0.25">
      <c r="A2253" s="85">
        <v>44137</v>
      </c>
      <c r="B2253" s="91" t="s">
        <v>8</v>
      </c>
      <c r="C2253" s="91" t="s">
        <v>234</v>
      </c>
      <c r="D2253" s="17">
        <v>1</v>
      </c>
    </row>
    <row r="2254" spans="1:4" x14ac:dyDescent="0.25">
      <c r="A2254" s="85">
        <v>44137</v>
      </c>
      <c r="B2254" s="91" t="s">
        <v>8</v>
      </c>
      <c r="C2254" s="91" t="s">
        <v>60</v>
      </c>
      <c r="D2254" s="17">
        <v>7</v>
      </c>
    </row>
    <row r="2255" spans="1:4" x14ac:dyDescent="0.25">
      <c r="A2255" s="85">
        <v>44137</v>
      </c>
      <c r="B2255" s="91" t="s">
        <v>8</v>
      </c>
      <c r="C2255" s="91" t="s">
        <v>136</v>
      </c>
      <c r="D2255" s="17">
        <v>1</v>
      </c>
    </row>
    <row r="2256" spans="1:4" x14ac:dyDescent="0.25">
      <c r="A2256" s="85">
        <v>44137</v>
      </c>
      <c r="B2256" s="91" t="s">
        <v>8</v>
      </c>
      <c r="C2256" s="91" t="s">
        <v>8</v>
      </c>
      <c r="D2256" s="17">
        <v>60</v>
      </c>
    </row>
    <row r="2257" spans="1:4" x14ac:dyDescent="0.25">
      <c r="A2257" s="85">
        <v>44137</v>
      </c>
      <c r="B2257" s="91" t="s">
        <v>8</v>
      </c>
      <c r="C2257" s="91" t="s">
        <v>31</v>
      </c>
      <c r="D2257" s="17">
        <v>3</v>
      </c>
    </row>
    <row r="2258" spans="1:4" x14ac:dyDescent="0.25">
      <c r="A2258" s="85">
        <v>44137</v>
      </c>
      <c r="B2258" s="91" t="s">
        <v>8</v>
      </c>
      <c r="C2258" s="91" t="s">
        <v>82</v>
      </c>
      <c r="D2258" s="17">
        <v>3</v>
      </c>
    </row>
    <row r="2259" spans="1:4" x14ac:dyDescent="0.25">
      <c r="A2259" s="85">
        <v>44137</v>
      </c>
      <c r="B2259" s="73" t="s">
        <v>49</v>
      </c>
      <c r="C2259" s="91" t="s">
        <v>49</v>
      </c>
      <c r="D2259" s="17">
        <v>1</v>
      </c>
    </row>
    <row r="2260" spans="1:4" x14ac:dyDescent="0.25">
      <c r="A2260" s="85">
        <v>44137</v>
      </c>
      <c r="B2260" s="73" t="s">
        <v>51</v>
      </c>
      <c r="C2260" s="91" t="s">
        <v>51</v>
      </c>
      <c r="D2260" s="17">
        <v>2</v>
      </c>
    </row>
    <row r="2261" spans="1:4" x14ac:dyDescent="0.25">
      <c r="A2261" s="85">
        <v>44137</v>
      </c>
      <c r="B2261" s="73" t="s">
        <v>10</v>
      </c>
      <c r="C2261" s="91" t="s">
        <v>10</v>
      </c>
      <c r="D2261" s="17">
        <v>4</v>
      </c>
    </row>
    <row r="2262" spans="1:4" x14ac:dyDescent="0.25">
      <c r="A2262" s="85">
        <v>44138</v>
      </c>
      <c r="B2262" s="91" t="s">
        <v>8</v>
      </c>
      <c r="C2262" s="91" t="s">
        <v>8</v>
      </c>
      <c r="D2262" s="17">
        <v>87</v>
      </c>
    </row>
    <row r="2263" spans="1:4" x14ac:dyDescent="0.25">
      <c r="A2263" s="85">
        <v>44138</v>
      </c>
      <c r="B2263" s="91" t="s">
        <v>8</v>
      </c>
      <c r="C2263" s="91" t="s">
        <v>40</v>
      </c>
      <c r="D2263" s="17">
        <v>10</v>
      </c>
    </row>
    <row r="2264" spans="1:4" x14ac:dyDescent="0.25">
      <c r="A2264" s="85">
        <v>44138</v>
      </c>
      <c r="B2264" s="91" t="s">
        <v>8</v>
      </c>
      <c r="C2264" s="91" t="s">
        <v>60</v>
      </c>
      <c r="D2264" s="17">
        <v>8</v>
      </c>
    </row>
    <row r="2265" spans="1:4" x14ac:dyDescent="0.25">
      <c r="A2265" s="85">
        <v>44138</v>
      </c>
      <c r="B2265" s="91" t="s">
        <v>8</v>
      </c>
      <c r="C2265" s="91" t="s">
        <v>114</v>
      </c>
      <c r="D2265" s="17">
        <v>4</v>
      </c>
    </row>
    <row r="2266" spans="1:4" x14ac:dyDescent="0.25">
      <c r="A2266" s="85">
        <v>44138</v>
      </c>
      <c r="B2266" s="91" t="s">
        <v>8</v>
      </c>
      <c r="C2266" s="91" t="s">
        <v>208</v>
      </c>
      <c r="D2266" s="17">
        <v>3</v>
      </c>
    </row>
    <row r="2267" spans="1:4" x14ac:dyDescent="0.25">
      <c r="A2267" s="85">
        <v>44138</v>
      </c>
      <c r="B2267" s="91" t="s">
        <v>8</v>
      </c>
      <c r="C2267" s="91" t="s">
        <v>82</v>
      </c>
      <c r="D2267" s="17">
        <v>1</v>
      </c>
    </row>
    <row r="2268" spans="1:4" x14ac:dyDescent="0.25">
      <c r="A2268" s="85">
        <v>44138</v>
      </c>
      <c r="B2268" s="91" t="s">
        <v>8</v>
      </c>
      <c r="C2268" s="91" t="s">
        <v>352</v>
      </c>
      <c r="D2268" s="17">
        <v>1</v>
      </c>
    </row>
    <row r="2269" spans="1:4" x14ac:dyDescent="0.25">
      <c r="A2269" s="85">
        <v>44138</v>
      </c>
      <c r="B2269" s="91" t="s">
        <v>27</v>
      </c>
      <c r="C2269" s="91" t="s">
        <v>43</v>
      </c>
      <c r="D2269" s="17">
        <v>32</v>
      </c>
    </row>
    <row r="2270" spans="1:4" x14ac:dyDescent="0.25">
      <c r="A2270" s="85">
        <v>44138</v>
      </c>
      <c r="B2270" s="91" t="s">
        <v>27</v>
      </c>
      <c r="C2270" s="91" t="s">
        <v>143</v>
      </c>
      <c r="D2270" s="17">
        <v>9</v>
      </c>
    </row>
    <row r="2271" spans="1:4" x14ac:dyDescent="0.25">
      <c r="A2271" s="85">
        <v>44138</v>
      </c>
      <c r="B2271" s="91" t="s">
        <v>27</v>
      </c>
      <c r="C2271" s="91" t="s">
        <v>239</v>
      </c>
      <c r="D2271" s="17">
        <v>1</v>
      </c>
    </row>
    <row r="2272" spans="1:4" x14ac:dyDescent="0.25">
      <c r="A2272" s="85">
        <v>44138</v>
      </c>
      <c r="B2272" s="73" t="s">
        <v>20</v>
      </c>
      <c r="C2272" s="91" t="s">
        <v>20</v>
      </c>
      <c r="D2272" s="17">
        <v>40</v>
      </c>
    </row>
    <row r="2273" spans="1:4" x14ac:dyDescent="0.25">
      <c r="A2273" s="85">
        <v>44138</v>
      </c>
      <c r="B2273" s="73" t="s">
        <v>51</v>
      </c>
      <c r="C2273" s="91" t="s">
        <v>51</v>
      </c>
      <c r="D2273" s="17">
        <v>21</v>
      </c>
    </row>
    <row r="2274" spans="1:4" x14ac:dyDescent="0.25">
      <c r="A2274" s="85">
        <v>44138</v>
      </c>
      <c r="B2274" s="73" t="s">
        <v>12</v>
      </c>
      <c r="C2274" s="91" t="s">
        <v>12</v>
      </c>
      <c r="D2274" s="17">
        <v>1</v>
      </c>
    </row>
    <row r="2275" spans="1:4" x14ac:dyDescent="0.25">
      <c r="A2275" s="85">
        <v>44138</v>
      </c>
      <c r="B2275" s="73" t="s">
        <v>9</v>
      </c>
      <c r="C2275" s="73" t="s">
        <v>9</v>
      </c>
      <c r="D2275" s="17">
        <v>20</v>
      </c>
    </row>
    <row r="2276" spans="1:4" x14ac:dyDescent="0.25">
      <c r="A2276" s="85">
        <v>44138</v>
      </c>
      <c r="B2276" s="73" t="s">
        <v>9</v>
      </c>
      <c r="C2276" s="91" t="s">
        <v>876</v>
      </c>
      <c r="D2276" s="17">
        <v>1</v>
      </c>
    </row>
    <row r="2277" spans="1:4" x14ac:dyDescent="0.25">
      <c r="A2277" s="85">
        <v>44138</v>
      </c>
      <c r="B2277" s="73" t="s">
        <v>24</v>
      </c>
      <c r="C2277" s="91" t="s">
        <v>23</v>
      </c>
      <c r="D2277" s="17">
        <v>14</v>
      </c>
    </row>
    <row r="2278" spans="1:4" x14ac:dyDescent="0.25">
      <c r="A2278" s="85">
        <v>44138</v>
      </c>
      <c r="B2278" s="73" t="s">
        <v>24</v>
      </c>
      <c r="C2278" s="91" t="s">
        <v>24</v>
      </c>
      <c r="D2278" s="17">
        <v>2</v>
      </c>
    </row>
    <row r="2279" spans="1:4" x14ac:dyDescent="0.25">
      <c r="A2279" s="85">
        <v>44138</v>
      </c>
      <c r="B2279" s="73" t="s">
        <v>24</v>
      </c>
      <c r="C2279" s="91" t="s">
        <v>37</v>
      </c>
      <c r="D2279" s="17">
        <v>1</v>
      </c>
    </row>
    <row r="2280" spans="1:4" x14ac:dyDescent="0.25">
      <c r="A2280" s="85">
        <v>44138</v>
      </c>
      <c r="B2280" s="73" t="s">
        <v>24</v>
      </c>
      <c r="C2280" s="91" t="s">
        <v>36</v>
      </c>
      <c r="D2280" s="17">
        <v>1</v>
      </c>
    </row>
    <row r="2281" spans="1:4" x14ac:dyDescent="0.25">
      <c r="A2281" s="85">
        <v>44138</v>
      </c>
      <c r="B2281" s="73" t="s">
        <v>11</v>
      </c>
      <c r="C2281" s="91" t="s">
        <v>11</v>
      </c>
      <c r="D2281" s="17">
        <v>7</v>
      </c>
    </row>
    <row r="2282" spans="1:4" x14ac:dyDescent="0.25">
      <c r="A2282" s="85">
        <v>44138</v>
      </c>
      <c r="B2282" s="73" t="s">
        <v>11</v>
      </c>
      <c r="C2282" s="91" t="s">
        <v>340</v>
      </c>
      <c r="D2282" s="17">
        <v>5</v>
      </c>
    </row>
    <row r="2283" spans="1:4" x14ac:dyDescent="0.25">
      <c r="A2283" s="85">
        <v>44138</v>
      </c>
      <c r="B2283" s="73" t="s">
        <v>11</v>
      </c>
      <c r="C2283" s="91" t="s">
        <v>66</v>
      </c>
      <c r="D2283" s="17">
        <v>3</v>
      </c>
    </row>
    <row r="2284" spans="1:4" x14ac:dyDescent="0.25">
      <c r="A2284" s="85">
        <v>44138</v>
      </c>
      <c r="B2284" s="73" t="s">
        <v>14</v>
      </c>
      <c r="C2284" s="91" t="s">
        <v>819</v>
      </c>
      <c r="D2284" s="17">
        <v>6</v>
      </c>
    </row>
    <row r="2285" spans="1:4" x14ac:dyDescent="0.25">
      <c r="A2285" s="85">
        <v>44138</v>
      </c>
      <c r="B2285" s="73" t="s">
        <v>14</v>
      </c>
      <c r="C2285" s="73" t="s">
        <v>14</v>
      </c>
      <c r="D2285" s="17">
        <v>5</v>
      </c>
    </row>
    <row r="2286" spans="1:4" x14ac:dyDescent="0.25">
      <c r="A2286" s="85">
        <v>44138</v>
      </c>
      <c r="B2286" s="73" t="s">
        <v>14</v>
      </c>
      <c r="C2286" s="73" t="s">
        <v>16</v>
      </c>
      <c r="D2286" s="17">
        <v>2</v>
      </c>
    </row>
    <row r="2287" spans="1:4" x14ac:dyDescent="0.25">
      <c r="A2287" s="85">
        <v>44138</v>
      </c>
      <c r="B2287" s="73" t="s">
        <v>14</v>
      </c>
      <c r="C2287" s="73" t="s">
        <v>88</v>
      </c>
      <c r="D2287" s="17">
        <v>1</v>
      </c>
    </row>
    <row r="2288" spans="1:4" x14ac:dyDescent="0.25">
      <c r="A2288" s="85">
        <v>44138</v>
      </c>
      <c r="B2288" s="73" t="s">
        <v>12</v>
      </c>
      <c r="C2288" s="73" t="s">
        <v>119</v>
      </c>
      <c r="D2288" s="17">
        <v>6</v>
      </c>
    </row>
    <row r="2289" spans="1:4" x14ac:dyDescent="0.25">
      <c r="A2289" s="85">
        <v>44138</v>
      </c>
      <c r="B2289" s="73" t="s">
        <v>12</v>
      </c>
      <c r="C2289" s="73" t="s">
        <v>12</v>
      </c>
      <c r="D2289" s="17">
        <v>3</v>
      </c>
    </row>
    <row r="2290" spans="1:4" x14ac:dyDescent="0.25">
      <c r="A2290" s="85">
        <v>44138</v>
      </c>
      <c r="B2290" s="73" t="s">
        <v>13</v>
      </c>
      <c r="C2290" s="73" t="s">
        <v>13</v>
      </c>
      <c r="D2290" s="17">
        <v>6</v>
      </c>
    </row>
    <row r="2291" spans="1:4" x14ac:dyDescent="0.25">
      <c r="A2291" s="85">
        <v>44138</v>
      </c>
      <c r="B2291" s="73" t="s">
        <v>13</v>
      </c>
      <c r="C2291" s="73" t="s">
        <v>226</v>
      </c>
      <c r="D2291" s="17">
        <v>2</v>
      </c>
    </row>
    <row r="2292" spans="1:4" x14ac:dyDescent="0.25">
      <c r="A2292" s="85">
        <v>44138</v>
      </c>
      <c r="B2292" s="73" t="s">
        <v>13</v>
      </c>
      <c r="C2292" s="73" t="s">
        <v>229</v>
      </c>
      <c r="D2292" s="17">
        <v>1</v>
      </c>
    </row>
    <row r="2293" spans="1:4" x14ac:dyDescent="0.25">
      <c r="A2293" s="85">
        <v>44138</v>
      </c>
      <c r="B2293" s="73" t="s">
        <v>10</v>
      </c>
      <c r="C2293" s="73" t="s">
        <v>10</v>
      </c>
      <c r="D2293" s="17">
        <v>6</v>
      </c>
    </row>
    <row r="2294" spans="1:4" x14ac:dyDescent="0.25">
      <c r="A2294" s="85">
        <v>44138</v>
      </c>
      <c r="B2294" s="73" t="s">
        <v>10</v>
      </c>
      <c r="C2294" s="73" t="s">
        <v>347</v>
      </c>
      <c r="D2294" s="17">
        <v>1</v>
      </c>
    </row>
    <row r="2295" spans="1:4" x14ac:dyDescent="0.25">
      <c r="A2295" s="85">
        <v>44138</v>
      </c>
      <c r="B2295" s="73" t="s">
        <v>49</v>
      </c>
      <c r="C2295" s="73" t="s">
        <v>49</v>
      </c>
      <c r="D2295" s="17">
        <v>1</v>
      </c>
    </row>
    <row r="2296" spans="1:4" x14ac:dyDescent="0.25">
      <c r="A2296" s="85">
        <v>44138</v>
      </c>
      <c r="B2296" s="73" t="s">
        <v>7</v>
      </c>
      <c r="C2296" s="73" t="s">
        <v>7</v>
      </c>
      <c r="D2296" s="17">
        <v>4</v>
      </c>
    </row>
    <row r="2297" spans="1:4" x14ac:dyDescent="0.25">
      <c r="A2297" s="85">
        <v>44138</v>
      </c>
      <c r="B2297" s="73" t="s">
        <v>15</v>
      </c>
      <c r="C2297" s="73" t="s">
        <v>62</v>
      </c>
      <c r="D2297" s="17">
        <v>1</v>
      </c>
    </row>
    <row r="2298" spans="1:4" x14ac:dyDescent="0.25">
      <c r="A2298" s="85">
        <v>44138</v>
      </c>
      <c r="B2298" s="73" t="s">
        <v>50</v>
      </c>
      <c r="C2298" s="73" t="s">
        <v>373</v>
      </c>
      <c r="D2298" s="17">
        <v>1</v>
      </c>
    </row>
    <row r="2299" spans="1:4" x14ac:dyDescent="0.25">
      <c r="A2299" s="85">
        <v>44139</v>
      </c>
      <c r="B2299" s="91" t="s">
        <v>8</v>
      </c>
      <c r="C2299" s="91" t="s">
        <v>8</v>
      </c>
      <c r="D2299" s="17">
        <v>96</v>
      </c>
    </row>
    <row r="2300" spans="1:4" x14ac:dyDescent="0.25">
      <c r="A2300" s="85">
        <v>44139</v>
      </c>
      <c r="B2300" s="91" t="s">
        <v>8</v>
      </c>
      <c r="C2300" s="91" t="s">
        <v>60</v>
      </c>
      <c r="D2300" s="17">
        <v>9</v>
      </c>
    </row>
    <row r="2301" spans="1:4" x14ac:dyDescent="0.25">
      <c r="A2301" s="85">
        <v>44139</v>
      </c>
      <c r="B2301" s="91" t="s">
        <v>8</v>
      </c>
      <c r="C2301" s="91" t="s">
        <v>234</v>
      </c>
      <c r="D2301" s="17">
        <v>3</v>
      </c>
    </row>
    <row r="2302" spans="1:4" x14ac:dyDescent="0.25">
      <c r="A2302" s="85">
        <v>44139</v>
      </c>
      <c r="B2302" s="91" t="s">
        <v>8</v>
      </c>
      <c r="C2302" s="91" t="s">
        <v>40</v>
      </c>
      <c r="D2302" s="17">
        <v>2</v>
      </c>
    </row>
    <row r="2303" spans="1:4" x14ac:dyDescent="0.25">
      <c r="A2303" s="85">
        <v>44139</v>
      </c>
      <c r="B2303" s="91" t="s">
        <v>8</v>
      </c>
      <c r="C2303" s="91" t="s">
        <v>82</v>
      </c>
      <c r="D2303" s="17">
        <v>2</v>
      </c>
    </row>
    <row r="2304" spans="1:4" x14ac:dyDescent="0.25">
      <c r="A2304" s="85">
        <v>44139</v>
      </c>
      <c r="B2304" s="91" t="s">
        <v>8</v>
      </c>
      <c r="C2304" s="91" t="s">
        <v>31</v>
      </c>
      <c r="D2304" s="17">
        <v>1</v>
      </c>
    </row>
    <row r="2305" spans="1:4" x14ac:dyDescent="0.25">
      <c r="A2305" s="85">
        <v>44139</v>
      </c>
      <c r="B2305" s="91" t="s">
        <v>8</v>
      </c>
      <c r="C2305" s="91" t="s">
        <v>152</v>
      </c>
      <c r="D2305" s="17">
        <v>1</v>
      </c>
    </row>
    <row r="2306" spans="1:4" x14ac:dyDescent="0.25">
      <c r="A2306" s="85">
        <v>44139</v>
      </c>
      <c r="B2306" s="91" t="s">
        <v>8</v>
      </c>
      <c r="C2306" s="91" t="s">
        <v>136</v>
      </c>
      <c r="D2306" s="17">
        <v>1</v>
      </c>
    </row>
    <row r="2307" spans="1:4" x14ac:dyDescent="0.25">
      <c r="A2307" s="85">
        <v>44139</v>
      </c>
      <c r="B2307" s="91" t="s">
        <v>8</v>
      </c>
      <c r="C2307" s="91" t="s">
        <v>144</v>
      </c>
      <c r="D2307" s="17">
        <v>1</v>
      </c>
    </row>
    <row r="2308" spans="1:4" x14ac:dyDescent="0.25">
      <c r="A2308" s="85">
        <v>44139</v>
      </c>
      <c r="B2308" s="73" t="s">
        <v>9</v>
      </c>
      <c r="C2308" s="73" t="s">
        <v>9</v>
      </c>
      <c r="D2308" s="17">
        <v>48</v>
      </c>
    </row>
    <row r="2309" spans="1:4" x14ac:dyDescent="0.25">
      <c r="A2309" s="85">
        <v>44139</v>
      </c>
      <c r="B2309" s="73" t="s">
        <v>9</v>
      </c>
      <c r="C2309" s="91" t="s">
        <v>148</v>
      </c>
      <c r="D2309" s="17">
        <v>4</v>
      </c>
    </row>
    <row r="2310" spans="1:4" x14ac:dyDescent="0.25">
      <c r="A2310" s="85">
        <v>44139</v>
      </c>
      <c r="B2310" s="73" t="s">
        <v>9</v>
      </c>
      <c r="C2310" s="91" t="s">
        <v>152</v>
      </c>
      <c r="D2310" s="17">
        <v>1</v>
      </c>
    </row>
    <row r="2311" spans="1:4" x14ac:dyDescent="0.25">
      <c r="A2311" s="85">
        <v>44139</v>
      </c>
      <c r="B2311" s="73" t="s">
        <v>27</v>
      </c>
      <c r="C2311" s="91" t="s">
        <v>43</v>
      </c>
      <c r="D2311" s="17">
        <v>19</v>
      </c>
    </row>
    <row r="2312" spans="1:4" x14ac:dyDescent="0.25">
      <c r="A2312" s="85">
        <v>44139</v>
      </c>
      <c r="B2312" s="73" t="s">
        <v>27</v>
      </c>
      <c r="C2312" s="91" t="s">
        <v>143</v>
      </c>
      <c r="D2312" s="17">
        <v>9</v>
      </c>
    </row>
    <row r="2313" spans="1:4" x14ac:dyDescent="0.25">
      <c r="A2313" s="85">
        <v>44139</v>
      </c>
      <c r="B2313" s="73" t="s">
        <v>27</v>
      </c>
      <c r="C2313" s="91" t="s">
        <v>628</v>
      </c>
      <c r="D2313" s="17">
        <v>1</v>
      </c>
    </row>
    <row r="2314" spans="1:4" x14ac:dyDescent="0.25">
      <c r="A2314" s="85">
        <v>44139</v>
      </c>
      <c r="B2314" s="73" t="s">
        <v>11</v>
      </c>
      <c r="C2314" s="91" t="s">
        <v>137</v>
      </c>
      <c r="D2314" s="17">
        <v>15</v>
      </c>
    </row>
    <row r="2315" spans="1:4" x14ac:dyDescent="0.25">
      <c r="A2315" s="85">
        <v>44139</v>
      </c>
      <c r="B2315" s="73" t="s">
        <v>11</v>
      </c>
      <c r="C2315" s="91" t="s">
        <v>11</v>
      </c>
      <c r="D2315" s="17">
        <v>12</v>
      </c>
    </row>
    <row r="2316" spans="1:4" x14ac:dyDescent="0.25">
      <c r="A2316" s="85">
        <v>44139</v>
      </c>
      <c r="B2316" s="73" t="s">
        <v>11</v>
      </c>
      <c r="C2316" s="91" t="s">
        <v>877</v>
      </c>
      <c r="D2316" s="17">
        <v>1</v>
      </c>
    </row>
    <row r="2317" spans="1:4" x14ac:dyDescent="0.25">
      <c r="A2317" s="85">
        <v>44139</v>
      </c>
      <c r="B2317" s="73" t="s">
        <v>20</v>
      </c>
      <c r="C2317" s="91" t="s">
        <v>20</v>
      </c>
      <c r="D2317" s="17">
        <v>15</v>
      </c>
    </row>
    <row r="2318" spans="1:4" x14ac:dyDescent="0.25">
      <c r="A2318" s="85">
        <v>44139</v>
      </c>
      <c r="B2318" s="73" t="s">
        <v>20</v>
      </c>
      <c r="C2318" s="91" t="s">
        <v>371</v>
      </c>
      <c r="D2318" s="17">
        <v>1</v>
      </c>
    </row>
    <row r="2319" spans="1:4" x14ac:dyDescent="0.25">
      <c r="A2319" s="85">
        <v>44139</v>
      </c>
      <c r="B2319" s="73" t="s">
        <v>13</v>
      </c>
      <c r="C2319" s="91" t="s">
        <v>13</v>
      </c>
      <c r="D2319" s="17">
        <v>10</v>
      </c>
    </row>
    <row r="2320" spans="1:4" x14ac:dyDescent="0.25">
      <c r="A2320" s="85">
        <v>44139</v>
      </c>
      <c r="B2320" s="73" t="s">
        <v>13</v>
      </c>
      <c r="C2320" s="91" t="s">
        <v>226</v>
      </c>
      <c r="D2320" s="17">
        <v>2</v>
      </c>
    </row>
    <row r="2321" spans="1:4" x14ac:dyDescent="0.25">
      <c r="A2321" s="85">
        <v>44139</v>
      </c>
      <c r="B2321" s="73" t="s">
        <v>13</v>
      </c>
      <c r="C2321" s="91" t="s">
        <v>229</v>
      </c>
      <c r="D2321" s="17">
        <v>1</v>
      </c>
    </row>
    <row r="2322" spans="1:4" x14ac:dyDescent="0.25">
      <c r="A2322" s="85">
        <v>44139</v>
      </c>
      <c r="B2322" s="73" t="s">
        <v>13</v>
      </c>
      <c r="C2322" s="91" t="s">
        <v>832</v>
      </c>
      <c r="D2322" s="17">
        <v>1</v>
      </c>
    </row>
    <row r="2323" spans="1:4" x14ac:dyDescent="0.25">
      <c r="A2323" s="85">
        <v>44139</v>
      </c>
      <c r="B2323" s="73" t="s">
        <v>13</v>
      </c>
      <c r="C2323" s="91" t="s">
        <v>228</v>
      </c>
      <c r="D2323" s="17">
        <v>1</v>
      </c>
    </row>
    <row r="2324" spans="1:4" x14ac:dyDescent="0.25">
      <c r="A2324" s="85">
        <v>44139</v>
      </c>
      <c r="B2324" s="73" t="s">
        <v>14</v>
      </c>
      <c r="C2324" s="91" t="s">
        <v>819</v>
      </c>
      <c r="D2324" s="17">
        <v>11</v>
      </c>
    </row>
    <row r="2325" spans="1:4" x14ac:dyDescent="0.25">
      <c r="A2325" s="85">
        <v>44139</v>
      </c>
      <c r="B2325" s="73" t="s">
        <v>14</v>
      </c>
      <c r="C2325" s="91" t="s">
        <v>14</v>
      </c>
      <c r="D2325" s="17">
        <v>4</v>
      </c>
    </row>
    <row r="2326" spans="1:4" x14ac:dyDescent="0.25">
      <c r="A2326" s="85">
        <v>44139</v>
      </c>
      <c r="B2326" s="73" t="s">
        <v>51</v>
      </c>
      <c r="C2326" s="91" t="s">
        <v>51</v>
      </c>
      <c r="D2326" s="17">
        <v>12</v>
      </c>
    </row>
    <row r="2327" spans="1:4" x14ac:dyDescent="0.25">
      <c r="A2327" s="85">
        <v>44139</v>
      </c>
      <c r="B2327" s="73" t="s">
        <v>12</v>
      </c>
      <c r="C2327" s="91" t="s">
        <v>12</v>
      </c>
      <c r="D2327" s="17">
        <v>9</v>
      </c>
    </row>
    <row r="2328" spans="1:4" x14ac:dyDescent="0.25">
      <c r="A2328" s="85">
        <v>44139</v>
      </c>
      <c r="B2328" s="73" t="s">
        <v>12</v>
      </c>
      <c r="C2328" s="91" t="s">
        <v>119</v>
      </c>
      <c r="D2328" s="17">
        <v>2</v>
      </c>
    </row>
    <row r="2329" spans="1:4" x14ac:dyDescent="0.25">
      <c r="A2329" s="85">
        <v>44139</v>
      </c>
      <c r="B2329" s="73" t="s">
        <v>24</v>
      </c>
      <c r="C2329" s="91" t="s">
        <v>23</v>
      </c>
      <c r="D2329" s="17">
        <v>5</v>
      </c>
    </row>
    <row r="2330" spans="1:4" x14ac:dyDescent="0.25">
      <c r="A2330" s="85">
        <v>44139</v>
      </c>
      <c r="B2330" s="73" t="s">
        <v>24</v>
      </c>
      <c r="C2330" s="91" t="s">
        <v>37</v>
      </c>
      <c r="D2330" s="17">
        <v>1</v>
      </c>
    </row>
    <row r="2331" spans="1:4" x14ac:dyDescent="0.25">
      <c r="A2331" s="85">
        <v>44139</v>
      </c>
      <c r="B2331" s="73" t="s">
        <v>24</v>
      </c>
      <c r="C2331" s="91" t="s">
        <v>36</v>
      </c>
      <c r="D2331" s="17">
        <v>1</v>
      </c>
    </row>
    <row r="2332" spans="1:4" x14ac:dyDescent="0.25">
      <c r="A2332" s="85">
        <v>44139</v>
      </c>
      <c r="B2332" s="73" t="s">
        <v>7</v>
      </c>
      <c r="C2332" s="73" t="s">
        <v>7</v>
      </c>
      <c r="D2332" s="17">
        <v>4</v>
      </c>
    </row>
    <row r="2333" spans="1:4" x14ac:dyDescent="0.25">
      <c r="A2333" s="85">
        <v>44139</v>
      </c>
      <c r="B2333" s="73" t="s">
        <v>7</v>
      </c>
      <c r="C2333" s="73" t="s">
        <v>118</v>
      </c>
      <c r="D2333" s="17">
        <v>1</v>
      </c>
    </row>
    <row r="2334" spans="1:4" x14ac:dyDescent="0.25">
      <c r="A2334" s="85">
        <v>44139</v>
      </c>
      <c r="B2334" s="73" t="s">
        <v>10</v>
      </c>
      <c r="C2334" s="73" t="s">
        <v>10</v>
      </c>
      <c r="D2334" s="17">
        <v>3</v>
      </c>
    </row>
    <row r="2335" spans="1:4" x14ac:dyDescent="0.25">
      <c r="A2335" s="85">
        <v>44139</v>
      </c>
      <c r="B2335" s="73" t="s">
        <v>10</v>
      </c>
      <c r="C2335" s="73" t="s">
        <v>347</v>
      </c>
      <c r="D2335" s="17">
        <v>1</v>
      </c>
    </row>
    <row r="2336" spans="1:4" x14ac:dyDescent="0.25">
      <c r="A2336" s="85">
        <v>44139</v>
      </c>
      <c r="B2336" s="73" t="s">
        <v>47</v>
      </c>
      <c r="C2336" s="73" t="s">
        <v>47</v>
      </c>
      <c r="D2336" s="17">
        <v>1</v>
      </c>
    </row>
    <row r="2337" spans="1:4" x14ac:dyDescent="0.25">
      <c r="A2337" s="85">
        <v>44139</v>
      </c>
      <c r="B2337" s="73" t="s">
        <v>15</v>
      </c>
      <c r="C2337" s="73" t="s">
        <v>289</v>
      </c>
      <c r="D2337" s="17">
        <v>1</v>
      </c>
    </row>
    <row r="2338" spans="1:4" x14ac:dyDescent="0.25">
      <c r="A2338" s="85">
        <v>44140</v>
      </c>
      <c r="B2338" s="73" t="s">
        <v>8</v>
      </c>
      <c r="C2338" s="73" t="s">
        <v>8</v>
      </c>
      <c r="D2338" s="17">
        <v>84</v>
      </c>
    </row>
    <row r="2339" spans="1:4" x14ac:dyDescent="0.25">
      <c r="A2339" s="85">
        <v>44140</v>
      </c>
      <c r="B2339" s="73" t="s">
        <v>8</v>
      </c>
      <c r="C2339" s="73" t="s">
        <v>60</v>
      </c>
      <c r="D2339" s="17">
        <v>19</v>
      </c>
    </row>
    <row r="2340" spans="1:4" x14ac:dyDescent="0.25">
      <c r="A2340" s="85">
        <v>44140</v>
      </c>
      <c r="B2340" s="73" t="s">
        <v>8</v>
      </c>
      <c r="C2340" s="73" t="s">
        <v>136</v>
      </c>
      <c r="D2340" s="17">
        <v>14</v>
      </c>
    </row>
    <row r="2341" spans="1:4" x14ac:dyDescent="0.25">
      <c r="A2341" s="85">
        <v>44140</v>
      </c>
      <c r="B2341" s="73" t="s">
        <v>8</v>
      </c>
      <c r="C2341" s="73" t="s">
        <v>31</v>
      </c>
      <c r="D2341" s="17">
        <v>4</v>
      </c>
    </row>
    <row r="2342" spans="1:4" x14ac:dyDescent="0.25">
      <c r="A2342" s="85">
        <v>44140</v>
      </c>
      <c r="B2342" s="73" t="s">
        <v>8</v>
      </c>
      <c r="C2342" s="73" t="s">
        <v>234</v>
      </c>
      <c r="D2342" s="17">
        <v>3</v>
      </c>
    </row>
    <row r="2343" spans="1:4" x14ac:dyDescent="0.25">
      <c r="A2343" s="85">
        <v>44140</v>
      </c>
      <c r="B2343" s="73" t="s">
        <v>8</v>
      </c>
      <c r="C2343" s="73" t="s">
        <v>40</v>
      </c>
      <c r="D2343" s="17">
        <v>2</v>
      </c>
    </row>
    <row r="2344" spans="1:4" x14ac:dyDescent="0.25">
      <c r="A2344" s="85">
        <v>44140</v>
      </c>
      <c r="B2344" s="73" t="s">
        <v>8</v>
      </c>
      <c r="C2344" s="73" t="s">
        <v>75</v>
      </c>
      <c r="D2344" s="17">
        <v>1</v>
      </c>
    </row>
    <row r="2345" spans="1:4" x14ac:dyDescent="0.25">
      <c r="A2345" s="85">
        <v>44140</v>
      </c>
      <c r="B2345" s="73" t="s">
        <v>8</v>
      </c>
      <c r="C2345" s="73" t="s">
        <v>82</v>
      </c>
      <c r="D2345" s="17">
        <v>1</v>
      </c>
    </row>
    <row r="2346" spans="1:4" x14ac:dyDescent="0.25">
      <c r="A2346" s="85">
        <v>44140</v>
      </c>
      <c r="B2346" s="73" t="s">
        <v>8</v>
      </c>
      <c r="C2346" s="73" t="s">
        <v>114</v>
      </c>
      <c r="D2346" s="17">
        <v>1</v>
      </c>
    </row>
    <row r="2347" spans="1:4" x14ac:dyDescent="0.25">
      <c r="A2347" s="85">
        <v>44140</v>
      </c>
      <c r="B2347" s="73" t="s">
        <v>27</v>
      </c>
      <c r="C2347" s="73" t="s">
        <v>43</v>
      </c>
      <c r="D2347" s="17">
        <v>42</v>
      </c>
    </row>
    <row r="2348" spans="1:4" x14ac:dyDescent="0.25">
      <c r="A2348" s="85">
        <v>44140</v>
      </c>
      <c r="B2348" s="73" t="s">
        <v>27</v>
      </c>
      <c r="C2348" s="73" t="s">
        <v>143</v>
      </c>
      <c r="D2348" s="17">
        <v>4</v>
      </c>
    </row>
    <row r="2349" spans="1:4" x14ac:dyDescent="0.25">
      <c r="A2349" s="85">
        <v>44140</v>
      </c>
      <c r="B2349" s="73" t="s">
        <v>20</v>
      </c>
      <c r="C2349" s="73" t="s">
        <v>20</v>
      </c>
      <c r="D2349" s="17">
        <v>42</v>
      </c>
    </row>
    <row r="2350" spans="1:4" x14ac:dyDescent="0.25">
      <c r="A2350" s="85">
        <v>44140</v>
      </c>
      <c r="B2350" s="73" t="s">
        <v>20</v>
      </c>
      <c r="C2350" s="73" t="s">
        <v>371</v>
      </c>
      <c r="D2350" s="17">
        <v>1</v>
      </c>
    </row>
    <row r="2351" spans="1:4" x14ac:dyDescent="0.25">
      <c r="A2351" s="85">
        <v>44140</v>
      </c>
      <c r="B2351" s="73" t="s">
        <v>9</v>
      </c>
      <c r="C2351" s="73" t="s">
        <v>9</v>
      </c>
      <c r="D2351" s="17">
        <v>31</v>
      </c>
    </row>
    <row r="2352" spans="1:4" x14ac:dyDescent="0.25">
      <c r="A2352" s="85">
        <v>44140</v>
      </c>
      <c r="B2352" s="73" t="s">
        <v>9</v>
      </c>
      <c r="C2352" s="73" t="s">
        <v>17</v>
      </c>
      <c r="D2352" s="17">
        <v>9</v>
      </c>
    </row>
    <row r="2353" spans="1:4" x14ac:dyDescent="0.25">
      <c r="A2353" s="85">
        <v>44140</v>
      </c>
      <c r="B2353" s="73" t="s">
        <v>9</v>
      </c>
      <c r="C2353" s="73" t="s">
        <v>148</v>
      </c>
      <c r="D2353" s="17">
        <v>1</v>
      </c>
    </row>
    <row r="2354" spans="1:4" x14ac:dyDescent="0.25">
      <c r="A2354" s="85">
        <v>44140</v>
      </c>
      <c r="B2354" s="73" t="s">
        <v>11</v>
      </c>
      <c r="C2354" s="73" t="s">
        <v>11</v>
      </c>
      <c r="D2354" s="17">
        <v>6</v>
      </c>
    </row>
    <row r="2355" spans="1:4" x14ac:dyDescent="0.25">
      <c r="A2355" s="85">
        <v>44140</v>
      </c>
      <c r="B2355" s="73" t="s">
        <v>11</v>
      </c>
      <c r="C2355" s="73" t="s">
        <v>340</v>
      </c>
      <c r="D2355" s="17">
        <v>4</v>
      </c>
    </row>
    <row r="2356" spans="1:4" x14ac:dyDescent="0.25">
      <c r="A2356" s="85">
        <v>44140</v>
      </c>
      <c r="B2356" s="73" t="s">
        <v>11</v>
      </c>
      <c r="C2356" s="73" t="s">
        <v>771</v>
      </c>
      <c r="D2356" s="17">
        <v>2</v>
      </c>
    </row>
    <row r="2357" spans="1:4" x14ac:dyDescent="0.25">
      <c r="A2357" s="85">
        <v>44140</v>
      </c>
      <c r="B2357" s="73" t="s">
        <v>11</v>
      </c>
      <c r="C2357" s="73" t="s">
        <v>885</v>
      </c>
      <c r="D2357" s="17">
        <v>1</v>
      </c>
    </row>
    <row r="2358" spans="1:4" x14ac:dyDescent="0.25">
      <c r="A2358" s="85">
        <v>44140</v>
      </c>
      <c r="B2358" s="73" t="s">
        <v>7</v>
      </c>
      <c r="C2358" s="73" t="s">
        <v>7</v>
      </c>
      <c r="D2358" s="17">
        <v>8</v>
      </c>
    </row>
    <row r="2359" spans="1:4" x14ac:dyDescent="0.25">
      <c r="A2359" s="85">
        <v>44140</v>
      </c>
      <c r="B2359" s="73" t="s">
        <v>7</v>
      </c>
      <c r="C2359" s="73" t="s">
        <v>118</v>
      </c>
      <c r="D2359" s="17">
        <v>2</v>
      </c>
    </row>
    <row r="2360" spans="1:4" x14ac:dyDescent="0.25">
      <c r="A2360" s="85">
        <v>44140</v>
      </c>
      <c r="B2360" s="73" t="s">
        <v>24</v>
      </c>
      <c r="C2360" s="73" t="s">
        <v>23</v>
      </c>
      <c r="D2360" s="17">
        <v>9</v>
      </c>
    </row>
    <row r="2361" spans="1:4" x14ac:dyDescent="0.25">
      <c r="A2361" s="85">
        <v>44140</v>
      </c>
      <c r="B2361" s="73" t="s">
        <v>24</v>
      </c>
      <c r="C2361" s="73" t="s">
        <v>36</v>
      </c>
      <c r="D2361" s="17">
        <v>1</v>
      </c>
    </row>
    <row r="2362" spans="1:4" x14ac:dyDescent="0.25">
      <c r="A2362" s="85">
        <v>44140</v>
      </c>
      <c r="B2362" s="73" t="s">
        <v>51</v>
      </c>
      <c r="C2362" s="73" t="s">
        <v>51</v>
      </c>
      <c r="D2362" s="17">
        <v>9</v>
      </c>
    </row>
    <row r="2363" spans="1:4" x14ac:dyDescent="0.25">
      <c r="A2363" s="85">
        <v>44140</v>
      </c>
      <c r="B2363" s="73" t="s">
        <v>13</v>
      </c>
      <c r="C2363" s="73" t="s">
        <v>13</v>
      </c>
      <c r="D2363" s="17">
        <v>9</v>
      </c>
    </row>
    <row r="2364" spans="1:4" x14ac:dyDescent="0.25">
      <c r="A2364" s="85">
        <v>44140</v>
      </c>
      <c r="B2364" s="73" t="s">
        <v>12</v>
      </c>
      <c r="C2364" s="73" t="s">
        <v>12</v>
      </c>
      <c r="D2364" s="17">
        <v>6</v>
      </c>
    </row>
    <row r="2365" spans="1:4" x14ac:dyDescent="0.25">
      <c r="A2365" s="85">
        <v>44140</v>
      </c>
      <c r="B2365" s="73" t="s">
        <v>12</v>
      </c>
      <c r="C2365" s="73" t="s">
        <v>119</v>
      </c>
      <c r="D2365" s="17">
        <v>1</v>
      </c>
    </row>
    <row r="2366" spans="1:4" x14ac:dyDescent="0.25">
      <c r="A2366" s="85">
        <v>44140</v>
      </c>
      <c r="B2366" s="73" t="s">
        <v>10</v>
      </c>
      <c r="C2366" s="73" t="s">
        <v>10</v>
      </c>
      <c r="D2366" s="17">
        <v>3</v>
      </c>
    </row>
    <row r="2367" spans="1:4" x14ac:dyDescent="0.25">
      <c r="A2367" s="85">
        <v>44140</v>
      </c>
      <c r="B2367" s="73" t="s">
        <v>14</v>
      </c>
      <c r="C2367" s="73" t="s">
        <v>14</v>
      </c>
      <c r="D2367" s="17">
        <v>2</v>
      </c>
    </row>
    <row r="2368" spans="1:4" x14ac:dyDescent="0.25">
      <c r="A2368" s="85">
        <v>44140</v>
      </c>
      <c r="B2368" s="73" t="s">
        <v>14</v>
      </c>
      <c r="C2368" s="73" t="s">
        <v>16</v>
      </c>
      <c r="D2368" s="17">
        <v>1</v>
      </c>
    </row>
    <row r="2369" spans="1:4" x14ac:dyDescent="0.25">
      <c r="A2369" s="85">
        <v>44141</v>
      </c>
      <c r="B2369" s="96" t="s">
        <v>14</v>
      </c>
      <c r="C2369" s="96" t="s">
        <v>16</v>
      </c>
      <c r="D2369" s="2">
        <v>5</v>
      </c>
    </row>
    <row r="2370" spans="1:4" x14ac:dyDescent="0.25">
      <c r="A2370" s="85">
        <v>44141</v>
      </c>
      <c r="B2370" s="96" t="s">
        <v>14</v>
      </c>
      <c r="C2370" s="96" t="s">
        <v>14</v>
      </c>
      <c r="D2370" s="2">
        <v>3</v>
      </c>
    </row>
    <row r="2371" spans="1:4" x14ac:dyDescent="0.25">
      <c r="A2371" s="85">
        <v>44141</v>
      </c>
      <c r="B2371" s="96" t="s">
        <v>14</v>
      </c>
      <c r="C2371" s="96" t="s">
        <v>88</v>
      </c>
      <c r="D2371" s="2">
        <v>3</v>
      </c>
    </row>
    <row r="2372" spans="1:4" x14ac:dyDescent="0.25">
      <c r="A2372" s="85">
        <v>44141</v>
      </c>
      <c r="B2372" s="96" t="s">
        <v>8</v>
      </c>
      <c r="C2372" s="96" t="s">
        <v>8</v>
      </c>
      <c r="D2372" s="2">
        <v>65</v>
      </c>
    </row>
    <row r="2373" spans="1:4" x14ac:dyDescent="0.25">
      <c r="A2373" s="85">
        <v>44141</v>
      </c>
      <c r="B2373" s="96" t="s">
        <v>8</v>
      </c>
      <c r="C2373" s="96" t="s">
        <v>60</v>
      </c>
      <c r="D2373" s="2">
        <v>7</v>
      </c>
    </row>
    <row r="2374" spans="1:4" x14ac:dyDescent="0.25">
      <c r="A2374" s="85">
        <v>44141</v>
      </c>
      <c r="B2374" s="96" t="s">
        <v>8</v>
      </c>
      <c r="C2374" s="96" t="s">
        <v>31</v>
      </c>
      <c r="D2374" s="2">
        <v>2</v>
      </c>
    </row>
    <row r="2375" spans="1:4" x14ac:dyDescent="0.25">
      <c r="A2375" s="85">
        <v>44141</v>
      </c>
      <c r="B2375" s="96" t="s">
        <v>8</v>
      </c>
      <c r="C2375" s="96" t="s">
        <v>208</v>
      </c>
      <c r="D2375" s="2">
        <v>2</v>
      </c>
    </row>
    <row r="2376" spans="1:4" x14ac:dyDescent="0.25">
      <c r="A2376" s="85">
        <v>44141</v>
      </c>
      <c r="B2376" s="96" t="s">
        <v>8</v>
      </c>
      <c r="C2376" s="96" t="s">
        <v>136</v>
      </c>
      <c r="D2376" s="2">
        <v>2</v>
      </c>
    </row>
    <row r="2377" spans="1:4" x14ac:dyDescent="0.25">
      <c r="A2377" s="85">
        <v>44141</v>
      </c>
      <c r="B2377" s="96" t="s">
        <v>8</v>
      </c>
      <c r="C2377" s="96" t="s">
        <v>144</v>
      </c>
      <c r="D2377" s="2">
        <v>2</v>
      </c>
    </row>
    <row r="2378" spans="1:4" x14ac:dyDescent="0.25">
      <c r="A2378" s="85">
        <v>44141</v>
      </c>
      <c r="B2378" s="96" t="s">
        <v>8</v>
      </c>
      <c r="C2378" s="96" t="s">
        <v>114</v>
      </c>
      <c r="D2378" s="2">
        <v>1</v>
      </c>
    </row>
    <row r="2379" spans="1:4" x14ac:dyDescent="0.25">
      <c r="A2379" s="85">
        <v>44141</v>
      </c>
      <c r="B2379" s="96" t="s">
        <v>8</v>
      </c>
      <c r="C2379" s="96" t="s">
        <v>40</v>
      </c>
      <c r="D2379" s="2">
        <v>1</v>
      </c>
    </row>
    <row r="2380" spans="1:4" x14ac:dyDescent="0.25">
      <c r="A2380" s="85">
        <v>44141</v>
      </c>
      <c r="B2380" s="96" t="s">
        <v>8</v>
      </c>
      <c r="C2380" s="96" t="s">
        <v>859</v>
      </c>
      <c r="D2380" s="2">
        <v>1</v>
      </c>
    </row>
    <row r="2381" spans="1:4" x14ac:dyDescent="0.25">
      <c r="A2381" s="85">
        <v>44141</v>
      </c>
      <c r="B2381" t="s">
        <v>20</v>
      </c>
      <c r="C2381" s="96" t="s">
        <v>20</v>
      </c>
      <c r="D2381" s="2">
        <v>41</v>
      </c>
    </row>
    <row r="2382" spans="1:4" x14ac:dyDescent="0.25">
      <c r="A2382" s="85">
        <v>44141</v>
      </c>
      <c r="B2382" s="29" t="s">
        <v>20</v>
      </c>
      <c r="C2382" s="96" t="s">
        <v>371</v>
      </c>
      <c r="D2382" s="2">
        <v>5</v>
      </c>
    </row>
    <row r="2383" spans="1:4" x14ac:dyDescent="0.25">
      <c r="A2383" s="85">
        <v>44141</v>
      </c>
      <c r="B2383" t="s">
        <v>9</v>
      </c>
      <c r="C2383" s="29" t="s">
        <v>9</v>
      </c>
      <c r="D2383" s="2">
        <v>32</v>
      </c>
    </row>
    <row r="2384" spans="1:4" x14ac:dyDescent="0.25">
      <c r="A2384" s="85">
        <v>44141</v>
      </c>
      <c r="B2384" s="29" t="s">
        <v>9</v>
      </c>
      <c r="C2384" s="112" t="s">
        <v>17</v>
      </c>
      <c r="D2384" s="2">
        <v>1</v>
      </c>
    </row>
    <row r="2385" spans="1:4" x14ac:dyDescent="0.25">
      <c r="A2385" s="85">
        <v>44141</v>
      </c>
      <c r="B2385" t="s">
        <v>51</v>
      </c>
      <c r="C2385" s="112" t="s">
        <v>51</v>
      </c>
      <c r="D2385" s="2">
        <v>32</v>
      </c>
    </row>
    <row r="2386" spans="1:4" x14ac:dyDescent="0.25">
      <c r="A2386" s="85">
        <v>44141</v>
      </c>
      <c r="B2386" s="29" t="s">
        <v>51</v>
      </c>
      <c r="C2386" s="112" t="s">
        <v>688</v>
      </c>
      <c r="D2386" s="2">
        <v>1</v>
      </c>
    </row>
    <row r="2387" spans="1:4" x14ac:dyDescent="0.25">
      <c r="A2387" s="85">
        <v>44141</v>
      </c>
      <c r="B2387" t="s">
        <v>11</v>
      </c>
      <c r="C2387" s="112" t="s">
        <v>11</v>
      </c>
      <c r="D2387" s="2">
        <v>15</v>
      </c>
    </row>
    <row r="2388" spans="1:4" x14ac:dyDescent="0.25">
      <c r="A2388" s="85">
        <v>44141</v>
      </c>
      <c r="B2388" s="29" t="s">
        <v>11</v>
      </c>
      <c r="C2388" s="112" t="s">
        <v>66</v>
      </c>
      <c r="D2388" s="2">
        <v>7</v>
      </c>
    </row>
    <row r="2389" spans="1:4" x14ac:dyDescent="0.25">
      <c r="A2389" s="85">
        <v>44141</v>
      </c>
      <c r="B2389" s="29" t="s">
        <v>11</v>
      </c>
      <c r="C2389" s="112" t="s">
        <v>340</v>
      </c>
      <c r="D2389" s="2">
        <v>3</v>
      </c>
    </row>
    <row r="2390" spans="1:4" x14ac:dyDescent="0.25">
      <c r="A2390" s="85">
        <v>44141</v>
      </c>
      <c r="B2390" s="29" t="s">
        <v>11</v>
      </c>
      <c r="C2390" s="112" t="s">
        <v>137</v>
      </c>
      <c r="D2390" s="2">
        <v>3</v>
      </c>
    </row>
    <row r="2391" spans="1:4" x14ac:dyDescent="0.25">
      <c r="A2391" s="85">
        <v>44141</v>
      </c>
      <c r="B2391" s="29" t="s">
        <v>11</v>
      </c>
      <c r="C2391" s="112" t="s">
        <v>900</v>
      </c>
      <c r="D2391" s="2">
        <v>2</v>
      </c>
    </row>
    <row r="2392" spans="1:4" x14ac:dyDescent="0.25">
      <c r="A2392" s="85">
        <v>44141</v>
      </c>
      <c r="B2392" t="s">
        <v>27</v>
      </c>
      <c r="C2392" s="112" t="s">
        <v>43</v>
      </c>
      <c r="D2392" s="2">
        <v>18</v>
      </c>
    </row>
    <row r="2393" spans="1:4" x14ac:dyDescent="0.25">
      <c r="A2393" s="85">
        <v>44141</v>
      </c>
      <c r="B2393" s="29" t="s">
        <v>27</v>
      </c>
      <c r="C2393" s="112" t="s">
        <v>143</v>
      </c>
      <c r="D2393" s="2">
        <v>7</v>
      </c>
    </row>
    <row r="2394" spans="1:4" x14ac:dyDescent="0.25">
      <c r="A2394" s="85">
        <v>44141</v>
      </c>
      <c r="B2394" s="29" t="s">
        <v>27</v>
      </c>
      <c r="C2394" s="112" t="s">
        <v>901</v>
      </c>
      <c r="D2394" s="2">
        <v>1</v>
      </c>
    </row>
    <row r="2395" spans="1:4" x14ac:dyDescent="0.25">
      <c r="A2395" s="85">
        <v>44141</v>
      </c>
      <c r="B2395" s="29" t="s">
        <v>27</v>
      </c>
      <c r="C2395" s="112" t="s">
        <v>718</v>
      </c>
      <c r="D2395" s="2">
        <v>1</v>
      </c>
    </row>
    <row r="2396" spans="1:4" x14ac:dyDescent="0.25">
      <c r="A2396" s="85">
        <v>44141</v>
      </c>
      <c r="B2396" t="s">
        <v>7</v>
      </c>
      <c r="C2396" s="29" t="s">
        <v>7</v>
      </c>
      <c r="D2396" s="2">
        <v>14</v>
      </c>
    </row>
    <row r="2397" spans="1:4" x14ac:dyDescent="0.25">
      <c r="A2397" s="85">
        <v>44141</v>
      </c>
      <c r="B2397" s="29" t="s">
        <v>7</v>
      </c>
      <c r="C2397" t="s">
        <v>118</v>
      </c>
      <c r="D2397" s="2">
        <v>10</v>
      </c>
    </row>
    <row r="2398" spans="1:4" x14ac:dyDescent="0.25">
      <c r="A2398" s="85">
        <v>44141</v>
      </c>
      <c r="B2398" t="s">
        <v>24</v>
      </c>
      <c r="C2398" t="s">
        <v>23</v>
      </c>
      <c r="D2398" s="2">
        <v>14</v>
      </c>
    </row>
    <row r="2399" spans="1:4" x14ac:dyDescent="0.25">
      <c r="A2399" s="85">
        <v>44141</v>
      </c>
      <c r="B2399" s="29" t="s">
        <v>24</v>
      </c>
      <c r="C2399" t="s">
        <v>36</v>
      </c>
      <c r="D2399" s="2">
        <v>2</v>
      </c>
    </row>
    <row r="2400" spans="1:4" x14ac:dyDescent="0.25">
      <c r="A2400" s="85">
        <v>44141</v>
      </c>
      <c r="B2400" s="29" t="s">
        <v>24</v>
      </c>
      <c r="C2400" t="s">
        <v>902</v>
      </c>
      <c r="D2400" s="2">
        <v>1</v>
      </c>
    </row>
    <row r="2401" spans="1:4" x14ac:dyDescent="0.25">
      <c r="A2401" s="85">
        <v>44141</v>
      </c>
      <c r="B2401" s="29" t="s">
        <v>24</v>
      </c>
      <c r="C2401" t="s">
        <v>37</v>
      </c>
      <c r="D2401" s="2">
        <v>1</v>
      </c>
    </row>
    <row r="2402" spans="1:4" x14ac:dyDescent="0.25">
      <c r="A2402" s="85">
        <v>44141</v>
      </c>
      <c r="B2402" t="s">
        <v>13</v>
      </c>
      <c r="C2402" t="s">
        <v>13</v>
      </c>
      <c r="D2402" s="2">
        <v>11</v>
      </c>
    </row>
    <row r="2403" spans="1:4" x14ac:dyDescent="0.25">
      <c r="A2403" s="85">
        <v>44141</v>
      </c>
      <c r="B2403" s="29" t="s">
        <v>13</v>
      </c>
      <c r="C2403" t="s">
        <v>229</v>
      </c>
      <c r="D2403" s="2">
        <v>5</v>
      </c>
    </row>
    <row r="2404" spans="1:4" x14ac:dyDescent="0.25">
      <c r="A2404" s="85">
        <v>44141</v>
      </c>
      <c r="B2404" s="29" t="s">
        <v>13</v>
      </c>
      <c r="C2404" t="s">
        <v>228</v>
      </c>
      <c r="D2404" s="2">
        <v>1</v>
      </c>
    </row>
    <row r="2405" spans="1:4" x14ac:dyDescent="0.25">
      <c r="A2405" s="85">
        <v>44141</v>
      </c>
      <c r="B2405" s="29" t="s">
        <v>13</v>
      </c>
      <c r="C2405" t="s">
        <v>226</v>
      </c>
      <c r="D2405" s="2">
        <v>1</v>
      </c>
    </row>
    <row r="2406" spans="1:4" x14ac:dyDescent="0.25">
      <c r="A2406" s="85">
        <v>44141</v>
      </c>
      <c r="B2406" t="s">
        <v>12</v>
      </c>
      <c r="C2406" t="s">
        <v>12</v>
      </c>
      <c r="D2406" s="2">
        <v>13</v>
      </c>
    </row>
    <row r="2407" spans="1:4" x14ac:dyDescent="0.25">
      <c r="A2407" s="85">
        <v>44141</v>
      </c>
      <c r="B2407" t="s">
        <v>50</v>
      </c>
      <c r="C2407" t="s">
        <v>236</v>
      </c>
      <c r="D2407" s="2">
        <v>3</v>
      </c>
    </row>
    <row r="2408" spans="1:4" x14ac:dyDescent="0.25">
      <c r="A2408" s="85">
        <v>44141</v>
      </c>
      <c r="B2408" s="29" t="s">
        <v>50</v>
      </c>
      <c r="C2408" t="s">
        <v>373</v>
      </c>
      <c r="D2408" s="2">
        <v>2</v>
      </c>
    </row>
    <row r="2409" spans="1:4" x14ac:dyDescent="0.25">
      <c r="A2409" s="85">
        <v>44141</v>
      </c>
      <c r="B2409" s="29" t="s">
        <v>50</v>
      </c>
      <c r="C2409" t="s">
        <v>834</v>
      </c>
      <c r="D2409" s="2">
        <v>1</v>
      </c>
    </row>
    <row r="2410" spans="1:4" x14ac:dyDescent="0.25">
      <c r="A2410" s="85">
        <v>44141</v>
      </c>
      <c r="B2410" t="s">
        <v>15</v>
      </c>
      <c r="C2410" t="s">
        <v>62</v>
      </c>
      <c r="D2410" s="2">
        <v>1</v>
      </c>
    </row>
    <row r="2411" spans="1:4" x14ac:dyDescent="0.25">
      <c r="A2411" s="85">
        <v>44141</v>
      </c>
      <c r="B2411" s="29" t="s">
        <v>15</v>
      </c>
      <c r="C2411" t="s">
        <v>289</v>
      </c>
      <c r="D2411" s="2">
        <v>1</v>
      </c>
    </row>
    <row r="2412" spans="1:4" x14ac:dyDescent="0.25">
      <c r="A2412" s="85">
        <v>44141</v>
      </c>
      <c r="B2412" t="s">
        <v>10</v>
      </c>
      <c r="C2412" t="s">
        <v>10</v>
      </c>
      <c r="D2412" s="2">
        <v>2</v>
      </c>
    </row>
    <row r="2413" spans="1:4" x14ac:dyDescent="0.25">
      <c r="A2413" s="85">
        <v>44141</v>
      </c>
      <c r="B2413" t="s">
        <v>49</v>
      </c>
      <c r="C2413" t="s">
        <v>49</v>
      </c>
      <c r="D2413" s="2">
        <v>1</v>
      </c>
    </row>
  </sheetData>
  <autoFilter ref="A1:D2413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2" t="s">
        <v>391</v>
      </c>
      <c r="B1" s="92" t="s">
        <v>392</v>
      </c>
      <c r="C1" s="92" t="s">
        <v>393</v>
      </c>
      <c r="D1" s="92" t="s">
        <v>394</v>
      </c>
      <c r="E1" s="92" t="s">
        <v>395</v>
      </c>
      <c r="F1" s="92" t="s">
        <v>396</v>
      </c>
      <c r="G1" s="92" t="s">
        <v>397</v>
      </c>
      <c r="H1" s="92" t="s">
        <v>398</v>
      </c>
    </row>
    <row r="2" spans="1:8" ht="27.75" x14ac:dyDescent="0.25">
      <c r="A2" s="93" t="s">
        <v>399</v>
      </c>
      <c r="B2" s="73" t="s">
        <v>400</v>
      </c>
      <c r="C2" s="93" t="s">
        <v>401</v>
      </c>
      <c r="D2" s="93" t="s">
        <v>13</v>
      </c>
      <c r="E2" s="93" t="s">
        <v>402</v>
      </c>
      <c r="F2" s="93" t="s">
        <v>403</v>
      </c>
      <c r="G2" s="93" t="s">
        <v>404</v>
      </c>
      <c r="H2" s="93" t="s">
        <v>405</v>
      </c>
    </row>
    <row r="3" spans="1:8" x14ac:dyDescent="0.25">
      <c r="A3" s="93" t="s">
        <v>406</v>
      </c>
      <c r="B3" s="73" t="s">
        <v>407</v>
      </c>
      <c r="C3" s="93" t="s">
        <v>408</v>
      </c>
      <c r="D3" s="93" t="s">
        <v>409</v>
      </c>
      <c r="E3" s="93" t="s">
        <v>410</v>
      </c>
      <c r="F3" s="93" t="s">
        <v>411</v>
      </c>
      <c r="G3" s="93" t="s">
        <v>404</v>
      </c>
      <c r="H3" s="93" t="s">
        <v>412</v>
      </c>
    </row>
    <row r="4" spans="1:8" x14ac:dyDescent="0.25">
      <c r="A4" s="93" t="s">
        <v>413</v>
      </c>
      <c r="B4" s="73" t="s">
        <v>414</v>
      </c>
      <c r="C4" s="93" t="s">
        <v>415</v>
      </c>
      <c r="D4" s="93" t="s">
        <v>416</v>
      </c>
      <c r="E4" s="93" t="s">
        <v>417</v>
      </c>
      <c r="F4" s="93">
        <v>3434224200</v>
      </c>
      <c r="G4" s="93" t="s">
        <v>404</v>
      </c>
      <c r="H4" s="93" t="s">
        <v>418</v>
      </c>
    </row>
    <row r="5" spans="1:8" ht="41.25" x14ac:dyDescent="0.25">
      <c r="A5" s="93" t="s">
        <v>419</v>
      </c>
      <c r="B5" s="73" t="s">
        <v>420</v>
      </c>
      <c r="C5" s="93" t="s">
        <v>421</v>
      </c>
      <c r="D5" s="93" t="s">
        <v>409</v>
      </c>
      <c r="E5" s="93" t="s">
        <v>422</v>
      </c>
      <c r="F5" s="93" t="s">
        <v>423</v>
      </c>
      <c r="G5" s="93" t="s">
        <v>404</v>
      </c>
      <c r="H5" s="93" t="s">
        <v>424</v>
      </c>
    </row>
    <row r="6" spans="1:8" ht="27.75" x14ac:dyDescent="0.25">
      <c r="A6" s="93" t="s">
        <v>425</v>
      </c>
      <c r="B6" s="73" t="s">
        <v>426</v>
      </c>
      <c r="C6" s="93" t="s">
        <v>427</v>
      </c>
      <c r="D6" s="93" t="s">
        <v>20</v>
      </c>
      <c r="E6" s="93" t="s">
        <v>428</v>
      </c>
      <c r="F6" s="93">
        <v>45824927</v>
      </c>
      <c r="G6" s="93" t="s">
        <v>429</v>
      </c>
      <c r="H6" s="93" t="s">
        <v>430</v>
      </c>
    </row>
    <row r="7" spans="1:8" ht="27.75" x14ac:dyDescent="0.25">
      <c r="A7" s="93" t="s">
        <v>431</v>
      </c>
      <c r="B7" s="73" t="s">
        <v>432</v>
      </c>
      <c r="C7" s="93" t="s">
        <v>433</v>
      </c>
      <c r="D7" s="93" t="s">
        <v>27</v>
      </c>
      <c r="E7" s="93" t="s">
        <v>434</v>
      </c>
      <c r="F7" s="93"/>
      <c r="G7" s="93" t="s">
        <v>404</v>
      </c>
      <c r="H7" s="93" t="s">
        <v>435</v>
      </c>
    </row>
    <row r="8" spans="1:8" ht="27.75" x14ac:dyDescent="0.25">
      <c r="A8" s="93" t="s">
        <v>436</v>
      </c>
      <c r="B8" s="73" t="s">
        <v>437</v>
      </c>
      <c r="C8" s="93" t="s">
        <v>438</v>
      </c>
      <c r="D8" s="93" t="s">
        <v>416</v>
      </c>
      <c r="E8" s="93" t="s">
        <v>439</v>
      </c>
      <c r="F8" s="93">
        <v>3434220072</v>
      </c>
      <c r="G8" s="93" t="s">
        <v>404</v>
      </c>
      <c r="H8" s="93" t="s">
        <v>440</v>
      </c>
    </row>
    <row r="9" spans="1:8" ht="41.25" x14ac:dyDescent="0.25">
      <c r="A9" s="93" t="s">
        <v>441</v>
      </c>
      <c r="B9" s="73" t="s">
        <v>442</v>
      </c>
      <c r="C9" s="93" t="s">
        <v>443</v>
      </c>
      <c r="D9" s="93" t="s">
        <v>416</v>
      </c>
      <c r="E9" s="93"/>
      <c r="F9" s="93"/>
      <c r="G9" s="93" t="s">
        <v>404</v>
      </c>
      <c r="H9" s="93" t="s">
        <v>444</v>
      </c>
    </row>
    <row r="10" spans="1:8" x14ac:dyDescent="0.25">
      <c r="A10" s="93" t="s">
        <v>445</v>
      </c>
      <c r="B10" s="73" t="s">
        <v>446</v>
      </c>
      <c r="C10" s="93" t="s">
        <v>447</v>
      </c>
      <c r="D10" s="93" t="s">
        <v>416</v>
      </c>
      <c r="E10" s="93"/>
      <c r="F10" s="93"/>
      <c r="G10" s="93" t="s">
        <v>404</v>
      </c>
      <c r="H10" s="93" t="s">
        <v>448</v>
      </c>
    </row>
    <row r="11" spans="1:8" ht="41.25" x14ac:dyDescent="0.25">
      <c r="A11" s="93" t="s">
        <v>449</v>
      </c>
      <c r="B11" s="73" t="s">
        <v>450</v>
      </c>
      <c r="C11" s="93" t="s">
        <v>451</v>
      </c>
      <c r="D11" s="93" t="s">
        <v>7</v>
      </c>
      <c r="E11" s="93" t="s">
        <v>452</v>
      </c>
      <c r="F11" s="93" t="s">
        <v>453</v>
      </c>
      <c r="G11" s="93" t="s">
        <v>404</v>
      </c>
      <c r="H11" s="93" t="s">
        <v>454</v>
      </c>
    </row>
    <row r="12" spans="1:8" x14ac:dyDescent="0.25">
      <c r="A12" s="93" t="s">
        <v>455</v>
      </c>
      <c r="B12" s="73" t="s">
        <v>456</v>
      </c>
      <c r="C12" s="93" t="s">
        <v>457</v>
      </c>
      <c r="D12" s="93" t="s">
        <v>409</v>
      </c>
      <c r="E12" s="93" t="s">
        <v>458</v>
      </c>
      <c r="F12" s="93" t="s">
        <v>459</v>
      </c>
      <c r="G12" s="93" t="s">
        <v>404</v>
      </c>
      <c r="H12" s="93" t="s">
        <v>460</v>
      </c>
    </row>
    <row r="13" spans="1:8" ht="41.25" x14ac:dyDescent="0.25">
      <c r="A13" s="93" t="s">
        <v>461</v>
      </c>
      <c r="B13" s="73" t="s">
        <v>462</v>
      </c>
      <c r="C13" s="93" t="s">
        <v>463</v>
      </c>
      <c r="D13" s="93" t="s">
        <v>416</v>
      </c>
      <c r="E13" s="93"/>
      <c r="F13" s="93">
        <v>4206244</v>
      </c>
      <c r="G13" s="93" t="s">
        <v>404</v>
      </c>
      <c r="H13" s="93" t="s">
        <v>464</v>
      </c>
    </row>
    <row r="14" spans="1:8" ht="27.75" x14ac:dyDescent="0.25">
      <c r="A14" s="93" t="s">
        <v>465</v>
      </c>
      <c r="B14" s="73" t="s">
        <v>466</v>
      </c>
      <c r="C14" s="93" t="s">
        <v>467</v>
      </c>
      <c r="D14" s="93" t="s">
        <v>409</v>
      </c>
      <c r="E14" s="93"/>
      <c r="F14" s="93"/>
      <c r="G14" s="93" t="s">
        <v>429</v>
      </c>
      <c r="H14" s="93">
        <v>2001</v>
      </c>
    </row>
    <row r="15" spans="1:8" ht="27.75" x14ac:dyDescent="0.25">
      <c r="A15" s="93" t="s">
        <v>468</v>
      </c>
      <c r="B15" s="73" t="s">
        <v>469</v>
      </c>
      <c r="C15" s="93" t="s">
        <v>470</v>
      </c>
      <c r="D15" s="93" t="s">
        <v>27</v>
      </c>
      <c r="E15" s="93"/>
      <c r="F15" s="93">
        <v>3442443902</v>
      </c>
      <c r="G15" s="93" t="s">
        <v>404</v>
      </c>
      <c r="H15" s="93" t="s">
        <v>471</v>
      </c>
    </row>
    <row r="16" spans="1:8" ht="27.75" x14ac:dyDescent="0.25">
      <c r="A16" s="93" t="s">
        <v>472</v>
      </c>
      <c r="B16" s="73" t="s">
        <v>473</v>
      </c>
      <c r="C16" s="93" t="s">
        <v>474</v>
      </c>
      <c r="D16" s="93" t="s">
        <v>416</v>
      </c>
      <c r="E16" s="93"/>
      <c r="F16" s="93"/>
      <c r="G16" s="93" t="s">
        <v>429</v>
      </c>
      <c r="H16" s="93" t="s">
        <v>475</v>
      </c>
    </row>
    <row r="17" spans="1:8" x14ac:dyDescent="0.25">
      <c r="A17" s="93" t="s">
        <v>476</v>
      </c>
      <c r="B17" s="73" t="s">
        <v>477</v>
      </c>
      <c r="C17" s="93" t="s">
        <v>478</v>
      </c>
      <c r="D17" s="93" t="s">
        <v>416</v>
      </c>
      <c r="E17" s="93"/>
      <c r="F17" s="93">
        <v>225072</v>
      </c>
      <c r="G17" s="93" t="s">
        <v>404</v>
      </c>
      <c r="H17" s="93">
        <v>1981</v>
      </c>
    </row>
    <row r="18" spans="1:8" x14ac:dyDescent="0.25">
      <c r="A18" s="93" t="s">
        <v>479</v>
      </c>
      <c r="B18" s="73" t="s">
        <v>480</v>
      </c>
      <c r="C18" s="93" t="s">
        <v>481</v>
      </c>
      <c r="D18" s="93" t="s">
        <v>409</v>
      </c>
      <c r="E18" s="93"/>
      <c r="F18" s="93"/>
      <c r="G18" s="93" t="s">
        <v>404</v>
      </c>
      <c r="H18" s="93">
        <v>1980</v>
      </c>
    </row>
    <row r="19" spans="1:8" x14ac:dyDescent="0.25">
      <c r="A19" s="93" t="s">
        <v>482</v>
      </c>
      <c r="B19" s="73" t="s">
        <v>483</v>
      </c>
      <c r="C19" s="93" t="s">
        <v>484</v>
      </c>
      <c r="D19" s="93" t="s">
        <v>409</v>
      </c>
      <c r="E19" s="93" t="s">
        <v>485</v>
      </c>
      <c r="F19" s="93" t="s">
        <v>486</v>
      </c>
      <c r="G19" s="93" t="s">
        <v>404</v>
      </c>
      <c r="H19" s="93" t="s">
        <v>487</v>
      </c>
    </row>
    <row r="20" spans="1:8" ht="27.75" x14ac:dyDescent="0.25">
      <c r="A20" s="93" t="s">
        <v>488</v>
      </c>
      <c r="B20" s="73" t="s">
        <v>489</v>
      </c>
      <c r="C20" s="93" t="s">
        <v>490</v>
      </c>
      <c r="D20" s="93" t="s">
        <v>409</v>
      </c>
      <c r="E20" s="93" t="s">
        <v>491</v>
      </c>
      <c r="F20" s="93" t="s">
        <v>492</v>
      </c>
      <c r="G20" s="93" t="s">
        <v>404</v>
      </c>
      <c r="H20" s="93" t="s">
        <v>493</v>
      </c>
    </row>
    <row r="21" spans="1:8" x14ac:dyDescent="0.25">
      <c r="A21" s="93" t="s">
        <v>494</v>
      </c>
      <c r="B21" s="73" t="s">
        <v>495</v>
      </c>
      <c r="C21" s="93" t="s">
        <v>496</v>
      </c>
      <c r="D21" s="93" t="s">
        <v>409</v>
      </c>
      <c r="E21" s="93"/>
      <c r="F21" s="93"/>
      <c r="G21" s="93" t="s">
        <v>404</v>
      </c>
      <c r="H21" s="93">
        <v>2008</v>
      </c>
    </row>
    <row r="22" spans="1:8" ht="27.75" x14ac:dyDescent="0.25">
      <c r="A22" s="93" t="s">
        <v>497</v>
      </c>
      <c r="B22" s="73" t="s">
        <v>498</v>
      </c>
      <c r="C22" s="93" t="s">
        <v>499</v>
      </c>
      <c r="D22" s="93" t="s">
        <v>409</v>
      </c>
      <c r="E22" s="93" t="s">
        <v>500</v>
      </c>
      <c r="F22" s="93" t="s">
        <v>501</v>
      </c>
      <c r="G22" s="93" t="s">
        <v>404</v>
      </c>
      <c r="H22" s="93" t="s">
        <v>502</v>
      </c>
    </row>
    <row r="23" spans="1:8" ht="41.25" x14ac:dyDescent="0.25">
      <c r="A23" s="93" t="s">
        <v>503</v>
      </c>
      <c r="B23" s="73" t="s">
        <v>504</v>
      </c>
      <c r="C23" s="93" t="s">
        <v>505</v>
      </c>
      <c r="D23" s="93" t="s">
        <v>13</v>
      </c>
      <c r="E23" s="93" t="s">
        <v>506</v>
      </c>
      <c r="F23" s="93">
        <v>4200200</v>
      </c>
      <c r="G23" s="93" t="s">
        <v>404</v>
      </c>
      <c r="H23" s="93" t="s">
        <v>507</v>
      </c>
    </row>
    <row r="24" spans="1:8" ht="41.25" x14ac:dyDescent="0.25">
      <c r="A24" s="93" t="s">
        <v>508</v>
      </c>
      <c r="B24" s="73" t="s">
        <v>509</v>
      </c>
      <c r="C24" s="93" t="s">
        <v>510</v>
      </c>
      <c r="D24" s="93" t="s">
        <v>416</v>
      </c>
      <c r="E24" s="93" t="s">
        <v>511</v>
      </c>
      <c r="F24" s="93">
        <v>4234545</v>
      </c>
      <c r="G24" s="93" t="s">
        <v>404</v>
      </c>
      <c r="H24" s="93" t="s">
        <v>512</v>
      </c>
    </row>
    <row r="25" spans="1:8" ht="41.25" x14ac:dyDescent="0.25">
      <c r="A25" s="93" t="s">
        <v>513</v>
      </c>
      <c r="B25" s="73" t="s">
        <v>514</v>
      </c>
      <c r="C25" s="93" t="s">
        <v>515</v>
      </c>
      <c r="D25" s="93" t="s">
        <v>416</v>
      </c>
      <c r="E25" s="93" t="s">
        <v>516</v>
      </c>
      <c r="F25" s="93">
        <v>4234545</v>
      </c>
      <c r="G25" s="93" t="s">
        <v>404</v>
      </c>
      <c r="H25" s="93" t="s">
        <v>517</v>
      </c>
    </row>
    <row r="26" spans="1:8" x14ac:dyDescent="0.25">
      <c r="A26" s="93" t="s">
        <v>518</v>
      </c>
      <c r="B26" s="73" t="s">
        <v>519</v>
      </c>
      <c r="C26" s="93" t="s">
        <v>520</v>
      </c>
      <c r="D26" s="93" t="s">
        <v>27</v>
      </c>
      <c r="E26" s="93" t="s">
        <v>521</v>
      </c>
      <c r="F26" s="93" t="s">
        <v>522</v>
      </c>
      <c r="G26" s="93" t="s">
        <v>404</v>
      </c>
      <c r="H26" s="93" t="s">
        <v>523</v>
      </c>
    </row>
    <row r="27" spans="1:8" ht="27.75" x14ac:dyDescent="0.25">
      <c r="A27" s="93" t="s">
        <v>524</v>
      </c>
      <c r="B27" s="73" t="s">
        <v>525</v>
      </c>
      <c r="C27" s="93" t="s">
        <v>526</v>
      </c>
      <c r="D27" s="93" t="s">
        <v>13</v>
      </c>
      <c r="E27" s="93" t="s">
        <v>506</v>
      </c>
      <c r="F27" s="93">
        <v>4200220</v>
      </c>
      <c r="G27" s="93" t="s">
        <v>404</v>
      </c>
      <c r="H27" s="93" t="s">
        <v>527</v>
      </c>
    </row>
    <row r="28" spans="1:8" x14ac:dyDescent="0.25">
      <c r="A28" s="93" t="s">
        <v>528</v>
      </c>
      <c r="B28" s="73" t="s">
        <v>529</v>
      </c>
      <c r="C28" s="93" t="s">
        <v>530</v>
      </c>
      <c r="D28" s="93" t="s">
        <v>27</v>
      </c>
      <c r="E28" s="93" t="s">
        <v>531</v>
      </c>
      <c r="F28" s="93" t="s">
        <v>532</v>
      </c>
      <c r="G28" s="93" t="s">
        <v>404</v>
      </c>
      <c r="H28" s="93" t="s">
        <v>533</v>
      </c>
    </row>
    <row r="29" spans="1:8" ht="27.75" x14ac:dyDescent="0.25">
      <c r="A29" s="93" t="s">
        <v>534</v>
      </c>
      <c r="B29" s="73" t="s">
        <v>535</v>
      </c>
      <c r="C29" s="93" t="s">
        <v>536</v>
      </c>
      <c r="D29" s="93" t="s">
        <v>416</v>
      </c>
      <c r="E29" s="93" t="s">
        <v>537</v>
      </c>
      <c r="F29" s="93">
        <v>4231354</v>
      </c>
      <c r="G29" s="93" t="s">
        <v>404</v>
      </c>
      <c r="H29" s="93" t="s">
        <v>502</v>
      </c>
    </row>
    <row r="30" spans="1:8" ht="27.75" x14ac:dyDescent="0.25">
      <c r="A30" s="93" t="s">
        <v>538</v>
      </c>
      <c r="B30" s="73" t="s">
        <v>539</v>
      </c>
      <c r="C30" s="93" t="s">
        <v>540</v>
      </c>
      <c r="D30" s="93" t="s">
        <v>541</v>
      </c>
      <c r="E30" s="93" t="s">
        <v>542</v>
      </c>
      <c r="F30" s="93">
        <v>3456420673</v>
      </c>
      <c r="G30" s="93" t="s">
        <v>404</v>
      </c>
      <c r="H30" s="93" t="s">
        <v>543</v>
      </c>
    </row>
    <row r="31" spans="1:8" ht="27.75" x14ac:dyDescent="0.25">
      <c r="A31" s="93" t="s">
        <v>544</v>
      </c>
      <c r="B31" s="73" t="s">
        <v>545</v>
      </c>
      <c r="C31" s="93" t="s">
        <v>546</v>
      </c>
      <c r="D31" s="93" t="s">
        <v>7</v>
      </c>
      <c r="E31" s="93" t="s">
        <v>547</v>
      </c>
      <c r="F31" s="93">
        <v>344415531077</v>
      </c>
      <c r="G31" s="93" t="s">
        <v>404</v>
      </c>
      <c r="H31" s="93" t="s">
        <v>502</v>
      </c>
    </row>
    <row r="32" spans="1:8" x14ac:dyDescent="0.25">
      <c r="A32" s="93" t="s">
        <v>548</v>
      </c>
      <c r="B32" s="73" t="s">
        <v>549</v>
      </c>
      <c r="C32" s="93" t="s">
        <v>550</v>
      </c>
      <c r="D32" s="93" t="s">
        <v>27</v>
      </c>
      <c r="E32" s="93"/>
      <c r="F32" s="93"/>
      <c r="G32" s="93" t="s">
        <v>404</v>
      </c>
      <c r="H32" s="93">
        <v>2002</v>
      </c>
    </row>
    <row r="33" spans="1:8" x14ac:dyDescent="0.25">
      <c r="A33" s="93" t="s">
        <v>551</v>
      </c>
      <c r="B33" s="73" t="s">
        <v>552</v>
      </c>
      <c r="C33" s="93" t="s">
        <v>553</v>
      </c>
      <c r="D33" s="93" t="s">
        <v>27</v>
      </c>
      <c r="E33" s="93" t="s">
        <v>531</v>
      </c>
      <c r="F33" s="93" t="s">
        <v>554</v>
      </c>
      <c r="G33" s="93" t="s">
        <v>404</v>
      </c>
      <c r="H33" s="93" t="s">
        <v>555</v>
      </c>
    </row>
    <row r="34" spans="1:8" ht="27.75" x14ac:dyDescent="0.25">
      <c r="A34" s="93" t="s">
        <v>556</v>
      </c>
      <c r="B34" s="73" t="s">
        <v>557</v>
      </c>
      <c r="C34" s="93" t="s">
        <v>558</v>
      </c>
      <c r="D34" s="93" t="s">
        <v>416</v>
      </c>
      <c r="E34" s="93" t="s">
        <v>559</v>
      </c>
      <c r="F34" s="93">
        <v>4420400</v>
      </c>
      <c r="G34" s="93" t="s">
        <v>404</v>
      </c>
      <c r="H34" s="93" t="s">
        <v>560</v>
      </c>
    </row>
    <row r="35" spans="1:8" x14ac:dyDescent="0.25">
      <c r="A35" s="93" t="s">
        <v>561</v>
      </c>
      <c r="B35" s="73" t="s">
        <v>562</v>
      </c>
      <c r="C35" s="93" t="s">
        <v>563</v>
      </c>
      <c r="D35" s="93" t="s">
        <v>14</v>
      </c>
      <c r="E35" s="93" t="s">
        <v>564</v>
      </c>
      <c r="F35" s="93" t="s">
        <v>565</v>
      </c>
      <c r="G35" s="93" t="s">
        <v>404</v>
      </c>
      <c r="H35" s="93" t="s">
        <v>566</v>
      </c>
    </row>
    <row r="36" spans="1:8" ht="27.75" x14ac:dyDescent="0.25">
      <c r="A36" s="93" t="s">
        <v>567</v>
      </c>
      <c r="B36" s="73" t="s">
        <v>568</v>
      </c>
      <c r="C36" s="93" t="s">
        <v>569</v>
      </c>
      <c r="D36" s="93" t="s">
        <v>13</v>
      </c>
      <c r="E36" s="93" t="s">
        <v>506</v>
      </c>
      <c r="F36" s="93">
        <v>4200220</v>
      </c>
      <c r="G36" s="93" t="s">
        <v>404</v>
      </c>
      <c r="H36" s="93" t="s">
        <v>570</v>
      </c>
    </row>
    <row r="37" spans="1:8" ht="27.75" x14ac:dyDescent="0.25">
      <c r="A37" s="93" t="s">
        <v>571</v>
      </c>
      <c r="B37" s="73" t="s">
        <v>572</v>
      </c>
      <c r="C37" s="93" t="s">
        <v>573</v>
      </c>
      <c r="D37" s="93" t="s">
        <v>27</v>
      </c>
      <c r="E37" s="93" t="s">
        <v>574</v>
      </c>
      <c r="F37" s="93"/>
      <c r="G37" s="93" t="s">
        <v>404</v>
      </c>
      <c r="H37" s="93" t="s">
        <v>575</v>
      </c>
    </row>
    <row r="38" spans="1:8" x14ac:dyDescent="0.25">
      <c r="A38" s="93" t="s">
        <v>576</v>
      </c>
      <c r="B38" s="73" t="s">
        <v>577</v>
      </c>
      <c r="C38" s="93" t="s">
        <v>578</v>
      </c>
      <c r="D38" s="93" t="s">
        <v>409</v>
      </c>
      <c r="E38" s="93" t="s">
        <v>579</v>
      </c>
      <c r="F38" s="93" t="s">
        <v>580</v>
      </c>
      <c r="G38" s="93" t="s">
        <v>404</v>
      </c>
      <c r="H38" s="93" t="s">
        <v>581</v>
      </c>
    </row>
    <row r="39" spans="1:8" ht="41.25" x14ac:dyDescent="0.25">
      <c r="A39" s="93" t="s">
        <v>582</v>
      </c>
      <c r="B39" s="73" t="s">
        <v>583</v>
      </c>
      <c r="C39" s="93" t="s">
        <v>584</v>
      </c>
      <c r="D39" s="93" t="s">
        <v>416</v>
      </c>
      <c r="E39" s="93" t="s">
        <v>585</v>
      </c>
      <c r="F39" s="93">
        <v>4230374</v>
      </c>
      <c r="G39" s="93" t="s">
        <v>404</v>
      </c>
      <c r="H39" s="93" t="s">
        <v>586</v>
      </c>
    </row>
    <row r="40" spans="1:8" ht="27.75" x14ac:dyDescent="0.25">
      <c r="A40" s="93" t="s">
        <v>587</v>
      </c>
      <c r="B40" s="73" t="s">
        <v>588</v>
      </c>
      <c r="C40" s="93" t="s">
        <v>589</v>
      </c>
      <c r="D40" s="93" t="s">
        <v>416</v>
      </c>
      <c r="E40" s="93" t="s">
        <v>590</v>
      </c>
      <c r="F40" s="93">
        <v>4221193</v>
      </c>
      <c r="G40" s="93" t="s">
        <v>404</v>
      </c>
      <c r="H40" s="93" t="s">
        <v>502</v>
      </c>
    </row>
    <row r="41" spans="1:8" x14ac:dyDescent="0.25">
      <c r="A41" s="93" t="s">
        <v>591</v>
      </c>
      <c r="B41" s="73" t="s">
        <v>592</v>
      </c>
      <c r="C41" s="93" t="s">
        <v>593</v>
      </c>
      <c r="D41" s="93" t="s">
        <v>13</v>
      </c>
      <c r="E41" s="93"/>
      <c r="F41" s="93"/>
      <c r="G41" s="93" t="s">
        <v>404</v>
      </c>
      <c r="H41" s="93" t="s">
        <v>594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278</v>
      </c>
      <c r="B1" s="34" t="s">
        <v>253</v>
      </c>
      <c r="C1" s="34" t="s">
        <v>251</v>
      </c>
      <c r="D1" s="34"/>
      <c r="E1" s="34" t="s">
        <v>195</v>
      </c>
    </row>
    <row r="2" spans="1:5" hidden="1" x14ac:dyDescent="0.25">
      <c r="A2" s="35" t="s">
        <v>281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282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283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284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305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289" t="s">
        <v>308</v>
      </c>
      <c r="B7" s="290"/>
      <c r="C7" s="290"/>
      <c r="D7" s="290"/>
      <c r="E7" s="291"/>
    </row>
    <row r="8" spans="1:5" ht="25.5" x14ac:dyDescent="0.25">
      <c r="A8" s="50" t="s">
        <v>278</v>
      </c>
      <c r="B8" s="50" t="s">
        <v>250</v>
      </c>
      <c r="C8" s="50" t="s">
        <v>306</v>
      </c>
      <c r="D8" s="50" t="s">
        <v>314</v>
      </c>
      <c r="E8" s="50" t="s">
        <v>307</v>
      </c>
    </row>
    <row r="9" spans="1:5" x14ac:dyDescent="0.25">
      <c r="A9" s="47" t="s">
        <v>281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282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283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284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F1449"/>
  <sheetViews>
    <sheetView workbookViewId="0"/>
  </sheetViews>
  <sheetFormatPr baseColWidth="10" defaultRowHeight="15" x14ac:dyDescent="0.25"/>
  <cols>
    <col min="1" max="1" width="11.42578125" style="3"/>
    <col min="2" max="2" width="15.28515625" style="29" customWidth="1"/>
    <col min="3" max="3" width="22.28515625" style="29" customWidth="1"/>
    <col min="4" max="4" width="11.42578125" style="2"/>
    <col min="5" max="16384" width="11.42578125" style="29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hidden="1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hidden="1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hidden="1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hidden="1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hidden="1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hidden="1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hidden="1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hidden="1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hidden="1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hidden="1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hidden="1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hidden="1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hidden="1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hidden="1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hidden="1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hidden="1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hidden="1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hidden="1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hidden="1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hidden="1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hidden="1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hidden="1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hidden="1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hidden="1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hidden="1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hidden="1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hidden="1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hidden="1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hidden="1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hidden="1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hidden="1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hidden="1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hidden="1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hidden="1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hidden="1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hidden="1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hidden="1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hidden="1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hidden="1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hidden="1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hidden="1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hidden="1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hidden="1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hidden="1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hidden="1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hidden="1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hidden="1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hidden="1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hidden="1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hidden="1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hidden="1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hidden="1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hidden="1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hidden="1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hidden="1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hidden="1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hidden="1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hidden="1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hidden="1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hidden="1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hidden="1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hidden="1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hidden="1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hidden="1" x14ac:dyDescent="0.25">
      <c r="A65" s="85">
        <v>44000</v>
      </c>
      <c r="B65" s="73" t="s">
        <v>8</v>
      </c>
      <c r="C65" s="73" t="s">
        <v>40</v>
      </c>
      <c r="D65" s="17">
        <v>1</v>
      </c>
    </row>
    <row r="66" spans="1:4" hidden="1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hidden="1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hidden="1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hidden="1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hidden="1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hidden="1" x14ac:dyDescent="0.25">
      <c r="A71" s="85">
        <v>44002</v>
      </c>
      <c r="B71" s="73" t="s">
        <v>8</v>
      </c>
      <c r="C71" s="73" t="s">
        <v>8</v>
      </c>
      <c r="D71" s="17">
        <v>9</v>
      </c>
    </row>
    <row r="72" spans="1:4" hidden="1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hidden="1" x14ac:dyDescent="0.25">
      <c r="A73" s="85">
        <v>44003</v>
      </c>
      <c r="B73" s="73" t="s">
        <v>8</v>
      </c>
      <c r="C73" s="73" t="s">
        <v>8</v>
      </c>
      <c r="D73" s="17">
        <v>9</v>
      </c>
    </row>
    <row r="74" spans="1:4" hidden="1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hidden="1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hidden="1" x14ac:dyDescent="0.25">
      <c r="A76" s="85">
        <v>44004</v>
      </c>
      <c r="B76" s="73" t="s">
        <v>8</v>
      </c>
      <c r="C76" s="73" t="s">
        <v>8</v>
      </c>
      <c r="D76" s="17">
        <v>10</v>
      </c>
    </row>
    <row r="77" spans="1:4" hidden="1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hidden="1" x14ac:dyDescent="0.25">
      <c r="A78" s="85">
        <v>44005</v>
      </c>
      <c r="B78" s="73" t="s">
        <v>8</v>
      </c>
      <c r="C78" s="73" t="s">
        <v>8</v>
      </c>
      <c r="D78" s="17">
        <v>13</v>
      </c>
    </row>
    <row r="79" spans="1:4" hidden="1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hidden="1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hidden="1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hidden="1" x14ac:dyDescent="0.25">
      <c r="A82" s="85">
        <v>44006</v>
      </c>
      <c r="B82" s="73" t="s">
        <v>8</v>
      </c>
      <c r="C82" s="73" t="s">
        <v>8</v>
      </c>
      <c r="D82" s="17">
        <v>11</v>
      </c>
    </row>
    <row r="83" spans="1:4" hidden="1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hidden="1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hidden="1" x14ac:dyDescent="0.25">
      <c r="A85" s="85">
        <v>44007</v>
      </c>
      <c r="B85" s="73" t="s">
        <v>8</v>
      </c>
      <c r="C85" s="73" t="s">
        <v>8</v>
      </c>
      <c r="D85" s="17">
        <v>10</v>
      </c>
    </row>
    <row r="86" spans="1:4" hidden="1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hidden="1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hidden="1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hidden="1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hidden="1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hidden="1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hidden="1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hidden="1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hidden="1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hidden="1" x14ac:dyDescent="0.25">
      <c r="A95" s="85">
        <v>44011</v>
      </c>
      <c r="B95" s="73" t="s">
        <v>8</v>
      </c>
      <c r="C95" s="73" t="s">
        <v>234</v>
      </c>
      <c r="D95" s="17">
        <v>1</v>
      </c>
    </row>
    <row r="96" spans="1:4" hidden="1" x14ac:dyDescent="0.25">
      <c r="A96" s="85">
        <v>44011</v>
      </c>
      <c r="B96" s="73" t="s">
        <v>8</v>
      </c>
      <c r="C96" s="73" t="s">
        <v>8</v>
      </c>
      <c r="D96" s="17">
        <v>4</v>
      </c>
    </row>
    <row r="97" spans="1:4" hidden="1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hidden="1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hidden="1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hidden="1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hidden="1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hidden="1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hidden="1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hidden="1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hidden="1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hidden="1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hidden="1" x14ac:dyDescent="0.25">
      <c r="A107" s="85">
        <v>44015</v>
      </c>
      <c r="B107" s="73" t="s">
        <v>8</v>
      </c>
      <c r="C107" s="73" t="s">
        <v>8</v>
      </c>
      <c r="D107" s="17">
        <v>9</v>
      </c>
    </row>
    <row r="108" spans="1:4" hidden="1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hidden="1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hidden="1" x14ac:dyDescent="0.25">
      <c r="A110" s="85">
        <v>44016</v>
      </c>
      <c r="B110" s="73" t="s">
        <v>8</v>
      </c>
      <c r="C110" s="73" t="s">
        <v>8</v>
      </c>
      <c r="D110" s="17">
        <v>2</v>
      </c>
    </row>
    <row r="111" spans="1:4" hidden="1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hidden="1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hidden="1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hidden="1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hidden="1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hidden="1" x14ac:dyDescent="0.25">
      <c r="A116" s="85">
        <v>44019</v>
      </c>
      <c r="B116" s="73" t="s">
        <v>8</v>
      </c>
      <c r="C116" s="73" t="s">
        <v>8</v>
      </c>
      <c r="D116" s="17">
        <v>7</v>
      </c>
    </row>
    <row r="117" spans="1:4" hidden="1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hidden="1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hidden="1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hidden="1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hidden="1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hidden="1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hidden="1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hidden="1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hidden="1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hidden="1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hidden="1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hidden="1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hidden="1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hidden="1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hidden="1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hidden="1" x14ac:dyDescent="0.25">
      <c r="A132" s="85">
        <v>44022</v>
      </c>
      <c r="B132" s="73" t="s">
        <v>8</v>
      </c>
      <c r="C132" s="73" t="s">
        <v>8</v>
      </c>
      <c r="D132" s="17">
        <v>12</v>
      </c>
    </row>
    <row r="133" spans="1:4" hidden="1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hidden="1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hidden="1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hidden="1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hidden="1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hidden="1" x14ac:dyDescent="0.25">
      <c r="A138" s="85">
        <v>44023</v>
      </c>
      <c r="B138" s="73" t="s">
        <v>8</v>
      </c>
      <c r="C138" s="73" t="s">
        <v>8</v>
      </c>
      <c r="D138" s="17">
        <v>20</v>
      </c>
    </row>
    <row r="139" spans="1:4" hidden="1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hidden="1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hidden="1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hidden="1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hidden="1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hidden="1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hidden="1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hidden="1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hidden="1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hidden="1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hidden="1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hidden="1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hidden="1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hidden="1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hidden="1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hidden="1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hidden="1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hidden="1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hidden="1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hidden="1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hidden="1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hidden="1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hidden="1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hidden="1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hidden="1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hidden="1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hidden="1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hidden="1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hidden="1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hidden="1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hidden="1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hidden="1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hidden="1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hidden="1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hidden="1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hidden="1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hidden="1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hidden="1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hidden="1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hidden="1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hidden="1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hidden="1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hidden="1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hidden="1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hidden="1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hidden="1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hidden="1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hidden="1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hidden="1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hidden="1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hidden="1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hidden="1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hidden="1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hidden="1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hidden="1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hidden="1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hidden="1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hidden="1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hidden="1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hidden="1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hidden="1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hidden="1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hidden="1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hidden="1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hidden="1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hidden="1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hidden="1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hidden="1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hidden="1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hidden="1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hidden="1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hidden="1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hidden="1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hidden="1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hidden="1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hidden="1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hidden="1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hidden="1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hidden="1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hidden="1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hidden="1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hidden="1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hidden="1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hidden="1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hidden="1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hidden="1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hidden="1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hidden="1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hidden="1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hidden="1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hidden="1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hidden="1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hidden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hidden="1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hidden="1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hidden="1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hidden="1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hidden="1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hidden="1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hidden="1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hidden="1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hidden="1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hidden="1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hidden="1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hidden="1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hidden="1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hidden="1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hidden="1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hidden="1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hidden="1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hidden="1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hidden="1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hidden="1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hidden="1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hidden="1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hidden="1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hidden="1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hidden="1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hidden="1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hidden="1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hidden="1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hidden="1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hidden="1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hidden="1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hidden="1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hidden="1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hidden="1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hidden="1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hidden="1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hidden="1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hidden="1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hidden="1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hidden="1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hidden="1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hidden="1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hidden="1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hidden="1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hidden="1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hidden="1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hidden="1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hidden="1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hidden="1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hidden="1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hidden="1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hidden="1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hidden="1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hidden="1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hidden="1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hidden="1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hidden="1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hidden="1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hidden="1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hidden="1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hidden="1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hidden="1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hidden="1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hidden="1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hidden="1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hidden="1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hidden="1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hidden="1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hidden="1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hidden="1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hidden="1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hidden="1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hidden="1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hidden="1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hidden="1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hidden="1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hidden="1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hidden="1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hidden="1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hidden="1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hidden="1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hidden="1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hidden="1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hidden="1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hidden="1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hidden="1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hidden="1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hidden="1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hidden="1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hidden="1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hidden="1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hidden="1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hidden="1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hidden="1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hidden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hidden="1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hidden="1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hidden="1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hidden="1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hidden="1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hidden="1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hidden="1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hidden="1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hidden="1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hidden="1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hidden="1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hidden="1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hidden="1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hidden="1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hidden="1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hidden="1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hidden="1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hidden="1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hidden="1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hidden="1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hidden="1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hidden="1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hidden="1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hidden="1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hidden="1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hidden="1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hidden="1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hidden="1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hidden="1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hidden="1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hidden="1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hidden="1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hidden="1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hidden="1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hidden="1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hidden="1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hidden="1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hidden="1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hidden="1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hidden="1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hidden="1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hidden="1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hidden="1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hidden="1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hidden="1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hidden="1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hidden="1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hidden="1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hidden="1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hidden="1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hidden="1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hidden="1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hidden="1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hidden="1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hidden="1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hidden="1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hidden="1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hidden="1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hidden="1" x14ac:dyDescent="0.25">
      <c r="A388" s="85">
        <v>44061</v>
      </c>
      <c r="B388" s="73" t="s">
        <v>8</v>
      </c>
      <c r="C388" s="73" t="s">
        <v>31</v>
      </c>
      <c r="D388" s="17">
        <v>1</v>
      </c>
    </row>
    <row r="389" spans="1:4" hidden="1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hidden="1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hidden="1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hidden="1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hidden="1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hidden="1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hidden="1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hidden="1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hidden="1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hidden="1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hidden="1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hidden="1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hidden="1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hidden="1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hidden="1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hidden="1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hidden="1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hidden="1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hidden="1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hidden="1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hidden="1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hidden="1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hidden="1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hidden="1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hidden="1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hidden="1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hidden="1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hidden="1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hidden="1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hidden="1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hidden="1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hidden="1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hidden="1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hidden="1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hidden="1" x14ac:dyDescent="0.25">
      <c r="A423" s="85">
        <v>44065</v>
      </c>
      <c r="B423" s="73" t="s">
        <v>13</v>
      </c>
      <c r="C423" s="73" t="s">
        <v>13</v>
      </c>
      <c r="D423" s="17">
        <v>2</v>
      </c>
    </row>
    <row r="424" spans="1:4" hidden="1" x14ac:dyDescent="0.25">
      <c r="A424" s="85">
        <v>44065</v>
      </c>
      <c r="B424" s="73" t="s">
        <v>13</v>
      </c>
      <c r="C424" s="73" t="s">
        <v>145</v>
      </c>
      <c r="D424" s="17">
        <v>1</v>
      </c>
    </row>
    <row r="425" spans="1:4" hidden="1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hidden="1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hidden="1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hidden="1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hidden="1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hidden="1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hidden="1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hidden="1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hidden="1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hidden="1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hidden="1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hidden="1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hidden="1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hidden="1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hidden="1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hidden="1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hidden="1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hidden="1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hidden="1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hidden="1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0</v>
      </c>
    </row>
    <row r="446" spans="1:4" hidden="1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hidden="1" x14ac:dyDescent="0.25">
      <c r="A447" s="85">
        <v>44066</v>
      </c>
      <c r="B447" s="73" t="s">
        <v>8</v>
      </c>
      <c r="C447" s="73" t="s">
        <v>144</v>
      </c>
      <c r="D447" s="17">
        <v>3</v>
      </c>
    </row>
    <row r="448" spans="1:4" hidden="1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hidden="1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hidden="1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hidden="1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hidden="1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hidden="1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hidden="1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hidden="1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hidden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hidden="1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hidden="1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hidden="1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hidden="1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hidden="1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hidden="1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hidden="1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hidden="1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hidden="1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hidden="1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hidden="1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hidden="1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hidden="1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hidden="1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hidden="1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hidden="1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hidden="1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hidden="1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hidden="1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hidden="1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hidden="1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hidden="1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hidden="1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hidden="1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hidden="1" x14ac:dyDescent="0.25">
      <c r="A481" s="85">
        <v>44068</v>
      </c>
      <c r="B481" s="73" t="s">
        <v>8</v>
      </c>
      <c r="C481" s="73" t="s">
        <v>82</v>
      </c>
      <c r="D481" s="17">
        <v>0</v>
      </c>
    </row>
    <row r="482" spans="1:4" hidden="1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hidden="1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hidden="1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hidden="1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hidden="1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hidden="1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hidden="1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hidden="1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hidden="1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hidden="1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hidden="1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hidden="1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hidden="1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hidden="1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hidden="1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hidden="1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hidden="1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hidden="1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hidden="1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hidden="1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hidden="1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hidden="1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hidden="1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hidden="1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hidden="1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hidden="1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hidden="1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hidden="1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hidden="1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hidden="1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hidden="1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hidden="1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hidden="1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hidden="1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hidden="1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hidden="1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hidden="1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hidden="1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hidden="1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hidden="1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hidden="1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hidden="1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hidden="1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hidden="1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hidden="1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hidden="1" x14ac:dyDescent="0.25">
      <c r="A527" s="85">
        <v>44071</v>
      </c>
      <c r="B527" s="73" t="s">
        <v>8</v>
      </c>
      <c r="C527" s="73" t="s">
        <v>144</v>
      </c>
      <c r="D527" s="17">
        <v>3</v>
      </c>
    </row>
    <row r="528" spans="1:6" hidden="1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hidden="1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hidden="1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hidden="1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hidden="1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hidden="1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hidden="1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hidden="1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hidden="1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hidden="1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hidden="1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hidden="1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hidden="1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hidden="1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hidden="1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hidden="1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hidden="1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hidden="1" x14ac:dyDescent="0.25">
      <c r="A545" s="85">
        <v>44072</v>
      </c>
      <c r="B545" s="73" t="s">
        <v>8</v>
      </c>
      <c r="C545" s="73" t="s">
        <v>31</v>
      </c>
      <c r="D545" s="17">
        <v>1</v>
      </c>
    </row>
    <row r="546" spans="1:4" hidden="1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hidden="1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hidden="1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hidden="1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hidden="1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hidden="1" x14ac:dyDescent="0.25">
      <c r="A551" s="85">
        <v>44073</v>
      </c>
      <c r="B551" s="73" t="s">
        <v>13</v>
      </c>
      <c r="C551" s="73" t="s">
        <v>228</v>
      </c>
      <c r="D551" s="17">
        <v>1</v>
      </c>
    </row>
    <row r="552" spans="1:4" hidden="1" x14ac:dyDescent="0.25">
      <c r="A552" s="85">
        <v>44073</v>
      </c>
      <c r="B552" s="73" t="s">
        <v>13</v>
      </c>
      <c r="C552" s="73" t="s">
        <v>13</v>
      </c>
      <c r="D552" s="17">
        <v>9</v>
      </c>
    </row>
    <row r="553" spans="1:4" hidden="1" x14ac:dyDescent="0.25">
      <c r="A553" s="85">
        <v>44073</v>
      </c>
      <c r="B553" s="73" t="s">
        <v>13</v>
      </c>
      <c r="C553" s="73" t="s">
        <v>141</v>
      </c>
      <c r="D553" s="17">
        <v>2</v>
      </c>
    </row>
    <row r="554" spans="1:4" hidden="1" x14ac:dyDescent="0.25">
      <c r="A554" s="85">
        <v>44073</v>
      </c>
      <c r="B554" s="73" t="s">
        <v>13</v>
      </c>
      <c r="C554" s="73" t="s">
        <v>145</v>
      </c>
      <c r="D554" s="17">
        <v>2</v>
      </c>
    </row>
    <row r="555" spans="1:4" hidden="1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hidden="1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hidden="1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hidden="1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hidden="1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hidden="1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hidden="1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hidden="1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hidden="1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hidden="1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hidden="1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hidden="1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hidden="1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hidden="1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hidden="1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hidden="1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hidden="1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hidden="1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hidden="1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hidden="1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hidden="1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hidden="1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hidden="1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hidden="1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hidden="1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hidden="1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hidden="1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hidden="1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hidden="1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hidden="1" x14ac:dyDescent="0.25">
      <c r="A584" s="85">
        <v>44074</v>
      </c>
      <c r="B584" s="73" t="s">
        <v>8</v>
      </c>
      <c r="C584" s="73" t="s">
        <v>82</v>
      </c>
      <c r="D584" s="17">
        <v>1</v>
      </c>
    </row>
    <row r="585" spans="1:4" hidden="1" x14ac:dyDescent="0.25">
      <c r="A585" s="85">
        <v>44074</v>
      </c>
      <c r="B585" s="73" t="s">
        <v>8</v>
      </c>
      <c r="C585" s="73" t="s">
        <v>114</v>
      </c>
      <c r="D585" s="17">
        <v>1</v>
      </c>
    </row>
    <row r="586" spans="1:4" hidden="1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hidden="1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hidden="1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hidden="1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hidden="1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hidden="1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hidden="1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hidden="1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hidden="1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hidden="1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hidden="1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hidden="1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hidden="1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hidden="1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hidden="1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hidden="1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hidden="1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hidden="1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hidden="1" x14ac:dyDescent="0.25">
      <c r="A604" s="85">
        <v>44075</v>
      </c>
      <c r="B604" s="73" t="s">
        <v>8</v>
      </c>
      <c r="C604" s="73" t="s">
        <v>136</v>
      </c>
      <c r="D604" s="17">
        <v>5</v>
      </c>
    </row>
    <row r="605" spans="1:4" hidden="1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hidden="1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hidden="1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hidden="1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hidden="1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hidden="1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hidden="1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hidden="1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hidden="1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hidden="1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hidden="1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hidden="1" x14ac:dyDescent="0.25">
      <c r="A616" s="85">
        <v>44076</v>
      </c>
      <c r="B616" s="86" t="s">
        <v>13</v>
      </c>
      <c r="C616" s="86" t="s">
        <v>97</v>
      </c>
      <c r="D616" s="17">
        <v>2</v>
      </c>
    </row>
    <row r="617" spans="1:4" hidden="1" x14ac:dyDescent="0.25">
      <c r="A617" s="85">
        <v>44076</v>
      </c>
      <c r="B617" s="73" t="s">
        <v>13</v>
      </c>
      <c r="C617" s="73" t="s">
        <v>13</v>
      </c>
      <c r="D617" s="17">
        <v>19</v>
      </c>
    </row>
    <row r="618" spans="1:4" hidden="1" x14ac:dyDescent="0.25">
      <c r="A618" s="85">
        <v>44076</v>
      </c>
      <c r="B618" s="73" t="s">
        <v>13</v>
      </c>
      <c r="C618" s="73" t="s">
        <v>141</v>
      </c>
      <c r="D618" s="17">
        <v>1</v>
      </c>
    </row>
    <row r="619" spans="1:4" hidden="1" x14ac:dyDescent="0.25">
      <c r="A619" s="85">
        <v>44076</v>
      </c>
      <c r="B619" s="86" t="s">
        <v>13</v>
      </c>
      <c r="C619" s="73" t="s">
        <v>145</v>
      </c>
      <c r="D619" s="17">
        <v>2</v>
      </c>
    </row>
    <row r="620" spans="1:4" hidden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hidden="1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hidden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hidden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hidden="1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hidden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hidden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hidden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hidden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hidden="1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hidden="1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hidden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hidden="1" x14ac:dyDescent="0.25">
      <c r="A632" s="85">
        <v>44076</v>
      </c>
      <c r="B632" s="73" t="s">
        <v>8</v>
      </c>
      <c r="C632" s="73" t="s">
        <v>40</v>
      </c>
      <c r="D632" s="17">
        <v>2</v>
      </c>
    </row>
    <row r="633" spans="1:4" hidden="1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hidden="1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hidden="1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hidden="1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hidden="1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hidden="1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hidden="1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hidden="1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hidden="1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hidden="1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hidden="1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hidden="1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hidden="1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hidden="1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hidden="1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hidden="1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hidden="1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hidden="1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hidden="1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hidden="1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hidden="1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hidden="1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hidden="1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hidden="1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hidden="1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hidden="1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hidden="1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hidden="1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hidden="1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hidden="1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hidden="1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hidden="1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hidden="1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hidden="1" x14ac:dyDescent="0.25">
      <c r="A666" s="85">
        <v>44079</v>
      </c>
      <c r="B666" s="73" t="s">
        <v>13</v>
      </c>
      <c r="C666" s="73" t="s">
        <v>97</v>
      </c>
      <c r="D666" s="17">
        <v>1</v>
      </c>
    </row>
    <row r="667" spans="1:4" hidden="1" x14ac:dyDescent="0.25">
      <c r="A667" s="85">
        <v>44079</v>
      </c>
      <c r="B667" s="73" t="s">
        <v>13</v>
      </c>
      <c r="C667" s="73" t="s">
        <v>13</v>
      </c>
      <c r="D667" s="17">
        <v>11</v>
      </c>
    </row>
    <row r="668" spans="1:4" hidden="1" x14ac:dyDescent="0.25">
      <c r="A668" s="85">
        <v>44079</v>
      </c>
      <c r="B668" s="73" t="s">
        <v>13</v>
      </c>
      <c r="C668" s="73" t="s">
        <v>145</v>
      </c>
      <c r="D668" s="17">
        <v>3</v>
      </c>
    </row>
    <row r="669" spans="1:4" hidden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hidden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hidden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hidden="1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hidden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hidden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hidden="1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hidden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hidden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hidden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hidden="1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hidden="1" x14ac:dyDescent="0.25">
      <c r="A680" s="85">
        <v>44079</v>
      </c>
      <c r="B680" s="73" t="s">
        <v>8</v>
      </c>
      <c r="C680" s="73" t="s">
        <v>288</v>
      </c>
      <c r="D680" s="17">
        <v>2</v>
      </c>
    </row>
    <row r="681" spans="1:4" hidden="1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hidden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hidden="1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hidden="1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hidden="1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hidden="1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hidden="1" x14ac:dyDescent="0.25">
      <c r="A687" s="85">
        <v>44080</v>
      </c>
      <c r="B687" s="73" t="s">
        <v>13</v>
      </c>
      <c r="C687" s="73" t="s">
        <v>97</v>
      </c>
      <c r="D687" s="17">
        <v>1</v>
      </c>
    </row>
    <row r="688" spans="1:4" hidden="1" x14ac:dyDescent="0.25">
      <c r="A688" s="85">
        <v>44080</v>
      </c>
      <c r="B688" s="73" t="s">
        <v>13</v>
      </c>
      <c r="C688" s="73" t="s">
        <v>13</v>
      </c>
      <c r="D688" s="17">
        <v>9</v>
      </c>
    </row>
    <row r="689" spans="1:4" hidden="1" x14ac:dyDescent="0.25">
      <c r="A689" s="85">
        <v>44080</v>
      </c>
      <c r="B689" s="73" t="s">
        <v>13</v>
      </c>
      <c r="C689" s="73" t="s">
        <v>13</v>
      </c>
      <c r="D689" s="17">
        <v>1</v>
      </c>
    </row>
    <row r="690" spans="1:4" hidden="1" x14ac:dyDescent="0.25">
      <c r="A690" s="85">
        <v>44080</v>
      </c>
      <c r="B690" s="73" t="s">
        <v>13</v>
      </c>
      <c r="C690" s="73" t="s">
        <v>145</v>
      </c>
      <c r="D690" s="17">
        <v>1</v>
      </c>
    </row>
    <row r="691" spans="1:4" hidden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hidden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hidden="1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hidden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hidden="1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x14ac:dyDescent="0.25">
      <c r="A696" s="85">
        <v>44080</v>
      </c>
      <c r="B696" s="73" t="s">
        <v>8</v>
      </c>
      <c r="C696" s="73" t="s">
        <v>75</v>
      </c>
      <c r="D696" s="17">
        <v>1</v>
      </c>
    </row>
    <row r="697" spans="1:4" hidden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hidden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hidden="1" x14ac:dyDescent="0.25">
      <c r="A699" s="85">
        <v>44080</v>
      </c>
      <c r="B699" s="73" t="s">
        <v>8</v>
      </c>
      <c r="C699" s="73" t="s">
        <v>40</v>
      </c>
      <c r="D699" s="17">
        <v>1</v>
      </c>
    </row>
    <row r="700" spans="1:4" hidden="1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hidden="1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hidden="1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hidden="1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hidden="1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hidden="1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hidden="1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hidden="1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hidden="1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hidden="1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hidden="1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hidden="1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hidden="1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hidden="1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hidden="1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hidden="1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hidden="1" x14ac:dyDescent="0.25">
      <c r="A716" s="85">
        <v>44082</v>
      </c>
      <c r="B716" s="73" t="s">
        <v>13</v>
      </c>
      <c r="C716" s="73" t="s">
        <v>97</v>
      </c>
      <c r="D716" s="17">
        <v>1</v>
      </c>
    </row>
    <row r="717" spans="1:4" hidden="1" x14ac:dyDescent="0.25">
      <c r="A717" s="85">
        <v>44082</v>
      </c>
      <c r="B717" s="73" t="s">
        <v>13</v>
      </c>
      <c r="C717" s="73" t="s">
        <v>13</v>
      </c>
      <c r="D717" s="17">
        <v>17</v>
      </c>
    </row>
    <row r="718" spans="1:4" hidden="1" x14ac:dyDescent="0.25">
      <c r="A718" s="85">
        <v>44082</v>
      </c>
      <c r="B718" s="73" t="s">
        <v>13</v>
      </c>
      <c r="C718" s="73" t="s">
        <v>229</v>
      </c>
      <c r="D718" s="17">
        <v>1</v>
      </c>
    </row>
    <row r="719" spans="1:4" hidden="1" x14ac:dyDescent="0.25">
      <c r="A719" s="85">
        <v>44082</v>
      </c>
      <c r="B719" s="73" t="s">
        <v>13</v>
      </c>
      <c r="C719" s="73" t="s">
        <v>145</v>
      </c>
      <c r="D719" s="17">
        <v>1</v>
      </c>
    </row>
    <row r="720" spans="1:4" hidden="1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hidden="1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hidden="1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hidden="1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hidden="1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hidden="1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hidden="1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hidden="1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hidden="1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hidden="1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hidden="1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hidden="1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hidden="1" x14ac:dyDescent="0.25">
      <c r="A732" s="85">
        <v>44082</v>
      </c>
      <c r="B732" s="73" t="s">
        <v>10</v>
      </c>
      <c r="C732" s="73" t="s">
        <v>10</v>
      </c>
      <c r="D732" s="17">
        <v>7</v>
      </c>
    </row>
    <row r="733" spans="1:4" hidden="1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hidden="1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hidden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hidden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hidden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hidden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hidden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hidden="1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hidden="1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hidden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hidden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hidden="1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hidden="1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hidden="1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hidden="1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hidden="1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hidden="1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hidden="1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hidden="1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hidden="1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hidden="1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hidden="1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hidden="1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hidden="1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hidden="1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hidden="1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hidden="1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hidden="1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hidden="1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hidden="1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hidden="1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hidden="1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hidden="1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hidden="1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hidden="1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hidden="1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hidden="1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hidden="1" x14ac:dyDescent="0.25">
      <c r="A770" s="85">
        <v>44085</v>
      </c>
      <c r="B770" s="73" t="s">
        <v>13</v>
      </c>
      <c r="C770" s="73" t="s">
        <v>13</v>
      </c>
      <c r="D770" s="17">
        <v>4</v>
      </c>
    </row>
    <row r="771" spans="1:4" hidden="1" x14ac:dyDescent="0.25">
      <c r="A771" s="85">
        <v>44085</v>
      </c>
      <c r="B771" s="73" t="s">
        <v>13</v>
      </c>
      <c r="C771" s="73" t="s">
        <v>331</v>
      </c>
      <c r="D771" s="17">
        <v>1</v>
      </c>
    </row>
    <row r="772" spans="1:4" hidden="1" x14ac:dyDescent="0.25">
      <c r="A772" s="85">
        <v>44085</v>
      </c>
      <c r="B772" s="73" t="s">
        <v>13</v>
      </c>
      <c r="C772" s="73" t="s">
        <v>145</v>
      </c>
      <c r="D772" s="17">
        <v>1</v>
      </c>
    </row>
    <row r="773" spans="1:4" hidden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hidden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hidden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hidden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hidden="1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hidden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hidden="1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hidden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hidden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hidden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hidden="1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hidden="1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hidden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hidden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hidden="1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hidden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hidden="1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hidden="1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hidden="1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hidden="1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hidden="1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hidden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hidden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hidden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hidden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hidden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hidden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hidden="1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hidden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hidden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hidden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hidden="1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hidden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hidden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hidden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hidden="1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hidden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hidden="1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hidden="1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hidden="1" x14ac:dyDescent="0.25">
      <c r="A814" s="85">
        <v>44086</v>
      </c>
      <c r="B814" s="73" t="s">
        <v>8</v>
      </c>
      <c r="C814" s="73" t="s">
        <v>133</v>
      </c>
      <c r="D814" s="17">
        <v>1</v>
      </c>
    </row>
    <row r="815" spans="1:4" hidden="1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hidden="1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hidden="1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hidden="1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hidden="1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hidden="1" x14ac:dyDescent="0.25">
      <c r="A820" s="85">
        <v>44087</v>
      </c>
      <c r="B820" s="73" t="s">
        <v>13</v>
      </c>
      <c r="C820" s="73" t="s">
        <v>13</v>
      </c>
      <c r="D820" s="17">
        <v>4</v>
      </c>
    </row>
    <row r="821" spans="1:4" hidden="1" x14ac:dyDescent="0.25">
      <c r="A821" s="85">
        <v>44087</v>
      </c>
      <c r="B821" s="73" t="s">
        <v>13</v>
      </c>
      <c r="C821" s="73" t="s">
        <v>145</v>
      </c>
      <c r="D821" s="17">
        <v>2</v>
      </c>
    </row>
    <row r="822" spans="1:4" hidden="1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hidden="1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hidden="1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hidden="1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hidden="1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hidden="1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hidden="1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hidden="1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hidden="1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hidden="1" x14ac:dyDescent="0.25">
      <c r="A831" s="85">
        <v>44087</v>
      </c>
      <c r="B831" s="73" t="s">
        <v>8</v>
      </c>
      <c r="C831" s="73" t="s">
        <v>40</v>
      </c>
      <c r="D831" s="17">
        <v>1</v>
      </c>
    </row>
    <row r="832" spans="1:4" hidden="1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hidden="1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hidden="1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hidden="1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hidden="1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hidden="1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hidden="1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hidden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hidden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hidden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hidden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hidden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hidden="1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hidden="1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hidden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hidden="1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hidden="1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hidden="1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hidden="1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hidden="1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hidden="1" x14ac:dyDescent="0.25">
      <c r="A853" s="85">
        <v>44089</v>
      </c>
      <c r="B853" s="73" t="s">
        <v>13</v>
      </c>
      <c r="C853" s="73" t="s">
        <v>13</v>
      </c>
      <c r="D853" s="17">
        <v>15</v>
      </c>
    </row>
    <row r="854" spans="1:4" hidden="1" x14ac:dyDescent="0.25">
      <c r="A854" s="85">
        <v>44089</v>
      </c>
      <c r="B854" s="73" t="s">
        <v>13</v>
      </c>
      <c r="C854" s="73" t="s">
        <v>229</v>
      </c>
      <c r="D854" s="17">
        <v>2</v>
      </c>
    </row>
    <row r="855" spans="1:4" hidden="1" x14ac:dyDescent="0.25">
      <c r="A855" s="85">
        <v>44089</v>
      </c>
      <c r="B855" s="73" t="s">
        <v>13</v>
      </c>
      <c r="C855" s="73" t="s">
        <v>309</v>
      </c>
      <c r="D855" s="17">
        <v>2</v>
      </c>
    </row>
    <row r="856" spans="1:4" hidden="1" x14ac:dyDescent="0.25">
      <c r="A856" s="85">
        <v>44089</v>
      </c>
      <c r="B856" s="73" t="s">
        <v>13</v>
      </c>
      <c r="C856" s="73" t="s">
        <v>145</v>
      </c>
      <c r="D856" s="17">
        <v>4</v>
      </c>
    </row>
    <row r="857" spans="1:4" hidden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hidden="1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hidden="1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hidden="1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hidden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hidden="1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hidden="1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1</v>
      </c>
    </row>
    <row r="865" spans="1:4" hidden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hidden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hidden="1" x14ac:dyDescent="0.25">
      <c r="A867" s="85">
        <v>44089</v>
      </c>
      <c r="B867" s="73" t="s">
        <v>8</v>
      </c>
      <c r="C867" s="73" t="s">
        <v>40</v>
      </c>
      <c r="D867" s="17">
        <v>1</v>
      </c>
    </row>
    <row r="868" spans="1:4" hidden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hidden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hidden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hidden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hidden="1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hidden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hidden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hidden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hidden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hidden="1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hidden="1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hidden="1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hidden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hidden="1" x14ac:dyDescent="0.25">
      <c r="A881" s="85">
        <v>44090</v>
      </c>
      <c r="B881" s="91" t="s">
        <v>13</v>
      </c>
      <c r="C881" s="73" t="s">
        <v>97</v>
      </c>
      <c r="D881" s="17">
        <v>1</v>
      </c>
    </row>
    <row r="882" spans="1:4" hidden="1" x14ac:dyDescent="0.25">
      <c r="A882" s="85">
        <v>44090</v>
      </c>
      <c r="B882" s="91" t="s">
        <v>13</v>
      </c>
      <c r="C882" s="73" t="s">
        <v>13</v>
      </c>
      <c r="D882" s="17">
        <v>5</v>
      </c>
    </row>
    <row r="883" spans="1:4" hidden="1" x14ac:dyDescent="0.25">
      <c r="A883" s="85">
        <v>44090</v>
      </c>
      <c r="B883" s="91" t="s">
        <v>13</v>
      </c>
      <c r="C883" s="73" t="s">
        <v>309</v>
      </c>
      <c r="D883" s="17">
        <v>2</v>
      </c>
    </row>
    <row r="884" spans="1:4" hidden="1" x14ac:dyDescent="0.25">
      <c r="A884" s="85">
        <v>44090</v>
      </c>
      <c r="B884" s="91" t="s">
        <v>13</v>
      </c>
      <c r="C884" s="73" t="s">
        <v>145</v>
      </c>
      <c r="D884" s="17">
        <v>1</v>
      </c>
    </row>
    <row r="885" spans="1:4" hidden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hidden="1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hidden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hidden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hidden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hidden="1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hidden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hidden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hidden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hidden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hidden="1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hidden="1" x14ac:dyDescent="0.25">
      <c r="A896" s="85">
        <v>44090</v>
      </c>
      <c r="B896" s="91" t="s">
        <v>8</v>
      </c>
      <c r="C896" s="73" t="s">
        <v>60</v>
      </c>
      <c r="D896" s="17">
        <v>11</v>
      </c>
    </row>
    <row r="897" spans="1:4" hidden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hidden="1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hidden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hidden="1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hidden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hidden="1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hidden="1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hidden="1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hidden="1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hidden="1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hidden="1" x14ac:dyDescent="0.25">
      <c r="A907" s="85">
        <v>44091</v>
      </c>
      <c r="B907" s="91" t="s">
        <v>13</v>
      </c>
      <c r="C907" s="91" t="s">
        <v>13</v>
      </c>
      <c r="D907" s="17">
        <v>6</v>
      </c>
    </row>
    <row r="908" spans="1:4" hidden="1" x14ac:dyDescent="0.25">
      <c r="A908" s="85">
        <v>44091</v>
      </c>
      <c r="B908" s="91" t="s">
        <v>13</v>
      </c>
      <c r="C908" s="91" t="s">
        <v>309</v>
      </c>
      <c r="D908" s="17">
        <v>1</v>
      </c>
    </row>
    <row r="909" spans="1:4" hidden="1" x14ac:dyDescent="0.25">
      <c r="A909" s="85">
        <v>44091</v>
      </c>
      <c r="B909" s="91" t="s">
        <v>13</v>
      </c>
      <c r="C909" s="91" t="s">
        <v>145</v>
      </c>
      <c r="D909" s="17">
        <v>1</v>
      </c>
    </row>
    <row r="910" spans="1:4" hidden="1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hidden="1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hidden="1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hidden="1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hidden="1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hidden="1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hidden="1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hidden="1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hidden="1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hidden="1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hidden="1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hidden="1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hidden="1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hidden="1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hidden="1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hidden="1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hidden="1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hidden="1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hidden="1" x14ac:dyDescent="0.25">
      <c r="A928" s="85">
        <v>44092</v>
      </c>
      <c r="B928" s="91" t="s">
        <v>13</v>
      </c>
      <c r="C928" s="91" t="s">
        <v>13</v>
      </c>
      <c r="D928" s="17">
        <v>14</v>
      </c>
    </row>
    <row r="929" spans="1:4" hidden="1" x14ac:dyDescent="0.25">
      <c r="A929" s="85">
        <v>44092</v>
      </c>
      <c r="B929" s="91" t="s">
        <v>13</v>
      </c>
      <c r="C929" s="91" t="s">
        <v>229</v>
      </c>
      <c r="D929" s="17">
        <v>6</v>
      </c>
    </row>
    <row r="930" spans="1:4" hidden="1" x14ac:dyDescent="0.25">
      <c r="A930" s="85">
        <v>44092</v>
      </c>
      <c r="B930" s="91" t="s">
        <v>13</v>
      </c>
      <c r="C930" s="91" t="s">
        <v>145</v>
      </c>
      <c r="D930" s="17">
        <v>3</v>
      </c>
    </row>
    <row r="931" spans="1:4" hidden="1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hidden="1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hidden="1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hidden="1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hidden="1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hidden="1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hidden="1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hidden="1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hidden="1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hidden="1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hidden="1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hidden="1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hidden="1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hidden="1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hidden="1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hidden="1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hidden="1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hidden="1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hidden="1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hidden="1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hidden="1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hidden="1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hidden="1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hidden="1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hidden="1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hidden="1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hidden="1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hidden="1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hidden="1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hidden="1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hidden="1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hidden="1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hidden="1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hidden="1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hidden="1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hidden="1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hidden="1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hidden="1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hidden="1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hidden="1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hidden="1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hidden="1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hidden="1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hidden="1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hidden="1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hidden="1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hidden="1" x14ac:dyDescent="0.25">
      <c r="A978" s="85">
        <v>44094</v>
      </c>
      <c r="B978" s="91" t="s">
        <v>13</v>
      </c>
      <c r="C978" s="91" t="s">
        <v>13</v>
      </c>
      <c r="D978" s="17">
        <v>6</v>
      </c>
    </row>
    <row r="979" spans="1:4" hidden="1" x14ac:dyDescent="0.25">
      <c r="A979" s="85">
        <v>44094</v>
      </c>
      <c r="B979" s="91" t="s">
        <v>13</v>
      </c>
      <c r="C979" s="91" t="s">
        <v>145</v>
      </c>
      <c r="D979" s="17">
        <v>1</v>
      </c>
    </row>
    <row r="980" spans="1:4" hidden="1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hidden="1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hidden="1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hidden="1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hidden="1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hidden="1" x14ac:dyDescent="0.25">
      <c r="A985" s="85">
        <v>44094</v>
      </c>
      <c r="B985" s="91" t="s">
        <v>8</v>
      </c>
      <c r="C985" s="91" t="s">
        <v>60</v>
      </c>
      <c r="D985" s="17">
        <v>13</v>
      </c>
    </row>
    <row r="986" spans="1:4" hidden="1" x14ac:dyDescent="0.25">
      <c r="A986" s="85">
        <v>44094</v>
      </c>
      <c r="B986" s="91" t="s">
        <v>8</v>
      </c>
      <c r="C986" s="91" t="s">
        <v>136</v>
      </c>
      <c r="D986" s="17">
        <v>2</v>
      </c>
    </row>
    <row r="987" spans="1:4" hidden="1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hidden="1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hidden="1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hidden="1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hidden="1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hidden="1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hidden="1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hidden="1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hidden="1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hidden="1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hidden="1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hidden="1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hidden="1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hidden="1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hidden="1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hidden="1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hidden="1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hidden="1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hidden="1" x14ac:dyDescent="0.25">
      <c r="A1005" s="85">
        <v>44095</v>
      </c>
      <c r="B1005" s="91" t="s">
        <v>8</v>
      </c>
      <c r="C1005" s="91" t="s">
        <v>40</v>
      </c>
      <c r="D1005" s="17">
        <v>1</v>
      </c>
    </row>
    <row r="1006" spans="1:4" hidden="1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hidden="1" x14ac:dyDescent="0.25">
      <c r="A1007" s="85">
        <v>44095</v>
      </c>
      <c r="B1007" s="91" t="s">
        <v>8</v>
      </c>
      <c r="C1007" s="91" t="s">
        <v>601</v>
      </c>
      <c r="D1007" s="17">
        <v>1</v>
      </c>
    </row>
    <row r="1008" spans="1:4" hidden="1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hidden="1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hidden="1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hidden="1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hidden="1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hidden="1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hidden="1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hidden="1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hidden="1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hidden="1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hidden="1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hidden="1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hidden="1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hidden="1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hidden="1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1</v>
      </c>
    </row>
    <row r="1024" spans="1:4" hidden="1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hidden="1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hidden="1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hidden="1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hidden="1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hidden="1" x14ac:dyDescent="0.25">
      <c r="A1029" s="85">
        <v>44096</v>
      </c>
      <c r="B1029" s="91" t="s">
        <v>8</v>
      </c>
      <c r="C1029" s="91" t="s">
        <v>601</v>
      </c>
      <c r="D1029" s="17">
        <v>3</v>
      </c>
    </row>
    <row r="1030" spans="1:4" hidden="1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hidden="1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hidden="1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hidden="1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hidden="1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hidden="1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hidden="1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hidden="1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hidden="1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hidden="1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hidden="1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hidden="1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hidden="1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hidden="1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hidden="1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hidden="1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hidden="1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hidden="1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hidden="1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hidden="1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hidden="1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hidden="1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hidden="1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hidden="1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hidden="1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hidden="1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hidden="1" x14ac:dyDescent="0.25">
      <c r="A1056" s="85">
        <v>44098</v>
      </c>
      <c r="B1056" s="96" t="s">
        <v>13</v>
      </c>
      <c r="C1056" s="96" t="s">
        <v>229</v>
      </c>
      <c r="D1056" s="2">
        <v>2</v>
      </c>
    </row>
    <row r="1057" spans="1:4" hidden="1" x14ac:dyDescent="0.25">
      <c r="A1057" s="85">
        <v>44098</v>
      </c>
      <c r="B1057" s="96" t="s">
        <v>13</v>
      </c>
      <c r="C1057" s="96" t="s">
        <v>145</v>
      </c>
      <c r="D1057" s="2">
        <v>1</v>
      </c>
    </row>
    <row r="1058" spans="1:4" hidden="1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hidden="1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hidden="1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hidden="1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hidden="1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1</v>
      </c>
    </row>
    <row r="1064" spans="1:4" hidden="1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hidden="1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hidden="1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hidden="1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hidden="1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hidden="1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hidden="1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hidden="1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hidden="1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hidden="1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hidden="1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hidden="1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hidden="1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hidden="1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hidden="1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hidden="1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hidden="1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hidden="1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hidden="1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hidden="1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hidden="1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hidden="1" x14ac:dyDescent="0.25">
      <c r="A1086" s="85">
        <v>44099</v>
      </c>
      <c r="B1086" s="91" t="s">
        <v>8</v>
      </c>
      <c r="C1086" s="91" t="s">
        <v>60</v>
      </c>
      <c r="D1086" s="17">
        <v>13</v>
      </c>
    </row>
    <row r="1087" spans="1:4" hidden="1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hidden="1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hidden="1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hidden="1" x14ac:dyDescent="0.25">
      <c r="A1090" s="85">
        <v>44099</v>
      </c>
      <c r="B1090" s="91" t="s">
        <v>8</v>
      </c>
      <c r="C1090" s="91" t="s">
        <v>601</v>
      </c>
      <c r="D1090" s="17">
        <v>1</v>
      </c>
    </row>
    <row r="1091" spans="1:4" hidden="1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hidden="1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hidden="1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hidden="1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hidden="1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hidden="1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hidden="1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hidden="1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hidden="1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hidden="1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hidden="1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hidden="1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hidden="1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hidden="1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hidden="1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hidden="1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hidden="1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hidden="1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hidden="1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hidden="1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hidden="1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hidden="1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hidden="1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hidden="1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hidden="1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hidden="1" x14ac:dyDescent="0.25">
      <c r="A1116" s="85">
        <v>44101</v>
      </c>
      <c r="B1116" s="91" t="s">
        <v>9</v>
      </c>
      <c r="C1116" s="91" t="s">
        <v>9</v>
      </c>
      <c r="D1116" s="17">
        <v>25</v>
      </c>
    </row>
    <row r="1117" spans="1:4" hidden="1" x14ac:dyDescent="0.25">
      <c r="A1117" s="85">
        <v>44101</v>
      </c>
      <c r="B1117" s="91" t="s">
        <v>7</v>
      </c>
      <c r="C1117" s="91" t="s">
        <v>7</v>
      </c>
      <c r="D1117" s="17">
        <v>5</v>
      </c>
    </row>
    <row r="1118" spans="1:4" hidden="1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hidden="1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hidden="1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hidden="1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hidden="1" x14ac:dyDescent="0.25">
      <c r="A1123" s="85">
        <v>44101</v>
      </c>
      <c r="B1123" s="91" t="s">
        <v>8</v>
      </c>
      <c r="C1123" s="145" t="s">
        <v>60</v>
      </c>
      <c r="D1123" s="48">
        <v>11</v>
      </c>
    </row>
    <row r="1124" spans="1:4" hidden="1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hidden="1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hidden="1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hidden="1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hidden="1" x14ac:dyDescent="0.25">
      <c r="A1128" s="85">
        <v>44101</v>
      </c>
      <c r="B1128" s="91" t="s">
        <v>8</v>
      </c>
      <c r="C1128" s="91" t="s">
        <v>601</v>
      </c>
      <c r="D1128" s="17">
        <v>1</v>
      </c>
    </row>
    <row r="1129" spans="1:4" hidden="1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hidden="1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hidden="1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hidden="1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hidden="1" x14ac:dyDescent="0.25">
      <c r="A1133" s="85">
        <v>44102</v>
      </c>
      <c r="B1133" s="91" t="s">
        <v>8</v>
      </c>
      <c r="C1133" s="91" t="s">
        <v>8</v>
      </c>
      <c r="D1133" s="17">
        <v>48</v>
      </c>
    </row>
    <row r="1134" spans="1:4" hidden="1" x14ac:dyDescent="0.25">
      <c r="A1134" s="85">
        <v>44102</v>
      </c>
      <c r="B1134" s="91" t="s">
        <v>8</v>
      </c>
      <c r="C1134" s="91" t="s">
        <v>60</v>
      </c>
      <c r="D1134" s="17">
        <v>6</v>
      </c>
    </row>
    <row r="1135" spans="1:4" hidden="1" x14ac:dyDescent="0.25">
      <c r="A1135" s="85">
        <v>44102</v>
      </c>
      <c r="B1135" s="91" t="s">
        <v>8</v>
      </c>
      <c r="C1135" s="91" t="s">
        <v>31</v>
      </c>
      <c r="D1135" s="17">
        <v>2</v>
      </c>
    </row>
    <row r="1136" spans="1:4" hidden="1" x14ac:dyDescent="0.25">
      <c r="A1136" s="85">
        <v>44102</v>
      </c>
      <c r="B1136" s="91" t="s">
        <v>8</v>
      </c>
      <c r="C1136" s="91" t="s">
        <v>601</v>
      </c>
      <c r="D1136" s="17">
        <v>2</v>
      </c>
    </row>
    <row r="1137" spans="1:4" hidden="1" x14ac:dyDescent="0.25">
      <c r="A1137" s="85">
        <v>44102</v>
      </c>
      <c r="B1137" s="91" t="s">
        <v>8</v>
      </c>
      <c r="C1137" s="91" t="s">
        <v>208</v>
      </c>
      <c r="D1137" s="17">
        <v>1</v>
      </c>
    </row>
    <row r="1138" spans="1:4" hidden="1" x14ac:dyDescent="0.25">
      <c r="A1138" s="85">
        <v>44102</v>
      </c>
      <c r="B1138" s="91" t="s">
        <v>8</v>
      </c>
      <c r="C1138" s="91" t="s">
        <v>617</v>
      </c>
      <c r="D1138" s="17">
        <v>1</v>
      </c>
    </row>
    <row r="1139" spans="1:4" hidden="1" x14ac:dyDescent="0.25">
      <c r="A1139" s="85">
        <v>44102</v>
      </c>
      <c r="B1139" s="91" t="s">
        <v>13</v>
      </c>
      <c r="C1139" s="91" t="s">
        <v>228</v>
      </c>
      <c r="D1139" s="17">
        <v>9</v>
      </c>
    </row>
    <row r="1140" spans="1:4" hidden="1" x14ac:dyDescent="0.25">
      <c r="A1140" s="85">
        <v>44102</v>
      </c>
      <c r="B1140" s="91" t="s">
        <v>13</v>
      </c>
      <c r="C1140" s="91" t="s">
        <v>13</v>
      </c>
      <c r="D1140" s="17">
        <v>8</v>
      </c>
    </row>
    <row r="1141" spans="1:4" hidden="1" x14ac:dyDescent="0.25">
      <c r="A1141" s="85">
        <v>44102</v>
      </c>
      <c r="B1141" s="91" t="s">
        <v>13</v>
      </c>
      <c r="C1141" s="91" t="s">
        <v>618</v>
      </c>
      <c r="D1141" s="17">
        <v>5</v>
      </c>
    </row>
    <row r="1142" spans="1:4" hidden="1" x14ac:dyDescent="0.25">
      <c r="A1142" s="85">
        <v>44102</v>
      </c>
      <c r="B1142" s="91" t="s">
        <v>13</v>
      </c>
      <c r="C1142" s="91" t="s">
        <v>229</v>
      </c>
      <c r="D1142" s="17">
        <v>3</v>
      </c>
    </row>
    <row r="1143" spans="1:4" hidden="1" x14ac:dyDescent="0.25">
      <c r="A1143" s="85">
        <v>44102</v>
      </c>
      <c r="B1143" s="91" t="s">
        <v>13</v>
      </c>
      <c r="C1143" s="91" t="s">
        <v>97</v>
      </c>
      <c r="D1143" s="17">
        <v>1</v>
      </c>
    </row>
    <row r="1144" spans="1:4" hidden="1" x14ac:dyDescent="0.25">
      <c r="A1144" s="85">
        <v>44102</v>
      </c>
      <c r="B1144" s="91" t="s">
        <v>13</v>
      </c>
      <c r="C1144" s="91" t="s">
        <v>226</v>
      </c>
      <c r="D1144" s="17">
        <v>1</v>
      </c>
    </row>
    <row r="1145" spans="1:4" hidden="1" x14ac:dyDescent="0.25">
      <c r="A1145" s="85">
        <v>44102</v>
      </c>
      <c r="B1145" s="91" t="s">
        <v>10</v>
      </c>
      <c r="C1145" s="91" t="s">
        <v>10</v>
      </c>
      <c r="D1145" s="17">
        <v>10</v>
      </c>
    </row>
    <row r="1146" spans="1:4" hidden="1" x14ac:dyDescent="0.25">
      <c r="A1146" s="85">
        <v>44102</v>
      </c>
      <c r="B1146" s="91" t="s">
        <v>24</v>
      </c>
      <c r="C1146" s="91" t="s">
        <v>23</v>
      </c>
      <c r="D1146" s="17">
        <v>3</v>
      </c>
    </row>
    <row r="1147" spans="1:4" hidden="1" x14ac:dyDescent="0.25">
      <c r="A1147" s="85">
        <v>44102</v>
      </c>
      <c r="B1147" s="91" t="s">
        <v>20</v>
      </c>
      <c r="C1147" s="91" t="s">
        <v>20</v>
      </c>
      <c r="D1147" s="17">
        <v>2</v>
      </c>
    </row>
    <row r="1148" spans="1:4" hidden="1" x14ac:dyDescent="0.25">
      <c r="A1148" s="85">
        <v>44102</v>
      </c>
      <c r="B1148" s="91" t="s">
        <v>9</v>
      </c>
      <c r="C1148" s="91" t="s">
        <v>9</v>
      </c>
      <c r="D1148" s="17">
        <v>2</v>
      </c>
    </row>
    <row r="1149" spans="1:4" hidden="1" x14ac:dyDescent="0.25">
      <c r="A1149" s="85">
        <v>44102</v>
      </c>
      <c r="B1149" s="91" t="s">
        <v>7</v>
      </c>
      <c r="C1149" s="91" t="s">
        <v>7</v>
      </c>
      <c r="D1149" s="17">
        <v>1</v>
      </c>
    </row>
    <row r="1150" spans="1:4" hidden="1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hidden="1" x14ac:dyDescent="0.25">
      <c r="A1151" s="85">
        <v>44102</v>
      </c>
      <c r="B1151" s="91" t="s">
        <v>11</v>
      </c>
      <c r="C1151" s="91" t="s">
        <v>11</v>
      </c>
      <c r="D1151" s="17">
        <v>1</v>
      </c>
    </row>
    <row r="1152" spans="1:4" hidden="1" x14ac:dyDescent="0.25">
      <c r="A1152" s="85">
        <v>44103</v>
      </c>
      <c r="B1152" s="91" t="s">
        <v>8</v>
      </c>
      <c r="C1152" s="91" t="s">
        <v>8</v>
      </c>
      <c r="D1152" s="17">
        <v>58</v>
      </c>
    </row>
    <row r="1153" spans="1:4" hidden="1" x14ac:dyDescent="0.25">
      <c r="A1153" s="85">
        <v>44103</v>
      </c>
      <c r="B1153" s="91" t="s">
        <v>8</v>
      </c>
      <c r="C1153" s="91" t="s">
        <v>60</v>
      </c>
      <c r="D1153" s="17">
        <v>6</v>
      </c>
    </row>
    <row r="1154" spans="1:4" hidden="1" x14ac:dyDescent="0.25">
      <c r="A1154" s="85">
        <v>44103</v>
      </c>
      <c r="B1154" s="91" t="s">
        <v>8</v>
      </c>
      <c r="C1154" s="91" t="s">
        <v>114</v>
      </c>
      <c r="D1154" s="17">
        <v>5</v>
      </c>
    </row>
    <row r="1155" spans="1:4" hidden="1" x14ac:dyDescent="0.25">
      <c r="A1155" s="85">
        <v>44103</v>
      </c>
      <c r="B1155" s="91" t="s">
        <v>8</v>
      </c>
      <c r="C1155" s="91" t="s">
        <v>601</v>
      </c>
      <c r="D1155" s="17">
        <v>3</v>
      </c>
    </row>
    <row r="1156" spans="1:4" hidden="1" x14ac:dyDescent="0.25">
      <c r="A1156" s="85">
        <v>44103</v>
      </c>
      <c r="B1156" s="91" t="s">
        <v>8</v>
      </c>
      <c r="C1156" s="91" t="s">
        <v>40</v>
      </c>
      <c r="D1156" s="17">
        <v>2</v>
      </c>
    </row>
    <row r="1157" spans="1:4" hidden="1" x14ac:dyDescent="0.25">
      <c r="A1157" s="85">
        <v>44103</v>
      </c>
      <c r="B1157" s="91" t="s">
        <v>8</v>
      </c>
      <c r="C1157" s="91" t="s">
        <v>31</v>
      </c>
      <c r="D1157" s="17">
        <v>2</v>
      </c>
    </row>
    <row r="1158" spans="1:4" hidden="1" x14ac:dyDescent="0.25">
      <c r="A1158" s="85">
        <v>44103</v>
      </c>
      <c r="B1158" s="91" t="s">
        <v>8</v>
      </c>
      <c r="C1158" s="91" t="s">
        <v>233</v>
      </c>
      <c r="D1158" s="17">
        <v>2</v>
      </c>
    </row>
    <row r="1159" spans="1:4" hidden="1" x14ac:dyDescent="0.25">
      <c r="A1159" s="85">
        <v>44103</v>
      </c>
      <c r="B1159" s="91" t="s">
        <v>8</v>
      </c>
      <c r="C1159" s="91" t="s">
        <v>234</v>
      </c>
      <c r="D1159" s="17">
        <v>1</v>
      </c>
    </row>
    <row r="1160" spans="1:4" hidden="1" x14ac:dyDescent="0.25">
      <c r="A1160" s="85">
        <v>44103</v>
      </c>
      <c r="B1160" s="91" t="s">
        <v>9</v>
      </c>
      <c r="C1160" s="91" t="s">
        <v>9</v>
      </c>
      <c r="D1160" s="17">
        <v>19</v>
      </c>
    </row>
    <row r="1161" spans="1:4" hidden="1" x14ac:dyDescent="0.25">
      <c r="A1161" s="85">
        <v>44103</v>
      </c>
      <c r="B1161" s="91" t="s">
        <v>9</v>
      </c>
      <c r="C1161" s="91" t="s">
        <v>17</v>
      </c>
      <c r="D1161" s="17">
        <v>1</v>
      </c>
    </row>
    <row r="1162" spans="1:4" hidden="1" x14ac:dyDescent="0.25">
      <c r="A1162" s="85">
        <v>44103</v>
      </c>
      <c r="B1162" s="91" t="s">
        <v>9</v>
      </c>
      <c r="C1162" s="91" t="s">
        <v>619</v>
      </c>
      <c r="D1162" s="17">
        <v>1</v>
      </c>
    </row>
    <row r="1163" spans="1:4" hidden="1" x14ac:dyDescent="0.25">
      <c r="A1163" s="85">
        <v>44103</v>
      </c>
      <c r="B1163" s="91" t="s">
        <v>50</v>
      </c>
      <c r="C1163" s="91" t="s">
        <v>373</v>
      </c>
      <c r="D1163" s="17">
        <v>6</v>
      </c>
    </row>
    <row r="1164" spans="1:4" hidden="1" x14ac:dyDescent="0.25">
      <c r="A1164" s="85">
        <v>44103</v>
      </c>
      <c r="B1164" s="91" t="s">
        <v>50</v>
      </c>
      <c r="C1164" s="91" t="s">
        <v>620</v>
      </c>
      <c r="D1164" s="17">
        <v>1</v>
      </c>
    </row>
    <row r="1165" spans="1:4" hidden="1" x14ac:dyDescent="0.25">
      <c r="A1165" s="85">
        <v>44103</v>
      </c>
      <c r="B1165" s="91" t="s">
        <v>24</v>
      </c>
      <c r="C1165" s="91" t="s">
        <v>23</v>
      </c>
      <c r="D1165" s="17">
        <v>5</v>
      </c>
    </row>
    <row r="1166" spans="1:4" hidden="1" x14ac:dyDescent="0.25">
      <c r="A1166" s="85">
        <v>44103</v>
      </c>
      <c r="B1166" s="91" t="s">
        <v>51</v>
      </c>
      <c r="C1166" s="91" t="s">
        <v>51</v>
      </c>
      <c r="D1166" s="17">
        <v>4</v>
      </c>
    </row>
    <row r="1167" spans="1:4" hidden="1" x14ac:dyDescent="0.25">
      <c r="A1167" s="85">
        <v>44103</v>
      </c>
      <c r="B1167" s="91" t="s">
        <v>27</v>
      </c>
      <c r="C1167" s="91" t="s">
        <v>43</v>
      </c>
      <c r="D1167" s="17">
        <v>3</v>
      </c>
    </row>
    <row r="1168" spans="1:4" hidden="1" x14ac:dyDescent="0.25">
      <c r="A1168" s="85">
        <v>44103</v>
      </c>
      <c r="B1168" s="91" t="s">
        <v>27</v>
      </c>
      <c r="C1168" s="91" t="s">
        <v>628</v>
      </c>
      <c r="D1168" s="17">
        <v>1</v>
      </c>
    </row>
    <row r="1169" spans="1:4" hidden="1" x14ac:dyDescent="0.25">
      <c r="A1169" s="85">
        <v>44103</v>
      </c>
      <c r="B1169" s="91" t="s">
        <v>11</v>
      </c>
      <c r="C1169" s="91" t="s">
        <v>137</v>
      </c>
      <c r="D1169" s="17">
        <v>2</v>
      </c>
    </row>
    <row r="1170" spans="1:4" hidden="1" x14ac:dyDescent="0.25">
      <c r="A1170" s="85">
        <v>44103</v>
      </c>
      <c r="B1170" s="91" t="s">
        <v>49</v>
      </c>
      <c r="C1170" s="91" t="s">
        <v>49</v>
      </c>
      <c r="D1170" s="17">
        <v>2</v>
      </c>
    </row>
    <row r="1171" spans="1:4" hidden="1" x14ac:dyDescent="0.25">
      <c r="A1171" s="85">
        <v>44103</v>
      </c>
      <c r="B1171" s="91" t="s">
        <v>12</v>
      </c>
      <c r="C1171" s="91" t="s">
        <v>76</v>
      </c>
      <c r="D1171" s="17">
        <v>1</v>
      </c>
    </row>
    <row r="1172" spans="1:4" hidden="1" x14ac:dyDescent="0.25">
      <c r="A1172" s="85">
        <v>44103</v>
      </c>
      <c r="B1172" s="91" t="s">
        <v>15</v>
      </c>
      <c r="C1172" s="91" t="s">
        <v>629</v>
      </c>
      <c r="D1172" s="17">
        <v>1</v>
      </c>
    </row>
    <row r="1173" spans="1:4" hidden="1" x14ac:dyDescent="0.25">
      <c r="A1173" s="85">
        <v>44103</v>
      </c>
      <c r="B1173" s="91" t="s">
        <v>13</v>
      </c>
      <c r="C1173" s="91" t="s">
        <v>229</v>
      </c>
      <c r="D1173" s="17">
        <v>1</v>
      </c>
    </row>
    <row r="1174" spans="1:4" hidden="1" x14ac:dyDescent="0.25">
      <c r="A1174" s="85">
        <v>44103</v>
      </c>
      <c r="B1174" s="91" t="s">
        <v>7</v>
      </c>
      <c r="C1174" s="91" t="s">
        <v>7</v>
      </c>
      <c r="D1174" s="17">
        <v>1</v>
      </c>
    </row>
    <row r="1175" spans="1:4" hidden="1" x14ac:dyDescent="0.25">
      <c r="A1175" s="85">
        <v>44104</v>
      </c>
      <c r="B1175" s="91" t="s">
        <v>8</v>
      </c>
      <c r="C1175" s="91" t="s">
        <v>8</v>
      </c>
      <c r="D1175" s="17">
        <v>64</v>
      </c>
    </row>
    <row r="1176" spans="1:4" hidden="1" x14ac:dyDescent="0.25">
      <c r="A1176" s="85">
        <v>44104</v>
      </c>
      <c r="B1176" s="91" t="s">
        <v>8</v>
      </c>
      <c r="C1176" s="91" t="s">
        <v>234</v>
      </c>
      <c r="D1176" s="17">
        <v>3</v>
      </c>
    </row>
    <row r="1177" spans="1:4" hidden="1" x14ac:dyDescent="0.25">
      <c r="A1177" s="85">
        <v>44104</v>
      </c>
      <c r="B1177" s="91" t="s">
        <v>8</v>
      </c>
      <c r="C1177" s="91" t="s">
        <v>114</v>
      </c>
      <c r="D1177" s="17">
        <v>3</v>
      </c>
    </row>
    <row r="1178" spans="1:4" hidden="1" x14ac:dyDescent="0.25">
      <c r="A1178" s="85">
        <v>44104</v>
      </c>
      <c r="B1178" s="91" t="s">
        <v>8</v>
      </c>
      <c r="C1178" s="91" t="s">
        <v>60</v>
      </c>
      <c r="D1178" s="17">
        <v>3</v>
      </c>
    </row>
    <row r="1179" spans="1:4" hidden="1" x14ac:dyDescent="0.25">
      <c r="A1179" s="85">
        <v>44104</v>
      </c>
      <c r="B1179" s="91" t="s">
        <v>8</v>
      </c>
      <c r="C1179" s="91" t="s">
        <v>208</v>
      </c>
      <c r="D1179" s="17">
        <v>1</v>
      </c>
    </row>
    <row r="1180" spans="1:4" hidden="1" x14ac:dyDescent="0.25">
      <c r="A1180" s="85">
        <v>44104</v>
      </c>
      <c r="B1180" s="91" t="s">
        <v>8</v>
      </c>
      <c r="C1180" s="91" t="s">
        <v>31</v>
      </c>
      <c r="D1180" s="17">
        <v>1</v>
      </c>
    </row>
    <row r="1181" spans="1:4" hidden="1" x14ac:dyDescent="0.25">
      <c r="A1181" s="85">
        <v>44104</v>
      </c>
      <c r="B1181" s="91" t="s">
        <v>8</v>
      </c>
      <c r="C1181" s="91" t="s">
        <v>40</v>
      </c>
      <c r="D1181" s="17">
        <v>1</v>
      </c>
    </row>
    <row r="1182" spans="1:4" hidden="1" x14ac:dyDescent="0.25">
      <c r="A1182" s="85">
        <v>44104</v>
      </c>
      <c r="B1182" s="91" t="s">
        <v>8</v>
      </c>
      <c r="C1182" s="91" t="s">
        <v>233</v>
      </c>
      <c r="D1182" s="17">
        <v>2</v>
      </c>
    </row>
    <row r="1183" spans="1:4" hidden="1" x14ac:dyDescent="0.25">
      <c r="A1183" s="85">
        <v>44104</v>
      </c>
      <c r="B1183" s="91" t="s">
        <v>9</v>
      </c>
      <c r="C1183" s="91" t="s">
        <v>9</v>
      </c>
      <c r="D1183" s="17">
        <v>27</v>
      </c>
    </row>
    <row r="1184" spans="1:4" hidden="1" x14ac:dyDescent="0.25">
      <c r="A1184" s="85">
        <v>44104</v>
      </c>
      <c r="B1184" s="91" t="s">
        <v>9</v>
      </c>
      <c r="C1184" s="91" t="s">
        <v>148</v>
      </c>
      <c r="D1184" s="17">
        <v>2</v>
      </c>
    </row>
    <row r="1185" spans="1:4" hidden="1" x14ac:dyDescent="0.25">
      <c r="A1185" s="85">
        <v>44104</v>
      </c>
      <c r="B1185" s="73" t="s">
        <v>13</v>
      </c>
      <c r="C1185" s="91" t="s">
        <v>226</v>
      </c>
      <c r="D1185" s="17">
        <v>6</v>
      </c>
    </row>
    <row r="1186" spans="1:4" hidden="1" x14ac:dyDescent="0.25">
      <c r="A1186" s="85">
        <v>44104</v>
      </c>
      <c r="B1186" s="73" t="s">
        <v>13</v>
      </c>
      <c r="C1186" s="73" t="s">
        <v>13</v>
      </c>
      <c r="D1186" s="17">
        <v>4</v>
      </c>
    </row>
    <row r="1187" spans="1:4" hidden="1" x14ac:dyDescent="0.25">
      <c r="A1187" s="85">
        <v>44104</v>
      </c>
      <c r="B1187" s="73" t="s">
        <v>13</v>
      </c>
      <c r="C1187" s="73" t="s">
        <v>228</v>
      </c>
      <c r="D1187" s="17">
        <v>1</v>
      </c>
    </row>
    <row r="1188" spans="1:4" hidden="1" x14ac:dyDescent="0.25">
      <c r="A1188" s="85">
        <v>44104</v>
      </c>
      <c r="B1188" s="91" t="s">
        <v>24</v>
      </c>
      <c r="C1188" s="91" t="s">
        <v>23</v>
      </c>
      <c r="D1188" s="17">
        <v>7</v>
      </c>
    </row>
    <row r="1189" spans="1:4" hidden="1" x14ac:dyDescent="0.25">
      <c r="A1189" s="85">
        <v>44104</v>
      </c>
      <c r="B1189" s="91" t="s">
        <v>7</v>
      </c>
      <c r="C1189" s="91" t="s">
        <v>7</v>
      </c>
      <c r="D1189" s="17">
        <v>6</v>
      </c>
    </row>
    <row r="1190" spans="1:4" hidden="1" x14ac:dyDescent="0.25">
      <c r="A1190" s="85">
        <v>44104</v>
      </c>
      <c r="B1190" s="91" t="s">
        <v>20</v>
      </c>
      <c r="C1190" s="91" t="s">
        <v>20</v>
      </c>
      <c r="D1190" s="17">
        <v>5</v>
      </c>
    </row>
    <row r="1191" spans="1:4" hidden="1" x14ac:dyDescent="0.25">
      <c r="A1191" s="85">
        <v>44104</v>
      </c>
      <c r="B1191" s="91" t="s">
        <v>27</v>
      </c>
      <c r="C1191" s="91" t="s">
        <v>43</v>
      </c>
      <c r="D1191" s="17">
        <v>3</v>
      </c>
    </row>
    <row r="1192" spans="1:4" hidden="1" x14ac:dyDescent="0.25">
      <c r="A1192" s="85">
        <v>44104</v>
      </c>
      <c r="B1192" s="91" t="s">
        <v>27</v>
      </c>
      <c r="C1192" s="91" t="s">
        <v>143</v>
      </c>
      <c r="D1192" s="17">
        <v>1</v>
      </c>
    </row>
    <row r="1193" spans="1:4" hidden="1" x14ac:dyDescent="0.25">
      <c r="A1193" s="85">
        <v>44104</v>
      </c>
      <c r="B1193" s="91" t="s">
        <v>51</v>
      </c>
      <c r="C1193" s="91" t="s">
        <v>51</v>
      </c>
      <c r="D1193" s="17">
        <v>2</v>
      </c>
    </row>
    <row r="1194" spans="1:4" hidden="1" x14ac:dyDescent="0.25">
      <c r="A1194" s="85">
        <v>44104</v>
      </c>
      <c r="B1194" s="91" t="s">
        <v>12</v>
      </c>
      <c r="C1194" s="91" t="s">
        <v>595</v>
      </c>
      <c r="D1194" s="17">
        <v>2</v>
      </c>
    </row>
    <row r="1195" spans="1:4" hidden="1" x14ac:dyDescent="0.25">
      <c r="A1195" s="85">
        <v>44104</v>
      </c>
      <c r="B1195" s="91" t="s">
        <v>12</v>
      </c>
      <c r="C1195" s="91" t="s">
        <v>12</v>
      </c>
      <c r="D1195" s="17">
        <v>1</v>
      </c>
    </row>
    <row r="1196" spans="1:4" hidden="1" x14ac:dyDescent="0.25">
      <c r="A1196" s="85">
        <v>44104</v>
      </c>
      <c r="B1196" s="91" t="s">
        <v>11</v>
      </c>
      <c r="C1196" s="91" t="s">
        <v>66</v>
      </c>
      <c r="D1196" s="17">
        <v>1</v>
      </c>
    </row>
    <row r="1197" spans="1:4" hidden="1" x14ac:dyDescent="0.25">
      <c r="A1197" s="85">
        <v>44105</v>
      </c>
      <c r="B1197" s="91" t="s">
        <v>8</v>
      </c>
      <c r="C1197" s="91" t="s">
        <v>8</v>
      </c>
      <c r="D1197" s="17">
        <v>108</v>
      </c>
    </row>
    <row r="1198" spans="1:4" hidden="1" x14ac:dyDescent="0.25">
      <c r="A1198" s="85">
        <v>44105</v>
      </c>
      <c r="B1198" s="91" t="s">
        <v>8</v>
      </c>
      <c r="C1198" s="91" t="s">
        <v>60</v>
      </c>
      <c r="D1198" s="17">
        <v>4</v>
      </c>
    </row>
    <row r="1199" spans="1:4" hidden="1" x14ac:dyDescent="0.25">
      <c r="A1199" s="85">
        <v>44105</v>
      </c>
      <c r="B1199" s="91" t="s">
        <v>8</v>
      </c>
      <c r="C1199" s="91" t="s">
        <v>234</v>
      </c>
      <c r="D1199" s="17">
        <v>2</v>
      </c>
    </row>
    <row r="1200" spans="1:4" hidden="1" x14ac:dyDescent="0.25">
      <c r="A1200" s="85">
        <v>44105</v>
      </c>
      <c r="B1200" s="91" t="s">
        <v>8</v>
      </c>
      <c r="C1200" s="91" t="s">
        <v>40</v>
      </c>
      <c r="D1200" s="17">
        <v>3</v>
      </c>
    </row>
    <row r="1201" spans="1:4" hidden="1" x14ac:dyDescent="0.25">
      <c r="A1201" s="85">
        <v>44105</v>
      </c>
      <c r="B1201" s="91" t="s">
        <v>8</v>
      </c>
      <c r="C1201" s="91" t="s">
        <v>31</v>
      </c>
      <c r="D1201" s="17">
        <v>2</v>
      </c>
    </row>
    <row r="1202" spans="1:4" hidden="1" x14ac:dyDescent="0.25">
      <c r="A1202" s="85">
        <v>44105</v>
      </c>
      <c r="B1202" s="91" t="s">
        <v>8</v>
      </c>
      <c r="C1202" s="91" t="s">
        <v>233</v>
      </c>
      <c r="D1202" s="17">
        <v>2</v>
      </c>
    </row>
    <row r="1203" spans="1:4" hidden="1" x14ac:dyDescent="0.25">
      <c r="A1203" s="85">
        <v>44105</v>
      </c>
      <c r="B1203" s="91" t="s">
        <v>8</v>
      </c>
      <c r="C1203" s="91" t="s">
        <v>190</v>
      </c>
      <c r="D1203" s="17">
        <v>1</v>
      </c>
    </row>
    <row r="1204" spans="1:4" hidden="1" x14ac:dyDescent="0.25">
      <c r="A1204" s="85">
        <v>44105</v>
      </c>
      <c r="B1204" s="91" t="s">
        <v>8</v>
      </c>
      <c r="C1204" s="91" t="s">
        <v>144</v>
      </c>
      <c r="D1204" s="17">
        <v>1</v>
      </c>
    </row>
    <row r="1205" spans="1:4" hidden="1" x14ac:dyDescent="0.25">
      <c r="A1205" s="85">
        <v>44105</v>
      </c>
      <c r="B1205" s="91" t="s">
        <v>9</v>
      </c>
      <c r="C1205" s="91" t="s">
        <v>9</v>
      </c>
      <c r="D1205" s="17">
        <v>16</v>
      </c>
    </row>
    <row r="1206" spans="1:4" hidden="1" x14ac:dyDescent="0.25">
      <c r="A1206" s="85">
        <v>44105</v>
      </c>
      <c r="B1206" s="91" t="s">
        <v>9</v>
      </c>
      <c r="C1206" s="91" t="s">
        <v>17</v>
      </c>
      <c r="D1206" s="17">
        <v>4</v>
      </c>
    </row>
    <row r="1207" spans="1:4" hidden="1" x14ac:dyDescent="0.25">
      <c r="A1207" s="85">
        <v>44105</v>
      </c>
      <c r="B1207" s="86" t="s">
        <v>9</v>
      </c>
      <c r="C1207" s="86" t="s">
        <v>638</v>
      </c>
      <c r="D1207" s="17">
        <v>1</v>
      </c>
    </row>
    <row r="1208" spans="1:4" hidden="1" x14ac:dyDescent="0.25">
      <c r="A1208" s="85">
        <v>44105</v>
      </c>
      <c r="B1208" s="91" t="s">
        <v>13</v>
      </c>
      <c r="C1208" s="91" t="s">
        <v>229</v>
      </c>
      <c r="D1208" s="17">
        <v>4</v>
      </c>
    </row>
    <row r="1209" spans="1:4" hidden="1" x14ac:dyDescent="0.25">
      <c r="A1209" s="85">
        <v>44105</v>
      </c>
      <c r="B1209" s="91" t="s">
        <v>13</v>
      </c>
      <c r="C1209" s="91" t="s">
        <v>13</v>
      </c>
      <c r="D1209" s="17">
        <v>4</v>
      </c>
    </row>
    <row r="1210" spans="1:4" hidden="1" x14ac:dyDescent="0.25">
      <c r="A1210" s="85">
        <v>44105</v>
      </c>
      <c r="B1210" s="91" t="s">
        <v>13</v>
      </c>
      <c r="C1210" s="91" t="s">
        <v>226</v>
      </c>
      <c r="D1210" s="17">
        <v>2</v>
      </c>
    </row>
    <row r="1211" spans="1:4" hidden="1" x14ac:dyDescent="0.25">
      <c r="A1211" s="85">
        <v>44105</v>
      </c>
      <c r="B1211" s="91" t="s">
        <v>13</v>
      </c>
      <c r="C1211" s="91" t="s">
        <v>618</v>
      </c>
      <c r="D1211" s="17">
        <v>1</v>
      </c>
    </row>
    <row r="1212" spans="1:4" hidden="1" x14ac:dyDescent="0.25">
      <c r="A1212" s="85">
        <v>44105</v>
      </c>
      <c r="B1212" s="73" t="s">
        <v>27</v>
      </c>
      <c r="C1212" s="91" t="s">
        <v>43</v>
      </c>
      <c r="D1212" s="17">
        <v>5</v>
      </c>
    </row>
    <row r="1213" spans="1:4" hidden="1" x14ac:dyDescent="0.25">
      <c r="A1213" s="85">
        <v>44105</v>
      </c>
      <c r="B1213" s="73" t="s">
        <v>27</v>
      </c>
      <c r="C1213" s="91" t="s">
        <v>143</v>
      </c>
      <c r="D1213" s="17">
        <v>3</v>
      </c>
    </row>
    <row r="1214" spans="1:4" hidden="1" x14ac:dyDescent="0.25">
      <c r="A1214" s="85">
        <v>44105</v>
      </c>
      <c r="B1214" s="73" t="s">
        <v>27</v>
      </c>
      <c r="C1214" s="91" t="s">
        <v>628</v>
      </c>
      <c r="D1214" s="17">
        <v>2</v>
      </c>
    </row>
    <row r="1215" spans="1:4" hidden="1" x14ac:dyDescent="0.25">
      <c r="A1215" s="85">
        <v>44105</v>
      </c>
      <c r="B1215" s="73" t="s">
        <v>27</v>
      </c>
      <c r="C1215" s="91" t="s">
        <v>239</v>
      </c>
      <c r="D1215" s="17">
        <v>1</v>
      </c>
    </row>
    <row r="1216" spans="1:4" hidden="1" x14ac:dyDescent="0.25">
      <c r="A1216" s="85">
        <v>44105</v>
      </c>
      <c r="B1216" s="73" t="s">
        <v>24</v>
      </c>
      <c r="C1216" s="91" t="s">
        <v>23</v>
      </c>
      <c r="D1216" s="17">
        <v>8</v>
      </c>
    </row>
    <row r="1217" spans="1:4" hidden="1" x14ac:dyDescent="0.25">
      <c r="A1217" s="85">
        <v>44105</v>
      </c>
      <c r="B1217" s="73" t="s">
        <v>7</v>
      </c>
      <c r="C1217" s="91" t="s">
        <v>7</v>
      </c>
      <c r="D1217" s="17">
        <v>9</v>
      </c>
    </row>
    <row r="1218" spans="1:4" hidden="1" x14ac:dyDescent="0.25">
      <c r="A1218" s="85">
        <v>44105</v>
      </c>
      <c r="B1218" s="73" t="s">
        <v>50</v>
      </c>
      <c r="C1218" s="91" t="s">
        <v>373</v>
      </c>
      <c r="D1218" s="17">
        <v>4</v>
      </c>
    </row>
    <row r="1219" spans="1:4" hidden="1" x14ac:dyDescent="0.25">
      <c r="A1219" s="85">
        <v>44105</v>
      </c>
      <c r="B1219" s="73" t="s">
        <v>50</v>
      </c>
      <c r="C1219" s="91" t="s">
        <v>620</v>
      </c>
      <c r="D1219" s="17">
        <v>1</v>
      </c>
    </row>
    <row r="1220" spans="1:4" hidden="1" x14ac:dyDescent="0.25">
      <c r="A1220" s="85">
        <v>44105</v>
      </c>
      <c r="B1220" s="73" t="s">
        <v>11</v>
      </c>
      <c r="C1220" s="91" t="s">
        <v>137</v>
      </c>
      <c r="D1220" s="17">
        <v>4</v>
      </c>
    </row>
    <row r="1221" spans="1:4" hidden="1" x14ac:dyDescent="0.25">
      <c r="A1221" s="85">
        <v>44105</v>
      </c>
      <c r="B1221" s="73" t="s">
        <v>15</v>
      </c>
      <c r="C1221" s="91" t="s">
        <v>629</v>
      </c>
      <c r="D1221" s="17">
        <v>4</v>
      </c>
    </row>
    <row r="1222" spans="1:4" hidden="1" x14ac:dyDescent="0.25">
      <c r="A1222" s="85">
        <v>44106</v>
      </c>
      <c r="B1222" s="73" t="s">
        <v>8</v>
      </c>
      <c r="C1222" s="91" t="s">
        <v>8</v>
      </c>
      <c r="D1222" s="17">
        <v>74</v>
      </c>
    </row>
    <row r="1223" spans="1:4" hidden="1" x14ac:dyDescent="0.25">
      <c r="A1223" s="85">
        <v>44106</v>
      </c>
      <c r="B1223" s="73" t="s">
        <v>8</v>
      </c>
      <c r="C1223" s="91" t="s">
        <v>60</v>
      </c>
      <c r="D1223" s="17">
        <v>6</v>
      </c>
    </row>
    <row r="1224" spans="1:4" hidden="1" x14ac:dyDescent="0.25">
      <c r="A1224" s="85">
        <v>44106</v>
      </c>
      <c r="B1224" s="73" t="s">
        <v>8</v>
      </c>
      <c r="C1224" s="91" t="s">
        <v>114</v>
      </c>
      <c r="D1224" s="17">
        <v>4</v>
      </c>
    </row>
    <row r="1225" spans="1:4" hidden="1" x14ac:dyDescent="0.25">
      <c r="A1225" s="85">
        <v>44106</v>
      </c>
      <c r="B1225" s="73" t="s">
        <v>8</v>
      </c>
      <c r="C1225" s="143" t="s">
        <v>31</v>
      </c>
      <c r="D1225" s="52">
        <v>2</v>
      </c>
    </row>
    <row r="1226" spans="1:4" x14ac:dyDescent="0.25">
      <c r="A1226" s="85">
        <v>44106</v>
      </c>
      <c r="B1226" s="73" t="s">
        <v>8</v>
      </c>
      <c r="C1226" s="91" t="s">
        <v>75</v>
      </c>
      <c r="D1226" s="17">
        <v>2</v>
      </c>
    </row>
    <row r="1227" spans="1:4" hidden="1" x14ac:dyDescent="0.25">
      <c r="A1227" s="85">
        <v>44106</v>
      </c>
      <c r="B1227" s="73" t="s">
        <v>8</v>
      </c>
      <c r="C1227" s="145" t="s">
        <v>208</v>
      </c>
      <c r="D1227" s="48">
        <v>1</v>
      </c>
    </row>
    <row r="1228" spans="1:4" hidden="1" x14ac:dyDescent="0.25">
      <c r="A1228" s="85">
        <v>44106</v>
      </c>
      <c r="B1228" s="91" t="s">
        <v>9</v>
      </c>
      <c r="C1228" s="91" t="s">
        <v>9</v>
      </c>
      <c r="D1228" s="17">
        <v>23</v>
      </c>
    </row>
    <row r="1229" spans="1:4" hidden="1" x14ac:dyDescent="0.25">
      <c r="A1229" s="85">
        <v>44106</v>
      </c>
      <c r="B1229" s="91" t="s">
        <v>9</v>
      </c>
      <c r="C1229" s="91" t="s">
        <v>17</v>
      </c>
      <c r="D1229" s="17">
        <v>2</v>
      </c>
    </row>
    <row r="1230" spans="1:4" hidden="1" x14ac:dyDescent="0.25">
      <c r="A1230" s="85">
        <v>44106</v>
      </c>
      <c r="B1230" s="91" t="s">
        <v>9</v>
      </c>
      <c r="C1230" s="91" t="s">
        <v>638</v>
      </c>
      <c r="D1230" s="17">
        <v>1</v>
      </c>
    </row>
    <row r="1231" spans="1:4" hidden="1" x14ac:dyDescent="0.25">
      <c r="A1231" s="85">
        <v>44106</v>
      </c>
      <c r="B1231" s="91" t="s">
        <v>7</v>
      </c>
      <c r="C1231" s="91" t="s">
        <v>7</v>
      </c>
      <c r="D1231" s="17">
        <v>10</v>
      </c>
    </row>
    <row r="1232" spans="1:4" hidden="1" x14ac:dyDescent="0.25">
      <c r="A1232" s="85">
        <v>44106</v>
      </c>
      <c r="B1232" s="91" t="s">
        <v>27</v>
      </c>
      <c r="C1232" s="91" t="s">
        <v>43</v>
      </c>
      <c r="D1232" s="17">
        <v>5</v>
      </c>
    </row>
    <row r="1233" spans="1:4" hidden="1" x14ac:dyDescent="0.25">
      <c r="A1233" s="85">
        <v>44106</v>
      </c>
      <c r="B1233" s="91" t="s">
        <v>27</v>
      </c>
      <c r="C1233" s="91" t="s">
        <v>143</v>
      </c>
      <c r="D1233" s="17">
        <v>2</v>
      </c>
    </row>
    <row r="1234" spans="1:4" hidden="1" x14ac:dyDescent="0.25">
      <c r="A1234" s="85">
        <v>44106</v>
      </c>
      <c r="B1234" s="91" t="s">
        <v>27</v>
      </c>
      <c r="C1234" s="91" t="s">
        <v>628</v>
      </c>
      <c r="D1234" s="17">
        <v>1</v>
      </c>
    </row>
    <row r="1235" spans="1:4" hidden="1" x14ac:dyDescent="0.25">
      <c r="A1235" s="85">
        <v>44106</v>
      </c>
      <c r="B1235" s="73" t="s">
        <v>13</v>
      </c>
      <c r="C1235" s="91" t="s">
        <v>229</v>
      </c>
      <c r="D1235" s="17">
        <v>4</v>
      </c>
    </row>
    <row r="1236" spans="1:4" hidden="1" x14ac:dyDescent="0.25">
      <c r="A1236" s="85">
        <v>44106</v>
      </c>
      <c r="B1236" s="73" t="s">
        <v>13</v>
      </c>
      <c r="C1236" s="91" t="s">
        <v>643</v>
      </c>
      <c r="D1236" s="17">
        <v>1</v>
      </c>
    </row>
    <row r="1237" spans="1:4" hidden="1" x14ac:dyDescent="0.25">
      <c r="A1237" s="85">
        <v>44106</v>
      </c>
      <c r="B1237" s="73" t="s">
        <v>12</v>
      </c>
      <c r="C1237" s="91" t="s">
        <v>595</v>
      </c>
      <c r="D1237" s="17">
        <v>3</v>
      </c>
    </row>
    <row r="1238" spans="1:4" hidden="1" x14ac:dyDescent="0.25">
      <c r="A1238" s="85">
        <v>44106</v>
      </c>
      <c r="B1238" s="73" t="s">
        <v>12</v>
      </c>
      <c r="C1238" s="91" t="s">
        <v>12</v>
      </c>
      <c r="D1238" s="17">
        <v>2</v>
      </c>
    </row>
    <row r="1239" spans="1:4" hidden="1" x14ac:dyDescent="0.25">
      <c r="A1239" s="85">
        <v>44106</v>
      </c>
      <c r="B1239" s="73" t="s">
        <v>51</v>
      </c>
      <c r="C1239" s="91" t="s">
        <v>51</v>
      </c>
      <c r="D1239" s="17">
        <v>4</v>
      </c>
    </row>
    <row r="1240" spans="1:4" hidden="1" x14ac:dyDescent="0.25">
      <c r="A1240" s="85">
        <v>44106</v>
      </c>
      <c r="B1240" s="73" t="s">
        <v>24</v>
      </c>
      <c r="C1240" s="91" t="s">
        <v>23</v>
      </c>
      <c r="D1240" s="17">
        <v>2</v>
      </c>
    </row>
    <row r="1241" spans="1:4" hidden="1" x14ac:dyDescent="0.25">
      <c r="A1241" s="85">
        <v>44106</v>
      </c>
      <c r="B1241" s="73" t="s">
        <v>24</v>
      </c>
      <c r="C1241" s="91" t="s">
        <v>644</v>
      </c>
      <c r="D1241" s="17">
        <v>1</v>
      </c>
    </row>
    <row r="1242" spans="1:4" hidden="1" x14ac:dyDescent="0.25">
      <c r="A1242" s="85">
        <v>44106</v>
      </c>
      <c r="B1242" s="73" t="s">
        <v>20</v>
      </c>
      <c r="C1242" s="91" t="s">
        <v>20</v>
      </c>
      <c r="D1242" s="17">
        <v>3</v>
      </c>
    </row>
    <row r="1243" spans="1:4" hidden="1" x14ac:dyDescent="0.25">
      <c r="A1243" s="85">
        <v>44106</v>
      </c>
      <c r="B1243" s="73" t="s">
        <v>11</v>
      </c>
      <c r="C1243" s="91" t="s">
        <v>11</v>
      </c>
      <c r="D1243" s="17">
        <v>1</v>
      </c>
    </row>
    <row r="1244" spans="1:4" hidden="1" x14ac:dyDescent="0.25">
      <c r="A1244" s="85">
        <v>44106</v>
      </c>
      <c r="B1244" s="73" t="s">
        <v>11</v>
      </c>
      <c r="C1244" s="91" t="s">
        <v>137</v>
      </c>
      <c r="D1244" s="17">
        <v>1</v>
      </c>
    </row>
    <row r="1245" spans="1:4" hidden="1" x14ac:dyDescent="0.25">
      <c r="A1245" s="85">
        <v>44106</v>
      </c>
      <c r="B1245" s="73" t="s">
        <v>48</v>
      </c>
      <c r="C1245" s="91" t="s">
        <v>48</v>
      </c>
      <c r="D1245" s="17">
        <v>1</v>
      </c>
    </row>
    <row r="1246" spans="1:4" hidden="1" x14ac:dyDescent="0.25">
      <c r="A1246" s="85">
        <v>44107</v>
      </c>
      <c r="B1246" s="73" t="s">
        <v>8</v>
      </c>
      <c r="C1246" s="91" t="s">
        <v>8</v>
      </c>
      <c r="D1246" s="17">
        <v>99</v>
      </c>
    </row>
    <row r="1247" spans="1:4" hidden="1" x14ac:dyDescent="0.25">
      <c r="A1247" s="85">
        <v>44107</v>
      </c>
      <c r="B1247" s="73" t="s">
        <v>8</v>
      </c>
      <c r="C1247" s="91" t="s">
        <v>60</v>
      </c>
      <c r="D1247" s="17">
        <v>4</v>
      </c>
    </row>
    <row r="1248" spans="1:4" hidden="1" x14ac:dyDescent="0.25">
      <c r="A1248" s="85">
        <v>44107</v>
      </c>
      <c r="B1248" s="73" t="s">
        <v>8</v>
      </c>
      <c r="C1248" s="91" t="s">
        <v>233</v>
      </c>
      <c r="D1248" s="17">
        <v>4</v>
      </c>
    </row>
    <row r="1249" spans="1:4" hidden="1" x14ac:dyDescent="0.25">
      <c r="A1249" s="85">
        <v>44107</v>
      </c>
      <c r="B1249" s="73" t="s">
        <v>8</v>
      </c>
      <c r="C1249" s="91" t="s">
        <v>208</v>
      </c>
      <c r="D1249" s="17">
        <v>3</v>
      </c>
    </row>
    <row r="1250" spans="1:4" hidden="1" x14ac:dyDescent="0.25">
      <c r="A1250" s="85">
        <v>44107</v>
      </c>
      <c r="B1250" s="73" t="s">
        <v>8</v>
      </c>
      <c r="C1250" s="91" t="s">
        <v>31</v>
      </c>
      <c r="D1250" s="17">
        <v>3</v>
      </c>
    </row>
    <row r="1251" spans="1:4" hidden="1" x14ac:dyDescent="0.25">
      <c r="A1251" s="85">
        <v>44107</v>
      </c>
      <c r="B1251" s="73" t="s">
        <v>8</v>
      </c>
      <c r="C1251" s="91" t="s">
        <v>114</v>
      </c>
      <c r="D1251" s="17">
        <v>3</v>
      </c>
    </row>
    <row r="1252" spans="1:4" hidden="1" x14ac:dyDescent="0.25">
      <c r="A1252" s="85">
        <v>44107</v>
      </c>
      <c r="B1252" s="73" t="s">
        <v>8</v>
      </c>
      <c r="C1252" s="73" t="s">
        <v>288</v>
      </c>
      <c r="D1252" s="17">
        <v>2</v>
      </c>
    </row>
    <row r="1253" spans="1:4" hidden="1" x14ac:dyDescent="0.25">
      <c r="A1253" s="85">
        <v>44107</v>
      </c>
      <c r="B1253" s="73" t="s">
        <v>8</v>
      </c>
      <c r="C1253" s="91" t="s">
        <v>601</v>
      </c>
      <c r="D1253" s="17">
        <v>1</v>
      </c>
    </row>
    <row r="1254" spans="1:4" hidden="1" x14ac:dyDescent="0.25">
      <c r="A1254" s="85">
        <v>44107</v>
      </c>
      <c r="B1254" s="73" t="s">
        <v>8</v>
      </c>
      <c r="C1254" s="91" t="s">
        <v>136</v>
      </c>
      <c r="D1254" s="17">
        <v>1</v>
      </c>
    </row>
    <row r="1255" spans="1:4" hidden="1" x14ac:dyDescent="0.25">
      <c r="A1255" s="85">
        <v>44107</v>
      </c>
      <c r="B1255" s="73" t="s">
        <v>9</v>
      </c>
      <c r="C1255" s="73" t="s">
        <v>9</v>
      </c>
      <c r="D1255" s="17">
        <v>14</v>
      </c>
    </row>
    <row r="1256" spans="1:4" hidden="1" x14ac:dyDescent="0.25">
      <c r="A1256" s="85">
        <v>44107</v>
      </c>
      <c r="B1256" s="73" t="s">
        <v>24</v>
      </c>
      <c r="C1256" s="73" t="s">
        <v>23</v>
      </c>
      <c r="D1256" s="17">
        <v>10</v>
      </c>
    </row>
    <row r="1257" spans="1:4" hidden="1" x14ac:dyDescent="0.25">
      <c r="A1257" s="85">
        <v>44107</v>
      </c>
      <c r="B1257" s="73" t="s">
        <v>50</v>
      </c>
      <c r="C1257" s="73" t="s">
        <v>373</v>
      </c>
      <c r="D1257" s="17">
        <v>3</v>
      </c>
    </row>
    <row r="1258" spans="1:4" hidden="1" x14ac:dyDescent="0.25">
      <c r="A1258" s="85">
        <v>44107</v>
      </c>
      <c r="B1258" s="73" t="s">
        <v>50</v>
      </c>
      <c r="C1258" s="73" t="s">
        <v>236</v>
      </c>
      <c r="D1258" s="17">
        <v>3</v>
      </c>
    </row>
    <row r="1259" spans="1:4" hidden="1" x14ac:dyDescent="0.25">
      <c r="A1259" s="85">
        <v>44107</v>
      </c>
      <c r="B1259" s="73" t="s">
        <v>27</v>
      </c>
      <c r="C1259" s="73" t="s">
        <v>143</v>
      </c>
      <c r="D1259" s="17">
        <v>3</v>
      </c>
    </row>
    <row r="1260" spans="1:4" hidden="1" x14ac:dyDescent="0.25">
      <c r="A1260" s="85">
        <v>44107</v>
      </c>
      <c r="B1260" s="73" t="s">
        <v>27</v>
      </c>
      <c r="C1260" s="73" t="s">
        <v>43</v>
      </c>
      <c r="D1260" s="17">
        <v>1</v>
      </c>
    </row>
    <row r="1261" spans="1:4" hidden="1" x14ac:dyDescent="0.25">
      <c r="A1261" s="85">
        <v>44107</v>
      </c>
      <c r="B1261" s="73" t="s">
        <v>27</v>
      </c>
      <c r="C1261" s="73" t="s">
        <v>616</v>
      </c>
      <c r="D1261" s="17">
        <v>1</v>
      </c>
    </row>
    <row r="1262" spans="1:4" hidden="1" x14ac:dyDescent="0.25">
      <c r="A1262" s="85">
        <v>44107</v>
      </c>
      <c r="B1262" s="73" t="s">
        <v>13</v>
      </c>
      <c r="C1262" s="73" t="s">
        <v>229</v>
      </c>
      <c r="D1262" s="17">
        <v>5</v>
      </c>
    </row>
    <row r="1263" spans="1:4" hidden="1" x14ac:dyDescent="0.25">
      <c r="A1263" s="85">
        <v>44107</v>
      </c>
      <c r="B1263" s="73" t="s">
        <v>15</v>
      </c>
      <c r="C1263" s="73" t="s">
        <v>629</v>
      </c>
      <c r="D1263" s="17">
        <v>5</v>
      </c>
    </row>
    <row r="1264" spans="1:4" hidden="1" x14ac:dyDescent="0.25">
      <c r="A1264" s="85">
        <v>44107</v>
      </c>
      <c r="B1264" s="73" t="s">
        <v>14</v>
      </c>
      <c r="C1264" s="73" t="s">
        <v>14</v>
      </c>
      <c r="D1264" s="17">
        <v>4</v>
      </c>
    </row>
    <row r="1265" spans="1:4" hidden="1" x14ac:dyDescent="0.25">
      <c r="A1265" s="85">
        <v>44107</v>
      </c>
      <c r="B1265" s="73" t="s">
        <v>10</v>
      </c>
      <c r="C1265" s="73" t="s">
        <v>10</v>
      </c>
      <c r="D1265" s="17">
        <v>3</v>
      </c>
    </row>
    <row r="1266" spans="1:4" hidden="1" x14ac:dyDescent="0.25">
      <c r="A1266" s="85">
        <v>44107</v>
      </c>
      <c r="B1266" s="73" t="s">
        <v>10</v>
      </c>
      <c r="C1266" s="73" t="s">
        <v>653</v>
      </c>
      <c r="D1266" s="17">
        <v>1</v>
      </c>
    </row>
    <row r="1267" spans="1:4" hidden="1" x14ac:dyDescent="0.25">
      <c r="A1267" s="85">
        <v>44107</v>
      </c>
      <c r="B1267" s="73" t="s">
        <v>11</v>
      </c>
      <c r="C1267" s="73" t="s">
        <v>137</v>
      </c>
      <c r="D1267" s="17">
        <v>2</v>
      </c>
    </row>
    <row r="1268" spans="1:4" hidden="1" x14ac:dyDescent="0.25">
      <c r="A1268" s="85">
        <v>44107</v>
      </c>
      <c r="B1268" s="73" t="s">
        <v>11</v>
      </c>
      <c r="C1268" s="73" t="s">
        <v>340</v>
      </c>
      <c r="D1268" s="17">
        <v>1</v>
      </c>
    </row>
    <row r="1269" spans="1:4" hidden="1" x14ac:dyDescent="0.25">
      <c r="A1269" s="85">
        <v>44107</v>
      </c>
      <c r="B1269" s="73" t="s">
        <v>12</v>
      </c>
      <c r="C1269" s="73" t="s">
        <v>76</v>
      </c>
      <c r="D1269" s="17">
        <v>1</v>
      </c>
    </row>
    <row r="1270" spans="1:4" hidden="1" x14ac:dyDescent="0.25">
      <c r="A1270" s="85">
        <v>44107</v>
      </c>
      <c r="B1270" s="73" t="s">
        <v>20</v>
      </c>
      <c r="C1270" s="73" t="s">
        <v>20</v>
      </c>
      <c r="D1270" s="17">
        <v>1</v>
      </c>
    </row>
    <row r="1271" spans="1:4" hidden="1" x14ac:dyDescent="0.25">
      <c r="A1271" s="85">
        <v>44108</v>
      </c>
      <c r="B1271" s="73" t="s">
        <v>8</v>
      </c>
      <c r="C1271" s="73" t="s">
        <v>8</v>
      </c>
      <c r="D1271" s="17">
        <v>71</v>
      </c>
    </row>
    <row r="1272" spans="1:4" hidden="1" x14ac:dyDescent="0.25">
      <c r="A1272" s="85">
        <v>44108</v>
      </c>
      <c r="B1272" s="73" t="s">
        <v>8</v>
      </c>
      <c r="C1272" s="73" t="s">
        <v>60</v>
      </c>
      <c r="D1272" s="17">
        <v>12</v>
      </c>
    </row>
    <row r="1273" spans="1:4" hidden="1" x14ac:dyDescent="0.25">
      <c r="A1273" s="85">
        <v>44108</v>
      </c>
      <c r="B1273" s="73" t="s">
        <v>8</v>
      </c>
      <c r="C1273" s="73" t="s">
        <v>40</v>
      </c>
      <c r="D1273" s="17">
        <v>2</v>
      </c>
    </row>
    <row r="1274" spans="1:4" hidden="1" x14ac:dyDescent="0.25">
      <c r="A1274" s="85">
        <v>44108</v>
      </c>
      <c r="B1274" s="73" t="s">
        <v>8</v>
      </c>
      <c r="C1274" s="73" t="s">
        <v>208</v>
      </c>
      <c r="D1274" s="17">
        <v>2</v>
      </c>
    </row>
    <row r="1275" spans="1:4" hidden="1" x14ac:dyDescent="0.25">
      <c r="A1275" s="85">
        <v>44108</v>
      </c>
      <c r="B1275" s="73" t="s">
        <v>8</v>
      </c>
      <c r="C1275" s="73" t="s">
        <v>234</v>
      </c>
      <c r="D1275" s="17">
        <v>2</v>
      </c>
    </row>
    <row r="1276" spans="1:4" hidden="1" x14ac:dyDescent="0.25">
      <c r="A1276" s="85">
        <v>44108</v>
      </c>
      <c r="B1276" s="73" t="s">
        <v>8</v>
      </c>
      <c r="C1276" s="73" t="s">
        <v>144</v>
      </c>
      <c r="D1276" s="17">
        <v>1</v>
      </c>
    </row>
    <row r="1277" spans="1:4" hidden="1" x14ac:dyDescent="0.25">
      <c r="A1277" s="85">
        <v>44108</v>
      </c>
      <c r="B1277" s="73" t="s">
        <v>9</v>
      </c>
      <c r="C1277" s="73" t="s">
        <v>9</v>
      </c>
      <c r="D1277" s="17">
        <v>16</v>
      </c>
    </row>
    <row r="1278" spans="1:4" hidden="1" x14ac:dyDescent="0.25">
      <c r="A1278" s="85">
        <v>44108</v>
      </c>
      <c r="B1278" s="73" t="s">
        <v>9</v>
      </c>
      <c r="C1278" s="73" t="s">
        <v>17</v>
      </c>
      <c r="D1278" s="17">
        <v>8</v>
      </c>
    </row>
    <row r="1279" spans="1:4" hidden="1" x14ac:dyDescent="0.25">
      <c r="A1279" s="85">
        <v>44108</v>
      </c>
      <c r="B1279" s="73" t="s">
        <v>13</v>
      </c>
      <c r="C1279" s="73" t="s">
        <v>13</v>
      </c>
      <c r="D1279" s="17">
        <v>2</v>
      </c>
    </row>
    <row r="1280" spans="1:4" hidden="1" x14ac:dyDescent="0.25">
      <c r="A1280" s="85">
        <v>44108</v>
      </c>
      <c r="B1280" s="73" t="s">
        <v>13</v>
      </c>
      <c r="C1280" s="73" t="s">
        <v>226</v>
      </c>
      <c r="D1280" s="17">
        <v>2</v>
      </c>
    </row>
    <row r="1281" spans="1:4" hidden="1" x14ac:dyDescent="0.25">
      <c r="A1281" s="85">
        <v>44108</v>
      </c>
      <c r="B1281" s="73" t="s">
        <v>13</v>
      </c>
      <c r="C1281" s="73" t="s">
        <v>229</v>
      </c>
      <c r="D1281" s="17">
        <v>2</v>
      </c>
    </row>
    <row r="1282" spans="1:4" hidden="1" x14ac:dyDescent="0.25">
      <c r="A1282" s="85">
        <v>44108</v>
      </c>
      <c r="B1282" s="73" t="s">
        <v>27</v>
      </c>
      <c r="C1282" s="73" t="s">
        <v>43</v>
      </c>
      <c r="D1282" s="17">
        <v>3</v>
      </c>
    </row>
    <row r="1283" spans="1:4" hidden="1" x14ac:dyDescent="0.25">
      <c r="A1283" s="85">
        <v>44108</v>
      </c>
      <c r="B1283" s="73" t="s">
        <v>27</v>
      </c>
      <c r="C1283" s="73" t="s">
        <v>143</v>
      </c>
      <c r="D1283" s="17">
        <v>2</v>
      </c>
    </row>
    <row r="1284" spans="1:4" hidden="1" x14ac:dyDescent="0.25">
      <c r="A1284" s="85">
        <v>44108</v>
      </c>
      <c r="B1284" s="73" t="s">
        <v>7</v>
      </c>
      <c r="C1284" s="73" t="s">
        <v>7</v>
      </c>
      <c r="D1284" s="17">
        <v>5</v>
      </c>
    </row>
    <row r="1285" spans="1:4" hidden="1" x14ac:dyDescent="0.25">
      <c r="A1285" s="85">
        <v>44108</v>
      </c>
      <c r="B1285" s="73" t="s">
        <v>51</v>
      </c>
      <c r="C1285" s="73" t="s">
        <v>51</v>
      </c>
      <c r="D1285" s="17">
        <v>3</v>
      </c>
    </row>
    <row r="1286" spans="1:4" hidden="1" x14ac:dyDescent="0.25">
      <c r="A1286" s="85">
        <v>44108</v>
      </c>
      <c r="B1286" s="73" t="s">
        <v>24</v>
      </c>
      <c r="C1286" s="73" t="s">
        <v>23</v>
      </c>
      <c r="D1286" s="17">
        <v>1</v>
      </c>
    </row>
    <row r="1287" spans="1:4" hidden="1" x14ac:dyDescent="0.25">
      <c r="A1287" s="85">
        <v>44108</v>
      </c>
      <c r="B1287" s="73" t="s">
        <v>24</v>
      </c>
      <c r="C1287" s="73" t="s">
        <v>37</v>
      </c>
      <c r="D1287" s="17">
        <v>2</v>
      </c>
    </row>
    <row r="1288" spans="1:4" hidden="1" x14ac:dyDescent="0.25">
      <c r="A1288" s="85">
        <v>44108</v>
      </c>
      <c r="B1288" s="73" t="s">
        <v>12</v>
      </c>
      <c r="C1288" s="73" t="s">
        <v>12</v>
      </c>
      <c r="D1288" s="17">
        <v>2</v>
      </c>
    </row>
    <row r="1289" spans="1:4" hidden="1" x14ac:dyDescent="0.25">
      <c r="A1289" s="85">
        <v>44108</v>
      </c>
      <c r="B1289" s="73" t="s">
        <v>12</v>
      </c>
      <c r="C1289" s="73" t="s">
        <v>595</v>
      </c>
      <c r="D1289" s="17">
        <v>1</v>
      </c>
    </row>
    <row r="1290" spans="1:4" hidden="1" x14ac:dyDescent="0.25">
      <c r="A1290" s="85">
        <v>44108</v>
      </c>
      <c r="B1290" s="73" t="s">
        <v>11</v>
      </c>
      <c r="C1290" s="73" t="s">
        <v>340</v>
      </c>
      <c r="D1290" s="17">
        <v>2</v>
      </c>
    </row>
    <row r="1291" spans="1:4" hidden="1" x14ac:dyDescent="0.25">
      <c r="A1291" s="85">
        <v>44108</v>
      </c>
      <c r="B1291" s="73" t="s">
        <v>15</v>
      </c>
      <c r="C1291" s="73" t="s">
        <v>629</v>
      </c>
      <c r="D1291" s="17">
        <v>2</v>
      </c>
    </row>
    <row r="1292" spans="1:4" hidden="1" x14ac:dyDescent="0.25">
      <c r="A1292" s="85">
        <v>44108</v>
      </c>
      <c r="B1292" s="73" t="s">
        <v>20</v>
      </c>
      <c r="C1292" s="73" t="s">
        <v>20</v>
      </c>
      <c r="D1292" s="17">
        <v>2</v>
      </c>
    </row>
    <row r="1293" spans="1:4" hidden="1" x14ac:dyDescent="0.25">
      <c r="A1293" s="85">
        <v>44108</v>
      </c>
      <c r="B1293" s="73" t="s">
        <v>50</v>
      </c>
      <c r="C1293" s="73" t="s">
        <v>373</v>
      </c>
      <c r="D1293" s="17">
        <v>1</v>
      </c>
    </row>
    <row r="1294" spans="1:4" hidden="1" x14ac:dyDescent="0.25">
      <c r="A1294" s="85">
        <v>44108</v>
      </c>
      <c r="B1294" s="73" t="s">
        <v>14</v>
      </c>
      <c r="C1294" s="73" t="s">
        <v>14</v>
      </c>
      <c r="D1294" s="17">
        <v>4</v>
      </c>
    </row>
    <row r="1295" spans="1:4" hidden="1" x14ac:dyDescent="0.25">
      <c r="A1295" s="85">
        <v>44109</v>
      </c>
      <c r="B1295" s="73" t="s">
        <v>8</v>
      </c>
      <c r="C1295" s="73" t="s">
        <v>8</v>
      </c>
      <c r="D1295" s="17">
        <v>75</v>
      </c>
    </row>
    <row r="1296" spans="1:4" hidden="1" x14ac:dyDescent="0.25">
      <c r="A1296" s="85">
        <v>44109</v>
      </c>
      <c r="B1296" s="73" t="s">
        <v>8</v>
      </c>
      <c r="C1296" s="73" t="s">
        <v>60</v>
      </c>
      <c r="D1296" s="17">
        <v>1</v>
      </c>
    </row>
    <row r="1297" spans="1:4" hidden="1" x14ac:dyDescent="0.25">
      <c r="A1297" s="85">
        <v>44109</v>
      </c>
      <c r="B1297" s="73" t="s">
        <v>8</v>
      </c>
      <c r="C1297" s="73" t="s">
        <v>144</v>
      </c>
      <c r="D1297" s="17">
        <v>1</v>
      </c>
    </row>
    <row r="1298" spans="1:4" hidden="1" x14ac:dyDescent="0.25">
      <c r="A1298" s="85">
        <v>44109</v>
      </c>
      <c r="B1298" s="73" t="s">
        <v>8</v>
      </c>
      <c r="C1298" s="73" t="s">
        <v>208</v>
      </c>
      <c r="D1298" s="17">
        <v>1</v>
      </c>
    </row>
    <row r="1299" spans="1:4" hidden="1" x14ac:dyDescent="0.25">
      <c r="A1299" s="85">
        <v>44109</v>
      </c>
      <c r="B1299" s="73" t="s">
        <v>8</v>
      </c>
      <c r="C1299" s="73" t="s">
        <v>114</v>
      </c>
      <c r="D1299" s="17">
        <v>1</v>
      </c>
    </row>
    <row r="1300" spans="1:4" hidden="1" x14ac:dyDescent="0.25">
      <c r="A1300" s="85">
        <v>44109</v>
      </c>
      <c r="B1300" s="73" t="s">
        <v>8</v>
      </c>
      <c r="C1300" s="73" t="s">
        <v>31</v>
      </c>
      <c r="D1300" s="17">
        <v>3</v>
      </c>
    </row>
    <row r="1301" spans="1:4" hidden="1" x14ac:dyDescent="0.25">
      <c r="A1301" s="85">
        <v>44109</v>
      </c>
      <c r="B1301" s="73" t="s">
        <v>13</v>
      </c>
      <c r="C1301" s="73" t="s">
        <v>13</v>
      </c>
      <c r="D1301" s="17">
        <v>9</v>
      </c>
    </row>
    <row r="1302" spans="1:4" hidden="1" x14ac:dyDescent="0.25">
      <c r="A1302" s="85">
        <v>44109</v>
      </c>
      <c r="B1302" s="73" t="s">
        <v>13</v>
      </c>
      <c r="C1302" s="73" t="s">
        <v>145</v>
      </c>
      <c r="D1302" s="17">
        <v>2</v>
      </c>
    </row>
    <row r="1303" spans="1:4" hidden="1" x14ac:dyDescent="0.25">
      <c r="A1303" s="85">
        <v>44109</v>
      </c>
      <c r="B1303" s="73" t="s">
        <v>13</v>
      </c>
      <c r="C1303" s="73" t="s">
        <v>226</v>
      </c>
      <c r="D1303" s="17">
        <v>2</v>
      </c>
    </row>
    <row r="1304" spans="1:4" hidden="1" x14ac:dyDescent="0.25">
      <c r="A1304" s="85">
        <v>44109</v>
      </c>
      <c r="B1304" s="73" t="s">
        <v>10</v>
      </c>
      <c r="C1304" s="73" t="s">
        <v>10</v>
      </c>
      <c r="D1304" s="17">
        <v>5</v>
      </c>
    </row>
    <row r="1305" spans="1:4" hidden="1" x14ac:dyDescent="0.25">
      <c r="A1305" s="85">
        <v>44109</v>
      </c>
      <c r="B1305" s="73" t="s">
        <v>20</v>
      </c>
      <c r="C1305" s="73" t="s">
        <v>20</v>
      </c>
      <c r="D1305" s="17">
        <v>2</v>
      </c>
    </row>
    <row r="1306" spans="1:4" hidden="1" x14ac:dyDescent="0.25">
      <c r="A1306" s="85">
        <v>44109</v>
      </c>
      <c r="B1306" s="73" t="s">
        <v>20</v>
      </c>
      <c r="C1306" s="73" t="s">
        <v>658</v>
      </c>
      <c r="D1306" s="17">
        <v>1</v>
      </c>
    </row>
    <row r="1307" spans="1:4" hidden="1" x14ac:dyDescent="0.25">
      <c r="A1307" s="85">
        <v>44109</v>
      </c>
      <c r="B1307" s="73" t="s">
        <v>9</v>
      </c>
      <c r="C1307" s="73" t="s">
        <v>9</v>
      </c>
      <c r="D1307" s="17">
        <v>3</v>
      </c>
    </row>
    <row r="1308" spans="1:4" hidden="1" x14ac:dyDescent="0.25">
      <c r="A1308" s="85">
        <v>44110</v>
      </c>
      <c r="B1308" s="91" t="s">
        <v>8</v>
      </c>
      <c r="C1308" s="91" t="s">
        <v>8</v>
      </c>
      <c r="D1308" s="17">
        <v>74</v>
      </c>
    </row>
    <row r="1309" spans="1:4" hidden="1" x14ac:dyDescent="0.25">
      <c r="A1309" s="85">
        <v>44110</v>
      </c>
      <c r="B1309" s="91" t="s">
        <v>8</v>
      </c>
      <c r="C1309" s="91" t="s">
        <v>114</v>
      </c>
      <c r="D1309" s="17">
        <v>6</v>
      </c>
    </row>
    <row r="1310" spans="1:4" hidden="1" x14ac:dyDescent="0.25">
      <c r="A1310" s="85">
        <v>44110</v>
      </c>
      <c r="B1310" s="91" t="s">
        <v>8</v>
      </c>
      <c r="C1310" s="91" t="s">
        <v>233</v>
      </c>
      <c r="D1310" s="17">
        <v>5</v>
      </c>
    </row>
    <row r="1311" spans="1:4" hidden="1" x14ac:dyDescent="0.25">
      <c r="A1311" s="85">
        <v>44110</v>
      </c>
      <c r="B1311" s="91" t="s">
        <v>8</v>
      </c>
      <c r="C1311" s="91" t="s">
        <v>60</v>
      </c>
      <c r="D1311" s="17">
        <v>4</v>
      </c>
    </row>
    <row r="1312" spans="1:4" hidden="1" x14ac:dyDescent="0.25">
      <c r="A1312" s="85">
        <v>44110</v>
      </c>
      <c r="B1312" s="91" t="s">
        <v>8</v>
      </c>
      <c r="C1312" s="91" t="s">
        <v>208</v>
      </c>
      <c r="D1312" s="17">
        <v>3</v>
      </c>
    </row>
    <row r="1313" spans="1:4" hidden="1" x14ac:dyDescent="0.25">
      <c r="A1313" s="85">
        <v>44110</v>
      </c>
      <c r="B1313" s="91" t="s">
        <v>8</v>
      </c>
      <c r="C1313" s="91" t="s">
        <v>31</v>
      </c>
      <c r="D1313" s="17">
        <v>2</v>
      </c>
    </row>
    <row r="1314" spans="1:4" hidden="1" x14ac:dyDescent="0.25">
      <c r="A1314" s="85">
        <v>44110</v>
      </c>
      <c r="B1314" s="91" t="s">
        <v>8</v>
      </c>
      <c r="C1314" s="91" t="s">
        <v>234</v>
      </c>
      <c r="D1314" s="17">
        <v>1</v>
      </c>
    </row>
    <row r="1315" spans="1:4" hidden="1" x14ac:dyDescent="0.25">
      <c r="A1315" s="85">
        <v>44110</v>
      </c>
      <c r="B1315" s="91" t="s">
        <v>8</v>
      </c>
      <c r="C1315" s="91" t="s">
        <v>40</v>
      </c>
      <c r="D1315" s="17">
        <v>1</v>
      </c>
    </row>
    <row r="1316" spans="1:4" hidden="1" x14ac:dyDescent="0.25">
      <c r="A1316" s="85">
        <v>44110</v>
      </c>
      <c r="B1316" s="73" t="s">
        <v>9</v>
      </c>
      <c r="C1316" s="73" t="s">
        <v>9</v>
      </c>
      <c r="D1316" s="17">
        <v>12</v>
      </c>
    </row>
    <row r="1317" spans="1:4" hidden="1" x14ac:dyDescent="0.25">
      <c r="A1317" s="85">
        <v>44110</v>
      </c>
      <c r="B1317" s="73" t="s">
        <v>9</v>
      </c>
      <c r="C1317" s="91" t="s">
        <v>17</v>
      </c>
      <c r="D1317" s="17">
        <v>15</v>
      </c>
    </row>
    <row r="1318" spans="1:4" hidden="1" x14ac:dyDescent="0.25">
      <c r="A1318" s="85">
        <v>44110</v>
      </c>
      <c r="B1318" s="91" t="s">
        <v>24</v>
      </c>
      <c r="C1318" s="91" t="s">
        <v>23</v>
      </c>
      <c r="D1318" s="17">
        <v>14</v>
      </c>
    </row>
    <row r="1319" spans="1:4" hidden="1" x14ac:dyDescent="0.25">
      <c r="A1319" s="85">
        <v>44110</v>
      </c>
      <c r="B1319" s="91" t="s">
        <v>24</v>
      </c>
      <c r="C1319" s="91" t="s">
        <v>664</v>
      </c>
      <c r="D1319" s="17">
        <v>2</v>
      </c>
    </row>
    <row r="1320" spans="1:4" hidden="1" x14ac:dyDescent="0.25">
      <c r="A1320" s="85">
        <v>44110</v>
      </c>
      <c r="B1320" s="91" t="s">
        <v>24</v>
      </c>
      <c r="C1320" s="91" t="s">
        <v>36</v>
      </c>
      <c r="D1320" s="17">
        <v>1</v>
      </c>
    </row>
    <row r="1321" spans="1:4" hidden="1" x14ac:dyDescent="0.25">
      <c r="A1321" s="85">
        <v>44110</v>
      </c>
      <c r="B1321" s="91" t="s">
        <v>24</v>
      </c>
      <c r="C1321" s="91" t="s">
        <v>663</v>
      </c>
      <c r="D1321" s="17">
        <v>1</v>
      </c>
    </row>
    <row r="1322" spans="1:4" hidden="1" x14ac:dyDescent="0.25">
      <c r="A1322" s="85">
        <v>44110</v>
      </c>
      <c r="B1322" s="91" t="s">
        <v>7</v>
      </c>
      <c r="C1322" s="91" t="s">
        <v>7</v>
      </c>
      <c r="D1322" s="17">
        <v>10</v>
      </c>
    </row>
    <row r="1323" spans="1:4" hidden="1" x14ac:dyDescent="0.25">
      <c r="A1323" s="85">
        <v>44110</v>
      </c>
      <c r="B1323" s="91" t="s">
        <v>13</v>
      </c>
      <c r="C1323" s="91" t="s">
        <v>229</v>
      </c>
      <c r="D1323" s="17">
        <v>6</v>
      </c>
    </row>
    <row r="1324" spans="1:4" hidden="1" x14ac:dyDescent="0.25">
      <c r="A1324" s="85">
        <v>44110</v>
      </c>
      <c r="B1324" s="91" t="s">
        <v>20</v>
      </c>
      <c r="C1324" s="91" t="s">
        <v>20</v>
      </c>
      <c r="D1324" s="17">
        <v>7</v>
      </c>
    </row>
    <row r="1325" spans="1:4" hidden="1" x14ac:dyDescent="0.25">
      <c r="A1325" s="85">
        <v>44110</v>
      </c>
      <c r="B1325" s="91" t="s">
        <v>27</v>
      </c>
      <c r="C1325" s="91" t="s">
        <v>143</v>
      </c>
      <c r="D1325" s="17">
        <v>1</v>
      </c>
    </row>
    <row r="1326" spans="1:4" hidden="1" x14ac:dyDescent="0.25">
      <c r="A1326" s="85">
        <v>44110</v>
      </c>
      <c r="B1326" s="91" t="s">
        <v>27</v>
      </c>
      <c r="C1326" s="91" t="s">
        <v>43</v>
      </c>
      <c r="D1326" s="17">
        <v>5</v>
      </c>
    </row>
    <row r="1327" spans="1:4" hidden="1" x14ac:dyDescent="0.25">
      <c r="A1327" s="85">
        <v>44110</v>
      </c>
      <c r="B1327" s="91" t="s">
        <v>11</v>
      </c>
      <c r="C1327" s="91" t="s">
        <v>340</v>
      </c>
      <c r="D1327" s="17">
        <v>1</v>
      </c>
    </row>
    <row r="1328" spans="1:4" hidden="1" x14ac:dyDescent="0.25">
      <c r="A1328" s="85">
        <v>44110</v>
      </c>
      <c r="B1328" s="91" t="s">
        <v>11</v>
      </c>
      <c r="C1328" s="91" t="s">
        <v>137</v>
      </c>
      <c r="D1328" s="17">
        <v>2</v>
      </c>
    </row>
    <row r="1329" spans="1:4" hidden="1" x14ac:dyDescent="0.25">
      <c r="A1329" s="85">
        <v>44110</v>
      </c>
      <c r="B1329" s="91" t="s">
        <v>49</v>
      </c>
      <c r="C1329" s="91" t="s">
        <v>49</v>
      </c>
      <c r="D1329" s="17">
        <v>4</v>
      </c>
    </row>
    <row r="1330" spans="1:4" hidden="1" x14ac:dyDescent="0.25">
      <c r="A1330" s="85">
        <v>44110</v>
      </c>
      <c r="B1330" s="91" t="s">
        <v>51</v>
      </c>
      <c r="C1330" s="91" t="s">
        <v>51</v>
      </c>
      <c r="D1330" s="17">
        <v>3</v>
      </c>
    </row>
    <row r="1331" spans="1:4" hidden="1" x14ac:dyDescent="0.25">
      <c r="A1331" s="85">
        <v>44110</v>
      </c>
      <c r="B1331" s="91" t="s">
        <v>12</v>
      </c>
      <c r="C1331" s="91" t="s">
        <v>12</v>
      </c>
      <c r="D1331" s="17">
        <v>3</v>
      </c>
    </row>
    <row r="1332" spans="1:4" hidden="1" x14ac:dyDescent="0.25">
      <c r="A1332" s="85">
        <v>44110</v>
      </c>
      <c r="B1332" s="91" t="s">
        <v>14</v>
      </c>
      <c r="C1332" s="91" t="s">
        <v>14</v>
      </c>
      <c r="D1332" s="17">
        <v>1</v>
      </c>
    </row>
    <row r="1333" spans="1:4" hidden="1" x14ac:dyDescent="0.25">
      <c r="A1333" s="85">
        <v>44110</v>
      </c>
      <c r="B1333" s="91" t="s">
        <v>15</v>
      </c>
      <c r="C1333" s="91" t="s">
        <v>629</v>
      </c>
      <c r="D1333" s="17">
        <v>1</v>
      </c>
    </row>
    <row r="1334" spans="1:4" hidden="1" x14ac:dyDescent="0.25">
      <c r="A1334" s="85">
        <v>44110</v>
      </c>
      <c r="B1334" s="91" t="s">
        <v>50</v>
      </c>
      <c r="C1334" s="91" t="s">
        <v>373</v>
      </c>
      <c r="D1334" s="17">
        <v>1</v>
      </c>
    </row>
    <row r="1335" spans="1:4" hidden="1" x14ac:dyDescent="0.25">
      <c r="A1335" s="85">
        <v>44110</v>
      </c>
      <c r="B1335" s="91" t="s">
        <v>10</v>
      </c>
      <c r="C1335" s="91" t="s">
        <v>10</v>
      </c>
      <c r="D1335" s="17">
        <v>1</v>
      </c>
    </row>
    <row r="1336" spans="1:4" hidden="1" x14ac:dyDescent="0.25">
      <c r="A1336" s="85">
        <v>44111</v>
      </c>
      <c r="B1336" s="91" t="s">
        <v>8</v>
      </c>
      <c r="C1336" s="91" t="s">
        <v>8</v>
      </c>
      <c r="D1336" s="17">
        <v>37</v>
      </c>
    </row>
    <row r="1337" spans="1:4" hidden="1" x14ac:dyDescent="0.25">
      <c r="A1337" s="85">
        <v>44111</v>
      </c>
      <c r="B1337" s="91" t="s">
        <v>8</v>
      </c>
      <c r="C1337" s="91" t="s">
        <v>60</v>
      </c>
      <c r="D1337" s="17">
        <v>2</v>
      </c>
    </row>
    <row r="1338" spans="1:4" hidden="1" x14ac:dyDescent="0.25">
      <c r="A1338" s="85">
        <v>44111</v>
      </c>
      <c r="B1338" s="91" t="s">
        <v>8</v>
      </c>
      <c r="C1338" s="91" t="s">
        <v>40</v>
      </c>
      <c r="D1338" s="17">
        <v>2</v>
      </c>
    </row>
    <row r="1339" spans="1:4" hidden="1" x14ac:dyDescent="0.25">
      <c r="A1339" s="85">
        <v>44111</v>
      </c>
      <c r="B1339" s="91" t="s">
        <v>8</v>
      </c>
      <c r="C1339" s="91" t="s">
        <v>208</v>
      </c>
      <c r="D1339" s="17">
        <v>3</v>
      </c>
    </row>
    <row r="1340" spans="1:4" hidden="1" x14ac:dyDescent="0.25">
      <c r="A1340" s="85">
        <v>44111</v>
      </c>
      <c r="B1340" s="91" t="s">
        <v>8</v>
      </c>
      <c r="C1340" s="91" t="s">
        <v>114</v>
      </c>
      <c r="D1340" s="17">
        <v>1</v>
      </c>
    </row>
    <row r="1341" spans="1:4" hidden="1" x14ac:dyDescent="0.25">
      <c r="A1341" s="85">
        <v>44111</v>
      </c>
      <c r="B1341" s="91" t="s">
        <v>9</v>
      </c>
      <c r="C1341" s="91" t="s">
        <v>9</v>
      </c>
      <c r="D1341" s="17">
        <v>7</v>
      </c>
    </row>
    <row r="1342" spans="1:4" hidden="1" x14ac:dyDescent="0.25">
      <c r="A1342" s="85">
        <v>44111</v>
      </c>
      <c r="B1342" s="91" t="s">
        <v>9</v>
      </c>
      <c r="C1342" s="91" t="s">
        <v>17</v>
      </c>
      <c r="D1342" s="17">
        <v>9</v>
      </c>
    </row>
    <row r="1343" spans="1:4" hidden="1" x14ac:dyDescent="0.25">
      <c r="A1343" s="85">
        <v>44111</v>
      </c>
      <c r="B1343" s="91" t="s">
        <v>9</v>
      </c>
      <c r="C1343" s="91" t="s">
        <v>148</v>
      </c>
      <c r="D1343" s="17">
        <v>1</v>
      </c>
    </row>
    <row r="1344" spans="1:4" hidden="1" x14ac:dyDescent="0.25">
      <c r="A1344" s="85">
        <v>44111</v>
      </c>
      <c r="B1344" s="91" t="s">
        <v>24</v>
      </c>
      <c r="C1344" s="91" t="s">
        <v>23</v>
      </c>
      <c r="D1344" s="17">
        <v>16</v>
      </c>
    </row>
    <row r="1345" spans="1:4" hidden="1" x14ac:dyDescent="0.25">
      <c r="A1345" s="85">
        <v>44111</v>
      </c>
      <c r="B1345" s="91" t="s">
        <v>7</v>
      </c>
      <c r="C1345" s="91" t="s">
        <v>7</v>
      </c>
      <c r="D1345" s="17">
        <v>12</v>
      </c>
    </row>
    <row r="1346" spans="1:4" hidden="1" x14ac:dyDescent="0.25">
      <c r="A1346" s="85">
        <v>44111</v>
      </c>
      <c r="B1346" s="91" t="s">
        <v>27</v>
      </c>
      <c r="C1346" s="91" t="s">
        <v>43</v>
      </c>
      <c r="D1346" s="17">
        <v>6</v>
      </c>
    </row>
    <row r="1347" spans="1:4" hidden="1" x14ac:dyDescent="0.25">
      <c r="A1347" s="85">
        <v>44111</v>
      </c>
      <c r="B1347" s="91" t="s">
        <v>27</v>
      </c>
      <c r="C1347" s="91" t="s">
        <v>143</v>
      </c>
      <c r="D1347" s="17">
        <v>7</v>
      </c>
    </row>
    <row r="1348" spans="1:4" hidden="1" x14ac:dyDescent="0.25">
      <c r="A1348" s="85">
        <v>44111</v>
      </c>
      <c r="B1348" s="91" t="s">
        <v>13</v>
      </c>
      <c r="C1348" s="91" t="s">
        <v>13</v>
      </c>
      <c r="D1348" s="17">
        <v>6</v>
      </c>
    </row>
    <row r="1349" spans="1:4" hidden="1" x14ac:dyDescent="0.25">
      <c r="A1349" s="85">
        <v>44111</v>
      </c>
      <c r="B1349" s="91" t="s">
        <v>13</v>
      </c>
      <c r="C1349" s="91" t="s">
        <v>97</v>
      </c>
      <c r="D1349" s="17">
        <v>2</v>
      </c>
    </row>
    <row r="1350" spans="1:4" hidden="1" x14ac:dyDescent="0.25">
      <c r="A1350" s="85">
        <v>44111</v>
      </c>
      <c r="B1350" s="91" t="s">
        <v>13</v>
      </c>
      <c r="C1350" s="91" t="s">
        <v>145</v>
      </c>
      <c r="D1350" s="17">
        <v>1</v>
      </c>
    </row>
    <row r="1351" spans="1:4" hidden="1" x14ac:dyDescent="0.25">
      <c r="A1351" s="85">
        <v>44111</v>
      </c>
      <c r="B1351" s="91" t="s">
        <v>20</v>
      </c>
      <c r="C1351" s="91" t="s">
        <v>20</v>
      </c>
      <c r="D1351" s="17">
        <v>4</v>
      </c>
    </row>
    <row r="1352" spans="1:4" hidden="1" x14ac:dyDescent="0.25">
      <c r="A1352" s="85">
        <v>44111</v>
      </c>
      <c r="B1352" s="91" t="s">
        <v>11</v>
      </c>
      <c r="C1352" s="91" t="s">
        <v>11</v>
      </c>
      <c r="D1352" s="17">
        <v>1</v>
      </c>
    </row>
    <row r="1353" spans="1:4" hidden="1" x14ac:dyDescent="0.25">
      <c r="A1353" s="85">
        <v>44111</v>
      </c>
      <c r="B1353" s="91" t="s">
        <v>11</v>
      </c>
      <c r="C1353" s="91" t="s">
        <v>137</v>
      </c>
      <c r="D1353" s="17">
        <v>2</v>
      </c>
    </row>
    <row r="1354" spans="1:4" hidden="1" x14ac:dyDescent="0.25">
      <c r="A1354" s="85">
        <v>44111</v>
      </c>
      <c r="B1354" s="91" t="s">
        <v>50</v>
      </c>
      <c r="C1354" s="91" t="s">
        <v>620</v>
      </c>
      <c r="D1354" s="17">
        <v>4</v>
      </c>
    </row>
    <row r="1355" spans="1:4" hidden="1" x14ac:dyDescent="0.25">
      <c r="A1355" s="85">
        <v>44111</v>
      </c>
      <c r="B1355" s="91" t="s">
        <v>50</v>
      </c>
      <c r="C1355" s="91" t="s">
        <v>373</v>
      </c>
      <c r="D1355" s="17">
        <v>1</v>
      </c>
    </row>
    <row r="1356" spans="1:4" hidden="1" x14ac:dyDescent="0.25">
      <c r="A1356" s="85">
        <v>44111</v>
      </c>
      <c r="B1356" s="91" t="s">
        <v>51</v>
      </c>
      <c r="C1356" s="91" t="s">
        <v>51</v>
      </c>
      <c r="D1356" s="17">
        <v>2</v>
      </c>
    </row>
    <row r="1357" spans="1:4" hidden="1" x14ac:dyDescent="0.25">
      <c r="A1357" s="85">
        <v>44111</v>
      </c>
      <c r="B1357" s="91" t="s">
        <v>10</v>
      </c>
      <c r="C1357" s="91" t="s">
        <v>10</v>
      </c>
      <c r="D1357" s="17">
        <v>1</v>
      </c>
    </row>
    <row r="1358" spans="1:4" hidden="1" x14ac:dyDescent="0.25">
      <c r="A1358" s="85">
        <v>44112</v>
      </c>
      <c r="B1358" s="91" t="s">
        <v>8</v>
      </c>
      <c r="C1358" s="91" t="s">
        <v>8</v>
      </c>
      <c r="D1358" s="17">
        <v>82</v>
      </c>
    </row>
    <row r="1359" spans="1:4" hidden="1" x14ac:dyDescent="0.25">
      <c r="A1359" s="85">
        <v>44112</v>
      </c>
      <c r="B1359" s="91" t="s">
        <v>8</v>
      </c>
      <c r="C1359" s="91" t="s">
        <v>233</v>
      </c>
      <c r="D1359" s="17">
        <v>2</v>
      </c>
    </row>
    <row r="1360" spans="1:4" hidden="1" x14ac:dyDescent="0.25">
      <c r="A1360" s="85">
        <v>44112</v>
      </c>
      <c r="B1360" s="91" t="s">
        <v>8</v>
      </c>
      <c r="C1360" s="91" t="s">
        <v>208</v>
      </c>
      <c r="D1360" s="17">
        <v>2</v>
      </c>
    </row>
    <row r="1361" spans="1:4" hidden="1" x14ac:dyDescent="0.25">
      <c r="A1361" s="85">
        <v>44112</v>
      </c>
      <c r="B1361" s="91" t="s">
        <v>8</v>
      </c>
      <c r="C1361" s="91" t="s">
        <v>114</v>
      </c>
      <c r="D1361" s="17">
        <v>2</v>
      </c>
    </row>
    <row r="1362" spans="1:4" hidden="1" x14ac:dyDescent="0.25">
      <c r="A1362" s="85">
        <v>44112</v>
      </c>
      <c r="B1362" s="91" t="s">
        <v>8</v>
      </c>
      <c r="C1362" s="91" t="s">
        <v>40</v>
      </c>
      <c r="D1362" s="17">
        <v>1</v>
      </c>
    </row>
    <row r="1363" spans="1:4" hidden="1" x14ac:dyDescent="0.25">
      <c r="A1363" s="85">
        <v>44112</v>
      </c>
      <c r="B1363" s="91" t="s">
        <v>8</v>
      </c>
      <c r="C1363" s="91" t="s">
        <v>136</v>
      </c>
      <c r="D1363" s="17">
        <v>1</v>
      </c>
    </row>
    <row r="1364" spans="1:4" hidden="1" x14ac:dyDescent="0.25">
      <c r="A1364" s="85">
        <v>44112</v>
      </c>
      <c r="B1364" s="73" t="s">
        <v>9</v>
      </c>
      <c r="C1364" s="73" t="s">
        <v>9</v>
      </c>
      <c r="D1364" s="17">
        <v>13</v>
      </c>
    </row>
    <row r="1365" spans="1:4" hidden="1" x14ac:dyDescent="0.25">
      <c r="A1365" s="85">
        <v>44112</v>
      </c>
      <c r="B1365" s="73" t="s">
        <v>9</v>
      </c>
      <c r="C1365" s="91" t="s">
        <v>17</v>
      </c>
      <c r="D1365" s="17">
        <v>6</v>
      </c>
    </row>
    <row r="1366" spans="1:4" hidden="1" x14ac:dyDescent="0.25">
      <c r="A1366" s="85">
        <v>44112</v>
      </c>
      <c r="B1366" s="73" t="s">
        <v>9</v>
      </c>
      <c r="C1366" s="91" t="s">
        <v>148</v>
      </c>
      <c r="D1366" s="17">
        <v>2</v>
      </c>
    </row>
    <row r="1367" spans="1:4" hidden="1" x14ac:dyDescent="0.25">
      <c r="A1367" s="85">
        <v>44112</v>
      </c>
      <c r="B1367" s="73" t="s">
        <v>9</v>
      </c>
      <c r="C1367" s="91" t="s">
        <v>147</v>
      </c>
      <c r="D1367" s="17">
        <v>2</v>
      </c>
    </row>
    <row r="1368" spans="1:4" hidden="1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hidden="1" x14ac:dyDescent="0.25">
      <c r="A1369" s="85">
        <v>44112</v>
      </c>
      <c r="B1369" s="73" t="s">
        <v>13</v>
      </c>
      <c r="C1369" s="91" t="s">
        <v>229</v>
      </c>
      <c r="D1369" s="17">
        <v>11</v>
      </c>
    </row>
    <row r="1370" spans="1:4" hidden="1" x14ac:dyDescent="0.25">
      <c r="A1370" s="85">
        <v>44112</v>
      </c>
      <c r="B1370" s="73" t="s">
        <v>13</v>
      </c>
      <c r="C1370" s="91" t="s">
        <v>226</v>
      </c>
      <c r="D1370" s="17">
        <v>5</v>
      </c>
    </row>
    <row r="1371" spans="1:4" hidden="1" x14ac:dyDescent="0.25">
      <c r="A1371" s="85">
        <v>44112</v>
      </c>
      <c r="B1371" s="73" t="s">
        <v>13</v>
      </c>
      <c r="C1371" s="91" t="s">
        <v>228</v>
      </c>
      <c r="D1371" s="17">
        <v>1</v>
      </c>
    </row>
    <row r="1372" spans="1:4" hidden="1" x14ac:dyDescent="0.25">
      <c r="A1372" s="85">
        <v>44112</v>
      </c>
      <c r="B1372" s="73" t="s">
        <v>13</v>
      </c>
      <c r="C1372" s="91" t="s">
        <v>676</v>
      </c>
      <c r="D1372" s="17">
        <v>1</v>
      </c>
    </row>
    <row r="1373" spans="1:4" hidden="1" x14ac:dyDescent="0.25">
      <c r="A1373" s="85">
        <v>44112</v>
      </c>
      <c r="B1373" s="73" t="s">
        <v>27</v>
      </c>
      <c r="C1373" s="91" t="s">
        <v>43</v>
      </c>
      <c r="D1373" s="17">
        <v>7</v>
      </c>
    </row>
    <row r="1374" spans="1:4" hidden="1" x14ac:dyDescent="0.25">
      <c r="A1374" s="85">
        <v>44112</v>
      </c>
      <c r="B1374" s="73" t="s">
        <v>27</v>
      </c>
      <c r="C1374" s="91" t="s">
        <v>143</v>
      </c>
      <c r="D1374" s="17">
        <v>1</v>
      </c>
    </row>
    <row r="1375" spans="1:4" hidden="1" x14ac:dyDescent="0.25">
      <c r="A1375" s="85">
        <v>44112</v>
      </c>
      <c r="B1375" s="73" t="s">
        <v>50</v>
      </c>
      <c r="C1375" s="91" t="s">
        <v>373</v>
      </c>
      <c r="D1375" s="17">
        <v>3</v>
      </c>
    </row>
    <row r="1376" spans="1:4" hidden="1" x14ac:dyDescent="0.25">
      <c r="A1376" s="85">
        <v>44112</v>
      </c>
      <c r="B1376" s="73" t="s">
        <v>50</v>
      </c>
      <c r="C1376" s="91" t="s">
        <v>620</v>
      </c>
      <c r="D1376" s="17">
        <v>1</v>
      </c>
    </row>
    <row r="1377" spans="1:4" hidden="1" x14ac:dyDescent="0.25">
      <c r="A1377" s="85">
        <v>44112</v>
      </c>
      <c r="B1377" s="73" t="s">
        <v>24</v>
      </c>
      <c r="C1377" s="91" t="s">
        <v>23</v>
      </c>
      <c r="D1377" s="17">
        <v>2</v>
      </c>
    </row>
    <row r="1378" spans="1:4" hidden="1" x14ac:dyDescent="0.25">
      <c r="A1378" s="85">
        <v>44112</v>
      </c>
      <c r="B1378" s="73" t="s">
        <v>20</v>
      </c>
      <c r="C1378" s="91" t="s">
        <v>20</v>
      </c>
      <c r="D1378" s="17">
        <v>1</v>
      </c>
    </row>
    <row r="1379" spans="1:4" hidden="1" x14ac:dyDescent="0.25">
      <c r="A1379" s="85">
        <v>44112</v>
      </c>
      <c r="B1379" s="73" t="s">
        <v>7</v>
      </c>
      <c r="C1379" s="73" t="s">
        <v>7</v>
      </c>
      <c r="D1379" s="17">
        <v>1</v>
      </c>
    </row>
    <row r="1380" spans="1:4" hidden="1" x14ac:dyDescent="0.25">
      <c r="A1380" s="85">
        <v>44112</v>
      </c>
      <c r="B1380" s="73" t="s">
        <v>15</v>
      </c>
      <c r="C1380" s="73" t="s">
        <v>111</v>
      </c>
      <c r="D1380" s="17">
        <v>1</v>
      </c>
    </row>
    <row r="1381" spans="1:4" hidden="1" x14ac:dyDescent="0.25">
      <c r="A1381" s="85">
        <v>44112</v>
      </c>
      <c r="B1381" s="73" t="s">
        <v>12</v>
      </c>
      <c r="C1381" s="73" t="s">
        <v>595</v>
      </c>
      <c r="D1381" s="17">
        <v>1</v>
      </c>
    </row>
    <row r="1382" spans="1:4" hidden="1" x14ac:dyDescent="0.25">
      <c r="A1382" s="85">
        <v>44113</v>
      </c>
      <c r="B1382" s="73" t="s">
        <v>8</v>
      </c>
      <c r="C1382" s="73" t="s">
        <v>8</v>
      </c>
      <c r="D1382" s="17">
        <v>77</v>
      </c>
    </row>
    <row r="1383" spans="1:4" hidden="1" x14ac:dyDescent="0.25">
      <c r="A1383" s="85">
        <v>44113</v>
      </c>
      <c r="B1383" s="73" t="s">
        <v>8</v>
      </c>
      <c r="C1383" s="73" t="s">
        <v>60</v>
      </c>
      <c r="D1383" s="17">
        <v>6</v>
      </c>
    </row>
    <row r="1384" spans="1:4" hidden="1" x14ac:dyDescent="0.25">
      <c r="A1384" s="85">
        <v>44113</v>
      </c>
      <c r="B1384" s="73" t="s">
        <v>8</v>
      </c>
      <c r="C1384" s="73" t="s">
        <v>208</v>
      </c>
      <c r="D1384" s="17">
        <v>3</v>
      </c>
    </row>
    <row r="1385" spans="1:4" hidden="1" x14ac:dyDescent="0.25">
      <c r="A1385" s="85">
        <v>44113</v>
      </c>
      <c r="B1385" s="73" t="s">
        <v>8</v>
      </c>
      <c r="C1385" s="73" t="s">
        <v>31</v>
      </c>
      <c r="D1385" s="17">
        <v>2</v>
      </c>
    </row>
    <row r="1386" spans="1:4" hidden="1" x14ac:dyDescent="0.25">
      <c r="A1386" s="85">
        <v>44113</v>
      </c>
      <c r="B1386" s="73" t="s">
        <v>8</v>
      </c>
      <c r="C1386" s="73" t="s">
        <v>682</v>
      </c>
      <c r="D1386" s="17">
        <v>2</v>
      </c>
    </row>
    <row r="1387" spans="1:4" hidden="1" x14ac:dyDescent="0.25">
      <c r="A1387" s="85">
        <v>44113</v>
      </c>
      <c r="B1387" s="73" t="s">
        <v>8</v>
      </c>
      <c r="C1387" s="73" t="s">
        <v>234</v>
      </c>
      <c r="D1387" s="17">
        <v>1</v>
      </c>
    </row>
    <row r="1388" spans="1:4" hidden="1" x14ac:dyDescent="0.25">
      <c r="A1388" s="85">
        <v>44113</v>
      </c>
      <c r="B1388" s="73" t="s">
        <v>8</v>
      </c>
      <c r="C1388" s="73" t="s">
        <v>136</v>
      </c>
      <c r="D1388" s="17">
        <v>1</v>
      </c>
    </row>
    <row r="1389" spans="1:4" hidden="1" x14ac:dyDescent="0.25">
      <c r="A1389" s="85">
        <v>44113</v>
      </c>
      <c r="B1389" s="73" t="s">
        <v>8</v>
      </c>
      <c r="C1389" s="73" t="s">
        <v>601</v>
      </c>
      <c r="D1389" s="17">
        <v>1</v>
      </c>
    </row>
    <row r="1390" spans="1:4" hidden="1" x14ac:dyDescent="0.25">
      <c r="A1390" s="85">
        <v>44113</v>
      </c>
      <c r="B1390" s="73" t="s">
        <v>8</v>
      </c>
      <c r="C1390" s="73" t="s">
        <v>114</v>
      </c>
      <c r="D1390" s="17">
        <v>1</v>
      </c>
    </row>
    <row r="1391" spans="1:4" hidden="1" x14ac:dyDescent="0.25">
      <c r="A1391" s="85">
        <v>44113</v>
      </c>
      <c r="B1391" s="73" t="s">
        <v>8</v>
      </c>
      <c r="C1391" s="73" t="s">
        <v>233</v>
      </c>
      <c r="D1391" s="17">
        <v>1</v>
      </c>
    </row>
    <row r="1392" spans="1:4" hidden="1" x14ac:dyDescent="0.25">
      <c r="A1392" s="85">
        <v>44113</v>
      </c>
      <c r="B1392" s="73" t="s">
        <v>8</v>
      </c>
      <c r="C1392" s="73" t="s">
        <v>40</v>
      </c>
      <c r="D1392" s="17">
        <v>1</v>
      </c>
    </row>
    <row r="1393" spans="1:4" hidden="1" x14ac:dyDescent="0.25">
      <c r="A1393" s="85">
        <v>44113</v>
      </c>
      <c r="B1393" s="73" t="s">
        <v>9</v>
      </c>
      <c r="C1393" s="73" t="s">
        <v>9</v>
      </c>
      <c r="D1393" s="17">
        <v>22</v>
      </c>
    </row>
    <row r="1394" spans="1:4" hidden="1" x14ac:dyDescent="0.25">
      <c r="A1394" s="85">
        <v>44113</v>
      </c>
      <c r="B1394" s="73" t="s">
        <v>9</v>
      </c>
      <c r="C1394" s="73" t="s">
        <v>17</v>
      </c>
      <c r="D1394" s="17">
        <v>18</v>
      </c>
    </row>
    <row r="1395" spans="1:4" hidden="1" x14ac:dyDescent="0.25">
      <c r="A1395" s="85">
        <v>44113</v>
      </c>
      <c r="B1395" s="73" t="s">
        <v>9</v>
      </c>
      <c r="C1395" s="73" t="s">
        <v>148</v>
      </c>
      <c r="D1395" s="17">
        <v>1</v>
      </c>
    </row>
    <row r="1396" spans="1:4" hidden="1" x14ac:dyDescent="0.25">
      <c r="A1396" s="85">
        <v>44113</v>
      </c>
      <c r="B1396" s="73" t="s">
        <v>13</v>
      </c>
      <c r="C1396" s="73" t="s">
        <v>229</v>
      </c>
      <c r="D1396" s="17">
        <v>8</v>
      </c>
    </row>
    <row r="1397" spans="1:4" hidden="1" x14ac:dyDescent="0.25">
      <c r="A1397" s="85">
        <v>44113</v>
      </c>
      <c r="B1397" s="73" t="s">
        <v>13</v>
      </c>
      <c r="C1397" s="73" t="s">
        <v>13</v>
      </c>
      <c r="D1397" s="17">
        <v>6</v>
      </c>
    </row>
    <row r="1398" spans="1:4" hidden="1" x14ac:dyDescent="0.25">
      <c r="A1398" s="85">
        <v>44113</v>
      </c>
      <c r="B1398" s="73" t="s">
        <v>13</v>
      </c>
      <c r="C1398" s="73" t="s">
        <v>226</v>
      </c>
      <c r="D1398" s="17">
        <v>1</v>
      </c>
    </row>
    <row r="1399" spans="1:4" hidden="1" x14ac:dyDescent="0.25">
      <c r="A1399" s="85">
        <v>44113</v>
      </c>
      <c r="B1399" s="73" t="s">
        <v>13</v>
      </c>
      <c r="C1399" s="73" t="s">
        <v>145</v>
      </c>
      <c r="D1399" s="17">
        <v>1</v>
      </c>
    </row>
    <row r="1400" spans="1:4" hidden="1" x14ac:dyDescent="0.25">
      <c r="A1400" s="85">
        <v>44113</v>
      </c>
      <c r="B1400" s="73" t="s">
        <v>27</v>
      </c>
      <c r="C1400" s="73" t="s">
        <v>43</v>
      </c>
      <c r="D1400" s="17">
        <v>10</v>
      </c>
    </row>
    <row r="1401" spans="1:4" hidden="1" x14ac:dyDescent="0.25">
      <c r="A1401" s="85">
        <v>44113</v>
      </c>
      <c r="B1401" s="73" t="s">
        <v>27</v>
      </c>
      <c r="C1401" s="73" t="s">
        <v>143</v>
      </c>
      <c r="D1401" s="17">
        <v>4</v>
      </c>
    </row>
    <row r="1402" spans="1:4" hidden="1" x14ac:dyDescent="0.25">
      <c r="A1402" s="85">
        <v>44113</v>
      </c>
      <c r="B1402" s="73" t="s">
        <v>27</v>
      </c>
      <c r="C1402" s="73" t="s">
        <v>628</v>
      </c>
      <c r="D1402" s="17">
        <v>1</v>
      </c>
    </row>
    <row r="1403" spans="1:4" hidden="1" x14ac:dyDescent="0.25">
      <c r="A1403" s="85">
        <v>44113</v>
      </c>
      <c r="B1403" s="73" t="s">
        <v>20</v>
      </c>
      <c r="C1403" s="73" t="s">
        <v>20</v>
      </c>
      <c r="D1403" s="17">
        <v>13</v>
      </c>
    </row>
    <row r="1404" spans="1:4" hidden="1" x14ac:dyDescent="0.25">
      <c r="A1404" s="85">
        <v>44113</v>
      </c>
      <c r="B1404" s="73" t="s">
        <v>20</v>
      </c>
      <c r="C1404" s="73" t="s">
        <v>371</v>
      </c>
      <c r="D1404" s="17">
        <v>1</v>
      </c>
    </row>
    <row r="1405" spans="1:4" hidden="1" x14ac:dyDescent="0.25">
      <c r="A1405" s="85">
        <v>44113</v>
      </c>
      <c r="B1405" s="73" t="s">
        <v>24</v>
      </c>
      <c r="C1405" s="73" t="s">
        <v>23</v>
      </c>
      <c r="D1405" s="17">
        <v>12</v>
      </c>
    </row>
    <row r="1406" spans="1:4" hidden="1" x14ac:dyDescent="0.25">
      <c r="A1406" s="85">
        <v>44113</v>
      </c>
      <c r="B1406" s="73" t="s">
        <v>50</v>
      </c>
      <c r="C1406" s="73" t="s">
        <v>620</v>
      </c>
      <c r="D1406" s="17">
        <v>5</v>
      </c>
    </row>
    <row r="1407" spans="1:4" hidden="1" x14ac:dyDescent="0.25">
      <c r="A1407" s="85">
        <v>44113</v>
      </c>
      <c r="B1407" s="73" t="s">
        <v>50</v>
      </c>
      <c r="C1407" s="73" t="s">
        <v>373</v>
      </c>
      <c r="D1407" s="17">
        <v>4</v>
      </c>
    </row>
    <row r="1408" spans="1:4" hidden="1" x14ac:dyDescent="0.25">
      <c r="A1408" s="85">
        <v>44113</v>
      </c>
      <c r="B1408" s="73" t="s">
        <v>7</v>
      </c>
      <c r="C1408" s="73" t="s">
        <v>7</v>
      </c>
      <c r="D1408" s="17">
        <v>7</v>
      </c>
    </row>
    <row r="1409" spans="1:4" hidden="1" x14ac:dyDescent="0.25">
      <c r="A1409" s="85">
        <v>44113</v>
      </c>
      <c r="B1409" s="73" t="s">
        <v>12</v>
      </c>
      <c r="C1409" s="73" t="s">
        <v>76</v>
      </c>
      <c r="D1409" s="17">
        <v>3</v>
      </c>
    </row>
    <row r="1410" spans="1:4" hidden="1" x14ac:dyDescent="0.25">
      <c r="A1410" s="85">
        <v>44113</v>
      </c>
      <c r="B1410" s="73" t="s">
        <v>12</v>
      </c>
      <c r="C1410" s="73" t="s">
        <v>12</v>
      </c>
      <c r="D1410" s="17">
        <v>3</v>
      </c>
    </row>
    <row r="1411" spans="1:4" hidden="1" x14ac:dyDescent="0.25">
      <c r="A1411" s="85">
        <v>44113</v>
      </c>
      <c r="B1411" s="73" t="s">
        <v>15</v>
      </c>
      <c r="C1411" s="73" t="s">
        <v>111</v>
      </c>
      <c r="D1411" s="17">
        <v>3</v>
      </c>
    </row>
    <row r="1412" spans="1:4" hidden="1" x14ac:dyDescent="0.25">
      <c r="A1412" s="85">
        <v>44113</v>
      </c>
      <c r="B1412" s="73" t="s">
        <v>15</v>
      </c>
      <c r="C1412" s="73" t="s">
        <v>289</v>
      </c>
      <c r="D1412" s="17">
        <v>1</v>
      </c>
    </row>
    <row r="1413" spans="1:4" hidden="1" x14ac:dyDescent="0.25">
      <c r="A1413" s="85">
        <v>44113</v>
      </c>
      <c r="B1413" s="73" t="s">
        <v>11</v>
      </c>
      <c r="C1413" s="73" t="s">
        <v>11</v>
      </c>
      <c r="D1413" s="17">
        <v>2</v>
      </c>
    </row>
    <row r="1414" spans="1:4" hidden="1" x14ac:dyDescent="0.25">
      <c r="A1414" s="85">
        <v>44113</v>
      </c>
      <c r="B1414" s="73" t="s">
        <v>11</v>
      </c>
      <c r="C1414" s="73" t="s">
        <v>137</v>
      </c>
      <c r="D1414" s="17">
        <v>2</v>
      </c>
    </row>
    <row r="1415" spans="1:4" hidden="1" x14ac:dyDescent="0.25">
      <c r="A1415" s="85">
        <v>44113</v>
      </c>
      <c r="B1415" s="73" t="s">
        <v>49</v>
      </c>
      <c r="C1415" s="73" t="s">
        <v>218</v>
      </c>
      <c r="D1415" s="17">
        <v>1</v>
      </c>
    </row>
    <row r="1416" spans="1:4" hidden="1" x14ac:dyDescent="0.25">
      <c r="A1416" s="85">
        <v>44113</v>
      </c>
      <c r="B1416" s="73" t="s">
        <v>49</v>
      </c>
      <c r="C1416" s="73" t="s">
        <v>49</v>
      </c>
      <c r="D1416" s="17">
        <v>2</v>
      </c>
    </row>
    <row r="1417" spans="1:4" hidden="1" x14ac:dyDescent="0.25">
      <c r="A1417" s="85">
        <v>44113</v>
      </c>
      <c r="B1417" s="73" t="s">
        <v>51</v>
      </c>
      <c r="C1417" s="73" t="s">
        <v>51</v>
      </c>
      <c r="D1417" s="17">
        <v>3</v>
      </c>
    </row>
    <row r="1418" spans="1:4" hidden="1" x14ac:dyDescent="0.25">
      <c r="A1418" s="85">
        <v>44113</v>
      </c>
      <c r="B1418" s="73" t="s">
        <v>10</v>
      </c>
      <c r="C1418" s="73" t="s">
        <v>10</v>
      </c>
      <c r="D1418" s="17">
        <v>2</v>
      </c>
    </row>
    <row r="1419" spans="1:4" hidden="1" x14ac:dyDescent="0.25">
      <c r="A1419" s="85">
        <v>44114</v>
      </c>
      <c r="B1419" s="73" t="s">
        <v>8</v>
      </c>
      <c r="C1419" s="73" t="s">
        <v>8</v>
      </c>
      <c r="D1419" s="17">
        <v>121</v>
      </c>
    </row>
    <row r="1420" spans="1:4" hidden="1" x14ac:dyDescent="0.25">
      <c r="A1420" s="85">
        <v>44114</v>
      </c>
      <c r="B1420" s="73" t="s">
        <v>8</v>
      </c>
      <c r="C1420" s="73" t="s">
        <v>114</v>
      </c>
      <c r="D1420" s="17">
        <v>3</v>
      </c>
    </row>
    <row r="1421" spans="1:4" hidden="1" x14ac:dyDescent="0.25">
      <c r="A1421" s="85">
        <v>44114</v>
      </c>
      <c r="B1421" s="73" t="s">
        <v>8</v>
      </c>
      <c r="C1421" s="73" t="s">
        <v>31</v>
      </c>
      <c r="D1421" s="17">
        <v>2</v>
      </c>
    </row>
    <row r="1422" spans="1:4" hidden="1" x14ac:dyDescent="0.25">
      <c r="A1422" s="85">
        <v>44114</v>
      </c>
      <c r="B1422" s="73" t="s">
        <v>8</v>
      </c>
      <c r="C1422" s="73" t="s">
        <v>601</v>
      </c>
      <c r="D1422" s="17">
        <v>2</v>
      </c>
    </row>
    <row r="1423" spans="1:4" hidden="1" x14ac:dyDescent="0.25">
      <c r="A1423" s="85">
        <v>44114</v>
      </c>
      <c r="B1423" s="73" t="s">
        <v>8</v>
      </c>
      <c r="C1423" s="142" t="s">
        <v>234</v>
      </c>
      <c r="D1423" s="52">
        <v>2</v>
      </c>
    </row>
    <row r="1424" spans="1:4" x14ac:dyDescent="0.25">
      <c r="A1424" s="85">
        <v>44114</v>
      </c>
      <c r="B1424" s="73" t="s">
        <v>8</v>
      </c>
      <c r="C1424" s="73" t="s">
        <v>75</v>
      </c>
      <c r="D1424" s="17">
        <v>1</v>
      </c>
    </row>
    <row r="1425" spans="1:4" hidden="1" x14ac:dyDescent="0.25">
      <c r="A1425" s="85">
        <v>44114</v>
      </c>
      <c r="B1425" s="73" t="s">
        <v>8</v>
      </c>
      <c r="C1425" s="144" t="s">
        <v>60</v>
      </c>
      <c r="D1425" s="48">
        <v>1</v>
      </c>
    </row>
    <row r="1426" spans="1:4" hidden="1" x14ac:dyDescent="0.25">
      <c r="A1426" s="85">
        <v>44114</v>
      </c>
      <c r="B1426" s="73" t="s">
        <v>8</v>
      </c>
      <c r="C1426" s="73" t="s">
        <v>208</v>
      </c>
      <c r="D1426" s="17">
        <v>1</v>
      </c>
    </row>
    <row r="1427" spans="1:4" hidden="1" x14ac:dyDescent="0.25">
      <c r="A1427" s="85">
        <v>44114</v>
      </c>
      <c r="B1427" s="73" t="s">
        <v>24</v>
      </c>
      <c r="C1427" s="73" t="s">
        <v>23</v>
      </c>
      <c r="D1427" s="17">
        <v>17</v>
      </c>
    </row>
    <row r="1428" spans="1:4" hidden="1" x14ac:dyDescent="0.25">
      <c r="A1428" s="85">
        <v>44114</v>
      </c>
      <c r="B1428" s="73" t="s">
        <v>24</v>
      </c>
      <c r="C1428" s="73" t="s">
        <v>36</v>
      </c>
      <c r="D1428" s="17">
        <v>2</v>
      </c>
    </row>
    <row r="1429" spans="1:4" hidden="1" x14ac:dyDescent="0.25">
      <c r="A1429" s="85">
        <v>44114</v>
      </c>
      <c r="B1429" s="73" t="s">
        <v>7</v>
      </c>
      <c r="C1429" s="73" t="s">
        <v>7</v>
      </c>
      <c r="D1429" s="17">
        <v>18</v>
      </c>
    </row>
    <row r="1430" spans="1:4" hidden="1" x14ac:dyDescent="0.25">
      <c r="A1430" s="85">
        <v>44114</v>
      </c>
      <c r="B1430" s="73" t="s">
        <v>9</v>
      </c>
      <c r="C1430" s="73" t="s">
        <v>9</v>
      </c>
      <c r="D1430" s="17">
        <v>10</v>
      </c>
    </row>
    <row r="1431" spans="1:4" hidden="1" x14ac:dyDescent="0.25">
      <c r="A1431" s="85">
        <v>44114</v>
      </c>
      <c r="B1431" s="73" t="s">
        <v>9</v>
      </c>
      <c r="C1431" s="73" t="s">
        <v>17</v>
      </c>
      <c r="D1431" s="17">
        <v>6</v>
      </c>
    </row>
    <row r="1432" spans="1:4" hidden="1" x14ac:dyDescent="0.25">
      <c r="A1432" s="85">
        <v>44114</v>
      </c>
      <c r="B1432" s="73" t="s">
        <v>9</v>
      </c>
      <c r="C1432" s="73" t="s">
        <v>148</v>
      </c>
      <c r="D1432" s="17">
        <v>1</v>
      </c>
    </row>
    <row r="1433" spans="1:4" hidden="1" x14ac:dyDescent="0.25">
      <c r="A1433" s="85">
        <v>44114</v>
      </c>
      <c r="B1433" s="73" t="s">
        <v>20</v>
      </c>
      <c r="C1433" s="73" t="s">
        <v>20</v>
      </c>
      <c r="D1433" s="17">
        <v>12</v>
      </c>
    </row>
    <row r="1434" spans="1:4" hidden="1" x14ac:dyDescent="0.25">
      <c r="A1434" s="85">
        <v>44114</v>
      </c>
      <c r="B1434" s="73" t="s">
        <v>20</v>
      </c>
      <c r="C1434" s="73" t="s">
        <v>687</v>
      </c>
      <c r="D1434" s="17">
        <v>1</v>
      </c>
    </row>
    <row r="1435" spans="1:4" hidden="1" x14ac:dyDescent="0.25">
      <c r="A1435" s="85">
        <v>44114</v>
      </c>
      <c r="B1435" s="73" t="s">
        <v>11</v>
      </c>
      <c r="C1435" s="73" t="s">
        <v>137</v>
      </c>
      <c r="D1435" s="17">
        <v>5</v>
      </c>
    </row>
    <row r="1436" spans="1:4" hidden="1" x14ac:dyDescent="0.25">
      <c r="A1436" s="85">
        <v>44114</v>
      </c>
      <c r="B1436" s="73" t="s">
        <v>11</v>
      </c>
      <c r="C1436" s="73" t="s">
        <v>11</v>
      </c>
      <c r="D1436" s="17">
        <v>1</v>
      </c>
    </row>
    <row r="1437" spans="1:4" hidden="1" x14ac:dyDescent="0.25">
      <c r="A1437" s="85">
        <v>44114</v>
      </c>
      <c r="B1437" s="73" t="s">
        <v>11</v>
      </c>
      <c r="C1437" s="73" t="s">
        <v>340</v>
      </c>
      <c r="D1437" s="17">
        <v>1</v>
      </c>
    </row>
    <row r="1438" spans="1:4" hidden="1" x14ac:dyDescent="0.25">
      <c r="A1438" s="85">
        <v>44114</v>
      </c>
      <c r="B1438" s="73" t="s">
        <v>49</v>
      </c>
      <c r="C1438" s="73" t="s">
        <v>49</v>
      </c>
      <c r="D1438" s="17">
        <v>6</v>
      </c>
    </row>
    <row r="1439" spans="1:4" hidden="1" x14ac:dyDescent="0.25">
      <c r="A1439" s="85">
        <v>44114</v>
      </c>
      <c r="B1439" s="73" t="s">
        <v>13</v>
      </c>
      <c r="C1439" s="73" t="s">
        <v>226</v>
      </c>
      <c r="D1439" s="17">
        <v>3</v>
      </c>
    </row>
    <row r="1440" spans="1:4" hidden="1" x14ac:dyDescent="0.25">
      <c r="A1440" s="85">
        <v>44114</v>
      </c>
      <c r="B1440" s="73" t="s">
        <v>13</v>
      </c>
      <c r="C1440" s="73" t="s">
        <v>145</v>
      </c>
      <c r="D1440" s="17">
        <v>2</v>
      </c>
    </row>
    <row r="1441" spans="1:4" hidden="1" x14ac:dyDescent="0.25">
      <c r="A1441" s="85">
        <v>44114</v>
      </c>
      <c r="B1441" s="73" t="s">
        <v>13</v>
      </c>
      <c r="C1441" s="73" t="s">
        <v>141</v>
      </c>
      <c r="D1441" s="17">
        <v>1</v>
      </c>
    </row>
    <row r="1442" spans="1:4" hidden="1" x14ac:dyDescent="0.25">
      <c r="A1442" s="85">
        <v>44114</v>
      </c>
      <c r="B1442" s="73" t="s">
        <v>50</v>
      </c>
      <c r="C1442" s="73" t="s">
        <v>373</v>
      </c>
      <c r="D1442" s="17">
        <v>4</v>
      </c>
    </row>
    <row r="1443" spans="1:4" hidden="1" x14ac:dyDescent="0.25">
      <c r="A1443" s="85">
        <v>44114</v>
      </c>
      <c r="B1443" s="73" t="s">
        <v>50</v>
      </c>
      <c r="C1443" s="73" t="s">
        <v>236</v>
      </c>
      <c r="D1443" s="17">
        <v>2</v>
      </c>
    </row>
    <row r="1444" spans="1:4" hidden="1" x14ac:dyDescent="0.25">
      <c r="A1444" s="85">
        <v>44114</v>
      </c>
      <c r="B1444" s="73" t="s">
        <v>27</v>
      </c>
      <c r="C1444" s="73" t="s">
        <v>143</v>
      </c>
      <c r="D1444" s="17">
        <v>3</v>
      </c>
    </row>
    <row r="1445" spans="1:4" hidden="1" x14ac:dyDescent="0.25">
      <c r="A1445" s="85">
        <v>44114</v>
      </c>
      <c r="B1445" s="73" t="s">
        <v>27</v>
      </c>
      <c r="C1445" s="73" t="s">
        <v>43</v>
      </c>
      <c r="D1445" s="17">
        <v>3</v>
      </c>
    </row>
    <row r="1446" spans="1:4" hidden="1" x14ac:dyDescent="0.25">
      <c r="A1446" s="85">
        <v>44114</v>
      </c>
      <c r="B1446" s="73" t="s">
        <v>51</v>
      </c>
      <c r="C1446" s="73" t="s">
        <v>51</v>
      </c>
      <c r="D1446" s="17">
        <v>3</v>
      </c>
    </row>
    <row r="1447" spans="1:4" hidden="1" x14ac:dyDescent="0.25">
      <c r="A1447" s="85">
        <v>44114</v>
      </c>
      <c r="B1447" s="73" t="s">
        <v>10</v>
      </c>
      <c r="C1447" s="73" t="s">
        <v>10</v>
      </c>
      <c r="D1447" s="17">
        <v>1</v>
      </c>
    </row>
    <row r="1448" spans="1:4" hidden="1" x14ac:dyDescent="0.25">
      <c r="A1448" s="85">
        <v>44114</v>
      </c>
      <c r="B1448" s="29" t="s">
        <v>12</v>
      </c>
      <c r="C1448" s="29" t="s">
        <v>12</v>
      </c>
      <c r="D1448" s="2">
        <v>1</v>
      </c>
    </row>
    <row r="1449" spans="1:4" hidden="1" x14ac:dyDescent="0.25">
      <c r="A1449" s="3">
        <v>44107</v>
      </c>
      <c r="B1449" s="96" t="s">
        <v>7</v>
      </c>
      <c r="C1449" s="96" t="s">
        <v>7</v>
      </c>
      <c r="D1449" s="2">
        <v>5</v>
      </c>
    </row>
  </sheetData>
  <autoFilter ref="A1:D1449" xr:uid="{00000000-0009-0000-0000-00000D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E18" sqref="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8" t="s">
        <v>1</v>
      </c>
      <c r="B1" s="89" t="s">
        <v>0</v>
      </c>
      <c r="C1" s="89" t="s">
        <v>109</v>
      </c>
      <c r="D1" s="89" t="s">
        <v>46</v>
      </c>
      <c r="E1" s="89" t="s">
        <v>81</v>
      </c>
      <c r="F1" s="89" t="s">
        <v>103</v>
      </c>
      <c r="G1" s="89" t="s">
        <v>110</v>
      </c>
    </row>
    <row r="2" spans="1:7" x14ac:dyDescent="0.25">
      <c r="A2" s="73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3" t="s">
        <v>20</v>
      </c>
      <c r="B3" s="17"/>
      <c r="C3" s="17">
        <v>901</v>
      </c>
      <c r="D3" s="17">
        <v>306</v>
      </c>
      <c r="E3" s="17">
        <v>9</v>
      </c>
      <c r="F3" s="17">
        <v>1428</v>
      </c>
      <c r="G3" s="33">
        <f t="shared" si="0"/>
        <v>0.63095238095238093</v>
      </c>
    </row>
    <row r="4" spans="1:7" x14ac:dyDescent="0.25">
      <c r="A4" s="73" t="s">
        <v>13</v>
      </c>
      <c r="B4" s="17"/>
      <c r="C4" s="17">
        <v>1007</v>
      </c>
      <c r="D4" s="17">
        <v>643</v>
      </c>
      <c r="E4" s="17">
        <v>25</v>
      </c>
      <c r="F4" s="17">
        <v>791</v>
      </c>
      <c r="G4" s="33">
        <f t="shared" si="0"/>
        <v>1.2730720606826802</v>
      </c>
    </row>
    <row r="5" spans="1:7" x14ac:dyDescent="0.25">
      <c r="A5" s="73" t="s">
        <v>24</v>
      </c>
      <c r="B5" s="17"/>
      <c r="C5" s="17">
        <v>849</v>
      </c>
      <c r="D5" s="17">
        <v>503</v>
      </c>
      <c r="E5" s="17">
        <v>12</v>
      </c>
      <c r="F5" s="17">
        <v>635</v>
      </c>
      <c r="G5" s="33">
        <f t="shared" si="0"/>
        <v>1.3370078740157481</v>
      </c>
    </row>
    <row r="6" spans="1:7" x14ac:dyDescent="0.25">
      <c r="A6" s="73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3" t="s">
        <v>48</v>
      </c>
      <c r="B7" s="17"/>
      <c r="C7" s="17">
        <v>7</v>
      </c>
      <c r="D7" s="17">
        <v>3</v>
      </c>
      <c r="E7" s="17">
        <v>1</v>
      </c>
      <c r="F7" s="17">
        <v>36</v>
      </c>
      <c r="G7" s="33">
        <f t="shared" si="0"/>
        <v>0.19444444444444445</v>
      </c>
    </row>
    <row r="8" spans="1:7" x14ac:dyDescent="0.25">
      <c r="A8" s="73" t="s">
        <v>7</v>
      </c>
      <c r="B8" s="17"/>
      <c r="C8" s="17">
        <v>539</v>
      </c>
      <c r="D8" s="17">
        <v>272</v>
      </c>
      <c r="E8" s="17">
        <v>9</v>
      </c>
      <c r="F8" s="17">
        <v>498</v>
      </c>
      <c r="G8" s="33">
        <f t="shared" si="0"/>
        <v>1.0823293172690762</v>
      </c>
    </row>
    <row r="9" spans="1:7" x14ac:dyDescent="0.25">
      <c r="A9" s="73" t="s">
        <v>9</v>
      </c>
      <c r="B9" s="17"/>
      <c r="C9" s="17">
        <v>2207</v>
      </c>
      <c r="D9" s="17">
        <v>1461</v>
      </c>
      <c r="E9" s="17">
        <v>32</v>
      </c>
      <c r="F9" s="17">
        <v>2241</v>
      </c>
      <c r="G9" s="33">
        <f t="shared" si="0"/>
        <v>0.98482820169567153</v>
      </c>
    </row>
    <row r="10" spans="1:7" x14ac:dyDescent="0.25">
      <c r="A10" s="73" t="s">
        <v>15</v>
      </c>
      <c r="B10" s="17"/>
      <c r="C10" s="17">
        <v>175</v>
      </c>
      <c r="D10" s="17">
        <v>110</v>
      </c>
      <c r="E10" s="17">
        <v>1</v>
      </c>
      <c r="F10" s="17">
        <v>350</v>
      </c>
      <c r="G10" s="33">
        <f t="shared" si="0"/>
        <v>0.5</v>
      </c>
    </row>
    <row r="11" spans="1:7" x14ac:dyDescent="0.25">
      <c r="A11" s="73" t="s">
        <v>11</v>
      </c>
      <c r="B11" s="17"/>
      <c r="C11" s="17">
        <v>384</v>
      </c>
      <c r="D11" s="17">
        <v>160</v>
      </c>
      <c r="E11" s="17">
        <v>7</v>
      </c>
      <c r="F11" s="17">
        <v>302</v>
      </c>
      <c r="G11" s="33">
        <f t="shared" si="0"/>
        <v>1.2715231788079471</v>
      </c>
    </row>
    <row r="12" spans="1:7" x14ac:dyDescent="0.25">
      <c r="A12" s="73" t="s">
        <v>12</v>
      </c>
      <c r="B12" s="17"/>
      <c r="C12" s="17">
        <v>325</v>
      </c>
      <c r="D12" s="17">
        <v>173</v>
      </c>
      <c r="E12" s="17">
        <v>3</v>
      </c>
      <c r="F12" s="17">
        <v>213</v>
      </c>
      <c r="G12" s="33">
        <f t="shared" si="0"/>
        <v>1.5258215962441315</v>
      </c>
    </row>
    <row r="13" spans="1:7" x14ac:dyDescent="0.25">
      <c r="A13" s="73" t="s">
        <v>8</v>
      </c>
      <c r="B13" s="17"/>
      <c r="C13" s="17">
        <v>8934</v>
      </c>
      <c r="D13" s="17">
        <v>6231</v>
      </c>
      <c r="E13" s="17">
        <v>166</v>
      </c>
      <c r="F13" s="17">
        <v>7013</v>
      </c>
      <c r="G13" s="33">
        <f t="shared" si="0"/>
        <v>1.2739198631113646</v>
      </c>
    </row>
    <row r="14" spans="1:7" x14ac:dyDescent="0.25">
      <c r="A14" s="73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3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3" t="s">
        <v>27</v>
      </c>
      <c r="B16" s="17"/>
      <c r="C16" s="17">
        <v>768</v>
      </c>
      <c r="D16" s="17">
        <v>410</v>
      </c>
      <c r="E16" s="17">
        <v>6</v>
      </c>
      <c r="F16" s="17">
        <v>889</v>
      </c>
      <c r="G16" s="33">
        <f t="shared" si="0"/>
        <v>0.86389201349831268</v>
      </c>
    </row>
    <row r="17" spans="1:7" x14ac:dyDescent="0.25">
      <c r="A17" s="73" t="s">
        <v>51</v>
      </c>
      <c r="B17" s="17"/>
      <c r="C17" s="17">
        <v>389</v>
      </c>
      <c r="D17" s="17">
        <v>219</v>
      </c>
      <c r="E17" s="17">
        <v>10</v>
      </c>
      <c r="F17" s="17">
        <v>321</v>
      </c>
      <c r="G17" s="33">
        <f t="shared" si="0"/>
        <v>1.2118380062305296</v>
      </c>
    </row>
    <row r="18" spans="1:7" x14ac:dyDescent="0.25">
      <c r="A18" s="73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4"/>
  <sheetViews>
    <sheetView topLeftCell="A66" workbookViewId="0">
      <selection activeCell="E79" sqref="A79:E84"/>
    </sheetView>
  </sheetViews>
  <sheetFormatPr baseColWidth="10" defaultRowHeight="15" x14ac:dyDescent="0.25"/>
  <cols>
    <col min="1" max="1" width="11.42578125" style="2"/>
    <col min="2" max="2" width="11.42578125" style="64"/>
    <col min="3" max="3" width="15.7109375" style="63" bestFit="1" customWidth="1"/>
    <col min="4" max="4" width="14.5703125" customWidth="1"/>
    <col min="5" max="5" width="11.42578125" style="2"/>
  </cols>
  <sheetData>
    <row r="1" spans="1:5" s="68" customFormat="1" ht="23.25" customHeight="1" x14ac:dyDescent="0.25">
      <c r="A1" s="65" t="s">
        <v>4</v>
      </c>
      <c r="B1" s="65" t="s">
        <v>3</v>
      </c>
      <c r="C1" s="66" t="s">
        <v>1</v>
      </c>
      <c r="D1" s="68" t="s">
        <v>2</v>
      </c>
      <c r="E1" s="67" t="s">
        <v>324</v>
      </c>
    </row>
    <row r="2" spans="1:5" x14ac:dyDescent="0.25">
      <c r="A2" s="3" t="s">
        <v>322</v>
      </c>
      <c r="B2" s="64">
        <v>85</v>
      </c>
      <c r="C2" s="63" t="s">
        <v>8</v>
      </c>
      <c r="E2" s="3">
        <v>44025</v>
      </c>
    </row>
    <row r="3" spans="1:5" x14ac:dyDescent="0.25">
      <c r="A3" s="3" t="s">
        <v>322</v>
      </c>
      <c r="B3" s="64">
        <v>70</v>
      </c>
      <c r="C3" s="63" t="s">
        <v>24</v>
      </c>
      <c r="E3" s="3">
        <v>44026</v>
      </c>
    </row>
    <row r="4" spans="1:5" x14ac:dyDescent="0.25">
      <c r="A4" s="3" t="s">
        <v>322</v>
      </c>
      <c r="B4" s="64">
        <v>79</v>
      </c>
      <c r="C4" s="63" t="s">
        <v>8</v>
      </c>
      <c r="E4" s="3">
        <v>44026</v>
      </c>
    </row>
    <row r="5" spans="1:5" x14ac:dyDescent="0.25">
      <c r="A5" s="3" t="s">
        <v>321</v>
      </c>
      <c r="B5" s="64">
        <v>83</v>
      </c>
      <c r="C5" s="63" t="s">
        <v>8</v>
      </c>
      <c r="E5" s="3">
        <v>44027</v>
      </c>
    </row>
    <row r="6" spans="1:5" x14ac:dyDescent="0.25">
      <c r="A6" s="3" t="s">
        <v>321</v>
      </c>
      <c r="B6" s="64">
        <v>90</v>
      </c>
      <c r="C6" s="63" t="s">
        <v>8</v>
      </c>
      <c r="E6" s="3">
        <v>44029</v>
      </c>
    </row>
    <row r="7" spans="1:5" x14ac:dyDescent="0.25">
      <c r="A7" s="3" t="s">
        <v>321</v>
      </c>
      <c r="B7" s="64">
        <v>77</v>
      </c>
      <c r="C7" s="63" t="s">
        <v>13</v>
      </c>
      <c r="E7" s="3">
        <v>44033</v>
      </c>
    </row>
    <row r="8" spans="1:5" x14ac:dyDescent="0.25">
      <c r="A8" s="3" t="s">
        <v>322</v>
      </c>
      <c r="B8" s="64">
        <v>60</v>
      </c>
      <c r="C8" s="63" t="s">
        <v>8</v>
      </c>
      <c r="E8" s="3">
        <v>44039</v>
      </c>
    </row>
    <row r="9" spans="1:5" x14ac:dyDescent="0.25">
      <c r="A9" s="3" t="s">
        <v>322</v>
      </c>
      <c r="B9" s="64">
        <v>64</v>
      </c>
      <c r="C9" s="63" t="s">
        <v>8</v>
      </c>
      <c r="E9" s="3">
        <v>44045</v>
      </c>
    </row>
    <row r="10" spans="1:5" x14ac:dyDescent="0.25">
      <c r="A10" s="3" t="s">
        <v>322</v>
      </c>
      <c r="B10" s="64">
        <v>69</v>
      </c>
      <c r="C10" s="63" t="s">
        <v>24</v>
      </c>
      <c r="E10" s="3">
        <v>44045</v>
      </c>
    </row>
    <row r="11" spans="1:5" x14ac:dyDescent="0.25">
      <c r="A11" s="3" t="s">
        <v>321</v>
      </c>
      <c r="B11" s="64">
        <v>72</v>
      </c>
      <c r="C11" s="63" t="s">
        <v>8</v>
      </c>
      <c r="E11" s="3">
        <v>44045</v>
      </c>
    </row>
    <row r="12" spans="1:5" x14ac:dyDescent="0.25">
      <c r="A12" s="3" t="s">
        <v>321</v>
      </c>
      <c r="B12" s="64">
        <v>68</v>
      </c>
      <c r="C12" s="63" t="s">
        <v>8</v>
      </c>
      <c r="E12" s="3">
        <v>44048</v>
      </c>
    </row>
    <row r="13" spans="1:5" x14ac:dyDescent="0.25">
      <c r="A13" s="3" t="s">
        <v>321</v>
      </c>
      <c r="B13" s="64">
        <v>93</v>
      </c>
      <c r="C13" s="63" t="s">
        <v>8</v>
      </c>
      <c r="E13" s="3">
        <v>44048</v>
      </c>
    </row>
    <row r="14" spans="1:5" x14ac:dyDescent="0.25">
      <c r="A14" s="3" t="s">
        <v>322</v>
      </c>
      <c r="B14" s="64">
        <v>62</v>
      </c>
      <c r="C14" s="63" t="s">
        <v>8</v>
      </c>
      <c r="E14" s="3">
        <v>44048</v>
      </c>
    </row>
    <row r="15" spans="1:5" x14ac:dyDescent="0.25">
      <c r="A15" s="3" t="s">
        <v>322</v>
      </c>
      <c r="B15" s="64">
        <v>86</v>
      </c>
      <c r="C15" s="63" t="s">
        <v>20</v>
      </c>
      <c r="E15" s="3">
        <v>44053</v>
      </c>
    </row>
    <row r="16" spans="1:5" x14ac:dyDescent="0.25">
      <c r="A16" s="3" t="s">
        <v>322</v>
      </c>
      <c r="B16" s="64">
        <v>52</v>
      </c>
      <c r="C16" s="63" t="s">
        <v>9</v>
      </c>
      <c r="E16" s="3">
        <v>44055</v>
      </c>
    </row>
    <row r="17" spans="1:5" x14ac:dyDescent="0.25">
      <c r="A17" s="3" t="s">
        <v>322</v>
      </c>
      <c r="B17" s="64">
        <v>64</v>
      </c>
      <c r="C17" s="63" t="s">
        <v>10</v>
      </c>
      <c r="E17" s="3">
        <v>44055</v>
      </c>
    </row>
    <row r="18" spans="1:5" x14ac:dyDescent="0.25">
      <c r="A18" s="3" t="s">
        <v>321</v>
      </c>
      <c r="B18" s="64">
        <v>88</v>
      </c>
      <c r="C18" s="63" t="s">
        <v>8</v>
      </c>
      <c r="E18" s="3">
        <v>44056</v>
      </c>
    </row>
    <row r="19" spans="1:5" x14ac:dyDescent="0.25">
      <c r="A19" s="3" t="s">
        <v>322</v>
      </c>
      <c r="B19" s="64">
        <v>58</v>
      </c>
      <c r="C19" s="63" t="s">
        <v>8</v>
      </c>
      <c r="E19" s="3">
        <v>44057</v>
      </c>
    </row>
    <row r="20" spans="1:5" x14ac:dyDescent="0.25">
      <c r="A20" s="3" t="s">
        <v>322</v>
      </c>
      <c r="B20" s="64">
        <v>84</v>
      </c>
      <c r="C20" s="63" t="s">
        <v>8</v>
      </c>
      <c r="E20" s="3">
        <v>44057</v>
      </c>
    </row>
    <row r="21" spans="1:5" x14ac:dyDescent="0.25">
      <c r="A21" s="3" t="s">
        <v>322</v>
      </c>
      <c r="B21" s="64">
        <v>69</v>
      </c>
      <c r="C21" s="63" t="s">
        <v>9</v>
      </c>
      <c r="E21" s="3">
        <v>44057</v>
      </c>
    </row>
    <row r="22" spans="1:5" x14ac:dyDescent="0.25">
      <c r="A22" s="3" t="s">
        <v>322</v>
      </c>
      <c r="B22" s="64">
        <v>40</v>
      </c>
      <c r="C22" s="63" t="s">
        <v>8</v>
      </c>
      <c r="E22" s="3">
        <v>44058</v>
      </c>
    </row>
    <row r="23" spans="1:5" x14ac:dyDescent="0.25">
      <c r="A23" s="3" t="s">
        <v>322</v>
      </c>
      <c r="B23" s="64">
        <v>65</v>
      </c>
      <c r="C23" s="63" t="s">
        <v>8</v>
      </c>
      <c r="E23" s="3">
        <v>44058</v>
      </c>
    </row>
    <row r="24" spans="1:5" x14ac:dyDescent="0.25">
      <c r="A24" s="3" t="s">
        <v>322</v>
      </c>
      <c r="B24" s="64">
        <v>32</v>
      </c>
      <c r="C24" s="63" t="s">
        <v>8</v>
      </c>
      <c r="E24" s="3">
        <v>44059</v>
      </c>
    </row>
    <row r="25" spans="1:5" x14ac:dyDescent="0.25">
      <c r="A25" s="3" t="s">
        <v>321</v>
      </c>
      <c r="B25" s="64">
        <v>73</v>
      </c>
      <c r="C25" s="63" t="s">
        <v>20</v>
      </c>
      <c r="E25" s="3">
        <v>44059</v>
      </c>
    </row>
    <row r="26" spans="1:5" x14ac:dyDescent="0.25">
      <c r="A26" s="3" t="s">
        <v>322</v>
      </c>
      <c r="B26" s="64">
        <v>71</v>
      </c>
      <c r="C26" s="63" t="s">
        <v>9</v>
      </c>
      <c r="E26" s="3">
        <v>44061</v>
      </c>
    </row>
    <row r="27" spans="1:5" x14ac:dyDescent="0.25">
      <c r="A27" s="3" t="s">
        <v>321</v>
      </c>
      <c r="B27" s="64">
        <v>87</v>
      </c>
      <c r="C27" s="63" t="s">
        <v>9</v>
      </c>
      <c r="E27" s="3">
        <v>44063</v>
      </c>
    </row>
    <row r="28" spans="1:5" x14ac:dyDescent="0.25">
      <c r="A28" s="2" t="s">
        <v>322</v>
      </c>
      <c r="B28" s="64">
        <v>57</v>
      </c>
      <c r="C28" s="63" t="s">
        <v>9</v>
      </c>
      <c r="E28" s="3">
        <v>44063</v>
      </c>
    </row>
    <row r="29" spans="1:5" x14ac:dyDescent="0.25">
      <c r="A29" s="2" t="s">
        <v>322</v>
      </c>
      <c r="B29" s="64">
        <v>82</v>
      </c>
      <c r="C29" s="63" t="s">
        <v>9</v>
      </c>
      <c r="E29" s="3">
        <v>44065</v>
      </c>
    </row>
    <row r="30" spans="1:5" x14ac:dyDescent="0.25">
      <c r="A30" s="2" t="s">
        <v>321</v>
      </c>
      <c r="B30" s="64">
        <v>91</v>
      </c>
      <c r="C30" s="63" t="s">
        <v>8</v>
      </c>
      <c r="E30" s="3">
        <v>44067</v>
      </c>
    </row>
    <row r="31" spans="1:5" x14ac:dyDescent="0.25">
      <c r="A31" s="2" t="s">
        <v>321</v>
      </c>
      <c r="B31" s="64">
        <v>80</v>
      </c>
      <c r="C31" s="63" t="s">
        <v>8</v>
      </c>
      <c r="E31" s="3">
        <v>44067</v>
      </c>
    </row>
    <row r="32" spans="1:5" x14ac:dyDescent="0.25">
      <c r="A32" s="2" t="s">
        <v>322</v>
      </c>
      <c r="B32" s="64">
        <v>67</v>
      </c>
      <c r="C32" s="63" t="s">
        <v>9</v>
      </c>
      <c r="E32" s="3">
        <v>44068</v>
      </c>
    </row>
    <row r="33" spans="1:5" x14ac:dyDescent="0.25">
      <c r="A33" s="2" t="s">
        <v>321</v>
      </c>
      <c r="B33" s="64">
        <v>93</v>
      </c>
      <c r="C33" s="63" t="s">
        <v>12</v>
      </c>
      <c r="E33" s="3">
        <v>44068</v>
      </c>
    </row>
    <row r="34" spans="1:5" x14ac:dyDescent="0.25">
      <c r="A34" s="2" t="s">
        <v>321</v>
      </c>
      <c r="B34" s="64">
        <v>98</v>
      </c>
      <c r="C34" s="63" t="s">
        <v>8</v>
      </c>
      <c r="E34" s="3">
        <v>44068</v>
      </c>
    </row>
    <row r="35" spans="1:5" x14ac:dyDescent="0.25">
      <c r="A35" s="2" t="s">
        <v>321</v>
      </c>
      <c r="B35" s="64">
        <v>83</v>
      </c>
      <c r="C35" s="63" t="s">
        <v>8</v>
      </c>
      <c r="E35" s="3">
        <v>44069</v>
      </c>
    </row>
    <row r="36" spans="1:5" x14ac:dyDescent="0.25">
      <c r="A36" s="2" t="s">
        <v>322</v>
      </c>
      <c r="B36" s="64">
        <v>76</v>
      </c>
      <c r="C36" s="63" t="s">
        <v>8</v>
      </c>
      <c r="E36" s="3">
        <v>44069</v>
      </c>
    </row>
    <row r="37" spans="1:5" x14ac:dyDescent="0.25">
      <c r="A37" s="2" t="s">
        <v>321</v>
      </c>
      <c r="B37" s="64">
        <v>49</v>
      </c>
      <c r="C37" s="63" t="s">
        <v>20</v>
      </c>
      <c r="E37" s="3">
        <v>44070</v>
      </c>
    </row>
    <row r="38" spans="1:5" x14ac:dyDescent="0.25">
      <c r="A38" s="2" t="s">
        <v>322</v>
      </c>
      <c r="B38" s="64">
        <v>64</v>
      </c>
      <c r="C38" s="63" t="s">
        <v>8</v>
      </c>
      <c r="E38" s="3">
        <v>44070</v>
      </c>
    </row>
    <row r="39" spans="1:5" x14ac:dyDescent="0.25">
      <c r="A39" s="2" t="s">
        <v>321</v>
      </c>
      <c r="B39" s="64">
        <v>82</v>
      </c>
      <c r="C39" s="63" t="s">
        <v>8</v>
      </c>
      <c r="E39" s="3">
        <v>44070</v>
      </c>
    </row>
    <row r="40" spans="1:5" x14ac:dyDescent="0.25">
      <c r="A40" s="2" t="s">
        <v>322</v>
      </c>
      <c r="B40" s="64">
        <v>62</v>
      </c>
      <c r="C40" s="63" t="s">
        <v>11</v>
      </c>
      <c r="E40" s="3">
        <v>44071</v>
      </c>
    </row>
    <row r="41" spans="1:5" x14ac:dyDescent="0.25">
      <c r="A41" s="2" t="s">
        <v>322</v>
      </c>
      <c r="B41" s="64">
        <v>76</v>
      </c>
      <c r="C41" s="63" t="s">
        <v>8</v>
      </c>
      <c r="E41" s="3">
        <v>44071</v>
      </c>
    </row>
    <row r="42" spans="1:5" x14ac:dyDescent="0.25">
      <c r="A42" s="2" t="s">
        <v>322</v>
      </c>
      <c r="B42" s="64">
        <v>68</v>
      </c>
      <c r="C42" s="63" t="s">
        <v>8</v>
      </c>
      <c r="E42" s="3">
        <v>44071</v>
      </c>
    </row>
    <row r="43" spans="1:5" x14ac:dyDescent="0.25">
      <c r="A43" s="2" t="s">
        <v>322</v>
      </c>
      <c r="B43" s="64">
        <v>68</v>
      </c>
      <c r="C43" s="63" t="s">
        <v>24</v>
      </c>
      <c r="E43" s="3">
        <v>44072</v>
      </c>
    </row>
    <row r="44" spans="1:5" x14ac:dyDescent="0.25">
      <c r="A44" s="2" t="s">
        <v>322</v>
      </c>
      <c r="B44" s="64">
        <v>77</v>
      </c>
      <c r="C44" s="63" t="s">
        <v>8</v>
      </c>
      <c r="E44" s="3">
        <v>44072</v>
      </c>
    </row>
    <row r="45" spans="1:5" x14ac:dyDescent="0.25">
      <c r="A45" s="2" t="s">
        <v>322</v>
      </c>
      <c r="B45" s="64">
        <v>68</v>
      </c>
      <c r="C45" s="63" t="s">
        <v>24</v>
      </c>
      <c r="E45" s="3">
        <v>44072</v>
      </c>
    </row>
    <row r="46" spans="1:5" x14ac:dyDescent="0.25">
      <c r="A46" s="2" t="s">
        <v>322</v>
      </c>
      <c r="B46" s="64">
        <v>80</v>
      </c>
      <c r="C46" s="63" t="s">
        <v>8</v>
      </c>
      <c r="E46" s="3">
        <v>44072</v>
      </c>
    </row>
    <row r="47" spans="1:5" x14ac:dyDescent="0.25">
      <c r="A47" s="2" t="s">
        <v>322</v>
      </c>
      <c r="B47" s="64">
        <v>79</v>
      </c>
      <c r="C47" s="63" t="s">
        <v>8</v>
      </c>
      <c r="E47" s="3">
        <v>44073</v>
      </c>
    </row>
    <row r="48" spans="1:5" x14ac:dyDescent="0.25">
      <c r="A48" s="2" t="s">
        <v>323</v>
      </c>
      <c r="B48" s="64">
        <v>93</v>
      </c>
      <c r="C48" s="63" t="s">
        <v>9</v>
      </c>
      <c r="E48" s="3">
        <v>44073</v>
      </c>
    </row>
    <row r="49" spans="1:5" x14ac:dyDescent="0.25">
      <c r="A49" s="2" t="s">
        <v>322</v>
      </c>
      <c r="B49" s="64">
        <v>59</v>
      </c>
      <c r="C49" s="63" t="s">
        <v>24</v>
      </c>
      <c r="E49" s="3">
        <v>44073</v>
      </c>
    </row>
    <row r="50" spans="1:5" x14ac:dyDescent="0.25">
      <c r="A50" s="2" t="s">
        <v>321</v>
      </c>
      <c r="B50" s="64">
        <v>82</v>
      </c>
      <c r="C50" s="63" t="s">
        <v>9</v>
      </c>
      <c r="E50" s="3">
        <v>44074</v>
      </c>
    </row>
    <row r="51" spans="1:5" x14ac:dyDescent="0.25">
      <c r="A51" s="2" t="s">
        <v>321</v>
      </c>
      <c r="B51" s="64">
        <v>89</v>
      </c>
      <c r="C51" s="63" t="s">
        <v>8</v>
      </c>
      <c r="E51" s="3">
        <v>44074</v>
      </c>
    </row>
    <row r="52" spans="1:5" x14ac:dyDescent="0.25">
      <c r="A52" s="2" t="s">
        <v>322</v>
      </c>
      <c r="B52" s="64">
        <v>85</v>
      </c>
      <c r="C52" s="63" t="s">
        <v>8</v>
      </c>
      <c r="E52" s="3">
        <v>44075</v>
      </c>
    </row>
    <row r="53" spans="1:5" x14ac:dyDescent="0.25">
      <c r="A53" s="2" t="s">
        <v>321</v>
      </c>
      <c r="B53" s="64">
        <v>64</v>
      </c>
      <c r="C53" s="63" t="s">
        <v>13</v>
      </c>
      <c r="E53" s="3">
        <v>44076</v>
      </c>
    </row>
    <row r="54" spans="1:5" x14ac:dyDescent="0.25">
      <c r="A54" s="2" t="s">
        <v>321</v>
      </c>
      <c r="B54" s="64">
        <v>79</v>
      </c>
      <c r="C54" s="63" t="s">
        <v>9</v>
      </c>
      <c r="E54" s="3">
        <v>44077</v>
      </c>
    </row>
    <row r="55" spans="1:5" x14ac:dyDescent="0.25">
      <c r="A55" s="2" t="s">
        <v>321</v>
      </c>
      <c r="B55" s="64">
        <v>85</v>
      </c>
      <c r="C55" s="63" t="s">
        <v>8</v>
      </c>
      <c r="E55" s="3">
        <v>44077</v>
      </c>
    </row>
    <row r="56" spans="1:5" x14ac:dyDescent="0.25">
      <c r="A56" s="2" t="s">
        <v>322</v>
      </c>
      <c r="B56" s="64">
        <v>67</v>
      </c>
      <c r="C56" s="63" t="s">
        <v>8</v>
      </c>
      <c r="E56" s="3">
        <v>44078</v>
      </c>
    </row>
    <row r="57" spans="1:5" x14ac:dyDescent="0.25">
      <c r="A57" s="2" t="s">
        <v>322</v>
      </c>
      <c r="B57" s="64">
        <v>75</v>
      </c>
      <c r="C57" s="63" t="s">
        <v>13</v>
      </c>
      <c r="E57" s="3">
        <v>44078</v>
      </c>
    </row>
    <row r="58" spans="1:5" x14ac:dyDescent="0.25">
      <c r="A58" s="2" t="s">
        <v>321</v>
      </c>
      <c r="B58" s="64">
        <v>69</v>
      </c>
      <c r="C58" s="63" t="s">
        <v>8</v>
      </c>
      <c r="E58" s="3">
        <v>44079</v>
      </c>
    </row>
    <row r="59" spans="1:5" x14ac:dyDescent="0.25">
      <c r="A59" s="2" t="s">
        <v>321</v>
      </c>
      <c r="B59" s="64">
        <v>58</v>
      </c>
      <c r="C59" s="63" t="s">
        <v>9</v>
      </c>
      <c r="E59" s="3">
        <v>44080</v>
      </c>
    </row>
    <row r="60" spans="1:5" x14ac:dyDescent="0.25">
      <c r="A60" s="2" t="s">
        <v>321</v>
      </c>
      <c r="B60" s="64">
        <v>70</v>
      </c>
      <c r="C60" s="63" t="s">
        <v>8</v>
      </c>
      <c r="D60" t="s">
        <v>114</v>
      </c>
      <c r="E60" s="3">
        <v>44082</v>
      </c>
    </row>
    <row r="61" spans="1:5" x14ac:dyDescent="0.25">
      <c r="A61" s="2" t="s">
        <v>322</v>
      </c>
      <c r="B61" s="64">
        <v>75</v>
      </c>
      <c r="C61" s="63" t="s">
        <v>24</v>
      </c>
      <c r="D61" t="s">
        <v>24</v>
      </c>
      <c r="E61" s="3">
        <v>44081</v>
      </c>
    </row>
    <row r="62" spans="1:5" x14ac:dyDescent="0.25">
      <c r="A62" s="2" t="s">
        <v>322</v>
      </c>
      <c r="B62" s="64">
        <v>71</v>
      </c>
      <c r="C62" s="63" t="s">
        <v>8</v>
      </c>
      <c r="D62" t="s">
        <v>8</v>
      </c>
      <c r="E62" s="3">
        <v>44081</v>
      </c>
    </row>
    <row r="63" spans="1:5" x14ac:dyDescent="0.25">
      <c r="A63" s="2" t="s">
        <v>322</v>
      </c>
      <c r="B63" s="64">
        <v>64</v>
      </c>
      <c r="C63" s="63" t="s">
        <v>8</v>
      </c>
      <c r="D63" t="s">
        <v>8</v>
      </c>
      <c r="E63" s="3">
        <v>44084</v>
      </c>
    </row>
    <row r="64" spans="1:5" x14ac:dyDescent="0.25">
      <c r="A64" s="2" t="s">
        <v>322</v>
      </c>
      <c r="B64" s="64">
        <v>81</v>
      </c>
      <c r="C64" s="63" t="s">
        <v>8</v>
      </c>
      <c r="D64" t="s">
        <v>114</v>
      </c>
      <c r="E64" s="3">
        <v>44084</v>
      </c>
    </row>
    <row r="65" spans="1:5" x14ac:dyDescent="0.25">
      <c r="A65" s="2" t="s">
        <v>321</v>
      </c>
      <c r="B65" s="64">
        <v>56</v>
      </c>
      <c r="C65" s="63" t="s">
        <v>51</v>
      </c>
      <c r="D65" s="63" t="s">
        <v>51</v>
      </c>
      <c r="E65" s="3">
        <v>44084</v>
      </c>
    </row>
    <row r="66" spans="1:5" x14ac:dyDescent="0.25">
      <c r="A66" s="2" t="s">
        <v>321</v>
      </c>
      <c r="B66" s="64">
        <v>68</v>
      </c>
      <c r="C66" s="63" t="s">
        <v>8</v>
      </c>
      <c r="D66" t="s">
        <v>8</v>
      </c>
      <c r="E66" s="3">
        <v>44084</v>
      </c>
    </row>
    <row r="67" spans="1:5" x14ac:dyDescent="0.25">
      <c r="A67" s="2" t="s">
        <v>322</v>
      </c>
      <c r="B67" s="64">
        <v>85</v>
      </c>
      <c r="C67" s="63" t="s">
        <v>27</v>
      </c>
      <c r="D67" t="s">
        <v>143</v>
      </c>
      <c r="E67" s="3">
        <v>44084</v>
      </c>
    </row>
    <row r="68" spans="1:5" x14ac:dyDescent="0.25">
      <c r="A68" s="2" t="s">
        <v>321</v>
      </c>
      <c r="B68" s="64">
        <v>72</v>
      </c>
      <c r="C68" s="63" t="s">
        <v>7</v>
      </c>
      <c r="D68" s="63" t="s">
        <v>7</v>
      </c>
      <c r="E68" s="3">
        <v>44106</v>
      </c>
    </row>
    <row r="69" spans="1:5" x14ac:dyDescent="0.25">
      <c r="A69" s="2" t="s">
        <v>321</v>
      </c>
      <c r="B69" s="64">
        <v>55</v>
      </c>
      <c r="C69" s="63" t="s">
        <v>137</v>
      </c>
      <c r="D69" s="63" t="s">
        <v>137</v>
      </c>
      <c r="E69" s="3">
        <v>44106</v>
      </c>
    </row>
    <row r="70" spans="1:5" x14ac:dyDescent="0.25">
      <c r="A70" s="2" t="s">
        <v>322</v>
      </c>
      <c r="B70" s="64">
        <v>89</v>
      </c>
      <c r="C70" s="63" t="s">
        <v>8</v>
      </c>
      <c r="D70" s="63" t="s">
        <v>8</v>
      </c>
      <c r="E70" s="3">
        <v>44106</v>
      </c>
    </row>
    <row r="71" spans="1:5" x14ac:dyDescent="0.25">
      <c r="A71" s="2" t="s">
        <v>322</v>
      </c>
      <c r="B71" s="64">
        <v>75</v>
      </c>
      <c r="C71" s="63" t="s">
        <v>8</v>
      </c>
      <c r="D71" s="63" t="s">
        <v>8</v>
      </c>
      <c r="E71" s="3">
        <v>44106</v>
      </c>
    </row>
    <row r="72" spans="1:5" x14ac:dyDescent="0.25">
      <c r="A72" s="2" t="s">
        <v>322</v>
      </c>
      <c r="B72" s="64">
        <v>50</v>
      </c>
      <c r="C72" s="63" t="s">
        <v>13</v>
      </c>
      <c r="D72" s="63" t="s">
        <v>226</v>
      </c>
      <c r="E72" s="3">
        <v>44141</v>
      </c>
    </row>
    <row r="73" spans="1:5" x14ac:dyDescent="0.25">
      <c r="A73" s="2" t="s">
        <v>321</v>
      </c>
      <c r="B73" s="64">
        <v>87</v>
      </c>
      <c r="C73" s="63" t="s">
        <v>13</v>
      </c>
      <c r="D73" s="63" t="s">
        <v>13</v>
      </c>
      <c r="E73" s="3">
        <v>44141</v>
      </c>
    </row>
    <row r="74" spans="1:5" x14ac:dyDescent="0.25">
      <c r="A74" s="2" t="s">
        <v>322</v>
      </c>
      <c r="B74" s="64">
        <v>74</v>
      </c>
      <c r="C74" s="63" t="s">
        <v>7</v>
      </c>
      <c r="D74" s="63" t="s">
        <v>7</v>
      </c>
      <c r="E74" s="3">
        <v>44141</v>
      </c>
    </row>
    <row r="75" spans="1:5" x14ac:dyDescent="0.25">
      <c r="A75" s="2" t="s">
        <v>322</v>
      </c>
      <c r="B75" s="64">
        <v>77</v>
      </c>
      <c r="C75" s="63" t="s">
        <v>7</v>
      </c>
      <c r="D75" s="63" t="s">
        <v>7</v>
      </c>
      <c r="E75" s="3">
        <v>44141</v>
      </c>
    </row>
    <row r="76" spans="1:5" x14ac:dyDescent="0.25">
      <c r="A76" s="2" t="s">
        <v>321</v>
      </c>
      <c r="B76" s="64">
        <v>85</v>
      </c>
      <c r="C76" s="63" t="s">
        <v>7</v>
      </c>
      <c r="D76" s="63" t="s">
        <v>7</v>
      </c>
      <c r="E76" s="3">
        <v>44141</v>
      </c>
    </row>
    <row r="77" spans="1:5" x14ac:dyDescent="0.25">
      <c r="A77" s="2" t="s">
        <v>321</v>
      </c>
      <c r="B77" s="64">
        <v>81</v>
      </c>
      <c r="C77" s="63" t="s">
        <v>12</v>
      </c>
      <c r="D77" s="63" t="s">
        <v>12</v>
      </c>
      <c r="E77" s="3">
        <v>44141</v>
      </c>
    </row>
    <row r="78" spans="1:5" x14ac:dyDescent="0.25">
      <c r="A78" s="2" t="s">
        <v>322</v>
      </c>
      <c r="B78" s="64">
        <v>74</v>
      </c>
      <c r="C78" s="63" t="s">
        <v>8</v>
      </c>
      <c r="D78" s="63" t="s">
        <v>234</v>
      </c>
      <c r="E78" s="3">
        <v>44141</v>
      </c>
    </row>
    <row r="79" spans="1:5" x14ac:dyDescent="0.25">
      <c r="A79" s="2" t="s">
        <v>322</v>
      </c>
      <c r="B79" s="64">
        <v>73</v>
      </c>
      <c r="C79" s="63" t="s">
        <v>20</v>
      </c>
      <c r="D79" s="63" t="s">
        <v>20</v>
      </c>
      <c r="E79" s="3">
        <v>44142</v>
      </c>
    </row>
    <row r="80" spans="1:5" x14ac:dyDescent="0.25">
      <c r="A80" s="2" t="s">
        <v>322</v>
      </c>
      <c r="B80" s="64">
        <v>74</v>
      </c>
      <c r="C80" s="63" t="s">
        <v>13</v>
      </c>
      <c r="D80" s="63" t="s">
        <v>13</v>
      </c>
      <c r="E80" s="3">
        <v>44142</v>
      </c>
    </row>
    <row r="81" spans="1:5" x14ac:dyDescent="0.25">
      <c r="A81" s="2" t="s">
        <v>322</v>
      </c>
      <c r="B81" s="64">
        <v>98</v>
      </c>
      <c r="C81" s="63" t="s">
        <v>13</v>
      </c>
      <c r="D81" s="63" t="s">
        <v>226</v>
      </c>
      <c r="E81" s="3">
        <v>44142</v>
      </c>
    </row>
    <row r="82" spans="1:5" x14ac:dyDescent="0.25">
      <c r="A82" s="2" t="s">
        <v>322</v>
      </c>
      <c r="B82" s="64">
        <v>73</v>
      </c>
      <c r="C82" s="63" t="s">
        <v>9</v>
      </c>
      <c r="D82" s="63" t="s">
        <v>9</v>
      </c>
      <c r="E82" s="3">
        <v>44142</v>
      </c>
    </row>
    <row r="83" spans="1:5" x14ac:dyDescent="0.25">
      <c r="A83" s="2" t="s">
        <v>321</v>
      </c>
      <c r="B83" s="64">
        <v>65</v>
      </c>
      <c r="C83" s="63" t="s">
        <v>8</v>
      </c>
      <c r="D83" s="63" t="s">
        <v>8</v>
      </c>
      <c r="E83" s="3">
        <v>44142</v>
      </c>
    </row>
    <row r="84" spans="1:5" x14ac:dyDescent="0.25">
      <c r="A84" s="2" t="s">
        <v>322</v>
      </c>
      <c r="B84" s="64">
        <v>64</v>
      </c>
      <c r="C84" s="63" t="s">
        <v>51</v>
      </c>
      <c r="D84" s="63" t="s">
        <v>51</v>
      </c>
      <c r="E84" s="3">
        <v>44142</v>
      </c>
    </row>
  </sheetData>
  <sortState xmlns:xlrd2="http://schemas.microsoft.com/office/spreadsheetml/2017/richdata2" ref="A79:E84">
    <sortCondition ref="C79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abSelected="1" topLeftCell="BK1" workbookViewId="0">
      <pane ySplit="1" topLeftCell="A170" activePane="bottomLeft" state="frozen"/>
      <selection pane="bottomLeft" activeCell="BV178" sqref="BV178"/>
    </sheetView>
  </sheetViews>
  <sheetFormatPr baseColWidth="10" defaultRowHeight="15" x14ac:dyDescent="0.25"/>
  <cols>
    <col min="1" max="1" width="7.140625" style="217" customWidth="1"/>
    <col min="2" max="2" width="16.5703125" style="114" customWidth="1"/>
    <col min="3" max="3" width="6.85546875" style="113" bestFit="1" customWidth="1"/>
    <col min="4" max="4" width="5" style="115" customWidth="1"/>
    <col min="5" max="5" width="3" style="199" customWidth="1"/>
    <col min="6" max="6" width="6.85546875" style="199" customWidth="1"/>
    <col min="7" max="7" width="10.140625" style="113" customWidth="1"/>
    <col min="8" max="8" width="4.42578125" style="115" bestFit="1" customWidth="1"/>
    <col min="9" max="9" width="3.140625" style="199" customWidth="1"/>
    <col min="10" max="10" width="7.140625" style="199" customWidth="1"/>
    <col min="11" max="11" width="11.42578125" style="113" customWidth="1"/>
    <col min="12" max="12" width="4.42578125" style="115" bestFit="1" customWidth="1"/>
    <col min="13" max="13" width="3.140625" style="199" customWidth="1"/>
    <col min="14" max="14" width="7.140625" style="199" customWidth="1"/>
    <col min="15" max="15" width="11.42578125" style="113" customWidth="1"/>
    <col min="16" max="16" width="2.85546875" style="115" customWidth="1"/>
    <col min="17" max="17" width="2.5703125" style="194" customWidth="1"/>
    <col min="18" max="18" width="7.140625" style="199" customWidth="1"/>
    <col min="19" max="19" width="7.7109375" style="113" customWidth="1"/>
    <col min="20" max="20" width="6.5703125" style="115" customWidth="1"/>
    <col min="21" max="21" width="4.7109375" style="198" customWidth="1"/>
    <col min="22" max="22" width="7.140625" style="199" customWidth="1"/>
    <col min="23" max="23" width="9.42578125" style="113" customWidth="1"/>
    <col min="24" max="24" width="4.85546875" style="115" customWidth="1"/>
    <col min="25" max="25" width="3.28515625" style="194" customWidth="1"/>
    <col min="26" max="26" width="7.140625" style="199" customWidth="1"/>
    <col min="27" max="27" width="12.42578125" style="147" customWidth="1"/>
    <col min="28" max="28" width="2.28515625" style="115" customWidth="1"/>
    <col min="29" max="29" width="3" style="194" customWidth="1"/>
    <col min="30" max="30" width="7.140625" style="199" customWidth="1"/>
    <col min="31" max="31" width="11.42578125" style="113" customWidth="1"/>
    <col min="32" max="32" width="5.7109375" style="115" customWidth="1"/>
    <col min="33" max="33" width="7.5703125" style="194" customWidth="1"/>
    <col min="34" max="34" width="7.140625" style="199" customWidth="1"/>
    <col min="35" max="35" width="11.42578125" style="113" customWidth="1"/>
    <col min="36" max="36" width="5.85546875" style="115" customWidth="1"/>
    <col min="37" max="37" width="8.140625" style="194" customWidth="1"/>
    <col min="38" max="38" width="7.140625" style="199" customWidth="1"/>
    <col min="39" max="39" width="8.42578125" style="113" customWidth="1"/>
    <col min="40" max="40" width="5.7109375" style="115" customWidth="1"/>
    <col min="41" max="41" width="7.28515625" style="194" customWidth="1"/>
    <col min="42" max="42" width="7.140625" style="199" customWidth="1"/>
    <col min="43" max="43" width="8.7109375" style="147" customWidth="1"/>
    <col min="44" max="44" width="5.5703125" style="115" customWidth="1"/>
    <col min="45" max="45" width="8.5703125" style="194" customWidth="1"/>
    <col min="46" max="46" width="7.140625" style="199" customWidth="1"/>
    <col min="47" max="47" width="7.28515625" style="113" customWidth="1"/>
    <col min="48" max="48" width="6.28515625" style="115" customWidth="1"/>
    <col min="49" max="49" width="3.28515625" style="194" customWidth="1"/>
    <col min="50" max="50" width="7.140625" style="199" customWidth="1"/>
    <col min="51" max="51" width="11.42578125" style="113" customWidth="1"/>
    <col min="52" max="52" width="4.42578125" style="116" customWidth="1"/>
    <col min="53" max="53" width="2.28515625" style="194" customWidth="1"/>
    <col min="54" max="54" width="7.140625" style="199" customWidth="1"/>
    <col min="55" max="55" width="4.85546875" style="147" customWidth="1"/>
    <col min="56" max="56" width="2.85546875" style="116" customWidth="1"/>
    <col min="57" max="57" width="2.42578125" style="194" customWidth="1"/>
    <col min="58" max="58" width="7.140625" style="199" customWidth="1"/>
    <col min="59" max="59" width="7.85546875" style="113" customWidth="1"/>
    <col min="60" max="60" width="4.7109375" style="116" bestFit="1" customWidth="1"/>
    <col min="61" max="61" width="5" style="194" customWidth="1"/>
    <col min="62" max="62" width="7.140625" style="199" customWidth="1"/>
    <col min="63" max="63" width="8.42578125" style="113" customWidth="1"/>
    <col min="64" max="64" width="5.140625" style="116" customWidth="1"/>
    <col min="65" max="65" width="2.42578125" style="194" customWidth="1"/>
    <col min="66" max="66" width="7.140625" style="199" customWidth="1"/>
    <col min="67" max="67" width="9" style="113" customWidth="1"/>
    <col min="68" max="68" width="4.7109375" style="116" bestFit="1" customWidth="1"/>
    <col min="69" max="69" width="5.5703125" style="194" customWidth="1"/>
    <col min="70" max="70" width="7.140625" style="199" customWidth="1"/>
    <col min="71" max="71" width="11.42578125" style="117"/>
    <col min="72" max="72" width="4.7109375" style="116" bestFit="1" customWidth="1"/>
    <col min="73" max="73" width="6" style="195" customWidth="1"/>
    <col min="74" max="74" width="7.140625" style="199" customWidth="1"/>
    <col min="75" max="16384" width="11.42578125" style="113"/>
  </cols>
  <sheetData>
    <row r="1" spans="1:74" s="60" customFormat="1" x14ac:dyDescent="0.25">
      <c r="A1" s="87" t="s">
        <v>315</v>
      </c>
      <c r="B1" s="97" t="s">
        <v>0</v>
      </c>
      <c r="C1" s="98" t="s">
        <v>14</v>
      </c>
      <c r="D1" s="99"/>
      <c r="E1" s="192" t="s">
        <v>763</v>
      </c>
      <c r="F1" s="192" t="s">
        <v>857</v>
      </c>
      <c r="G1" s="98" t="s">
        <v>20</v>
      </c>
      <c r="H1" s="99"/>
      <c r="I1" s="192" t="s">
        <v>764</v>
      </c>
      <c r="J1" s="192"/>
      <c r="K1" s="98" t="s">
        <v>13</v>
      </c>
      <c r="L1" s="99"/>
      <c r="M1" s="192"/>
      <c r="N1" s="192"/>
      <c r="O1" s="87" t="s">
        <v>24</v>
      </c>
      <c r="P1" s="99"/>
      <c r="Q1" s="192" t="s">
        <v>765</v>
      </c>
      <c r="R1" s="192"/>
      <c r="S1" s="87" t="s">
        <v>47</v>
      </c>
      <c r="T1" s="99"/>
      <c r="U1" s="123" t="s">
        <v>766</v>
      </c>
      <c r="V1" s="192"/>
      <c r="W1" s="87" t="s">
        <v>48</v>
      </c>
      <c r="X1" s="99"/>
      <c r="Y1" s="192" t="s">
        <v>767</v>
      </c>
      <c r="Z1" s="192"/>
      <c r="AA1" s="148" t="s">
        <v>7</v>
      </c>
      <c r="AB1" s="99"/>
      <c r="AC1" s="192" t="s">
        <v>768</v>
      </c>
      <c r="AD1" s="192"/>
      <c r="AE1" s="87" t="s">
        <v>9</v>
      </c>
      <c r="AF1" s="99"/>
      <c r="AG1" s="192" t="s">
        <v>769</v>
      </c>
      <c r="AH1" s="192"/>
      <c r="AI1" s="87" t="s">
        <v>15</v>
      </c>
      <c r="AJ1" s="99"/>
      <c r="AK1" s="192" t="s">
        <v>770</v>
      </c>
      <c r="AL1" s="192"/>
      <c r="AM1" s="87" t="s">
        <v>11</v>
      </c>
      <c r="AN1" s="99"/>
      <c r="AO1" s="192"/>
      <c r="AP1" s="192"/>
      <c r="AQ1" s="148" t="s">
        <v>12</v>
      </c>
      <c r="AR1" s="99"/>
      <c r="AS1" s="192"/>
      <c r="AT1" s="192"/>
      <c r="AU1" s="87" t="s">
        <v>8</v>
      </c>
      <c r="AV1" s="99"/>
      <c r="AW1" s="192"/>
      <c r="AX1" s="192"/>
      <c r="AY1" s="87" t="s">
        <v>49</v>
      </c>
      <c r="AZ1" s="100"/>
      <c r="BA1" s="192"/>
      <c r="BB1" s="192"/>
      <c r="BC1" s="148" t="s">
        <v>50</v>
      </c>
      <c r="BD1" s="100"/>
      <c r="BE1" s="192"/>
      <c r="BF1" s="192"/>
      <c r="BG1" s="87" t="s">
        <v>27</v>
      </c>
      <c r="BH1" s="100"/>
      <c r="BI1" s="192"/>
      <c r="BJ1" s="192"/>
      <c r="BK1" s="87" t="s">
        <v>51</v>
      </c>
      <c r="BL1" s="100"/>
      <c r="BM1" s="192"/>
      <c r="BN1" s="192"/>
      <c r="BO1" s="87" t="s">
        <v>10</v>
      </c>
      <c r="BP1" s="100"/>
      <c r="BQ1" s="192"/>
      <c r="BR1" s="192"/>
      <c r="BS1" s="43" t="s">
        <v>195</v>
      </c>
      <c r="BT1" s="100"/>
      <c r="BU1" s="123"/>
      <c r="BV1" s="192"/>
    </row>
    <row r="2" spans="1:74" s="10" customFormat="1" x14ac:dyDescent="0.25">
      <c r="A2" s="215">
        <v>1</v>
      </c>
      <c r="B2" s="107">
        <v>43903</v>
      </c>
      <c r="C2" s="101"/>
      <c r="D2" s="102"/>
      <c r="E2" s="192"/>
      <c r="F2" s="192"/>
      <c r="G2" s="101"/>
      <c r="H2" s="102"/>
      <c r="I2" s="192"/>
      <c r="J2" s="192"/>
      <c r="K2" s="101"/>
      <c r="L2" s="102"/>
      <c r="M2" s="192"/>
      <c r="N2" s="192"/>
      <c r="O2" s="101"/>
      <c r="P2" s="102"/>
      <c r="Q2" s="193"/>
      <c r="R2" s="192"/>
      <c r="S2" s="101"/>
      <c r="T2" s="102"/>
      <c r="U2" s="196"/>
      <c r="V2" s="192"/>
      <c r="W2" s="101"/>
      <c r="X2" s="102"/>
      <c r="Y2" s="193"/>
      <c r="Z2" s="192"/>
      <c r="AA2" s="149">
        <v>1</v>
      </c>
      <c r="AB2" s="102"/>
      <c r="AC2" s="193"/>
      <c r="AD2" s="192"/>
      <c r="AE2" s="101"/>
      <c r="AF2" s="102"/>
      <c r="AG2" s="193"/>
      <c r="AH2" s="192"/>
      <c r="AI2" s="101"/>
      <c r="AJ2" s="102"/>
      <c r="AK2" s="193"/>
      <c r="AL2" s="192"/>
      <c r="AM2" s="101"/>
      <c r="AN2" s="102"/>
      <c r="AO2" s="193"/>
      <c r="AP2" s="192"/>
      <c r="AQ2" s="149"/>
      <c r="AR2" s="102"/>
      <c r="AS2" s="193"/>
      <c r="AT2" s="192"/>
      <c r="AU2" s="101"/>
      <c r="AV2" s="102"/>
      <c r="AW2" s="193"/>
      <c r="AX2" s="192"/>
      <c r="AY2" s="101"/>
      <c r="AZ2" s="103"/>
      <c r="BA2" s="193"/>
      <c r="BB2" s="192"/>
      <c r="BC2" s="149"/>
      <c r="BD2" s="103"/>
      <c r="BE2" s="193"/>
      <c r="BF2" s="192"/>
      <c r="BG2" s="101"/>
      <c r="BH2" s="103"/>
      <c r="BI2" s="193"/>
      <c r="BJ2" s="192"/>
      <c r="BK2" s="101"/>
      <c r="BL2" s="103"/>
      <c r="BM2" s="193"/>
      <c r="BN2" s="192"/>
      <c r="BO2" s="101"/>
      <c r="BP2" s="103"/>
      <c r="BQ2" s="193"/>
      <c r="BR2" s="192"/>
      <c r="BS2" s="104">
        <v>1</v>
      </c>
      <c r="BT2" s="103"/>
      <c r="BU2" s="123"/>
      <c r="BV2" s="192"/>
    </row>
    <row r="3" spans="1:74" s="10" customFormat="1" x14ac:dyDescent="0.25">
      <c r="A3" s="215">
        <f>(B3-B2)+A2</f>
        <v>5</v>
      </c>
      <c r="B3" s="107">
        <v>43907</v>
      </c>
      <c r="C3" s="101"/>
      <c r="D3" s="102"/>
      <c r="E3" s="192"/>
      <c r="F3" s="192"/>
      <c r="G3" s="101"/>
      <c r="H3" s="102"/>
      <c r="I3" s="192"/>
      <c r="J3" s="192"/>
      <c r="K3" s="101"/>
      <c r="L3" s="102"/>
      <c r="M3" s="192"/>
      <c r="N3" s="192"/>
      <c r="O3" s="101"/>
      <c r="P3" s="102"/>
      <c r="Q3" s="193"/>
      <c r="R3" s="192"/>
      <c r="S3" s="101"/>
      <c r="T3" s="102"/>
      <c r="U3" s="196"/>
      <c r="V3" s="192"/>
      <c r="W3" s="101"/>
      <c r="X3" s="102"/>
      <c r="Y3" s="193"/>
      <c r="Z3" s="192"/>
      <c r="AA3" s="149"/>
      <c r="AB3" s="102"/>
      <c r="AC3" s="193"/>
      <c r="AD3" s="192"/>
      <c r="AE3" s="101"/>
      <c r="AF3" s="102"/>
      <c r="AG3" s="193"/>
      <c r="AH3" s="192"/>
      <c r="AI3" s="101"/>
      <c r="AJ3" s="102"/>
      <c r="AK3" s="193"/>
      <c r="AL3" s="192"/>
      <c r="AM3" s="101"/>
      <c r="AN3" s="102"/>
      <c r="AO3" s="193"/>
      <c r="AP3" s="192"/>
      <c r="AQ3" s="149"/>
      <c r="AR3" s="102"/>
      <c r="AS3" s="193"/>
      <c r="AT3" s="192"/>
      <c r="AU3" s="101">
        <v>1</v>
      </c>
      <c r="AV3" s="102"/>
      <c r="AW3" s="193"/>
      <c r="AX3" s="192"/>
      <c r="AY3" s="101"/>
      <c r="AZ3" s="103"/>
      <c r="BA3" s="193"/>
      <c r="BB3" s="192"/>
      <c r="BC3" s="149"/>
      <c r="BD3" s="103"/>
      <c r="BE3" s="193"/>
      <c r="BF3" s="192"/>
      <c r="BG3" s="101"/>
      <c r="BH3" s="103"/>
      <c r="BI3" s="193"/>
      <c r="BJ3" s="192"/>
      <c r="BK3" s="101"/>
      <c r="BL3" s="103"/>
      <c r="BM3" s="193"/>
      <c r="BN3" s="192"/>
      <c r="BO3" s="101"/>
      <c r="BP3" s="103"/>
      <c r="BQ3" s="193"/>
      <c r="BR3" s="192"/>
      <c r="BS3" s="104">
        <v>1</v>
      </c>
      <c r="BT3" s="103"/>
      <c r="BU3" s="123"/>
      <c r="BV3" s="192"/>
    </row>
    <row r="4" spans="1:74" s="10" customFormat="1" x14ac:dyDescent="0.25">
      <c r="A4" s="215">
        <f t="shared" ref="A4:A68" si="0">(B4-B3)+A3</f>
        <v>8</v>
      </c>
      <c r="B4" s="107">
        <v>43910</v>
      </c>
      <c r="C4" s="101"/>
      <c r="D4" s="102"/>
      <c r="E4" s="192"/>
      <c r="F4" s="192"/>
      <c r="G4" s="101"/>
      <c r="H4" s="102"/>
      <c r="I4" s="192"/>
      <c r="J4" s="192"/>
      <c r="K4" s="101"/>
      <c r="L4" s="102"/>
      <c r="M4" s="192"/>
      <c r="N4" s="192"/>
      <c r="O4" s="101"/>
      <c r="P4" s="102"/>
      <c r="Q4" s="193"/>
      <c r="R4" s="192"/>
      <c r="S4" s="101"/>
      <c r="T4" s="102"/>
      <c r="U4" s="196"/>
      <c r="V4" s="192"/>
      <c r="W4" s="101"/>
      <c r="X4" s="102"/>
      <c r="Y4" s="193"/>
      <c r="Z4" s="192"/>
      <c r="AA4" s="149">
        <v>1</v>
      </c>
      <c r="AB4" s="102"/>
      <c r="AC4" s="193"/>
      <c r="AD4" s="192"/>
      <c r="AE4" s="101">
        <v>1</v>
      </c>
      <c r="AF4" s="102"/>
      <c r="AG4" s="193"/>
      <c r="AH4" s="192"/>
      <c r="AI4" s="101"/>
      <c r="AJ4" s="102"/>
      <c r="AK4" s="193"/>
      <c r="AL4" s="192"/>
      <c r="AM4" s="101"/>
      <c r="AN4" s="102"/>
      <c r="AO4" s="193"/>
      <c r="AP4" s="192"/>
      <c r="AQ4" s="149"/>
      <c r="AR4" s="102"/>
      <c r="AS4" s="193"/>
      <c r="AT4" s="192"/>
      <c r="AU4" s="101"/>
      <c r="AV4" s="102"/>
      <c r="AW4" s="193"/>
      <c r="AX4" s="192"/>
      <c r="AY4" s="101"/>
      <c r="AZ4" s="103"/>
      <c r="BA4" s="193"/>
      <c r="BB4" s="192"/>
      <c r="BC4" s="149"/>
      <c r="BD4" s="103"/>
      <c r="BE4" s="193"/>
      <c r="BF4" s="192"/>
      <c r="BG4" s="101"/>
      <c r="BH4" s="103"/>
      <c r="BI4" s="193"/>
      <c r="BJ4" s="192"/>
      <c r="BK4" s="101"/>
      <c r="BL4" s="103"/>
      <c r="BM4" s="193"/>
      <c r="BN4" s="192"/>
      <c r="BO4" s="101"/>
      <c r="BP4" s="103"/>
      <c r="BQ4" s="193"/>
      <c r="BR4" s="192"/>
      <c r="BS4" s="104">
        <v>2</v>
      </c>
      <c r="BT4" s="103"/>
      <c r="BU4" s="123"/>
      <c r="BV4" s="192"/>
    </row>
    <row r="5" spans="1:74" s="10" customFormat="1" x14ac:dyDescent="0.25">
      <c r="A5" s="215">
        <f t="shared" si="0"/>
        <v>13</v>
      </c>
      <c r="B5" s="107">
        <v>43915</v>
      </c>
      <c r="C5" s="101"/>
      <c r="D5" s="102"/>
      <c r="E5" s="192"/>
      <c r="F5" s="192"/>
      <c r="G5" s="101"/>
      <c r="H5" s="102"/>
      <c r="I5" s="192"/>
      <c r="J5" s="192"/>
      <c r="K5" s="101"/>
      <c r="L5" s="102"/>
      <c r="M5" s="192"/>
      <c r="N5" s="192"/>
      <c r="O5" s="101"/>
      <c r="P5" s="102"/>
      <c r="Q5" s="193"/>
      <c r="R5" s="192"/>
      <c r="S5" s="101"/>
      <c r="T5" s="102"/>
      <c r="U5" s="196"/>
      <c r="V5" s="192"/>
      <c r="W5" s="101"/>
      <c r="X5" s="102"/>
      <c r="Y5" s="193"/>
      <c r="Z5" s="192"/>
      <c r="AA5" s="149"/>
      <c r="AB5" s="102"/>
      <c r="AC5" s="193"/>
      <c r="AD5" s="192"/>
      <c r="AE5" s="101"/>
      <c r="AF5" s="102"/>
      <c r="AG5" s="193"/>
      <c r="AH5" s="192"/>
      <c r="AI5" s="101"/>
      <c r="AJ5" s="102"/>
      <c r="AK5" s="193"/>
      <c r="AL5" s="192"/>
      <c r="AM5" s="101"/>
      <c r="AN5" s="102"/>
      <c r="AO5" s="193"/>
      <c r="AP5" s="192"/>
      <c r="AQ5" s="149"/>
      <c r="AR5" s="102"/>
      <c r="AS5" s="193"/>
      <c r="AT5" s="192"/>
      <c r="AU5" s="101">
        <v>1</v>
      </c>
      <c r="AV5" s="102"/>
      <c r="AW5" s="193"/>
      <c r="AX5" s="192"/>
      <c r="AY5" s="101"/>
      <c r="AZ5" s="103"/>
      <c r="BA5" s="193"/>
      <c r="BB5" s="192"/>
      <c r="BC5" s="149"/>
      <c r="BD5" s="103"/>
      <c r="BE5" s="193"/>
      <c r="BF5" s="192"/>
      <c r="BG5" s="101"/>
      <c r="BH5" s="103"/>
      <c r="BI5" s="193"/>
      <c r="BJ5" s="192"/>
      <c r="BK5" s="101"/>
      <c r="BL5" s="103"/>
      <c r="BM5" s="193"/>
      <c r="BN5" s="192"/>
      <c r="BO5" s="101">
        <v>1</v>
      </c>
      <c r="BP5" s="103"/>
      <c r="BQ5" s="193"/>
      <c r="BR5" s="192"/>
      <c r="BS5" s="104">
        <v>2</v>
      </c>
      <c r="BT5" s="103"/>
      <c r="BU5" s="123"/>
      <c r="BV5" s="192"/>
    </row>
    <row r="6" spans="1:74" s="10" customFormat="1" x14ac:dyDescent="0.25">
      <c r="A6" s="215">
        <f t="shared" si="0"/>
        <v>14</v>
      </c>
      <c r="B6" s="107">
        <v>43916</v>
      </c>
      <c r="C6" s="101"/>
      <c r="D6" s="102"/>
      <c r="E6" s="192"/>
      <c r="F6" s="192"/>
      <c r="G6" s="101"/>
      <c r="H6" s="102"/>
      <c r="I6" s="192"/>
      <c r="J6" s="192"/>
      <c r="K6" s="101">
        <v>1</v>
      </c>
      <c r="L6" s="102"/>
      <c r="M6" s="192"/>
      <c r="N6" s="192"/>
      <c r="O6" s="101"/>
      <c r="P6" s="102"/>
      <c r="Q6" s="193"/>
      <c r="R6" s="192"/>
      <c r="S6" s="101"/>
      <c r="T6" s="102"/>
      <c r="U6" s="196"/>
      <c r="V6" s="192"/>
      <c r="W6" s="101"/>
      <c r="X6" s="102"/>
      <c r="Y6" s="193"/>
      <c r="Z6" s="192"/>
      <c r="AA6" s="149"/>
      <c r="AB6" s="102"/>
      <c r="AC6" s="193"/>
      <c r="AD6" s="192"/>
      <c r="AE6" s="101"/>
      <c r="AF6" s="102"/>
      <c r="AG6" s="193"/>
      <c r="AH6" s="192"/>
      <c r="AI6" s="101"/>
      <c r="AJ6" s="102"/>
      <c r="AK6" s="193"/>
      <c r="AL6" s="192"/>
      <c r="AM6" s="101">
        <v>1</v>
      </c>
      <c r="AN6" s="102"/>
      <c r="AO6" s="193"/>
      <c r="AP6" s="192"/>
      <c r="AQ6" s="149">
        <v>1</v>
      </c>
      <c r="AR6" s="102"/>
      <c r="AS6" s="193"/>
      <c r="AT6" s="192"/>
      <c r="AU6" s="101"/>
      <c r="AV6" s="102"/>
      <c r="AW6" s="193"/>
      <c r="AX6" s="192"/>
      <c r="AY6" s="101"/>
      <c r="AZ6" s="103"/>
      <c r="BA6" s="193"/>
      <c r="BB6" s="192"/>
      <c r="BC6" s="149"/>
      <c r="BD6" s="103"/>
      <c r="BE6" s="193"/>
      <c r="BF6" s="192"/>
      <c r="BG6" s="101"/>
      <c r="BH6" s="103"/>
      <c r="BI6" s="193"/>
      <c r="BJ6" s="192"/>
      <c r="BK6" s="101"/>
      <c r="BL6" s="103"/>
      <c r="BM6" s="193"/>
      <c r="BN6" s="192"/>
      <c r="BO6" s="101"/>
      <c r="BP6" s="103"/>
      <c r="BQ6" s="193"/>
      <c r="BR6" s="192"/>
      <c r="BS6" s="104">
        <v>3</v>
      </c>
      <c r="BT6" s="103"/>
      <c r="BU6" s="123"/>
      <c r="BV6" s="192"/>
    </row>
    <row r="7" spans="1:74" s="10" customFormat="1" x14ac:dyDescent="0.25">
      <c r="A7" s="215">
        <f t="shared" si="0"/>
        <v>18</v>
      </c>
      <c r="B7" s="107">
        <v>43920</v>
      </c>
      <c r="C7" s="101">
        <v>1</v>
      </c>
      <c r="D7" s="102"/>
      <c r="E7" s="192"/>
      <c r="F7" s="192"/>
      <c r="G7" s="101"/>
      <c r="H7" s="102"/>
      <c r="I7" s="192"/>
      <c r="J7" s="192"/>
      <c r="K7" s="101"/>
      <c r="L7" s="102"/>
      <c r="M7" s="192"/>
      <c r="N7" s="192"/>
      <c r="O7" s="101"/>
      <c r="P7" s="102"/>
      <c r="Q7" s="193"/>
      <c r="R7" s="192"/>
      <c r="S7" s="101"/>
      <c r="T7" s="102"/>
      <c r="U7" s="196"/>
      <c r="V7" s="192"/>
      <c r="W7" s="101"/>
      <c r="X7" s="102"/>
      <c r="Y7" s="193"/>
      <c r="Z7" s="192"/>
      <c r="AA7" s="149"/>
      <c r="AB7" s="102"/>
      <c r="AC7" s="193"/>
      <c r="AD7" s="192"/>
      <c r="AE7" s="101">
        <v>1</v>
      </c>
      <c r="AF7" s="102"/>
      <c r="AG7" s="193"/>
      <c r="AH7" s="192"/>
      <c r="AI7" s="101"/>
      <c r="AJ7" s="102"/>
      <c r="AK7" s="193"/>
      <c r="AL7" s="192"/>
      <c r="AM7" s="101"/>
      <c r="AN7" s="102"/>
      <c r="AO7" s="193"/>
      <c r="AP7" s="192"/>
      <c r="AQ7" s="149"/>
      <c r="AR7" s="102"/>
      <c r="AS7" s="193"/>
      <c r="AT7" s="192"/>
      <c r="AU7" s="101"/>
      <c r="AV7" s="102"/>
      <c r="AW7" s="193"/>
      <c r="AX7" s="192"/>
      <c r="AY7" s="101"/>
      <c r="AZ7" s="103"/>
      <c r="BA7" s="193"/>
      <c r="BB7" s="192"/>
      <c r="BC7" s="149"/>
      <c r="BD7" s="103"/>
      <c r="BE7" s="193"/>
      <c r="BF7" s="192"/>
      <c r="BG7" s="101"/>
      <c r="BH7" s="103"/>
      <c r="BI7" s="193"/>
      <c r="BJ7" s="192"/>
      <c r="BK7" s="101"/>
      <c r="BL7" s="103"/>
      <c r="BM7" s="193"/>
      <c r="BN7" s="192"/>
      <c r="BO7" s="101"/>
      <c r="BP7" s="103"/>
      <c r="BQ7" s="193"/>
      <c r="BR7" s="192"/>
      <c r="BS7" s="104">
        <v>2</v>
      </c>
      <c r="BT7" s="103"/>
      <c r="BU7" s="123"/>
      <c r="BV7" s="192"/>
    </row>
    <row r="8" spans="1:74" s="10" customFormat="1" x14ac:dyDescent="0.25">
      <c r="A8" s="215">
        <f t="shared" si="0"/>
        <v>21</v>
      </c>
      <c r="B8" s="107">
        <v>43923</v>
      </c>
      <c r="C8" s="101"/>
      <c r="D8" s="102"/>
      <c r="E8" s="192"/>
      <c r="F8" s="192"/>
      <c r="G8" s="101"/>
      <c r="H8" s="102"/>
      <c r="I8" s="192"/>
      <c r="J8" s="192"/>
      <c r="K8" s="101"/>
      <c r="L8" s="102"/>
      <c r="M8" s="192"/>
      <c r="N8" s="192"/>
      <c r="O8" s="101"/>
      <c r="P8" s="102"/>
      <c r="Q8" s="193"/>
      <c r="R8" s="192"/>
      <c r="S8" s="101"/>
      <c r="T8" s="102"/>
      <c r="U8" s="196"/>
      <c r="V8" s="192"/>
      <c r="W8" s="101"/>
      <c r="X8" s="102"/>
      <c r="Y8" s="193"/>
      <c r="Z8" s="192"/>
      <c r="AA8" s="149"/>
      <c r="AB8" s="102"/>
      <c r="AC8" s="193"/>
      <c r="AD8" s="192"/>
      <c r="AE8" s="101">
        <v>1</v>
      </c>
      <c r="AF8" s="102"/>
      <c r="AG8" s="193"/>
      <c r="AH8" s="192"/>
      <c r="AI8" s="101"/>
      <c r="AJ8" s="102"/>
      <c r="AK8" s="193"/>
      <c r="AL8" s="192"/>
      <c r="AM8" s="101"/>
      <c r="AN8" s="102"/>
      <c r="AO8" s="193"/>
      <c r="AP8" s="192"/>
      <c r="AQ8" s="149"/>
      <c r="AR8" s="102"/>
      <c r="AS8" s="193"/>
      <c r="AT8" s="192"/>
      <c r="AU8" s="101">
        <v>1</v>
      </c>
      <c r="AV8" s="102"/>
      <c r="AW8" s="193"/>
      <c r="AX8" s="192"/>
      <c r="AY8" s="101"/>
      <c r="AZ8" s="103"/>
      <c r="BA8" s="193"/>
      <c r="BB8" s="192"/>
      <c r="BC8" s="149"/>
      <c r="BD8" s="103"/>
      <c r="BE8" s="193"/>
      <c r="BF8" s="192"/>
      <c r="BG8" s="101"/>
      <c r="BH8" s="103"/>
      <c r="BI8" s="193"/>
      <c r="BJ8" s="192"/>
      <c r="BK8" s="101"/>
      <c r="BL8" s="103"/>
      <c r="BM8" s="193"/>
      <c r="BN8" s="192"/>
      <c r="BO8" s="101"/>
      <c r="BP8" s="103"/>
      <c r="BQ8" s="193"/>
      <c r="BR8" s="192"/>
      <c r="BS8" s="104">
        <v>2</v>
      </c>
      <c r="BT8" s="103"/>
      <c r="BU8" s="123"/>
      <c r="BV8" s="192"/>
    </row>
    <row r="9" spans="1:74" s="10" customFormat="1" x14ac:dyDescent="0.25">
      <c r="A9" s="215">
        <f t="shared" si="0"/>
        <v>22</v>
      </c>
      <c r="B9" s="107">
        <v>43924</v>
      </c>
      <c r="C9" s="101"/>
      <c r="D9" s="102"/>
      <c r="E9" s="192"/>
      <c r="F9" s="192"/>
      <c r="G9" s="101"/>
      <c r="H9" s="102"/>
      <c r="I9" s="192"/>
      <c r="J9" s="192"/>
      <c r="K9" s="101"/>
      <c r="L9" s="102"/>
      <c r="M9" s="192"/>
      <c r="N9" s="192"/>
      <c r="O9" s="101"/>
      <c r="P9" s="102"/>
      <c r="Q9" s="193"/>
      <c r="R9" s="192"/>
      <c r="S9" s="101"/>
      <c r="T9" s="102"/>
      <c r="U9" s="196"/>
      <c r="V9" s="192"/>
      <c r="W9" s="101"/>
      <c r="X9" s="102"/>
      <c r="Y9" s="193"/>
      <c r="Z9" s="192"/>
      <c r="AA9" s="149"/>
      <c r="AB9" s="102"/>
      <c r="AC9" s="193"/>
      <c r="AD9" s="192"/>
      <c r="AE9" s="101">
        <v>1</v>
      </c>
      <c r="AF9" s="102"/>
      <c r="AG9" s="193"/>
      <c r="AH9" s="192"/>
      <c r="AI9" s="101"/>
      <c r="AJ9" s="102"/>
      <c r="AK9" s="193"/>
      <c r="AL9" s="192"/>
      <c r="AM9" s="101"/>
      <c r="AN9" s="102"/>
      <c r="AO9" s="193"/>
      <c r="AP9" s="192"/>
      <c r="AQ9" s="149"/>
      <c r="AR9" s="102"/>
      <c r="AS9" s="193"/>
      <c r="AT9" s="192"/>
      <c r="AU9" s="101">
        <v>1</v>
      </c>
      <c r="AV9" s="102"/>
      <c r="AW9" s="193"/>
      <c r="AX9" s="192"/>
      <c r="AY9" s="101"/>
      <c r="AZ9" s="103"/>
      <c r="BA9" s="193"/>
      <c r="BB9" s="192"/>
      <c r="BC9" s="149"/>
      <c r="BD9" s="103"/>
      <c r="BE9" s="193"/>
      <c r="BF9" s="192"/>
      <c r="BG9" s="101"/>
      <c r="BH9" s="103"/>
      <c r="BI9" s="193"/>
      <c r="BJ9" s="192"/>
      <c r="BK9" s="101"/>
      <c r="BL9" s="103"/>
      <c r="BM9" s="193"/>
      <c r="BN9" s="192"/>
      <c r="BO9" s="101"/>
      <c r="BP9" s="103"/>
      <c r="BQ9" s="193"/>
      <c r="BR9" s="192"/>
      <c r="BS9" s="104">
        <v>2</v>
      </c>
      <c r="BT9" s="103"/>
      <c r="BU9" s="123"/>
      <c r="BV9" s="192"/>
    </row>
    <row r="10" spans="1:74" s="10" customFormat="1" x14ac:dyDescent="0.25">
      <c r="A10" s="215">
        <f t="shared" si="0"/>
        <v>24</v>
      </c>
      <c r="B10" s="107">
        <v>43926</v>
      </c>
      <c r="C10" s="101"/>
      <c r="D10" s="102"/>
      <c r="E10" s="192"/>
      <c r="F10" s="192"/>
      <c r="G10" s="101"/>
      <c r="H10" s="102"/>
      <c r="I10" s="192"/>
      <c r="J10" s="192"/>
      <c r="K10" s="101"/>
      <c r="L10" s="102"/>
      <c r="M10" s="192"/>
      <c r="N10" s="192"/>
      <c r="O10" s="101"/>
      <c r="P10" s="102"/>
      <c r="Q10" s="193"/>
      <c r="R10" s="192"/>
      <c r="S10" s="101"/>
      <c r="T10" s="102"/>
      <c r="U10" s="196"/>
      <c r="V10" s="192"/>
      <c r="W10" s="101"/>
      <c r="X10" s="102"/>
      <c r="Y10" s="193"/>
      <c r="Z10" s="192"/>
      <c r="AA10" s="149"/>
      <c r="AB10" s="102"/>
      <c r="AC10" s="193"/>
      <c r="AD10" s="192"/>
      <c r="AE10" s="101"/>
      <c r="AF10" s="102"/>
      <c r="AG10" s="193"/>
      <c r="AH10" s="192"/>
      <c r="AI10" s="101"/>
      <c r="AJ10" s="102"/>
      <c r="AK10" s="193"/>
      <c r="AL10" s="192"/>
      <c r="AM10" s="101"/>
      <c r="AN10" s="102"/>
      <c r="AO10" s="193"/>
      <c r="AP10" s="192"/>
      <c r="AQ10" s="149"/>
      <c r="AR10" s="102"/>
      <c r="AS10" s="193"/>
      <c r="AT10" s="192"/>
      <c r="AU10" s="101">
        <v>1</v>
      </c>
      <c r="AV10" s="102"/>
      <c r="AW10" s="193"/>
      <c r="AX10" s="192"/>
      <c r="AY10" s="101"/>
      <c r="AZ10" s="103"/>
      <c r="BA10" s="193"/>
      <c r="BB10" s="192"/>
      <c r="BC10" s="149"/>
      <c r="BD10" s="103"/>
      <c r="BE10" s="193"/>
      <c r="BF10" s="192"/>
      <c r="BG10" s="101"/>
      <c r="BH10" s="103"/>
      <c r="BI10" s="193"/>
      <c r="BJ10" s="192"/>
      <c r="BK10" s="101"/>
      <c r="BL10" s="103"/>
      <c r="BM10" s="193"/>
      <c r="BN10" s="192"/>
      <c r="BO10" s="101"/>
      <c r="BP10" s="103"/>
      <c r="BQ10" s="193"/>
      <c r="BR10" s="192"/>
      <c r="BS10" s="104">
        <v>1</v>
      </c>
      <c r="BT10" s="103"/>
      <c r="BU10" s="123"/>
      <c r="BV10" s="192"/>
    </row>
    <row r="11" spans="1:74" s="10" customFormat="1" x14ac:dyDescent="0.25">
      <c r="A11" s="215">
        <f t="shared" si="0"/>
        <v>27</v>
      </c>
      <c r="B11" s="107">
        <v>43929</v>
      </c>
      <c r="C11" s="101"/>
      <c r="D11" s="102"/>
      <c r="E11" s="192"/>
      <c r="F11" s="192"/>
      <c r="G11" s="101"/>
      <c r="H11" s="102"/>
      <c r="I11" s="192"/>
      <c r="J11" s="192"/>
      <c r="K11" s="101">
        <v>1</v>
      </c>
      <c r="L11" s="102"/>
      <c r="M11" s="192"/>
      <c r="N11" s="192"/>
      <c r="O11" s="101"/>
      <c r="P11" s="102"/>
      <c r="Q11" s="193"/>
      <c r="R11" s="192"/>
      <c r="S11" s="101"/>
      <c r="T11" s="102"/>
      <c r="U11" s="196"/>
      <c r="V11" s="192"/>
      <c r="W11" s="101"/>
      <c r="X11" s="102"/>
      <c r="Y11" s="193"/>
      <c r="Z11" s="192"/>
      <c r="AA11" s="149"/>
      <c r="AB11" s="102"/>
      <c r="AC11" s="193"/>
      <c r="AD11" s="192"/>
      <c r="AE11" s="101"/>
      <c r="AF11" s="102"/>
      <c r="AG11" s="193"/>
      <c r="AH11" s="192"/>
      <c r="AI11" s="101"/>
      <c r="AJ11" s="102"/>
      <c r="AK11" s="193"/>
      <c r="AL11" s="192"/>
      <c r="AM11" s="101"/>
      <c r="AN11" s="102"/>
      <c r="AO11" s="193"/>
      <c r="AP11" s="192"/>
      <c r="AQ11" s="149"/>
      <c r="AR11" s="102"/>
      <c r="AS11" s="193"/>
      <c r="AT11" s="192"/>
      <c r="AU11" s="101"/>
      <c r="AV11" s="102"/>
      <c r="AW11" s="193"/>
      <c r="AX11" s="192"/>
      <c r="AY11" s="101"/>
      <c r="AZ11" s="103"/>
      <c r="BA11" s="193"/>
      <c r="BB11" s="192"/>
      <c r="BC11" s="149"/>
      <c r="BD11" s="103"/>
      <c r="BE11" s="193"/>
      <c r="BF11" s="192"/>
      <c r="BG11" s="101"/>
      <c r="BH11" s="103"/>
      <c r="BI11" s="193"/>
      <c r="BJ11" s="192"/>
      <c r="BK11" s="101"/>
      <c r="BL11" s="103"/>
      <c r="BM11" s="193"/>
      <c r="BN11" s="192"/>
      <c r="BO11" s="101"/>
      <c r="BP11" s="103"/>
      <c r="BQ11" s="193"/>
      <c r="BR11" s="192"/>
      <c r="BS11" s="104">
        <v>1</v>
      </c>
      <c r="BT11" s="103"/>
      <c r="BU11" s="123"/>
      <c r="BV11" s="192"/>
    </row>
    <row r="12" spans="1:74" s="10" customFormat="1" x14ac:dyDescent="0.25">
      <c r="A12" s="215">
        <f t="shared" si="0"/>
        <v>28</v>
      </c>
      <c r="B12" s="107">
        <v>43930</v>
      </c>
      <c r="C12" s="101"/>
      <c r="D12" s="102"/>
      <c r="E12" s="192"/>
      <c r="F12" s="192"/>
      <c r="G12" s="101"/>
      <c r="H12" s="102"/>
      <c r="I12" s="192"/>
      <c r="J12" s="192"/>
      <c r="K12" s="101"/>
      <c r="L12" s="102"/>
      <c r="M12" s="192"/>
      <c r="N12" s="192"/>
      <c r="O12" s="101"/>
      <c r="P12" s="102"/>
      <c r="Q12" s="193"/>
      <c r="R12" s="192"/>
      <c r="S12" s="101"/>
      <c r="T12" s="102"/>
      <c r="U12" s="196"/>
      <c r="V12" s="192"/>
      <c r="W12" s="101"/>
      <c r="X12" s="102"/>
      <c r="Y12" s="193"/>
      <c r="Z12" s="192"/>
      <c r="AA12" s="149"/>
      <c r="AB12" s="102"/>
      <c r="AC12" s="193"/>
      <c r="AD12" s="192"/>
      <c r="AE12" s="101"/>
      <c r="AF12" s="102"/>
      <c r="AG12" s="193"/>
      <c r="AH12" s="192"/>
      <c r="AI12" s="101">
        <v>1</v>
      </c>
      <c r="AJ12" s="102"/>
      <c r="AK12" s="193"/>
      <c r="AL12" s="192"/>
      <c r="AM12" s="101"/>
      <c r="AN12" s="102"/>
      <c r="AO12" s="193"/>
      <c r="AP12" s="192"/>
      <c r="AQ12" s="149"/>
      <c r="AR12" s="102"/>
      <c r="AS12" s="193"/>
      <c r="AT12" s="192"/>
      <c r="AU12" s="101"/>
      <c r="AV12" s="102"/>
      <c r="AW12" s="193"/>
      <c r="AX12" s="192"/>
      <c r="AY12" s="101"/>
      <c r="AZ12" s="103"/>
      <c r="BA12" s="193"/>
      <c r="BB12" s="192"/>
      <c r="BC12" s="149"/>
      <c r="BD12" s="103"/>
      <c r="BE12" s="193"/>
      <c r="BF12" s="192"/>
      <c r="BG12" s="101"/>
      <c r="BH12" s="103"/>
      <c r="BI12" s="193"/>
      <c r="BJ12" s="192"/>
      <c r="BK12" s="101"/>
      <c r="BL12" s="103"/>
      <c r="BM12" s="193"/>
      <c r="BN12" s="192"/>
      <c r="BO12" s="101"/>
      <c r="BP12" s="103"/>
      <c r="BQ12" s="193"/>
      <c r="BR12" s="192"/>
      <c r="BS12" s="104">
        <v>1</v>
      </c>
      <c r="BT12" s="103"/>
      <c r="BU12" s="123"/>
      <c r="BV12" s="192"/>
    </row>
    <row r="13" spans="1:74" s="10" customFormat="1" x14ac:dyDescent="0.25">
      <c r="A13" s="215">
        <f t="shared" si="0"/>
        <v>34</v>
      </c>
      <c r="B13" s="107">
        <v>43936</v>
      </c>
      <c r="C13" s="101">
        <v>1</v>
      </c>
      <c r="D13" s="102"/>
      <c r="E13" s="192"/>
      <c r="F13" s="192"/>
      <c r="G13" s="101"/>
      <c r="H13" s="102"/>
      <c r="I13" s="192"/>
      <c r="J13" s="192"/>
      <c r="K13" s="101"/>
      <c r="L13" s="102"/>
      <c r="M13" s="192"/>
      <c r="N13" s="192"/>
      <c r="O13" s="101"/>
      <c r="P13" s="102"/>
      <c r="Q13" s="193"/>
      <c r="R13" s="192"/>
      <c r="S13" s="101"/>
      <c r="T13" s="102"/>
      <c r="U13" s="196"/>
      <c r="V13" s="192"/>
      <c r="W13" s="101"/>
      <c r="X13" s="102"/>
      <c r="Y13" s="193"/>
      <c r="Z13" s="192"/>
      <c r="AA13" s="149"/>
      <c r="AB13" s="102"/>
      <c r="AC13" s="193"/>
      <c r="AD13" s="192"/>
      <c r="AE13" s="101"/>
      <c r="AF13" s="102"/>
      <c r="AG13" s="193"/>
      <c r="AH13" s="192"/>
      <c r="AI13" s="101"/>
      <c r="AJ13" s="102"/>
      <c r="AK13" s="193"/>
      <c r="AL13" s="192"/>
      <c r="AM13" s="101"/>
      <c r="AN13" s="102"/>
      <c r="AO13" s="193"/>
      <c r="AP13" s="192"/>
      <c r="AQ13" s="149"/>
      <c r="AR13" s="102"/>
      <c r="AS13" s="193"/>
      <c r="AT13" s="192"/>
      <c r="AU13" s="101"/>
      <c r="AV13" s="102"/>
      <c r="AW13" s="193"/>
      <c r="AX13" s="192"/>
      <c r="AY13" s="101"/>
      <c r="AZ13" s="103"/>
      <c r="BA13" s="193"/>
      <c r="BB13" s="192"/>
      <c r="BC13" s="149"/>
      <c r="BD13" s="103"/>
      <c r="BE13" s="193"/>
      <c r="BF13" s="192"/>
      <c r="BG13" s="101"/>
      <c r="BH13" s="103"/>
      <c r="BI13" s="193"/>
      <c r="BJ13" s="192"/>
      <c r="BK13" s="101"/>
      <c r="BL13" s="103"/>
      <c r="BM13" s="193"/>
      <c r="BN13" s="192"/>
      <c r="BO13" s="101"/>
      <c r="BP13" s="103"/>
      <c r="BQ13" s="193"/>
      <c r="BR13" s="192"/>
      <c r="BS13" s="104">
        <v>1</v>
      </c>
      <c r="BT13" s="103"/>
      <c r="BU13" s="123"/>
      <c r="BV13" s="192"/>
    </row>
    <row r="14" spans="1:74" s="10" customFormat="1" x14ac:dyDescent="0.25">
      <c r="A14" s="215">
        <f t="shared" si="0"/>
        <v>46</v>
      </c>
      <c r="B14" s="107">
        <v>43948</v>
      </c>
      <c r="C14" s="101"/>
      <c r="D14" s="102"/>
      <c r="E14" s="192"/>
      <c r="F14" s="192"/>
      <c r="G14" s="101"/>
      <c r="H14" s="102"/>
      <c r="I14" s="192"/>
      <c r="J14" s="192"/>
      <c r="K14" s="101"/>
      <c r="L14" s="102"/>
      <c r="M14" s="192"/>
      <c r="N14" s="192"/>
      <c r="O14" s="101"/>
      <c r="P14" s="102"/>
      <c r="Q14" s="193"/>
      <c r="R14" s="192"/>
      <c r="S14" s="101"/>
      <c r="T14" s="102"/>
      <c r="U14" s="196"/>
      <c r="V14" s="192"/>
      <c r="W14" s="101"/>
      <c r="X14" s="102"/>
      <c r="Y14" s="193"/>
      <c r="Z14" s="192"/>
      <c r="AA14" s="149"/>
      <c r="AB14" s="102"/>
      <c r="AC14" s="193"/>
      <c r="AD14" s="192"/>
      <c r="AE14" s="101"/>
      <c r="AF14" s="102"/>
      <c r="AG14" s="193"/>
      <c r="AH14" s="192"/>
      <c r="AI14" s="101"/>
      <c r="AJ14" s="102"/>
      <c r="AK14" s="193"/>
      <c r="AL14" s="192"/>
      <c r="AM14" s="101"/>
      <c r="AN14" s="102"/>
      <c r="AO14" s="193"/>
      <c r="AP14" s="192"/>
      <c r="AQ14" s="149"/>
      <c r="AR14" s="102"/>
      <c r="AS14" s="193"/>
      <c r="AT14" s="192"/>
      <c r="AU14" s="101">
        <v>1</v>
      </c>
      <c r="AV14" s="102"/>
      <c r="AW14" s="193"/>
      <c r="AX14" s="192"/>
      <c r="AY14" s="101"/>
      <c r="AZ14" s="103"/>
      <c r="BA14" s="193"/>
      <c r="BB14" s="192"/>
      <c r="BC14" s="149"/>
      <c r="BD14" s="103"/>
      <c r="BE14" s="193"/>
      <c r="BF14" s="192"/>
      <c r="BG14" s="101"/>
      <c r="BH14" s="103"/>
      <c r="BI14" s="193"/>
      <c r="BJ14" s="192"/>
      <c r="BK14" s="101"/>
      <c r="BL14" s="103"/>
      <c r="BM14" s="193"/>
      <c r="BN14" s="192"/>
      <c r="BO14" s="101"/>
      <c r="BP14" s="103"/>
      <c r="BQ14" s="193"/>
      <c r="BR14" s="192"/>
      <c r="BS14" s="104">
        <v>1</v>
      </c>
      <c r="BT14" s="103"/>
      <c r="BU14" s="123"/>
      <c r="BV14" s="192"/>
    </row>
    <row r="15" spans="1:74" s="10" customFormat="1" x14ac:dyDescent="0.25">
      <c r="A15" s="215">
        <f t="shared" si="0"/>
        <v>49</v>
      </c>
      <c r="B15" s="107">
        <v>43951</v>
      </c>
      <c r="C15" s="101"/>
      <c r="D15" s="102"/>
      <c r="E15" s="192"/>
      <c r="F15" s="192"/>
      <c r="G15" s="101"/>
      <c r="H15" s="102"/>
      <c r="I15" s="192"/>
      <c r="J15" s="192"/>
      <c r="K15" s="101"/>
      <c r="L15" s="102"/>
      <c r="M15" s="192"/>
      <c r="N15" s="192"/>
      <c r="O15" s="101"/>
      <c r="P15" s="102"/>
      <c r="Q15" s="193"/>
      <c r="R15" s="192"/>
      <c r="S15" s="101"/>
      <c r="T15" s="102"/>
      <c r="U15" s="196"/>
      <c r="V15" s="192"/>
      <c r="W15" s="101"/>
      <c r="X15" s="102"/>
      <c r="Y15" s="193"/>
      <c r="Z15" s="192"/>
      <c r="AA15" s="149"/>
      <c r="AB15" s="102"/>
      <c r="AC15" s="193"/>
      <c r="AD15" s="192"/>
      <c r="AE15" s="101">
        <v>1</v>
      </c>
      <c r="AF15" s="102"/>
      <c r="AG15" s="193"/>
      <c r="AH15" s="192"/>
      <c r="AI15" s="101"/>
      <c r="AJ15" s="102"/>
      <c r="AK15" s="193"/>
      <c r="AL15" s="192"/>
      <c r="AM15" s="101"/>
      <c r="AN15" s="102"/>
      <c r="AO15" s="193"/>
      <c r="AP15" s="192"/>
      <c r="AQ15" s="149"/>
      <c r="AR15" s="102"/>
      <c r="AS15" s="193"/>
      <c r="AT15" s="192"/>
      <c r="AU15" s="101"/>
      <c r="AV15" s="102"/>
      <c r="AW15" s="193"/>
      <c r="AX15" s="192"/>
      <c r="AY15" s="101"/>
      <c r="AZ15" s="103"/>
      <c r="BA15" s="193"/>
      <c r="BB15" s="192"/>
      <c r="BC15" s="149"/>
      <c r="BD15" s="103"/>
      <c r="BE15" s="193"/>
      <c r="BF15" s="192"/>
      <c r="BG15" s="101"/>
      <c r="BH15" s="103"/>
      <c r="BI15" s="193"/>
      <c r="BJ15" s="192"/>
      <c r="BK15" s="101"/>
      <c r="BL15" s="103"/>
      <c r="BM15" s="193"/>
      <c r="BN15" s="192"/>
      <c r="BO15" s="101">
        <v>1</v>
      </c>
      <c r="BP15" s="103"/>
      <c r="BQ15" s="193"/>
      <c r="BR15" s="192"/>
      <c r="BS15" s="104">
        <v>2</v>
      </c>
      <c r="BT15" s="103"/>
      <c r="BU15" s="123"/>
      <c r="BV15" s="192"/>
    </row>
    <row r="16" spans="1:74" s="10" customFormat="1" x14ac:dyDescent="0.25">
      <c r="A16" s="215">
        <f t="shared" si="0"/>
        <v>51</v>
      </c>
      <c r="B16" s="107">
        <v>43953</v>
      </c>
      <c r="C16" s="101"/>
      <c r="D16" s="102"/>
      <c r="E16" s="192"/>
      <c r="F16" s="192"/>
      <c r="G16" s="101"/>
      <c r="H16" s="102"/>
      <c r="I16" s="192"/>
      <c r="J16" s="192"/>
      <c r="K16" s="101"/>
      <c r="L16" s="102"/>
      <c r="M16" s="192"/>
      <c r="N16" s="192"/>
      <c r="O16" s="101"/>
      <c r="P16" s="102"/>
      <c r="Q16" s="193"/>
      <c r="R16" s="192"/>
      <c r="S16" s="101"/>
      <c r="T16" s="102"/>
      <c r="U16" s="196"/>
      <c r="V16" s="192"/>
      <c r="W16" s="101"/>
      <c r="X16" s="102"/>
      <c r="Y16" s="193"/>
      <c r="Z16" s="192"/>
      <c r="AA16" s="149"/>
      <c r="AB16" s="102"/>
      <c r="AC16" s="193"/>
      <c r="AD16" s="192"/>
      <c r="AE16" s="101">
        <v>2</v>
      </c>
      <c r="AF16" s="102"/>
      <c r="AG16" s="193"/>
      <c r="AH16" s="192"/>
      <c r="AI16" s="101"/>
      <c r="AJ16" s="102"/>
      <c r="AK16" s="193"/>
      <c r="AL16" s="192"/>
      <c r="AM16" s="101"/>
      <c r="AN16" s="102"/>
      <c r="AO16" s="193"/>
      <c r="AP16" s="192"/>
      <c r="AQ16" s="149"/>
      <c r="AR16" s="102"/>
      <c r="AS16" s="193"/>
      <c r="AT16" s="192"/>
      <c r="AU16" s="101"/>
      <c r="AV16" s="102"/>
      <c r="AW16" s="193"/>
      <c r="AX16" s="192"/>
      <c r="AY16" s="101"/>
      <c r="AZ16" s="103"/>
      <c r="BA16" s="193"/>
      <c r="BB16" s="192"/>
      <c r="BC16" s="149"/>
      <c r="BD16" s="103"/>
      <c r="BE16" s="193"/>
      <c r="BF16" s="192"/>
      <c r="BG16" s="101"/>
      <c r="BH16" s="103"/>
      <c r="BI16" s="193"/>
      <c r="BJ16" s="192"/>
      <c r="BK16" s="101"/>
      <c r="BL16" s="103"/>
      <c r="BM16" s="193"/>
      <c r="BN16" s="192"/>
      <c r="BO16" s="101"/>
      <c r="BP16" s="103"/>
      <c r="BQ16" s="193"/>
      <c r="BR16" s="192"/>
      <c r="BS16" s="104">
        <v>2</v>
      </c>
      <c r="BT16" s="103"/>
      <c r="BU16" s="123"/>
      <c r="BV16" s="192"/>
    </row>
    <row r="17" spans="1:74" s="10" customFormat="1" x14ac:dyDescent="0.25">
      <c r="A17" s="215">
        <f t="shared" si="0"/>
        <v>54</v>
      </c>
      <c r="B17" s="107">
        <v>43956</v>
      </c>
      <c r="C17" s="101"/>
      <c r="D17" s="102"/>
      <c r="E17" s="192"/>
      <c r="F17" s="192"/>
      <c r="G17" s="101"/>
      <c r="H17" s="102"/>
      <c r="I17" s="192"/>
      <c r="J17" s="192"/>
      <c r="K17" s="101"/>
      <c r="L17" s="102"/>
      <c r="M17" s="192"/>
      <c r="N17" s="192"/>
      <c r="O17" s="101"/>
      <c r="P17" s="102"/>
      <c r="Q17" s="193"/>
      <c r="R17" s="192"/>
      <c r="S17" s="101"/>
      <c r="T17" s="102"/>
      <c r="U17" s="196"/>
      <c r="V17" s="192"/>
      <c r="W17" s="101"/>
      <c r="X17" s="102"/>
      <c r="Y17" s="193"/>
      <c r="Z17" s="192"/>
      <c r="AA17" s="149"/>
      <c r="AB17" s="102"/>
      <c r="AC17" s="193"/>
      <c r="AD17" s="192"/>
      <c r="AE17" s="101">
        <v>2</v>
      </c>
      <c r="AF17" s="102"/>
      <c r="AG17" s="193"/>
      <c r="AH17" s="192"/>
      <c r="AI17" s="101"/>
      <c r="AJ17" s="102"/>
      <c r="AK17" s="193"/>
      <c r="AL17" s="192"/>
      <c r="AM17" s="101"/>
      <c r="AN17" s="102"/>
      <c r="AO17" s="193"/>
      <c r="AP17" s="192"/>
      <c r="AQ17" s="149"/>
      <c r="AR17" s="102"/>
      <c r="AS17" s="193"/>
      <c r="AT17" s="192"/>
      <c r="AU17" s="101"/>
      <c r="AV17" s="102"/>
      <c r="AW17" s="193"/>
      <c r="AX17" s="192"/>
      <c r="AY17" s="101"/>
      <c r="AZ17" s="103"/>
      <c r="BA17" s="193"/>
      <c r="BB17" s="192"/>
      <c r="BC17" s="149"/>
      <c r="BD17" s="103"/>
      <c r="BE17" s="193"/>
      <c r="BF17" s="192"/>
      <c r="BG17" s="101"/>
      <c r="BH17" s="103"/>
      <c r="BI17" s="193"/>
      <c r="BJ17" s="192"/>
      <c r="BK17" s="101"/>
      <c r="BL17" s="103"/>
      <c r="BM17" s="193"/>
      <c r="BN17" s="192"/>
      <c r="BO17" s="101"/>
      <c r="BP17" s="103"/>
      <c r="BQ17" s="193"/>
      <c r="BR17" s="192"/>
      <c r="BS17" s="104">
        <v>2</v>
      </c>
      <c r="BT17" s="103"/>
      <c r="BU17" s="123"/>
      <c r="BV17" s="192"/>
    </row>
    <row r="18" spans="1:74" s="10" customFormat="1" x14ac:dyDescent="0.25">
      <c r="A18" s="215">
        <f t="shared" si="0"/>
        <v>61</v>
      </c>
      <c r="B18" s="107">
        <v>43963</v>
      </c>
      <c r="C18" s="101"/>
      <c r="D18" s="102"/>
      <c r="E18" s="192"/>
      <c r="F18" s="192"/>
      <c r="G18" s="101">
        <v>1</v>
      </c>
      <c r="H18" s="102"/>
      <c r="I18" s="192"/>
      <c r="J18" s="192"/>
      <c r="K18" s="101"/>
      <c r="L18" s="102"/>
      <c r="M18" s="192"/>
      <c r="N18" s="192"/>
      <c r="O18" s="101"/>
      <c r="P18" s="102"/>
      <c r="Q18" s="193"/>
      <c r="R18" s="192"/>
      <c r="S18" s="101"/>
      <c r="T18" s="102"/>
      <c r="U18" s="196"/>
      <c r="V18" s="192"/>
      <c r="W18" s="101"/>
      <c r="X18" s="102"/>
      <c r="Y18" s="193"/>
      <c r="Z18" s="192"/>
      <c r="AA18" s="149"/>
      <c r="AB18" s="102"/>
      <c r="AC18" s="193"/>
      <c r="AD18" s="192"/>
      <c r="AE18" s="101"/>
      <c r="AF18" s="102"/>
      <c r="AG18" s="193"/>
      <c r="AH18" s="192"/>
      <c r="AI18" s="101"/>
      <c r="AJ18" s="102"/>
      <c r="AK18" s="193"/>
      <c r="AL18" s="192"/>
      <c r="AM18" s="101"/>
      <c r="AN18" s="102"/>
      <c r="AO18" s="193"/>
      <c r="AP18" s="192"/>
      <c r="AQ18" s="149"/>
      <c r="AR18" s="102"/>
      <c r="AS18" s="193"/>
      <c r="AT18" s="192"/>
      <c r="AU18" s="101"/>
      <c r="AV18" s="102"/>
      <c r="AW18" s="193"/>
      <c r="AX18" s="192"/>
      <c r="AY18" s="101"/>
      <c r="AZ18" s="103"/>
      <c r="BA18" s="193"/>
      <c r="BB18" s="192"/>
      <c r="BC18" s="149"/>
      <c r="BD18" s="103"/>
      <c r="BE18" s="193"/>
      <c r="BF18" s="192"/>
      <c r="BG18" s="101"/>
      <c r="BH18" s="103"/>
      <c r="BI18" s="193"/>
      <c r="BJ18" s="192"/>
      <c r="BK18" s="101"/>
      <c r="BL18" s="103"/>
      <c r="BM18" s="193"/>
      <c r="BN18" s="192"/>
      <c r="BO18" s="101"/>
      <c r="BP18" s="103"/>
      <c r="BQ18" s="193"/>
      <c r="BR18" s="192"/>
      <c r="BS18" s="104">
        <v>1</v>
      </c>
      <c r="BT18" s="103"/>
      <c r="BU18" s="123"/>
      <c r="BV18" s="192"/>
    </row>
    <row r="19" spans="1:74" s="10" customFormat="1" x14ac:dyDescent="0.25">
      <c r="A19" s="215">
        <f t="shared" si="0"/>
        <v>77</v>
      </c>
      <c r="B19" s="107">
        <v>43979</v>
      </c>
      <c r="C19" s="101"/>
      <c r="D19" s="102"/>
      <c r="E19" s="192"/>
      <c r="F19" s="192"/>
      <c r="G19" s="101"/>
      <c r="H19" s="102"/>
      <c r="I19" s="192"/>
      <c r="J19" s="192"/>
      <c r="K19" s="101"/>
      <c r="L19" s="102"/>
      <c r="M19" s="192"/>
      <c r="N19" s="192"/>
      <c r="O19" s="101"/>
      <c r="P19" s="102"/>
      <c r="Q19" s="193"/>
      <c r="R19" s="192"/>
      <c r="S19" s="101"/>
      <c r="T19" s="102"/>
      <c r="U19" s="196"/>
      <c r="V19" s="192"/>
      <c r="W19" s="101"/>
      <c r="X19" s="102"/>
      <c r="Y19" s="193"/>
      <c r="Z19" s="192"/>
      <c r="AA19" s="149"/>
      <c r="AB19" s="102"/>
      <c r="AC19" s="193"/>
      <c r="AD19" s="192"/>
      <c r="AE19" s="101"/>
      <c r="AF19" s="102"/>
      <c r="AG19" s="193"/>
      <c r="AH19" s="192"/>
      <c r="AI19" s="101"/>
      <c r="AJ19" s="102"/>
      <c r="AK19" s="193"/>
      <c r="AL19" s="192"/>
      <c r="AM19" s="101"/>
      <c r="AN19" s="102"/>
      <c r="AO19" s="193"/>
      <c r="AP19" s="192"/>
      <c r="AQ19" s="149"/>
      <c r="AR19" s="102"/>
      <c r="AS19" s="193"/>
      <c r="AT19" s="192"/>
      <c r="AU19" s="101">
        <v>1</v>
      </c>
      <c r="AV19" s="102"/>
      <c r="AW19" s="193"/>
      <c r="AX19" s="192"/>
      <c r="AY19" s="101"/>
      <c r="AZ19" s="103"/>
      <c r="BA19" s="193"/>
      <c r="BB19" s="192"/>
      <c r="BC19" s="149"/>
      <c r="BD19" s="103"/>
      <c r="BE19" s="193"/>
      <c r="BF19" s="192"/>
      <c r="BG19" s="101"/>
      <c r="BH19" s="103"/>
      <c r="BI19" s="193"/>
      <c r="BJ19" s="192"/>
      <c r="BK19" s="101"/>
      <c r="BL19" s="103"/>
      <c r="BM19" s="193"/>
      <c r="BN19" s="192"/>
      <c r="BO19" s="101"/>
      <c r="BP19" s="103"/>
      <c r="BQ19" s="193"/>
      <c r="BR19" s="192"/>
      <c r="BS19" s="104">
        <v>1</v>
      </c>
      <c r="BT19" s="103"/>
      <c r="BU19" s="123"/>
      <c r="BV19" s="192"/>
    </row>
    <row r="20" spans="1:74" s="10" customFormat="1" x14ac:dyDescent="0.25">
      <c r="A20" s="215">
        <f t="shared" si="0"/>
        <v>79</v>
      </c>
      <c r="B20" s="107">
        <v>43981</v>
      </c>
      <c r="C20" s="101"/>
      <c r="D20" s="102"/>
      <c r="E20" s="192"/>
      <c r="F20" s="192"/>
      <c r="G20" s="101">
        <v>1</v>
      </c>
      <c r="H20" s="102"/>
      <c r="I20" s="192"/>
      <c r="J20" s="192"/>
      <c r="K20" s="101"/>
      <c r="L20" s="102"/>
      <c r="M20" s="192"/>
      <c r="N20" s="192"/>
      <c r="O20" s="101">
        <v>1</v>
      </c>
      <c r="P20" s="102"/>
      <c r="Q20" s="193"/>
      <c r="R20" s="192"/>
      <c r="S20" s="101"/>
      <c r="T20" s="102"/>
      <c r="U20" s="196"/>
      <c r="V20" s="192"/>
      <c r="W20" s="101"/>
      <c r="X20" s="102"/>
      <c r="Y20" s="193"/>
      <c r="Z20" s="192"/>
      <c r="AA20" s="149"/>
      <c r="AB20" s="102"/>
      <c r="AC20" s="193"/>
      <c r="AD20" s="192"/>
      <c r="AE20" s="101"/>
      <c r="AF20" s="102"/>
      <c r="AG20" s="193"/>
      <c r="AH20" s="192"/>
      <c r="AI20" s="101"/>
      <c r="AJ20" s="102"/>
      <c r="AK20" s="193"/>
      <c r="AL20" s="192"/>
      <c r="AM20" s="101"/>
      <c r="AN20" s="102"/>
      <c r="AO20" s="193"/>
      <c r="AP20" s="192"/>
      <c r="AQ20" s="149"/>
      <c r="AR20" s="102"/>
      <c r="AS20" s="193"/>
      <c r="AT20" s="192"/>
      <c r="AU20" s="101"/>
      <c r="AV20" s="102"/>
      <c r="AW20" s="193"/>
      <c r="AX20" s="192"/>
      <c r="AY20" s="101"/>
      <c r="AZ20" s="103"/>
      <c r="BA20" s="193"/>
      <c r="BB20" s="192"/>
      <c r="BC20" s="149"/>
      <c r="BD20" s="103"/>
      <c r="BE20" s="193"/>
      <c r="BF20" s="192"/>
      <c r="BG20" s="101"/>
      <c r="BH20" s="103"/>
      <c r="BI20" s="193"/>
      <c r="BJ20" s="192"/>
      <c r="BK20" s="101"/>
      <c r="BL20" s="103"/>
      <c r="BM20" s="193"/>
      <c r="BN20" s="192"/>
      <c r="BO20" s="101"/>
      <c r="BP20" s="103"/>
      <c r="BQ20" s="193"/>
      <c r="BR20" s="192"/>
      <c r="BS20" s="104">
        <v>2</v>
      </c>
      <c r="BT20" s="103"/>
      <c r="BU20" s="123"/>
      <c r="BV20" s="192"/>
    </row>
    <row r="21" spans="1:74" s="10" customFormat="1" x14ac:dyDescent="0.25">
      <c r="A21" s="215">
        <f t="shared" si="0"/>
        <v>81</v>
      </c>
      <c r="B21" s="107">
        <v>43983</v>
      </c>
      <c r="C21" s="101"/>
      <c r="D21" s="102"/>
      <c r="E21" s="192"/>
      <c r="F21" s="192"/>
      <c r="G21" s="101"/>
      <c r="H21" s="102"/>
      <c r="I21" s="192"/>
      <c r="J21" s="192"/>
      <c r="K21" s="101"/>
      <c r="L21" s="102"/>
      <c r="M21" s="192"/>
      <c r="N21" s="192"/>
      <c r="O21" s="101">
        <v>1</v>
      </c>
      <c r="P21" s="102"/>
      <c r="Q21" s="193"/>
      <c r="R21" s="192"/>
      <c r="S21" s="101"/>
      <c r="T21" s="102"/>
      <c r="U21" s="196"/>
      <c r="V21" s="192"/>
      <c r="W21" s="101"/>
      <c r="X21" s="102"/>
      <c r="Y21" s="193"/>
      <c r="Z21" s="192"/>
      <c r="AA21" s="149"/>
      <c r="AB21" s="102"/>
      <c r="AC21" s="193"/>
      <c r="AD21" s="192"/>
      <c r="AE21" s="101"/>
      <c r="AF21" s="102"/>
      <c r="AG21" s="193"/>
      <c r="AH21" s="192"/>
      <c r="AI21" s="101"/>
      <c r="AJ21" s="102"/>
      <c r="AK21" s="193"/>
      <c r="AL21" s="192"/>
      <c r="AM21" s="101"/>
      <c r="AN21" s="102"/>
      <c r="AO21" s="193"/>
      <c r="AP21" s="192"/>
      <c r="AQ21" s="149"/>
      <c r="AR21" s="102"/>
      <c r="AS21" s="193"/>
      <c r="AT21" s="192"/>
      <c r="AU21" s="101"/>
      <c r="AV21" s="102"/>
      <c r="AW21" s="193"/>
      <c r="AX21" s="192"/>
      <c r="AY21" s="101"/>
      <c r="AZ21" s="103"/>
      <c r="BA21" s="193"/>
      <c r="BB21" s="192"/>
      <c r="BC21" s="149"/>
      <c r="BD21" s="103"/>
      <c r="BE21" s="193"/>
      <c r="BF21" s="192"/>
      <c r="BG21" s="101">
        <v>1</v>
      </c>
      <c r="BH21" s="103"/>
      <c r="BI21" s="193"/>
      <c r="BJ21" s="192"/>
      <c r="BK21" s="101"/>
      <c r="BL21" s="103"/>
      <c r="BM21" s="193"/>
      <c r="BN21" s="192"/>
      <c r="BO21" s="101"/>
      <c r="BP21" s="103"/>
      <c r="BQ21" s="193"/>
      <c r="BR21" s="192"/>
      <c r="BS21" s="104">
        <v>2</v>
      </c>
      <c r="BT21" s="103"/>
      <c r="BU21" s="123"/>
      <c r="BV21" s="192"/>
    </row>
    <row r="22" spans="1:74" s="10" customFormat="1" x14ac:dyDescent="0.25">
      <c r="A22" s="215">
        <f t="shared" si="0"/>
        <v>83</v>
      </c>
      <c r="B22" s="107">
        <v>43985</v>
      </c>
      <c r="C22" s="101"/>
      <c r="D22" s="102"/>
      <c r="E22" s="192"/>
      <c r="F22" s="192"/>
      <c r="G22" s="101"/>
      <c r="H22" s="102"/>
      <c r="I22" s="192"/>
      <c r="J22" s="192"/>
      <c r="K22" s="101"/>
      <c r="L22" s="102"/>
      <c r="M22" s="192"/>
      <c r="N22" s="192"/>
      <c r="O22" s="101"/>
      <c r="P22" s="102"/>
      <c r="Q22" s="193"/>
      <c r="R22" s="192"/>
      <c r="S22" s="101"/>
      <c r="T22" s="102"/>
      <c r="U22" s="196"/>
      <c r="V22" s="192"/>
      <c r="W22" s="101"/>
      <c r="X22" s="102"/>
      <c r="Y22" s="193"/>
      <c r="Z22" s="192"/>
      <c r="AA22" s="149"/>
      <c r="AB22" s="102"/>
      <c r="AC22" s="193"/>
      <c r="AD22" s="192"/>
      <c r="AE22" s="101"/>
      <c r="AF22" s="102"/>
      <c r="AG22" s="193"/>
      <c r="AH22" s="192"/>
      <c r="AI22" s="101"/>
      <c r="AJ22" s="102"/>
      <c r="AK22" s="193"/>
      <c r="AL22" s="192"/>
      <c r="AM22" s="101"/>
      <c r="AN22" s="102"/>
      <c r="AO22" s="193"/>
      <c r="AP22" s="192"/>
      <c r="AQ22" s="149"/>
      <c r="AR22" s="102"/>
      <c r="AS22" s="193"/>
      <c r="AT22" s="192"/>
      <c r="AU22" s="101"/>
      <c r="AV22" s="102"/>
      <c r="AW22" s="193"/>
      <c r="AX22" s="192"/>
      <c r="AY22" s="101"/>
      <c r="AZ22" s="103"/>
      <c r="BA22" s="193"/>
      <c r="BB22" s="192"/>
      <c r="BC22" s="149"/>
      <c r="BD22" s="103"/>
      <c r="BE22" s="193"/>
      <c r="BF22" s="192"/>
      <c r="BG22" s="101">
        <v>2</v>
      </c>
      <c r="BH22" s="103"/>
      <c r="BI22" s="193"/>
      <c r="BJ22" s="192"/>
      <c r="BK22" s="101"/>
      <c r="BL22" s="103"/>
      <c r="BM22" s="193"/>
      <c r="BN22" s="192"/>
      <c r="BO22" s="101"/>
      <c r="BP22" s="103"/>
      <c r="BQ22" s="193"/>
      <c r="BR22" s="192"/>
      <c r="BS22" s="104">
        <v>2</v>
      </c>
      <c r="BT22" s="103"/>
      <c r="BU22" s="123"/>
      <c r="BV22" s="192"/>
    </row>
    <row r="23" spans="1:74" s="10" customFormat="1" x14ac:dyDescent="0.25">
      <c r="A23" s="215">
        <f t="shared" si="0"/>
        <v>84</v>
      </c>
      <c r="B23" s="107">
        <v>43986</v>
      </c>
      <c r="C23" s="101">
        <v>4</v>
      </c>
      <c r="D23" s="102">
        <f>LN(SUM($C$2:C23))</f>
        <v>1.791759469228055</v>
      </c>
      <c r="E23" s="192"/>
      <c r="F23" s="192"/>
      <c r="G23" s="101"/>
      <c r="H23" s="102">
        <f>LN(SUM($G$2:G23))</f>
        <v>0.69314718055994529</v>
      </c>
      <c r="I23" s="192"/>
      <c r="J23" s="192"/>
      <c r="K23" s="101"/>
      <c r="L23" s="102">
        <f>LN(SUM($K$2:K23))</f>
        <v>0.69314718055994529</v>
      </c>
      <c r="M23" s="192"/>
      <c r="N23" s="192"/>
      <c r="O23" s="101"/>
      <c r="P23" s="102">
        <f>LN(SUM($O$2:O23))</f>
        <v>0.69314718055994529</v>
      </c>
      <c r="Q23" s="193"/>
      <c r="R23" s="192"/>
      <c r="S23" s="101"/>
      <c r="T23" s="102" t="e">
        <f>LN(SUM($S$2:S23))</f>
        <v>#NUM!</v>
      </c>
      <c r="U23" s="196"/>
      <c r="V23" s="192"/>
      <c r="W23" s="101"/>
      <c r="X23" s="102" t="e">
        <f>LN(SUM($W$2:W23))</f>
        <v>#NUM!</v>
      </c>
      <c r="Y23" s="193"/>
      <c r="Z23" s="192"/>
      <c r="AA23" s="149"/>
      <c r="AB23" s="102">
        <f>LN(SUM($AA$2:AA23))</f>
        <v>0.69314718055994529</v>
      </c>
      <c r="AC23" s="193"/>
      <c r="AD23" s="192"/>
      <c r="AE23" s="101"/>
      <c r="AF23" s="102">
        <f>LN(SUM($AE$2:AE23))</f>
        <v>2.1972245773362196</v>
      </c>
      <c r="AG23" s="193"/>
      <c r="AH23" s="192"/>
      <c r="AI23" s="101"/>
      <c r="AJ23" s="102">
        <f>LN(SUM($AI$2:AI23))</f>
        <v>0</v>
      </c>
      <c r="AK23" s="193"/>
      <c r="AL23" s="192"/>
      <c r="AM23" s="101"/>
      <c r="AN23" s="102">
        <f>LN(SUM($AM$2:AM23))</f>
        <v>0</v>
      </c>
      <c r="AO23" s="193"/>
      <c r="AP23" s="192"/>
      <c r="AQ23" s="149"/>
      <c r="AR23" s="102">
        <f>LN(SUM($AQ$2:AQ23))</f>
        <v>0</v>
      </c>
      <c r="AS23" s="193"/>
      <c r="AT23" s="192"/>
      <c r="AU23" s="101"/>
      <c r="AV23" s="102">
        <f>LN(SUM($AU$2:AU23))</f>
        <v>1.9459101490553132</v>
      </c>
      <c r="AW23" s="193"/>
      <c r="AX23" s="192"/>
      <c r="AY23" s="101"/>
      <c r="AZ23" s="103" t="e">
        <f>LN(SUM($AY$2:AY23))</f>
        <v>#NUM!</v>
      </c>
      <c r="BA23" s="193"/>
      <c r="BB23" s="192"/>
      <c r="BC23" s="149"/>
      <c r="BD23" s="103" t="e">
        <f>LN(SUM($BC$2:BC23))</f>
        <v>#NUM!</v>
      </c>
      <c r="BE23" s="193"/>
      <c r="BF23" s="192"/>
      <c r="BG23" s="101"/>
      <c r="BH23" s="103">
        <f>LN(SUM($BG$2:BG23))</f>
        <v>1.0986122886681098</v>
      </c>
      <c r="BI23" s="193"/>
      <c r="BJ23" s="192"/>
      <c r="BK23" s="101"/>
      <c r="BL23" s="103" t="e">
        <f>LN(SUM($BK$2:BK23))</f>
        <v>#NUM!</v>
      </c>
      <c r="BM23" s="193"/>
      <c r="BN23" s="192"/>
      <c r="BO23" s="101"/>
      <c r="BP23" s="103">
        <f>LN(SUM($BO$2:BO23))</f>
        <v>0.69314718055994529</v>
      </c>
      <c r="BQ23" s="193"/>
      <c r="BR23" s="192"/>
      <c r="BS23" s="104">
        <v>4</v>
      </c>
      <c r="BT23" s="103">
        <f>LN(SUM($BS$2:BS23))</f>
        <v>3.6375861597263857</v>
      </c>
      <c r="BU23" s="123"/>
      <c r="BV23" s="192"/>
    </row>
    <row r="24" spans="1:74" s="10" customFormat="1" x14ac:dyDescent="0.25">
      <c r="A24" s="215">
        <f t="shared" si="0"/>
        <v>85</v>
      </c>
      <c r="B24" s="107">
        <v>43987</v>
      </c>
      <c r="C24" s="101">
        <v>7</v>
      </c>
      <c r="D24" s="102">
        <f>LN(SUM($C$2:C24))</f>
        <v>2.5649493574615367</v>
      </c>
      <c r="E24" s="192"/>
      <c r="F24" s="192"/>
      <c r="G24" s="101"/>
      <c r="H24" s="102">
        <f>LN(SUM($G$2:G24))</f>
        <v>0.69314718055994529</v>
      </c>
      <c r="I24" s="192"/>
      <c r="J24" s="192"/>
      <c r="K24" s="101"/>
      <c r="L24" s="102">
        <f>LN(SUM($K$2:K24))</f>
        <v>0.69314718055994529</v>
      </c>
      <c r="M24" s="192"/>
      <c r="N24" s="192"/>
      <c r="O24" s="101"/>
      <c r="P24" s="102">
        <f>LN(SUM($O$2:O24))</f>
        <v>0.69314718055994529</v>
      </c>
      <c r="Q24" s="193"/>
      <c r="R24" s="192"/>
      <c r="S24" s="101"/>
      <c r="T24" s="102" t="e">
        <f>LN(SUM($S$2:S24))</f>
        <v>#NUM!</v>
      </c>
      <c r="U24" s="196"/>
      <c r="V24" s="192"/>
      <c r="W24" s="101"/>
      <c r="X24" s="102" t="e">
        <f>LN(SUM($W$2:W24))</f>
        <v>#NUM!</v>
      </c>
      <c r="Y24" s="193"/>
      <c r="Z24" s="192"/>
      <c r="AA24" s="149"/>
      <c r="AB24" s="102">
        <f>LN(SUM($AA$2:AA24))</f>
        <v>0.69314718055994529</v>
      </c>
      <c r="AC24" s="193"/>
      <c r="AD24" s="192"/>
      <c r="AE24" s="101"/>
      <c r="AF24" s="102">
        <f>LN(SUM($AE$2:AE24))</f>
        <v>2.1972245773362196</v>
      </c>
      <c r="AG24" s="193"/>
      <c r="AH24" s="192"/>
      <c r="AI24" s="101"/>
      <c r="AJ24" s="102">
        <f>LN(SUM($AI$2:AI24))</f>
        <v>0</v>
      </c>
      <c r="AK24" s="193"/>
      <c r="AL24" s="192"/>
      <c r="AM24" s="101"/>
      <c r="AN24" s="102">
        <f>LN(SUM($AM$2:AM24))</f>
        <v>0</v>
      </c>
      <c r="AO24" s="193"/>
      <c r="AP24" s="192"/>
      <c r="AQ24" s="149"/>
      <c r="AR24" s="102">
        <f>LN(SUM($AQ$2:AQ24))</f>
        <v>0</v>
      </c>
      <c r="AS24" s="193"/>
      <c r="AT24" s="192"/>
      <c r="AU24" s="101"/>
      <c r="AV24" s="102">
        <f>LN(SUM($AU$2:AU24))</f>
        <v>1.9459101490553132</v>
      </c>
      <c r="AW24" s="193"/>
      <c r="AX24" s="192"/>
      <c r="AY24" s="101"/>
      <c r="AZ24" s="103" t="e">
        <f>LN(SUM($AY$2:AY24))</f>
        <v>#NUM!</v>
      </c>
      <c r="BA24" s="193"/>
      <c r="BB24" s="192"/>
      <c r="BC24" s="149"/>
      <c r="BD24" s="103" t="e">
        <f>LN(SUM($BC$2:BC24))</f>
        <v>#NUM!</v>
      </c>
      <c r="BE24" s="193"/>
      <c r="BF24" s="192"/>
      <c r="BG24" s="101"/>
      <c r="BH24" s="103">
        <f>LN(SUM($BG$2:BG24))</f>
        <v>1.0986122886681098</v>
      </c>
      <c r="BI24" s="193"/>
      <c r="BJ24" s="192"/>
      <c r="BK24" s="101"/>
      <c r="BL24" s="103" t="e">
        <f>LN(SUM($BK$2:BK24))</f>
        <v>#NUM!</v>
      </c>
      <c r="BM24" s="193"/>
      <c r="BN24" s="192"/>
      <c r="BO24" s="101"/>
      <c r="BP24" s="103">
        <f>LN(SUM($BO$2:BO24))</f>
        <v>0.69314718055994529</v>
      </c>
      <c r="BQ24" s="193"/>
      <c r="BR24" s="192"/>
      <c r="BS24" s="104">
        <v>7</v>
      </c>
      <c r="BT24" s="103">
        <f>LN(SUM($BS$2:BS24))</f>
        <v>3.8066624897703196</v>
      </c>
      <c r="BU24" s="123"/>
      <c r="BV24" s="192"/>
    </row>
    <row r="25" spans="1:74" s="10" customFormat="1" x14ac:dyDescent="0.25">
      <c r="A25" s="215">
        <f t="shared" si="0"/>
        <v>86</v>
      </c>
      <c r="B25" s="107">
        <v>43988</v>
      </c>
      <c r="C25" s="101">
        <v>4</v>
      </c>
      <c r="D25" s="102">
        <f>LN(SUM($C$2:C25))</f>
        <v>2.8332133440562162</v>
      </c>
      <c r="E25" s="192"/>
      <c r="F25" s="192"/>
      <c r="G25" s="101"/>
      <c r="H25" s="102">
        <f>LN(SUM($G$2:G25))</f>
        <v>0.69314718055994529</v>
      </c>
      <c r="I25" s="192"/>
      <c r="J25" s="192"/>
      <c r="K25" s="101"/>
      <c r="L25" s="102">
        <f>LN(SUM($K$2:K25))</f>
        <v>0.69314718055994529</v>
      </c>
      <c r="M25" s="192"/>
      <c r="N25" s="192"/>
      <c r="O25" s="101"/>
      <c r="P25" s="102">
        <f>LN(SUM($O$2:O25))</f>
        <v>0.69314718055994529</v>
      </c>
      <c r="Q25" s="193"/>
      <c r="R25" s="192"/>
      <c r="S25" s="101"/>
      <c r="T25" s="102" t="e">
        <f>LN(SUM($S$2:S25))</f>
        <v>#NUM!</v>
      </c>
      <c r="U25" s="196"/>
      <c r="V25" s="192"/>
      <c r="W25" s="101"/>
      <c r="X25" s="102" t="e">
        <f>LN(SUM($W$2:W25))</f>
        <v>#NUM!</v>
      </c>
      <c r="Y25" s="193"/>
      <c r="Z25" s="192"/>
      <c r="AA25" s="149"/>
      <c r="AB25" s="102">
        <f>LN(SUM($AA$2:AA25))</f>
        <v>0.69314718055994529</v>
      </c>
      <c r="AC25" s="193"/>
      <c r="AD25" s="192"/>
      <c r="AE25" s="101">
        <v>1</v>
      </c>
      <c r="AF25" s="102">
        <f>LN(SUM($AE$2:AE25))</f>
        <v>2.3025850929940459</v>
      </c>
      <c r="AG25" s="193"/>
      <c r="AH25" s="192"/>
      <c r="AI25" s="101"/>
      <c r="AJ25" s="102">
        <f>LN(SUM($AI$2:AI25))</f>
        <v>0</v>
      </c>
      <c r="AK25" s="193"/>
      <c r="AL25" s="192"/>
      <c r="AM25" s="101"/>
      <c r="AN25" s="102">
        <f>LN(SUM($AM$2:AM25))</f>
        <v>0</v>
      </c>
      <c r="AO25" s="193"/>
      <c r="AP25" s="192"/>
      <c r="AQ25" s="149"/>
      <c r="AR25" s="102">
        <f>LN(SUM($AQ$2:AQ25))</f>
        <v>0</v>
      </c>
      <c r="AS25" s="193"/>
      <c r="AT25" s="192"/>
      <c r="AU25" s="101"/>
      <c r="AV25" s="102">
        <f>LN(SUM($AU$2:AU25))</f>
        <v>1.9459101490553132</v>
      </c>
      <c r="AW25" s="193"/>
      <c r="AX25" s="192"/>
      <c r="AY25" s="101"/>
      <c r="AZ25" s="103" t="e">
        <f>LN(SUM($AY$2:AY25))</f>
        <v>#NUM!</v>
      </c>
      <c r="BA25" s="193"/>
      <c r="BB25" s="192"/>
      <c r="BC25" s="149"/>
      <c r="BD25" s="103" t="e">
        <f>LN(SUM($BC$2:BC25))</f>
        <v>#NUM!</v>
      </c>
      <c r="BE25" s="193"/>
      <c r="BF25" s="192"/>
      <c r="BG25" s="101"/>
      <c r="BH25" s="103">
        <f>LN(SUM($BG$2:BG25))</f>
        <v>1.0986122886681098</v>
      </c>
      <c r="BI25" s="193"/>
      <c r="BJ25" s="192"/>
      <c r="BK25" s="101"/>
      <c r="BL25" s="103" t="e">
        <f>LN(SUM($BK$2:BK25))</f>
        <v>#NUM!</v>
      </c>
      <c r="BM25" s="193"/>
      <c r="BN25" s="192"/>
      <c r="BO25" s="101"/>
      <c r="BP25" s="103">
        <f>LN(SUM($BO$2:BO25))</f>
        <v>0.69314718055994529</v>
      </c>
      <c r="BQ25" s="193"/>
      <c r="BR25" s="192"/>
      <c r="BS25" s="104">
        <v>5</v>
      </c>
      <c r="BT25" s="103">
        <f>LN(SUM($BS$2:BS25))</f>
        <v>3.912023005428146</v>
      </c>
      <c r="BU25" s="123"/>
      <c r="BV25" s="192"/>
    </row>
    <row r="26" spans="1:74" s="10" customFormat="1" x14ac:dyDescent="0.25">
      <c r="A26" s="215">
        <f t="shared" si="0"/>
        <v>87</v>
      </c>
      <c r="B26" s="107">
        <v>43989</v>
      </c>
      <c r="C26" s="101"/>
      <c r="D26" s="102">
        <f>LN(SUM($C$2:C26))</f>
        <v>2.8332133440562162</v>
      </c>
      <c r="E26" s="192"/>
      <c r="F26" s="192"/>
      <c r="G26" s="101"/>
      <c r="H26" s="102">
        <f>LN(SUM($G$2:G26))</f>
        <v>0.69314718055994529</v>
      </c>
      <c r="I26" s="192"/>
      <c r="J26" s="192"/>
      <c r="K26" s="101"/>
      <c r="L26" s="102">
        <f>LN(SUM($K$2:K26))</f>
        <v>0.69314718055994529</v>
      </c>
      <c r="M26" s="192"/>
      <c r="N26" s="192"/>
      <c r="O26" s="101"/>
      <c r="P26" s="102">
        <f>LN(SUM($O$2:O26))</f>
        <v>0.69314718055994529</v>
      </c>
      <c r="Q26" s="193"/>
      <c r="R26" s="192"/>
      <c r="S26" s="101"/>
      <c r="T26" s="102" t="e">
        <f>LN(SUM($S$2:S26))</f>
        <v>#NUM!</v>
      </c>
      <c r="U26" s="196"/>
      <c r="V26" s="192"/>
      <c r="W26" s="101"/>
      <c r="X26" s="102" t="e">
        <f>LN(SUM($W$2:W26))</f>
        <v>#NUM!</v>
      </c>
      <c r="Y26" s="193"/>
      <c r="Z26" s="192"/>
      <c r="AA26" s="149"/>
      <c r="AB26" s="102">
        <f>LN(SUM($AA$2:AA26))</f>
        <v>0.69314718055994529</v>
      </c>
      <c r="AC26" s="193"/>
      <c r="AD26" s="192"/>
      <c r="AE26" s="101">
        <v>2</v>
      </c>
      <c r="AF26" s="102">
        <f>LN(SUM($AE$2:AE26))</f>
        <v>2.4849066497880004</v>
      </c>
      <c r="AG26" s="193"/>
      <c r="AH26" s="192"/>
      <c r="AI26" s="101"/>
      <c r="AJ26" s="102">
        <f>LN(SUM($AI$2:AI26))</f>
        <v>0</v>
      </c>
      <c r="AK26" s="193"/>
      <c r="AL26" s="192"/>
      <c r="AM26" s="101"/>
      <c r="AN26" s="102">
        <f>LN(SUM($AM$2:AM26))</f>
        <v>0</v>
      </c>
      <c r="AO26" s="193"/>
      <c r="AP26" s="192"/>
      <c r="AQ26" s="149"/>
      <c r="AR26" s="102">
        <f>LN(SUM($AQ$2:AQ26))</f>
        <v>0</v>
      </c>
      <c r="AS26" s="193"/>
      <c r="AT26" s="192"/>
      <c r="AU26" s="101"/>
      <c r="AV26" s="102">
        <f>LN(SUM($AU$2:AU26))</f>
        <v>1.9459101490553132</v>
      </c>
      <c r="AW26" s="193"/>
      <c r="AX26" s="192"/>
      <c r="AY26" s="101"/>
      <c r="AZ26" s="103" t="e">
        <f>LN(SUM($AY$2:AY26))</f>
        <v>#NUM!</v>
      </c>
      <c r="BA26" s="193"/>
      <c r="BB26" s="192"/>
      <c r="BC26" s="149"/>
      <c r="BD26" s="103" t="e">
        <f>LN(SUM($BC$2:BC26))</f>
        <v>#NUM!</v>
      </c>
      <c r="BE26" s="193"/>
      <c r="BF26" s="192"/>
      <c r="BG26" s="101"/>
      <c r="BH26" s="103">
        <f>LN(SUM($BG$2:BG26))</f>
        <v>1.0986122886681098</v>
      </c>
      <c r="BI26" s="193"/>
      <c r="BJ26" s="192"/>
      <c r="BK26" s="101"/>
      <c r="BL26" s="103" t="e">
        <f>LN(SUM($BK$2:BK26))</f>
        <v>#NUM!</v>
      </c>
      <c r="BM26" s="193"/>
      <c r="BN26" s="192"/>
      <c r="BO26" s="101"/>
      <c r="BP26" s="103">
        <f>LN(SUM($BO$2:BO26))</f>
        <v>0.69314718055994529</v>
      </c>
      <c r="BQ26" s="193"/>
      <c r="BR26" s="192"/>
      <c r="BS26" s="104">
        <v>2</v>
      </c>
      <c r="BT26" s="103">
        <f>LN(SUM($BS$2:BS26))</f>
        <v>3.9512437185814275</v>
      </c>
      <c r="BU26" s="123"/>
      <c r="BV26" s="192"/>
    </row>
    <row r="27" spans="1:74" s="10" customFormat="1" x14ac:dyDescent="0.25">
      <c r="A27" s="215">
        <f t="shared" si="0"/>
        <v>88</v>
      </c>
      <c r="B27" s="107">
        <v>43990</v>
      </c>
      <c r="C27" s="101">
        <v>2</v>
      </c>
      <c r="D27" s="102">
        <f>LN(SUM($C$2:C27))</f>
        <v>2.9444389791664403</v>
      </c>
      <c r="E27" s="192"/>
      <c r="F27" s="192"/>
      <c r="G27" s="101"/>
      <c r="H27" s="102">
        <f>LN(SUM($G$2:G27))</f>
        <v>0.69314718055994529</v>
      </c>
      <c r="I27" s="192"/>
      <c r="J27" s="192"/>
      <c r="K27" s="101"/>
      <c r="L27" s="102">
        <f>LN(SUM($K$2:K27))</f>
        <v>0.69314718055994529</v>
      </c>
      <c r="M27" s="192"/>
      <c r="N27" s="192"/>
      <c r="O27" s="101"/>
      <c r="P27" s="102">
        <f>LN(SUM($O$2:O27))</f>
        <v>0.69314718055994529</v>
      </c>
      <c r="Q27" s="193"/>
      <c r="R27" s="192"/>
      <c r="S27" s="101"/>
      <c r="T27" s="102" t="e">
        <f>LN(SUM($S$2:S27))</f>
        <v>#NUM!</v>
      </c>
      <c r="U27" s="196"/>
      <c r="V27" s="192"/>
      <c r="W27" s="101"/>
      <c r="X27" s="102" t="e">
        <f>LN(SUM($W$2:W27))</f>
        <v>#NUM!</v>
      </c>
      <c r="Y27" s="193"/>
      <c r="Z27" s="192"/>
      <c r="AA27" s="149"/>
      <c r="AB27" s="102">
        <f>LN(SUM($AA$2:AA27))</f>
        <v>0.69314718055994529</v>
      </c>
      <c r="AC27" s="193"/>
      <c r="AD27" s="192"/>
      <c r="AE27" s="101"/>
      <c r="AF27" s="102">
        <f>LN(SUM($AE$2:AE27))</f>
        <v>2.4849066497880004</v>
      </c>
      <c r="AG27" s="193"/>
      <c r="AH27" s="192"/>
      <c r="AI27" s="101"/>
      <c r="AJ27" s="102">
        <f>LN(SUM($AI$2:AI27))</f>
        <v>0</v>
      </c>
      <c r="AK27" s="193"/>
      <c r="AL27" s="192"/>
      <c r="AM27" s="101"/>
      <c r="AN27" s="102">
        <f>LN(SUM($AM$2:AM27))</f>
        <v>0</v>
      </c>
      <c r="AO27" s="193"/>
      <c r="AP27" s="192"/>
      <c r="AQ27" s="149"/>
      <c r="AR27" s="102">
        <f>LN(SUM($AQ$2:AQ27))</f>
        <v>0</v>
      </c>
      <c r="AS27" s="193"/>
      <c r="AT27" s="192"/>
      <c r="AU27" s="101"/>
      <c r="AV27" s="102">
        <f>LN(SUM($AU$2:AU27))</f>
        <v>1.9459101490553132</v>
      </c>
      <c r="AW27" s="193"/>
      <c r="AX27" s="192"/>
      <c r="AY27" s="101"/>
      <c r="AZ27" s="103" t="e">
        <f>LN(SUM($AY$2:AY27))</f>
        <v>#NUM!</v>
      </c>
      <c r="BA27" s="193"/>
      <c r="BB27" s="192"/>
      <c r="BC27" s="149"/>
      <c r="BD27" s="103" t="e">
        <f>LN(SUM($BC$2:BC27))</f>
        <v>#NUM!</v>
      </c>
      <c r="BE27" s="193"/>
      <c r="BF27" s="192"/>
      <c r="BG27" s="101"/>
      <c r="BH27" s="103">
        <f>LN(SUM($BG$2:BG27))</f>
        <v>1.0986122886681098</v>
      </c>
      <c r="BI27" s="193"/>
      <c r="BJ27" s="192"/>
      <c r="BK27" s="101"/>
      <c r="BL27" s="103" t="e">
        <f>LN(SUM($BK$2:BK27))</f>
        <v>#NUM!</v>
      </c>
      <c r="BM27" s="193"/>
      <c r="BN27" s="192"/>
      <c r="BO27" s="101"/>
      <c r="BP27" s="103">
        <f>LN(SUM($BO$2:BO27))</f>
        <v>0.69314718055994529</v>
      </c>
      <c r="BQ27" s="193"/>
      <c r="BR27" s="192"/>
      <c r="BS27" s="104">
        <v>2</v>
      </c>
      <c r="BT27" s="103">
        <f>LN(SUM($BS$2:BS27))</f>
        <v>3.9889840465642745</v>
      </c>
      <c r="BU27" s="123"/>
      <c r="BV27" s="192"/>
    </row>
    <row r="28" spans="1:74" s="10" customFormat="1" x14ac:dyDescent="0.25">
      <c r="A28" s="215">
        <f t="shared" si="0"/>
        <v>89</v>
      </c>
      <c r="B28" s="107">
        <v>43991</v>
      </c>
      <c r="C28" s="101"/>
      <c r="D28" s="102">
        <f>LN(SUM($C$2:C28))</f>
        <v>2.9444389791664403</v>
      </c>
      <c r="E28" s="192"/>
      <c r="F28" s="192"/>
      <c r="G28" s="101"/>
      <c r="H28" s="102">
        <f>LN(SUM($G$2:G28))</f>
        <v>0.69314718055994529</v>
      </c>
      <c r="I28" s="192"/>
      <c r="J28" s="192"/>
      <c r="K28" s="101"/>
      <c r="L28" s="102">
        <f>LN(SUM($K$2:K28))</f>
        <v>0.69314718055994529</v>
      </c>
      <c r="M28" s="192"/>
      <c r="N28" s="192"/>
      <c r="O28" s="101"/>
      <c r="P28" s="102">
        <f>LN(SUM($O$2:O28))</f>
        <v>0.69314718055994529</v>
      </c>
      <c r="Q28" s="193"/>
      <c r="R28" s="192"/>
      <c r="S28" s="101"/>
      <c r="T28" s="102" t="e">
        <f>LN(SUM($S$2:S28))</f>
        <v>#NUM!</v>
      </c>
      <c r="U28" s="196"/>
      <c r="V28" s="192"/>
      <c r="W28" s="101"/>
      <c r="X28" s="102" t="e">
        <f>LN(SUM($W$2:W28))</f>
        <v>#NUM!</v>
      </c>
      <c r="Y28" s="193"/>
      <c r="Z28" s="192"/>
      <c r="AA28" s="149"/>
      <c r="AB28" s="102">
        <f>LN(SUM($AA$2:AA28))</f>
        <v>0.69314718055994529</v>
      </c>
      <c r="AC28" s="193"/>
      <c r="AD28" s="192"/>
      <c r="AE28" s="101">
        <v>3</v>
      </c>
      <c r="AF28" s="102">
        <f>LN(SUM($AE$2:AE28))</f>
        <v>2.7080502011022101</v>
      </c>
      <c r="AG28" s="193"/>
      <c r="AH28" s="192"/>
      <c r="AI28" s="101"/>
      <c r="AJ28" s="102">
        <f>LN(SUM($AI$2:AI28))</f>
        <v>0</v>
      </c>
      <c r="AK28" s="193"/>
      <c r="AL28" s="192"/>
      <c r="AM28" s="101"/>
      <c r="AN28" s="102">
        <f>LN(SUM($AM$2:AM28))</f>
        <v>0</v>
      </c>
      <c r="AO28" s="193"/>
      <c r="AP28" s="192"/>
      <c r="AQ28" s="149"/>
      <c r="AR28" s="102">
        <f>LN(SUM($AQ$2:AQ28))</f>
        <v>0</v>
      </c>
      <c r="AS28" s="193"/>
      <c r="AT28" s="192"/>
      <c r="AU28" s="101"/>
      <c r="AV28" s="102">
        <f>LN(SUM($AU$2:AU28))</f>
        <v>1.9459101490553132</v>
      </c>
      <c r="AW28" s="193"/>
      <c r="AX28" s="192"/>
      <c r="AY28" s="101"/>
      <c r="AZ28" s="103" t="e">
        <f>LN(SUM($AY$2:AY28))</f>
        <v>#NUM!</v>
      </c>
      <c r="BA28" s="193"/>
      <c r="BB28" s="192"/>
      <c r="BC28" s="149"/>
      <c r="BD28" s="103" t="e">
        <f>LN(SUM($BC$2:BC28))</f>
        <v>#NUM!</v>
      </c>
      <c r="BE28" s="193"/>
      <c r="BF28" s="192"/>
      <c r="BG28" s="101"/>
      <c r="BH28" s="103">
        <f>LN(SUM($BG$2:BG28))</f>
        <v>1.0986122886681098</v>
      </c>
      <c r="BI28" s="193"/>
      <c r="BJ28" s="192"/>
      <c r="BK28" s="101"/>
      <c r="BL28" s="103" t="e">
        <f>LN(SUM($BK$2:BK28))</f>
        <v>#NUM!</v>
      </c>
      <c r="BM28" s="193"/>
      <c r="BN28" s="192"/>
      <c r="BO28" s="101"/>
      <c r="BP28" s="103">
        <f>LN(SUM($BO$2:BO28))</f>
        <v>0.69314718055994529</v>
      </c>
      <c r="BQ28" s="193"/>
      <c r="BR28" s="192"/>
      <c r="BS28" s="104">
        <v>3</v>
      </c>
      <c r="BT28" s="103">
        <f>LN(SUM($BS$2:BS28))</f>
        <v>4.0430512678345503</v>
      </c>
      <c r="BU28" s="123"/>
      <c r="BV28" s="192"/>
    </row>
    <row r="29" spans="1:74" s="10" customFormat="1" x14ac:dyDescent="0.25">
      <c r="A29" s="215">
        <f t="shared" si="0"/>
        <v>90</v>
      </c>
      <c r="B29" s="107">
        <v>43992</v>
      </c>
      <c r="C29" s="101">
        <v>2</v>
      </c>
      <c r="D29" s="102">
        <f>LN(SUM($C$2:C29))</f>
        <v>3.044522437723423</v>
      </c>
      <c r="E29" s="192">
        <f t="shared" ref="E29:E61" si="1">LN(2)/(SLOPE(D23:D29,A23:A29))</f>
        <v>4.1931829146543675</v>
      </c>
      <c r="F29" s="192"/>
      <c r="G29" s="101"/>
      <c r="H29" s="102">
        <f>LN(SUM($G$2:G29))</f>
        <v>0.69314718055994529</v>
      </c>
      <c r="I29" s="192" t="e">
        <f>LN(2)/(SLOPE(H23:H29,$A23:$A29))</f>
        <v>#DIV/0!</v>
      </c>
      <c r="J29" s="192"/>
      <c r="K29" s="101"/>
      <c r="L29" s="102">
        <f>LN(SUM($K$2:K29))</f>
        <v>0.69314718055994529</v>
      </c>
      <c r="M29" s="192" t="e">
        <f>LN(2)/(SLOPE(L23:L29,$A23:$A29))</f>
        <v>#DIV/0!</v>
      </c>
      <c r="N29" s="192"/>
      <c r="O29" s="101">
        <v>3</v>
      </c>
      <c r="P29" s="102">
        <f>LN(SUM($O$2:O29))</f>
        <v>1.6094379124341003</v>
      </c>
      <c r="Q29" s="193">
        <f t="shared" ref="Q29:Q61" si="2">LN(2)/(SLOPE(P23:P29,A23:A29))</f>
        <v>7.0603941087496143</v>
      </c>
      <c r="R29" s="192"/>
      <c r="S29" s="101"/>
      <c r="T29" s="102" t="e">
        <f>LN(SUM($S$2:S29))</f>
        <v>#NUM!</v>
      </c>
      <c r="U29" s="196" t="e">
        <f>LN(2)/(SLOPE(T23:T29,$A23:$A29))</f>
        <v>#NUM!</v>
      </c>
      <c r="V29" s="192"/>
      <c r="W29" s="101"/>
      <c r="X29" s="102" t="e">
        <f>LN(SUM($W$2:W29))</f>
        <v>#NUM!</v>
      </c>
      <c r="Y29" s="193" t="e">
        <f>LN(2)/(SLOPE(X23:X29,$A23:$A29))</f>
        <v>#NUM!</v>
      </c>
      <c r="Z29" s="192"/>
      <c r="AA29" s="149"/>
      <c r="AB29" s="102">
        <f>LN(SUM($AA$2:AA29))</f>
        <v>0.69314718055994529</v>
      </c>
      <c r="AC29" s="193" t="e">
        <f>LN(2)/(SLOPE(AB23:AB29,$A23:$A29))</f>
        <v>#DIV/0!</v>
      </c>
      <c r="AD29" s="192"/>
      <c r="AE29" s="101">
        <v>1</v>
      </c>
      <c r="AF29" s="102">
        <f>LN(SUM($AE$2:AE29))</f>
        <v>2.7725887222397811</v>
      </c>
      <c r="AG29" s="193">
        <f>LN(2)/(SLOPE(AF23:AF29,$A23:$A29))</f>
        <v>6.623784616502153</v>
      </c>
      <c r="AH29" s="192"/>
      <c r="AI29" s="101"/>
      <c r="AJ29" s="102">
        <f>LN(SUM($AI$2:AI29))</f>
        <v>0</v>
      </c>
      <c r="AK29" s="193" t="e">
        <f>LN(2)/(SLOPE(AJ23:AJ29,$A23:$A29))</f>
        <v>#DIV/0!</v>
      </c>
      <c r="AL29" s="192"/>
      <c r="AM29" s="101"/>
      <c r="AN29" s="102">
        <f>LN(SUM($AM$2:AM29))</f>
        <v>0</v>
      </c>
      <c r="AO29" s="193" t="e">
        <f>LN(2)/(SLOPE(AN23:AN29,$A23:$A29))</f>
        <v>#DIV/0!</v>
      </c>
      <c r="AP29" s="192"/>
      <c r="AQ29" s="149"/>
      <c r="AR29" s="102">
        <f>LN(SUM($AQ$2:AQ29))</f>
        <v>0</v>
      </c>
      <c r="AS29" s="193" t="e">
        <f>LN(2)/(SLOPE(AR23:AR29,$A23:$A29))</f>
        <v>#DIV/0!</v>
      </c>
      <c r="AT29" s="192"/>
      <c r="AU29" s="101"/>
      <c r="AV29" s="102">
        <f>LN(SUM($AU$2:AU29))</f>
        <v>1.9459101490553132</v>
      </c>
      <c r="AW29" s="193" t="e">
        <f>LN(2)/(SLOPE(AV23:AV29,$A23:$A29))</f>
        <v>#DIV/0!</v>
      </c>
      <c r="AX29" s="192"/>
      <c r="AY29" s="101"/>
      <c r="AZ29" s="103" t="e">
        <f>LN(SUM($AY$2:AY29))</f>
        <v>#NUM!</v>
      </c>
      <c r="BA29" s="193" t="e">
        <f>LN(2)/(SLOPE(AZ23:AZ29,$A23:$A29))</f>
        <v>#NUM!</v>
      </c>
      <c r="BB29" s="192"/>
      <c r="BC29" s="149"/>
      <c r="BD29" s="103" t="e">
        <f>LN(SUM($BC$2:BC29))</f>
        <v>#NUM!</v>
      </c>
      <c r="BE29" s="193" t="e">
        <f>LN(2)/(SLOPE(BD23:BD29,$A23:$A29))</f>
        <v>#NUM!</v>
      </c>
      <c r="BF29" s="192"/>
      <c r="BG29" s="101"/>
      <c r="BH29" s="103">
        <f>LN(SUM($BG$2:BG29))</f>
        <v>1.0986122886681098</v>
      </c>
      <c r="BI29" s="193" t="e">
        <f>LN(2)/(SLOPE(BH23:BH29,$A23:$A29))</f>
        <v>#DIV/0!</v>
      </c>
      <c r="BJ29" s="192"/>
      <c r="BK29" s="101"/>
      <c r="BL29" s="103" t="e">
        <f>LN(SUM($BK$2:BK29))</f>
        <v>#NUM!</v>
      </c>
      <c r="BM29" s="193" t="e">
        <f>LN(2)/(SLOPE(BL23:BL29,$A23:$A29))</f>
        <v>#NUM!</v>
      </c>
      <c r="BN29" s="192"/>
      <c r="BO29" s="101"/>
      <c r="BP29" s="103">
        <f>LN(SUM($BO$2:BO29))</f>
        <v>0.69314718055994529</v>
      </c>
      <c r="BQ29" s="193" t="e">
        <f>LN(2)/(SLOPE(BP23:BP29,$A23:$A29))</f>
        <v>#DIV/0!</v>
      </c>
      <c r="BR29" s="192"/>
      <c r="BS29" s="104">
        <v>6</v>
      </c>
      <c r="BT29" s="103">
        <f>LN(SUM($BS$2:BS29))</f>
        <v>4.1431347263915326</v>
      </c>
      <c r="BU29" s="123">
        <f>LN(2)/(SLOPE(BT23:BT29,$A23:$A29))</f>
        <v>9.392309591886228</v>
      </c>
      <c r="BV29" s="192"/>
    </row>
    <row r="30" spans="1:74" s="10" customFormat="1" x14ac:dyDescent="0.25">
      <c r="A30" s="215">
        <f t="shared" si="0"/>
        <v>91</v>
      </c>
      <c r="B30" s="107">
        <v>43993</v>
      </c>
      <c r="C30" s="101">
        <v>1</v>
      </c>
      <c r="D30" s="102">
        <f>LN(SUM($C$2:C30))</f>
        <v>3.0910424533583161</v>
      </c>
      <c r="E30" s="192">
        <f t="shared" si="1"/>
        <v>9.1889156283310527</v>
      </c>
      <c r="F30" s="192"/>
      <c r="G30" s="101"/>
      <c r="H30" s="102">
        <f>LN(SUM($G$2:G30))</f>
        <v>0.69314718055994529</v>
      </c>
      <c r="I30" s="192" t="e">
        <f t="shared" ref="I30:I62" si="3">LN(2)/(SLOPE(H24:H30,A24:A30))</f>
        <v>#DIV/0!</v>
      </c>
      <c r="J30" s="192"/>
      <c r="K30" s="101"/>
      <c r="L30" s="102">
        <f>LN(SUM($K$2:K30))</f>
        <v>0.69314718055994529</v>
      </c>
      <c r="M30" s="192" t="e">
        <f t="shared" ref="M30:M94" si="4">LN(2)/(SLOPE(L24:L30,$A24:$A30))</f>
        <v>#DIV/0!</v>
      </c>
      <c r="N30" s="192"/>
      <c r="O30" s="101">
        <v>1</v>
      </c>
      <c r="P30" s="102">
        <f>LN(SUM($O$2:O30))</f>
        <v>1.791759469228055</v>
      </c>
      <c r="Q30" s="193">
        <f t="shared" si="2"/>
        <v>3.7844262709775052</v>
      </c>
      <c r="R30" s="192"/>
      <c r="S30" s="101"/>
      <c r="T30" s="102" t="e">
        <f>LN(SUM($S$2:S30))</f>
        <v>#NUM!</v>
      </c>
      <c r="U30" s="196" t="e">
        <f t="shared" ref="U30:U94" si="5">LN(2)/(SLOPE(T24:T30,$A24:$A30))</f>
        <v>#NUM!</v>
      </c>
      <c r="V30" s="192"/>
      <c r="W30" s="101"/>
      <c r="X30" s="102" t="e">
        <f>LN(SUM($W$2:W30))</f>
        <v>#NUM!</v>
      </c>
      <c r="Y30" s="193" t="e">
        <f t="shared" ref="Y30:Y94" si="6">LN(2)/(SLOPE(X24:X30,$A24:$A30))</f>
        <v>#NUM!</v>
      </c>
      <c r="Z30" s="192"/>
      <c r="AA30" s="149"/>
      <c r="AB30" s="102">
        <f>LN(SUM($AA$2:AA30))</f>
        <v>0.69314718055994529</v>
      </c>
      <c r="AC30" s="193" t="e">
        <f t="shared" ref="AC30:AC94" si="7">LN(2)/(SLOPE(AB24:AB30,$A24:$A30))</f>
        <v>#DIV/0!</v>
      </c>
      <c r="AD30" s="192"/>
      <c r="AE30" s="101">
        <v>4</v>
      </c>
      <c r="AF30" s="102">
        <f>LN(SUM($AE$2:AE30))</f>
        <v>2.9957322735539909</v>
      </c>
      <c r="AG30" s="193">
        <f t="shared" ref="AG30:AG94" si="8">LN(2)/(SLOPE(AF24:AF30,$A24:$A30))</f>
        <v>5.4537509222417739</v>
      </c>
      <c r="AH30" s="192"/>
      <c r="AI30" s="101">
        <v>1</v>
      </c>
      <c r="AJ30" s="102">
        <f>LN(SUM($AI$2:AI30))</f>
        <v>0.69314718055994529</v>
      </c>
      <c r="AK30" s="193">
        <f t="shared" ref="AK30:AK94" si="9">LN(2)/(SLOPE(AJ24:AJ30,$A24:$A30))</f>
        <v>9.3333333333333339</v>
      </c>
      <c r="AL30" s="192"/>
      <c r="AM30" s="101"/>
      <c r="AN30" s="102">
        <f>LN(SUM($AM$2:AM30))</f>
        <v>0</v>
      </c>
      <c r="AO30" s="193" t="e">
        <f t="shared" ref="AO30:AO94" si="10">LN(2)/(SLOPE(AN24:AN30,$A24:$A30))</f>
        <v>#DIV/0!</v>
      </c>
      <c r="AP30" s="192"/>
      <c r="AQ30" s="149"/>
      <c r="AR30" s="102">
        <f>LN(SUM($AQ$2:AQ30))</f>
        <v>0</v>
      </c>
      <c r="AS30" s="193" t="e">
        <f t="shared" ref="AS30:AS94" si="11">LN(2)/(SLOPE(AR24:AR30,$A24:$A30))</f>
        <v>#DIV/0!</v>
      </c>
      <c r="AT30" s="192"/>
      <c r="AU30" s="101"/>
      <c r="AV30" s="102">
        <f>LN(SUM($AU$2:AU30))</f>
        <v>1.9459101490553132</v>
      </c>
      <c r="AW30" s="193" t="e">
        <f t="shared" ref="AW30:AW94" si="12">LN(2)/(SLOPE(AV24:AV30,$A24:$A30))</f>
        <v>#DIV/0!</v>
      </c>
      <c r="AX30" s="192"/>
      <c r="AY30" s="101"/>
      <c r="AZ30" s="103" t="e">
        <f>LN(SUM($AY$2:AY30))</f>
        <v>#NUM!</v>
      </c>
      <c r="BA30" s="193" t="e">
        <f t="shared" ref="BA30:BA94" si="13">LN(2)/(SLOPE(AZ24:AZ30,$A24:$A30))</f>
        <v>#NUM!</v>
      </c>
      <c r="BB30" s="192"/>
      <c r="BC30" s="149"/>
      <c r="BD30" s="103" t="e">
        <f>LN(SUM($BC$2:BC30))</f>
        <v>#NUM!</v>
      </c>
      <c r="BE30" s="193" t="e">
        <f t="shared" ref="BE30:BE94" si="14">LN(2)/(SLOPE(BD24:BD30,$A24:$A30))</f>
        <v>#NUM!</v>
      </c>
      <c r="BF30" s="192"/>
      <c r="BG30" s="101">
        <v>1</v>
      </c>
      <c r="BH30" s="103">
        <f>LN(SUM($BG$2:BG30))</f>
        <v>1.3862943611198906</v>
      </c>
      <c r="BI30" s="193">
        <f t="shared" ref="BI30:BI94" si="15">LN(2)/(SLOPE(BH24:BH30,$A24:$A30))</f>
        <v>22.487927836763294</v>
      </c>
      <c r="BJ30" s="192"/>
      <c r="BK30" s="101"/>
      <c r="BL30" s="103" t="e">
        <f>LN(SUM($BK$2:BK30))</f>
        <v>#NUM!</v>
      </c>
      <c r="BM30" s="193" t="e">
        <f t="shared" ref="BM30:BM94" si="16">LN(2)/(SLOPE(BL24:BL30,$A24:$A30))</f>
        <v>#NUM!</v>
      </c>
      <c r="BN30" s="192"/>
      <c r="BO30" s="101"/>
      <c r="BP30" s="103">
        <f>LN(SUM($BO$2:BO30))</f>
        <v>0.69314718055994529</v>
      </c>
      <c r="BQ30" s="193" t="e">
        <f t="shared" ref="BQ30:BQ94" si="17">LN(2)/(SLOPE(BP24:BP30,$A24:$A30))</f>
        <v>#DIV/0!</v>
      </c>
      <c r="BR30" s="192"/>
      <c r="BS30" s="104">
        <v>8</v>
      </c>
      <c r="BT30" s="103">
        <f>LN(SUM($BS$2:BS30))</f>
        <v>4.2626798770413155</v>
      </c>
      <c r="BU30" s="123">
        <f t="shared" ref="BU30:BU94" si="18">LN(2)/(SLOPE(BT24:BT30,$A24:$A30))</f>
        <v>10.097440906996143</v>
      </c>
      <c r="BV30" s="192"/>
    </row>
    <row r="31" spans="1:74" s="10" customFormat="1" x14ac:dyDescent="0.25">
      <c r="A31" s="215">
        <f t="shared" si="0"/>
        <v>92</v>
      </c>
      <c r="B31" s="107">
        <v>43994</v>
      </c>
      <c r="C31" s="101"/>
      <c r="D31" s="102">
        <f>LN(SUM($C$2:C31))</f>
        <v>3.0910424533583161</v>
      </c>
      <c r="E31" s="192">
        <f t="shared" si="1"/>
        <v>13.97042603118966</v>
      </c>
      <c r="F31" s="192"/>
      <c r="G31" s="101"/>
      <c r="H31" s="102">
        <f>LN(SUM($G$2:G31))</f>
        <v>0.69314718055994529</v>
      </c>
      <c r="I31" s="192" t="e">
        <f t="shared" si="3"/>
        <v>#DIV/0!</v>
      </c>
      <c r="J31" s="192"/>
      <c r="K31" s="101"/>
      <c r="L31" s="102">
        <f>LN(SUM($K$2:K31))</f>
        <v>0.69314718055994529</v>
      </c>
      <c r="M31" s="192" t="e">
        <f t="shared" si="4"/>
        <v>#DIV/0!</v>
      </c>
      <c r="N31" s="192"/>
      <c r="O31" s="101">
        <v>2</v>
      </c>
      <c r="P31" s="102">
        <f>LN(SUM($O$2:O31))</f>
        <v>2.0794415416798357</v>
      </c>
      <c r="Q31" s="193">
        <f t="shared" si="2"/>
        <v>2.6687373281842017</v>
      </c>
      <c r="R31" s="192"/>
      <c r="S31" s="101"/>
      <c r="T31" s="102" t="e">
        <f>LN(SUM($S$2:S31))</f>
        <v>#NUM!</v>
      </c>
      <c r="U31" s="196" t="e">
        <f t="shared" si="5"/>
        <v>#NUM!</v>
      </c>
      <c r="V31" s="192"/>
      <c r="W31" s="101"/>
      <c r="X31" s="102" t="e">
        <f>LN(SUM($W$2:W31))</f>
        <v>#NUM!</v>
      </c>
      <c r="Y31" s="193" t="e">
        <f t="shared" si="6"/>
        <v>#NUM!</v>
      </c>
      <c r="Z31" s="192"/>
      <c r="AA31" s="149"/>
      <c r="AB31" s="102">
        <f>LN(SUM($AA$2:AA31))</f>
        <v>0.69314718055994529</v>
      </c>
      <c r="AC31" s="193" t="e">
        <f t="shared" si="7"/>
        <v>#DIV/0!</v>
      </c>
      <c r="AD31" s="192"/>
      <c r="AE31" s="101"/>
      <c r="AF31" s="102">
        <f>LN(SUM($AE$2:AE31))</f>
        <v>2.9957322735539909</v>
      </c>
      <c r="AG31" s="193">
        <f t="shared" si="8"/>
        <v>5.7271792455845683</v>
      </c>
      <c r="AH31" s="192"/>
      <c r="AI31" s="101"/>
      <c r="AJ31" s="102">
        <f>LN(SUM($AI$2:AI31))</f>
        <v>0.69314718055994529</v>
      </c>
      <c r="AK31" s="193">
        <f t="shared" si="9"/>
        <v>5.6000000000000005</v>
      </c>
      <c r="AL31" s="192"/>
      <c r="AM31" s="101"/>
      <c r="AN31" s="102">
        <f>LN(SUM($AM$2:AM31))</f>
        <v>0</v>
      </c>
      <c r="AO31" s="193" t="e">
        <f t="shared" si="10"/>
        <v>#DIV/0!</v>
      </c>
      <c r="AP31" s="192"/>
      <c r="AQ31" s="149"/>
      <c r="AR31" s="102">
        <f>LN(SUM($AQ$2:AQ31))</f>
        <v>0</v>
      </c>
      <c r="AS31" s="193" t="e">
        <f t="shared" si="11"/>
        <v>#DIV/0!</v>
      </c>
      <c r="AT31" s="192"/>
      <c r="AU31" s="101">
        <v>1</v>
      </c>
      <c r="AV31" s="102">
        <f>LN(SUM($AU$2:AU31))</f>
        <v>2.0794415416798357</v>
      </c>
      <c r="AW31" s="193">
        <f t="shared" si="12"/>
        <v>48.448335317054735</v>
      </c>
      <c r="AX31" s="192"/>
      <c r="AY31" s="101"/>
      <c r="AZ31" s="103" t="e">
        <f>LN(SUM($AY$2:AY31))</f>
        <v>#NUM!</v>
      </c>
      <c r="BA31" s="193" t="e">
        <f t="shared" si="13"/>
        <v>#NUM!</v>
      </c>
      <c r="BB31" s="192"/>
      <c r="BC31" s="149"/>
      <c r="BD31" s="103" t="e">
        <f>LN(SUM($BC$2:BC31))</f>
        <v>#NUM!</v>
      </c>
      <c r="BE31" s="193" t="e">
        <f t="shared" si="14"/>
        <v>#NUM!</v>
      </c>
      <c r="BF31" s="192"/>
      <c r="BG31" s="101"/>
      <c r="BH31" s="103">
        <f>LN(SUM($BG$2:BG31))</f>
        <v>1.3862943611198906</v>
      </c>
      <c r="BI31" s="193">
        <f t="shared" si="15"/>
        <v>13.492756702057976</v>
      </c>
      <c r="BJ31" s="192"/>
      <c r="BK31" s="101"/>
      <c r="BL31" s="103" t="e">
        <f>LN(SUM($BK$2:BK31))</f>
        <v>#NUM!</v>
      </c>
      <c r="BM31" s="193" t="e">
        <f t="shared" si="16"/>
        <v>#NUM!</v>
      </c>
      <c r="BN31" s="192"/>
      <c r="BO31" s="101"/>
      <c r="BP31" s="103">
        <f>LN(SUM($BO$2:BO31))</f>
        <v>0.69314718055994529</v>
      </c>
      <c r="BQ31" s="193" t="e">
        <f t="shared" si="17"/>
        <v>#DIV/0!</v>
      </c>
      <c r="BR31" s="192"/>
      <c r="BS31" s="104">
        <v>3</v>
      </c>
      <c r="BT31" s="103">
        <f>LN(SUM($BS$2:BS31))</f>
        <v>4.3040650932041702</v>
      </c>
      <c r="BU31" s="123">
        <f t="shared" si="18"/>
        <v>9.9368345535108507</v>
      </c>
      <c r="BV31" s="192"/>
    </row>
    <row r="32" spans="1:74" s="10" customFormat="1" x14ac:dyDescent="0.25">
      <c r="A32" s="215">
        <f t="shared" si="0"/>
        <v>93</v>
      </c>
      <c r="B32" s="107">
        <v>43995</v>
      </c>
      <c r="C32" s="101">
        <v>2</v>
      </c>
      <c r="D32" s="102">
        <f>LN(SUM($C$2:C32))</f>
        <v>3.1780538303479458</v>
      </c>
      <c r="E32" s="192">
        <f t="shared" si="1"/>
        <v>13.164010966499555</v>
      </c>
      <c r="F32" s="192"/>
      <c r="G32" s="101">
        <v>1</v>
      </c>
      <c r="H32" s="102">
        <f>LN(SUM($G$2:G32))</f>
        <v>1.0986122886681098</v>
      </c>
      <c r="I32" s="192">
        <f t="shared" si="3"/>
        <v>15.955438719280238</v>
      </c>
      <c r="J32" s="192"/>
      <c r="K32" s="101"/>
      <c r="L32" s="102">
        <f>LN(SUM($K$2:K32))</f>
        <v>0.69314718055994529</v>
      </c>
      <c r="M32" s="192" t="e">
        <f t="shared" si="4"/>
        <v>#DIV/0!</v>
      </c>
      <c r="N32" s="192"/>
      <c r="O32" s="101">
        <v>1</v>
      </c>
      <c r="P32" s="102">
        <f>LN(SUM($O$2:O32))</f>
        <v>2.1972245773362196</v>
      </c>
      <c r="Q32" s="193">
        <f t="shared" si="2"/>
        <v>2.3150564440372001</v>
      </c>
      <c r="R32" s="192"/>
      <c r="S32" s="101"/>
      <c r="T32" s="102" t="e">
        <f>LN(SUM($S$2:S32))</f>
        <v>#NUM!</v>
      </c>
      <c r="U32" s="196" t="e">
        <f t="shared" si="5"/>
        <v>#NUM!</v>
      </c>
      <c r="V32" s="192"/>
      <c r="W32" s="101"/>
      <c r="X32" s="102" t="e">
        <f>LN(SUM($W$2:W32))</f>
        <v>#NUM!</v>
      </c>
      <c r="Y32" s="193" t="e">
        <f t="shared" si="6"/>
        <v>#NUM!</v>
      </c>
      <c r="Z32" s="192"/>
      <c r="AA32" s="149"/>
      <c r="AB32" s="102">
        <f>LN(SUM($AA$2:AA32))</f>
        <v>0.69314718055994529</v>
      </c>
      <c r="AC32" s="193" t="e">
        <f t="shared" si="7"/>
        <v>#DIV/0!</v>
      </c>
      <c r="AD32" s="192"/>
      <c r="AE32" s="101"/>
      <c r="AF32" s="102">
        <f>LN(SUM($AE$2:AE32))</f>
        <v>2.9957322735539909</v>
      </c>
      <c r="AG32" s="193">
        <f t="shared" si="8"/>
        <v>6.829492383136567</v>
      </c>
      <c r="AH32" s="192"/>
      <c r="AI32" s="101">
        <v>14</v>
      </c>
      <c r="AJ32" s="102">
        <f>LN(SUM($AI$2:AI32))</f>
        <v>2.7725887222397811</v>
      </c>
      <c r="AK32" s="193">
        <f t="shared" si="9"/>
        <v>1.8666666666666667</v>
      </c>
      <c r="AL32" s="192"/>
      <c r="AM32" s="101"/>
      <c r="AN32" s="102">
        <f>LN(SUM($AM$2:AM32))</f>
        <v>0</v>
      </c>
      <c r="AO32" s="193" t="e">
        <f t="shared" si="10"/>
        <v>#DIV/0!</v>
      </c>
      <c r="AP32" s="192"/>
      <c r="AQ32" s="149"/>
      <c r="AR32" s="102">
        <f>LN(SUM($AQ$2:AQ32))</f>
        <v>0</v>
      </c>
      <c r="AS32" s="193" t="e">
        <f t="shared" si="11"/>
        <v>#DIV/0!</v>
      </c>
      <c r="AT32" s="192"/>
      <c r="AU32" s="101"/>
      <c r="AV32" s="102">
        <f>LN(SUM($AU$2:AU32))</f>
        <v>2.0794415416798357</v>
      </c>
      <c r="AW32" s="193">
        <f t="shared" si="12"/>
        <v>29.069001190232839</v>
      </c>
      <c r="AX32" s="192"/>
      <c r="AY32" s="101"/>
      <c r="AZ32" s="103" t="e">
        <f>LN(SUM($AY$2:AY32))</f>
        <v>#NUM!</v>
      </c>
      <c r="BA32" s="193" t="e">
        <f t="shared" si="13"/>
        <v>#NUM!</v>
      </c>
      <c r="BB32" s="192"/>
      <c r="BC32" s="149"/>
      <c r="BD32" s="103" t="e">
        <f>LN(SUM($BC$2:BC32))</f>
        <v>#NUM!</v>
      </c>
      <c r="BE32" s="193" t="e">
        <f t="shared" si="14"/>
        <v>#NUM!</v>
      </c>
      <c r="BF32" s="192"/>
      <c r="BG32" s="101"/>
      <c r="BH32" s="103">
        <f>LN(SUM($BG$2:BG32))</f>
        <v>1.3862943611198906</v>
      </c>
      <c r="BI32" s="193">
        <f t="shared" si="15"/>
        <v>11.243963918381647</v>
      </c>
      <c r="BJ32" s="192"/>
      <c r="BK32" s="101"/>
      <c r="BL32" s="103" t="e">
        <f>LN(SUM($BK$2:BK32))</f>
        <v>#NUM!</v>
      </c>
      <c r="BM32" s="193" t="e">
        <f t="shared" si="16"/>
        <v>#NUM!</v>
      </c>
      <c r="BN32" s="192"/>
      <c r="BO32" s="101"/>
      <c r="BP32" s="103">
        <f>LN(SUM($BO$2:BO32))</f>
        <v>0.69314718055994529</v>
      </c>
      <c r="BQ32" s="193" t="e">
        <f t="shared" si="17"/>
        <v>#DIV/0!</v>
      </c>
      <c r="BR32" s="192"/>
      <c r="BS32" s="104">
        <v>18</v>
      </c>
      <c r="BT32" s="103">
        <f>LN(SUM($BS$2:BS32))</f>
        <v>4.5217885770490405</v>
      </c>
      <c r="BU32" s="123">
        <f t="shared" si="18"/>
        <v>7.5770787550245018</v>
      </c>
      <c r="BV32" s="192"/>
    </row>
    <row r="33" spans="1:74" s="10" customFormat="1" x14ac:dyDescent="0.25">
      <c r="A33" s="215">
        <f t="shared" si="0"/>
        <v>94</v>
      </c>
      <c r="B33" s="107">
        <v>43996</v>
      </c>
      <c r="C33" s="101"/>
      <c r="D33" s="102">
        <f>LN(SUM($C$2:C33))</f>
        <v>3.1780538303479458</v>
      </c>
      <c r="E33" s="192">
        <f t="shared" si="1"/>
        <v>15.979098132112858</v>
      </c>
      <c r="F33" s="192"/>
      <c r="G33" s="101"/>
      <c r="H33" s="102">
        <f>LN(SUM($G$2:G33))</f>
        <v>1.0986122886681098</v>
      </c>
      <c r="I33" s="192">
        <f t="shared" si="3"/>
        <v>9.5732632315681432</v>
      </c>
      <c r="J33" s="192"/>
      <c r="K33" s="101"/>
      <c r="L33" s="102">
        <f>LN(SUM($K$2:K33))</f>
        <v>0.69314718055994529</v>
      </c>
      <c r="M33" s="192" t="e">
        <f t="shared" si="4"/>
        <v>#DIV/0!</v>
      </c>
      <c r="N33" s="192"/>
      <c r="O33" s="101"/>
      <c r="P33" s="102">
        <f>LN(SUM($O$2:O33))</f>
        <v>2.1972245773362196</v>
      </c>
      <c r="Q33" s="193">
        <f t="shared" si="2"/>
        <v>2.4289327012115791</v>
      </c>
      <c r="R33" s="192"/>
      <c r="S33" s="101"/>
      <c r="T33" s="102" t="e">
        <f>LN(SUM($S$2:S33))</f>
        <v>#NUM!</v>
      </c>
      <c r="U33" s="196" t="e">
        <f t="shared" si="5"/>
        <v>#NUM!</v>
      </c>
      <c r="V33" s="192"/>
      <c r="W33" s="101"/>
      <c r="X33" s="102" t="e">
        <f>LN(SUM($W$2:W33))</f>
        <v>#NUM!</v>
      </c>
      <c r="Y33" s="193" t="e">
        <f t="shared" si="6"/>
        <v>#NUM!</v>
      </c>
      <c r="Z33" s="192"/>
      <c r="AA33" s="149"/>
      <c r="AB33" s="102">
        <f>LN(SUM($AA$2:AA33))</f>
        <v>0.69314718055994529</v>
      </c>
      <c r="AC33" s="193" t="e">
        <f t="shared" si="7"/>
        <v>#DIV/0!</v>
      </c>
      <c r="AD33" s="192"/>
      <c r="AE33" s="101"/>
      <c r="AF33" s="102">
        <f>LN(SUM($AE$2:AE33))</f>
        <v>2.9957322735539909</v>
      </c>
      <c r="AG33" s="193">
        <f t="shared" si="8"/>
        <v>8.3261473825898218</v>
      </c>
      <c r="AH33" s="192"/>
      <c r="AI33" s="101">
        <v>1</v>
      </c>
      <c r="AJ33" s="102">
        <f>LN(SUM($AI$2:AI33))</f>
        <v>2.8332133440562162</v>
      </c>
      <c r="AK33" s="193">
        <f t="shared" si="9"/>
        <v>1.3168793321936889</v>
      </c>
      <c r="AL33" s="192"/>
      <c r="AM33" s="101"/>
      <c r="AN33" s="102">
        <f>LN(SUM($AM$2:AM33))</f>
        <v>0</v>
      </c>
      <c r="AO33" s="193" t="e">
        <f t="shared" si="10"/>
        <v>#DIV/0!</v>
      </c>
      <c r="AP33" s="192"/>
      <c r="AQ33" s="149"/>
      <c r="AR33" s="102">
        <f>LN(SUM($AQ$2:AQ33))</f>
        <v>0</v>
      </c>
      <c r="AS33" s="193" t="e">
        <f t="shared" si="11"/>
        <v>#DIV/0!</v>
      </c>
      <c r="AT33" s="192"/>
      <c r="AU33" s="101"/>
      <c r="AV33" s="102">
        <f>LN(SUM($AU$2:AU33))</f>
        <v>2.0794415416798357</v>
      </c>
      <c r="AW33" s="193">
        <f t="shared" si="12"/>
        <v>24.224167658527367</v>
      </c>
      <c r="AX33" s="192"/>
      <c r="AY33" s="101"/>
      <c r="AZ33" s="103" t="e">
        <f>LN(SUM($AY$2:AY33))</f>
        <v>#NUM!</v>
      </c>
      <c r="BA33" s="193" t="e">
        <f t="shared" si="13"/>
        <v>#NUM!</v>
      </c>
      <c r="BB33" s="192"/>
      <c r="BC33" s="149"/>
      <c r="BD33" s="103" t="e">
        <f>LN(SUM($BC$2:BC33))</f>
        <v>#NUM!</v>
      </c>
      <c r="BE33" s="193" t="e">
        <f t="shared" si="14"/>
        <v>#NUM!</v>
      </c>
      <c r="BF33" s="192"/>
      <c r="BG33" s="101"/>
      <c r="BH33" s="103">
        <f>LN(SUM($BG$2:BG33))</f>
        <v>1.3862943611198906</v>
      </c>
      <c r="BI33" s="193">
        <f t="shared" si="15"/>
        <v>11.243963918381647</v>
      </c>
      <c r="BJ33" s="192"/>
      <c r="BK33" s="101"/>
      <c r="BL33" s="103" t="e">
        <f>LN(SUM($BK$2:BK33))</f>
        <v>#NUM!</v>
      </c>
      <c r="BM33" s="193" t="e">
        <f t="shared" si="16"/>
        <v>#NUM!</v>
      </c>
      <c r="BN33" s="192"/>
      <c r="BO33" s="101"/>
      <c r="BP33" s="103">
        <f>LN(SUM($BO$2:BO33))</f>
        <v>0.69314718055994529</v>
      </c>
      <c r="BQ33" s="193" t="e">
        <f t="shared" si="17"/>
        <v>#DIV/0!</v>
      </c>
      <c r="BR33" s="192"/>
      <c r="BS33" s="104">
        <v>1</v>
      </c>
      <c r="BT33" s="103">
        <f>LN(SUM($BS$2:BS33))</f>
        <v>4.5325994931532563</v>
      </c>
      <c r="BU33" s="123">
        <f t="shared" si="18"/>
        <v>7.0594204608114595</v>
      </c>
      <c r="BV33" s="192"/>
    </row>
    <row r="34" spans="1:74" s="10" customFormat="1" x14ac:dyDescent="0.25">
      <c r="A34" s="215">
        <f>(B34-B33)+A33</f>
        <v>95</v>
      </c>
      <c r="B34" s="107">
        <v>43997</v>
      </c>
      <c r="C34" s="101"/>
      <c r="D34" s="102">
        <f>LN(SUM($C$2:C34))</f>
        <v>3.1780538303479458</v>
      </c>
      <c r="E34" s="192">
        <f>LN(2)/(SLOPE(D28:D34,A28:A34))</f>
        <v>18.397740759836186</v>
      </c>
      <c r="F34" s="192"/>
      <c r="G34" s="101"/>
      <c r="H34" s="102">
        <f>LN(SUM($G$2:G34))</f>
        <v>1.0986122886681098</v>
      </c>
      <c r="I34" s="192">
        <f>LN(2)/(SLOPE(H28:H34,A28:A34))</f>
        <v>7.9777193596401208</v>
      </c>
      <c r="J34" s="192"/>
      <c r="K34" s="101"/>
      <c r="L34" s="102">
        <f>LN(SUM($K$2:K34))</f>
        <v>0.69314718055994529</v>
      </c>
      <c r="M34" s="192" t="e">
        <f>LN(2)/(SLOPE(L28:L34,$A28:$A34))</f>
        <v>#DIV/0!</v>
      </c>
      <c r="N34" s="192"/>
      <c r="O34" s="101"/>
      <c r="P34" s="102"/>
      <c r="Q34" s="193"/>
      <c r="R34" s="192"/>
      <c r="S34" s="101"/>
      <c r="T34" s="102"/>
      <c r="U34" s="196"/>
      <c r="V34" s="192"/>
      <c r="W34" s="101"/>
      <c r="X34" s="102"/>
      <c r="Y34" s="193"/>
      <c r="Z34" s="192"/>
      <c r="AA34" s="149"/>
      <c r="AB34" s="102"/>
      <c r="AC34" s="193"/>
      <c r="AD34" s="192"/>
      <c r="AE34" s="101"/>
      <c r="AF34" s="102"/>
      <c r="AG34" s="193"/>
      <c r="AH34" s="192"/>
      <c r="AI34" s="101"/>
      <c r="AJ34" s="102"/>
      <c r="AK34" s="193"/>
      <c r="AL34" s="192"/>
      <c r="AM34" s="101"/>
      <c r="AN34" s="102"/>
      <c r="AO34" s="193"/>
      <c r="AP34" s="192"/>
      <c r="AQ34" s="149"/>
      <c r="AR34" s="102"/>
      <c r="AS34" s="193"/>
      <c r="AT34" s="192"/>
      <c r="AU34" s="101"/>
      <c r="AV34" s="102"/>
      <c r="AW34" s="193"/>
      <c r="AX34" s="192"/>
      <c r="AY34" s="101"/>
      <c r="AZ34" s="103"/>
      <c r="BA34" s="193"/>
      <c r="BB34" s="192"/>
      <c r="BC34" s="149"/>
      <c r="BD34" s="103"/>
      <c r="BE34" s="193"/>
      <c r="BF34" s="192"/>
      <c r="BG34" s="101"/>
      <c r="BH34" s="103"/>
      <c r="BI34" s="193"/>
      <c r="BJ34" s="192"/>
      <c r="BK34" s="101"/>
      <c r="BL34" s="103"/>
      <c r="BM34" s="193"/>
      <c r="BN34" s="192"/>
      <c r="BO34" s="101"/>
      <c r="BP34" s="103"/>
      <c r="BQ34" s="193"/>
      <c r="BR34" s="192"/>
      <c r="BS34" s="104"/>
      <c r="BT34" s="103"/>
      <c r="BU34" s="123"/>
      <c r="BV34" s="192"/>
    </row>
    <row r="35" spans="1:74" s="10" customFormat="1" x14ac:dyDescent="0.25">
      <c r="A35" s="215">
        <f>(B35-B33)+A33</f>
        <v>96</v>
      </c>
      <c r="B35" s="107">
        <v>43998</v>
      </c>
      <c r="C35" s="101">
        <v>6</v>
      </c>
      <c r="D35" s="102">
        <f>LN(SUM($C$2:C35))</f>
        <v>3.4011973816621555</v>
      </c>
      <c r="E35" s="192">
        <f t="shared" ref="E35:E40" si="19">LN(2)/(SLOPE(D28:D35,A28:A35))</f>
        <v>13.820129873674954</v>
      </c>
      <c r="F35" s="192"/>
      <c r="G35" s="101"/>
      <c r="H35" s="102">
        <f>LN(SUM($G$2:G35))</f>
        <v>1.0986122886681098</v>
      </c>
      <c r="I35" s="192">
        <f t="shared" ref="I35:I40" si="20">LN(2)/(SLOPE(H28:H35,A28:A35))</f>
        <v>8.9749342795951339</v>
      </c>
      <c r="J35" s="192"/>
      <c r="K35" s="101"/>
      <c r="L35" s="102">
        <f>LN(SUM($K$2:K35))</f>
        <v>0.69314718055994529</v>
      </c>
      <c r="M35" s="192" t="e">
        <f t="shared" ref="M35:M40" si="21">LN(2)/(SLOPE(L28:L35,$A28:$A35))</f>
        <v>#DIV/0!</v>
      </c>
      <c r="N35" s="192"/>
      <c r="O35" s="101"/>
      <c r="P35" s="102">
        <f>LN(SUM($O$2:O35))</f>
        <v>2.1972245773362196</v>
      </c>
      <c r="Q35" s="193">
        <f t="shared" ref="Q35:Q40" si="22">LN(2)/(SLOPE(P28:P35,A28:A35))</f>
        <v>3.7361466684271187</v>
      </c>
      <c r="R35" s="192"/>
      <c r="S35" s="101"/>
      <c r="T35" s="102" t="e">
        <f>LN(SUM($S$2:S35))</f>
        <v>#NUM!</v>
      </c>
      <c r="U35" s="196" t="e">
        <f t="shared" ref="U35:U40" si="23">LN(2)/(SLOPE(T28:T35,$A28:$A35))</f>
        <v>#NUM!</v>
      </c>
      <c r="V35" s="192"/>
      <c r="W35" s="101"/>
      <c r="X35" s="102" t="e">
        <f>LN(SUM($W$2:W35))</f>
        <v>#NUM!</v>
      </c>
      <c r="Y35" s="193" t="e">
        <f t="shared" ref="Y35:Y40" si="24">LN(2)/(SLOPE(X28:X35,$A28:$A35))</f>
        <v>#NUM!</v>
      </c>
      <c r="Z35" s="192"/>
      <c r="AA35" s="149"/>
      <c r="AB35" s="102">
        <f>LN(SUM($AA$2:AA35))</f>
        <v>0.69314718055994529</v>
      </c>
      <c r="AC35" s="193" t="e">
        <f t="shared" ref="AC35:AC40" si="25">LN(2)/(SLOPE(AB28:AB35,$A28:$A35))</f>
        <v>#DIV/0!</v>
      </c>
      <c r="AD35" s="192"/>
      <c r="AE35" s="101"/>
      <c r="AF35" s="102">
        <f>LN(SUM($AE$2:AE35))</f>
        <v>2.9957322735539909</v>
      </c>
      <c r="AG35" s="193">
        <f t="shared" ref="AG35:AG40" si="26">LN(2)/(SLOPE(AF28:AF35,$A28:$A35))</f>
        <v>17.478827543018276</v>
      </c>
      <c r="AH35" s="192"/>
      <c r="AI35" s="101">
        <v>8</v>
      </c>
      <c r="AJ35" s="102">
        <f>LN(SUM($AI$2:AI35))</f>
        <v>3.2188758248682006</v>
      </c>
      <c r="AK35" s="193">
        <f t="shared" ref="AK35:AK40" si="27">LN(2)/(SLOPE(AJ28:AJ35,$A28:$A35))</f>
        <v>1.2608442028049121</v>
      </c>
      <c r="AL35" s="192"/>
      <c r="AM35" s="101"/>
      <c r="AN35" s="102">
        <f>LN(SUM($AM$2:AM35))</f>
        <v>0</v>
      </c>
      <c r="AO35" s="193" t="e">
        <f t="shared" ref="AO35:AO40" si="28">LN(2)/(SLOPE(AN28:AN35,$A28:$A35))</f>
        <v>#DIV/0!</v>
      </c>
      <c r="AP35" s="192"/>
      <c r="AQ35" s="149"/>
      <c r="AR35" s="102">
        <f>LN(SUM($AQ$2:AQ35))</f>
        <v>0</v>
      </c>
      <c r="AS35" s="193" t="e">
        <f t="shared" ref="AS35:AS40" si="29">LN(2)/(SLOPE(AR28:AR35,$A28:$A35))</f>
        <v>#DIV/0!</v>
      </c>
      <c r="AT35" s="192"/>
      <c r="AU35" s="101"/>
      <c r="AV35" s="102">
        <f>LN(SUM($AU$2:AU35))</f>
        <v>2.0794415416798357</v>
      </c>
      <c r="AW35" s="193">
        <f t="shared" ref="AW35:AW40" si="30">LN(2)/(SLOPE(AV28:AV35,$A28:$A35))</f>
        <v>28.146175755622281</v>
      </c>
      <c r="AX35" s="192"/>
      <c r="AY35" s="101"/>
      <c r="AZ35" s="103" t="e">
        <f>LN(SUM($AY$2:AY35))</f>
        <v>#NUM!</v>
      </c>
      <c r="BA35" s="193" t="e">
        <f t="shared" ref="BA35:BA40" si="31">LN(2)/(SLOPE(AZ28:AZ35,$A28:$A35))</f>
        <v>#NUM!</v>
      </c>
      <c r="BB35" s="192"/>
      <c r="BC35" s="149"/>
      <c r="BD35" s="103" t="e">
        <f>LN(SUM($BC$2:BC35))</f>
        <v>#NUM!</v>
      </c>
      <c r="BE35" s="193" t="e">
        <f t="shared" ref="BE35:BE40" si="32">LN(2)/(SLOPE(BD28:BD35,$A28:$A35))</f>
        <v>#NUM!</v>
      </c>
      <c r="BF35" s="192"/>
      <c r="BG35" s="101"/>
      <c r="BH35" s="103">
        <f>LN(SUM($BG$2:BG35))</f>
        <v>1.3862943611198906</v>
      </c>
      <c r="BI35" s="193">
        <f t="shared" ref="BI35:BI40" si="33">LN(2)/(SLOPE(BH28:BH35,$A28:$A35))</f>
        <v>15.889153645280626</v>
      </c>
      <c r="BJ35" s="192"/>
      <c r="BK35" s="101"/>
      <c r="BL35" s="103" t="e">
        <f>LN(SUM($BK$2:BK35))</f>
        <v>#NUM!</v>
      </c>
      <c r="BM35" s="193" t="e">
        <f t="shared" ref="BM35:BM40" si="34">LN(2)/(SLOPE(BL28:BL35,$A28:$A35))</f>
        <v>#NUM!</v>
      </c>
      <c r="BN35" s="192"/>
      <c r="BO35" s="101"/>
      <c r="BP35" s="103">
        <f>LN(SUM($BO$2:BO35))</f>
        <v>0.69314718055994529</v>
      </c>
      <c r="BQ35" s="193" t="e">
        <f t="shared" ref="BQ35:BQ40" si="35">LN(2)/(SLOPE(BP28:BP35,$A28:$A35))</f>
        <v>#DIV/0!</v>
      </c>
      <c r="BR35" s="192"/>
      <c r="BS35" s="104">
        <v>14</v>
      </c>
      <c r="BT35" s="103">
        <f>LN(SUM($BS$2:BS35))</f>
        <v>4.6728288344619058</v>
      </c>
      <c r="BU35" s="123">
        <f t="shared" ref="BU35:BU40" si="36">LN(2)/(SLOPE(BT28:BT35,$A28:$A35))</f>
        <v>7.4436005189079575</v>
      </c>
      <c r="BV35" s="192"/>
    </row>
    <row r="36" spans="1:74" s="10" customFormat="1" x14ac:dyDescent="0.25">
      <c r="A36" s="215">
        <f t="shared" si="0"/>
        <v>97</v>
      </c>
      <c r="B36" s="107">
        <v>43999</v>
      </c>
      <c r="C36" s="101"/>
      <c r="D36" s="102">
        <f>LN(SUM($C$2:C36))</f>
        <v>3.4011973816621555</v>
      </c>
      <c r="E36" s="192">
        <f t="shared" si="19"/>
        <v>13.513731479140869</v>
      </c>
      <c r="F36" s="192"/>
      <c r="G36" s="101"/>
      <c r="H36" s="102">
        <f>LN(SUM($G$2:G36))</f>
        <v>1.0986122886681098</v>
      </c>
      <c r="I36" s="192">
        <f t="shared" si="20"/>
        <v>9.573263231568145</v>
      </c>
      <c r="J36" s="192"/>
      <c r="K36" s="101"/>
      <c r="L36" s="102">
        <f>LN(SUM($K$2:K36))</f>
        <v>0.69314718055994529</v>
      </c>
      <c r="M36" s="192" t="e">
        <f t="shared" si="21"/>
        <v>#DIV/0!</v>
      </c>
      <c r="N36" s="192"/>
      <c r="O36" s="101">
        <v>1</v>
      </c>
      <c r="P36" s="102">
        <f>LN(SUM($O$2:O36))</f>
        <v>2.3025850929940459</v>
      </c>
      <c r="Q36" s="193">
        <f t="shared" si="22"/>
        <v>8.0361664047285561</v>
      </c>
      <c r="R36" s="192"/>
      <c r="S36" s="101"/>
      <c r="T36" s="102" t="e">
        <f>LN(SUM($S$2:S36))</f>
        <v>#NUM!</v>
      </c>
      <c r="U36" s="196" t="e">
        <f t="shared" si="23"/>
        <v>#NUM!</v>
      </c>
      <c r="V36" s="192"/>
      <c r="W36" s="101"/>
      <c r="X36" s="102" t="e">
        <f>LN(SUM($W$2:W36))</f>
        <v>#NUM!</v>
      </c>
      <c r="Y36" s="193" t="e">
        <f t="shared" si="24"/>
        <v>#NUM!</v>
      </c>
      <c r="Z36" s="192"/>
      <c r="AA36" s="149"/>
      <c r="AB36" s="102">
        <f>LN(SUM($AA$2:AA36))</f>
        <v>0.69314718055994529</v>
      </c>
      <c r="AC36" s="193" t="e">
        <f t="shared" si="25"/>
        <v>#DIV/0!</v>
      </c>
      <c r="AD36" s="192"/>
      <c r="AE36" s="101"/>
      <c r="AF36" s="102">
        <f>LN(SUM($AE$2:AE36))</f>
        <v>2.9957322735539909</v>
      </c>
      <c r="AG36" s="193">
        <f t="shared" si="26"/>
        <v>37.275404634064671</v>
      </c>
      <c r="AH36" s="192"/>
      <c r="AI36" s="101">
        <v>4</v>
      </c>
      <c r="AJ36" s="102">
        <f>LN(SUM($AI$2:AI36))</f>
        <v>3.3672958299864741</v>
      </c>
      <c r="AK36" s="193">
        <f t="shared" si="27"/>
        <v>1.3664848655763524</v>
      </c>
      <c r="AL36" s="192"/>
      <c r="AM36" s="101"/>
      <c r="AN36" s="102">
        <f>LN(SUM($AM$2:AM36))</f>
        <v>0</v>
      </c>
      <c r="AO36" s="193" t="e">
        <f t="shared" si="28"/>
        <v>#DIV/0!</v>
      </c>
      <c r="AP36" s="192"/>
      <c r="AQ36" s="149"/>
      <c r="AR36" s="102">
        <f>LN(SUM($AQ$2:AQ36))</f>
        <v>0</v>
      </c>
      <c r="AS36" s="193" t="e">
        <f t="shared" si="29"/>
        <v>#DIV/0!</v>
      </c>
      <c r="AT36" s="192"/>
      <c r="AU36" s="101"/>
      <c r="AV36" s="102">
        <f>LN(SUM($AU$2:AU36))</f>
        <v>2.0794415416798357</v>
      </c>
      <c r="AW36" s="193">
        <f t="shared" si="30"/>
        <v>36.735550954689849</v>
      </c>
      <c r="AX36" s="192"/>
      <c r="AY36" s="101"/>
      <c r="AZ36" s="103" t="e">
        <f>LN(SUM($AY$2:AY36))</f>
        <v>#NUM!</v>
      </c>
      <c r="BA36" s="193" t="e">
        <f t="shared" si="31"/>
        <v>#NUM!</v>
      </c>
      <c r="BB36" s="192"/>
      <c r="BC36" s="149"/>
      <c r="BD36" s="103" t="e">
        <f>LN(SUM($BC$2:BC36))</f>
        <v>#NUM!</v>
      </c>
      <c r="BE36" s="193" t="e">
        <f t="shared" si="32"/>
        <v>#NUM!</v>
      </c>
      <c r="BF36" s="192"/>
      <c r="BG36" s="101"/>
      <c r="BH36" s="103">
        <f>LN(SUM($BG$2:BG36))</f>
        <v>1.3862943611198906</v>
      </c>
      <c r="BI36" s="193">
        <f t="shared" si="33"/>
        <v>28.913050075838512</v>
      </c>
      <c r="BJ36" s="192"/>
      <c r="BK36" s="101"/>
      <c r="BL36" s="103" t="e">
        <f>LN(SUM($BK$2:BK36))</f>
        <v>#NUM!</v>
      </c>
      <c r="BM36" s="193" t="e">
        <f t="shared" si="34"/>
        <v>#NUM!</v>
      </c>
      <c r="BN36" s="192"/>
      <c r="BO36" s="101"/>
      <c r="BP36" s="103">
        <f>LN(SUM($BO$2:BO36))</f>
        <v>0.69314718055994529</v>
      </c>
      <c r="BQ36" s="193" t="e">
        <f t="shared" si="35"/>
        <v>#DIV/0!</v>
      </c>
      <c r="BR36" s="192"/>
      <c r="BS36" s="104">
        <v>5</v>
      </c>
      <c r="BT36" s="103">
        <f>LN(SUM($BS$2:BS36))</f>
        <v>4.7184988712950942</v>
      </c>
      <c r="BU36" s="123">
        <f t="shared" si="36"/>
        <v>8.3714247274311475</v>
      </c>
      <c r="BV36" s="192"/>
    </row>
    <row r="37" spans="1:74" s="10" customFormat="1" x14ac:dyDescent="0.25">
      <c r="A37" s="215">
        <f t="shared" si="0"/>
        <v>98</v>
      </c>
      <c r="B37" s="107">
        <v>44000</v>
      </c>
      <c r="C37" s="101"/>
      <c r="D37" s="102">
        <f>LN(SUM($C$2:C37))</f>
        <v>3.4011973816621555</v>
      </c>
      <c r="E37" s="192">
        <f t="shared" si="19"/>
        <v>13.259057339381966</v>
      </c>
      <c r="F37" s="192"/>
      <c r="G37" s="101"/>
      <c r="H37" s="102">
        <f>LN(SUM($G$2:G37))</f>
        <v>1.0986122886681098</v>
      </c>
      <c r="I37" s="192">
        <f t="shared" si="20"/>
        <v>11.966579039460179</v>
      </c>
      <c r="J37" s="192"/>
      <c r="K37" s="101"/>
      <c r="L37" s="102">
        <f>LN(SUM($K$2:K37))</f>
        <v>0.69314718055994529</v>
      </c>
      <c r="M37" s="192" t="e">
        <f t="shared" si="21"/>
        <v>#DIV/0!</v>
      </c>
      <c r="N37" s="192"/>
      <c r="O37" s="101"/>
      <c r="P37" s="102">
        <f>LN(SUM($O$2:O37))</f>
        <v>2.3025850929940459</v>
      </c>
      <c r="Q37" s="193">
        <f t="shared" si="22"/>
        <v>12.444618220581885</v>
      </c>
      <c r="R37" s="192"/>
      <c r="S37" s="101"/>
      <c r="T37" s="102" t="e">
        <f>LN(SUM($S$2:S37))</f>
        <v>#NUM!</v>
      </c>
      <c r="U37" s="196" t="e">
        <f t="shared" si="23"/>
        <v>#NUM!</v>
      </c>
      <c r="V37" s="192"/>
      <c r="W37" s="101"/>
      <c r="X37" s="102" t="e">
        <f>LN(SUM($W$2:W37))</f>
        <v>#NUM!</v>
      </c>
      <c r="Y37" s="193" t="e">
        <f t="shared" si="24"/>
        <v>#NUM!</v>
      </c>
      <c r="Z37" s="192"/>
      <c r="AA37" s="149"/>
      <c r="AB37" s="102">
        <f>LN(SUM($AA$2:AA37))</f>
        <v>0.69314718055994529</v>
      </c>
      <c r="AC37" s="193" t="e">
        <f t="shared" si="25"/>
        <v>#DIV/0!</v>
      </c>
      <c r="AD37" s="192"/>
      <c r="AE37" s="101"/>
      <c r="AF37" s="102">
        <f>LN(SUM($AE$2:AE37))</f>
        <v>2.9957322735539909</v>
      </c>
      <c r="AG37" s="193" t="e">
        <f t="shared" si="26"/>
        <v>#DIV/0!</v>
      </c>
      <c r="AH37" s="192"/>
      <c r="AI37" s="101">
        <v>1</v>
      </c>
      <c r="AJ37" s="102">
        <f>LN(SUM($AI$2:AI37))</f>
        <v>3.4011973816621555</v>
      </c>
      <c r="AK37" s="193">
        <f t="shared" si="27"/>
        <v>1.738758115136223</v>
      </c>
      <c r="AL37" s="192"/>
      <c r="AM37" s="101"/>
      <c r="AN37" s="102">
        <f>LN(SUM($AM$2:AM37))</f>
        <v>0</v>
      </c>
      <c r="AO37" s="193" t="e">
        <f t="shared" si="28"/>
        <v>#DIV/0!</v>
      </c>
      <c r="AP37" s="192"/>
      <c r="AQ37" s="149"/>
      <c r="AR37" s="102">
        <f>LN(SUM($AQ$2:AQ37))</f>
        <v>0</v>
      </c>
      <c r="AS37" s="193" t="e">
        <f t="shared" si="29"/>
        <v>#DIV/0!</v>
      </c>
      <c r="AT37" s="192"/>
      <c r="AU37" s="101">
        <v>1</v>
      </c>
      <c r="AV37" s="102">
        <f>LN(SUM($AU$2:AU37))</f>
        <v>2.1972245773362196</v>
      </c>
      <c r="AW37" s="193">
        <f t="shared" si="30"/>
        <v>32.91399214050935</v>
      </c>
      <c r="AX37" s="192"/>
      <c r="AY37" s="101"/>
      <c r="AZ37" s="103" t="e">
        <f>LN(SUM($AY$2:AY37))</f>
        <v>#NUM!</v>
      </c>
      <c r="BA37" s="193" t="e">
        <f t="shared" si="31"/>
        <v>#NUM!</v>
      </c>
      <c r="BB37" s="192"/>
      <c r="BC37" s="149"/>
      <c r="BD37" s="103" t="e">
        <f>LN(SUM($BC$2:BC37))</f>
        <v>#NUM!</v>
      </c>
      <c r="BE37" s="193" t="e">
        <f t="shared" si="32"/>
        <v>#NUM!</v>
      </c>
      <c r="BF37" s="192"/>
      <c r="BG37" s="101"/>
      <c r="BH37" s="103">
        <f>LN(SUM($BG$2:BG37))</f>
        <v>1.3862943611198906</v>
      </c>
      <c r="BI37" s="193" t="e">
        <f t="shared" si="33"/>
        <v>#DIV/0!</v>
      </c>
      <c r="BJ37" s="192"/>
      <c r="BK37" s="101"/>
      <c r="BL37" s="103" t="e">
        <f>LN(SUM($BK$2:BK37))</f>
        <v>#NUM!</v>
      </c>
      <c r="BM37" s="193" t="e">
        <f t="shared" si="34"/>
        <v>#NUM!</v>
      </c>
      <c r="BN37" s="192"/>
      <c r="BO37" s="101"/>
      <c r="BP37" s="103">
        <f>LN(SUM($BO$2:BO37))</f>
        <v>0.69314718055994529</v>
      </c>
      <c r="BQ37" s="193" t="e">
        <f t="shared" si="35"/>
        <v>#DIV/0!</v>
      </c>
      <c r="BR37" s="192"/>
      <c r="BS37" s="104">
        <v>2</v>
      </c>
      <c r="BT37" s="103">
        <f>LN(SUM($BS$2:BS37))</f>
        <v>4.7361984483944957</v>
      </c>
      <c r="BU37" s="123">
        <f t="shared" si="36"/>
        <v>9.897284582821813</v>
      </c>
      <c r="BV37" s="192"/>
    </row>
    <row r="38" spans="1:74" s="10" customFormat="1" x14ac:dyDescent="0.25">
      <c r="A38" s="215">
        <f t="shared" si="0"/>
        <v>99</v>
      </c>
      <c r="B38" s="107">
        <v>44001</v>
      </c>
      <c r="C38" s="101"/>
      <c r="D38" s="102">
        <f>LN(SUM($C$2:C38))</f>
        <v>3.4011973816621555</v>
      </c>
      <c r="E38" s="192">
        <f t="shared" si="19"/>
        <v>13.931351656142891</v>
      </c>
      <c r="F38" s="192"/>
      <c r="G38" s="101"/>
      <c r="H38" s="102">
        <f>LN(SUM($G$2:G38))</f>
        <v>1.0986122886681098</v>
      </c>
      <c r="I38" s="192">
        <f t="shared" si="20"/>
        <v>20.514135496217452</v>
      </c>
      <c r="J38" s="192"/>
      <c r="K38" s="101"/>
      <c r="L38" s="102">
        <f>LN(SUM($K$2:K38))</f>
        <v>0.69314718055994529</v>
      </c>
      <c r="M38" s="192" t="e">
        <f t="shared" si="21"/>
        <v>#DIV/0!</v>
      </c>
      <c r="N38" s="192"/>
      <c r="O38" s="101">
        <v>1</v>
      </c>
      <c r="P38" s="102">
        <f>LN(SUM($O$2:O38))</f>
        <v>2.3978952727983707</v>
      </c>
      <c r="Q38" s="193">
        <f t="shared" si="22"/>
        <v>19.084509077805848</v>
      </c>
      <c r="R38" s="192"/>
      <c r="S38" s="101"/>
      <c r="T38" s="102" t="e">
        <f>LN(SUM($S$2:S38))</f>
        <v>#NUM!</v>
      </c>
      <c r="U38" s="196" t="e">
        <f t="shared" si="23"/>
        <v>#NUM!</v>
      </c>
      <c r="V38" s="192"/>
      <c r="W38" s="101"/>
      <c r="X38" s="102" t="e">
        <f>LN(SUM($W$2:W38))</f>
        <v>#NUM!</v>
      </c>
      <c r="Y38" s="193" t="e">
        <f t="shared" si="24"/>
        <v>#NUM!</v>
      </c>
      <c r="Z38" s="192"/>
      <c r="AA38" s="149"/>
      <c r="AB38" s="102">
        <f>LN(SUM($AA$2:AA38))</f>
        <v>0.69314718055994529</v>
      </c>
      <c r="AC38" s="193" t="e">
        <f t="shared" si="25"/>
        <v>#DIV/0!</v>
      </c>
      <c r="AD38" s="192"/>
      <c r="AE38" s="101"/>
      <c r="AF38" s="102">
        <f>LN(SUM($AE$2:AE38))</f>
        <v>2.9957322735539909</v>
      </c>
      <c r="AG38" s="193" t="e">
        <f t="shared" si="26"/>
        <v>#DIV/0!</v>
      </c>
      <c r="AH38" s="192"/>
      <c r="AI38" s="101"/>
      <c r="AJ38" s="102">
        <f>LN(SUM($AI$2:AI38))</f>
        <v>3.4011973816621555</v>
      </c>
      <c r="AK38" s="193">
        <f t="shared" si="27"/>
        <v>2.3987158322957276</v>
      </c>
      <c r="AL38" s="192"/>
      <c r="AM38" s="101"/>
      <c r="AN38" s="102">
        <f>LN(SUM($AM$2:AM38))</f>
        <v>0</v>
      </c>
      <c r="AO38" s="193" t="e">
        <f t="shared" si="28"/>
        <v>#DIV/0!</v>
      </c>
      <c r="AP38" s="192"/>
      <c r="AQ38" s="149"/>
      <c r="AR38" s="102">
        <f>LN(SUM($AQ$2:AQ38))</f>
        <v>0</v>
      </c>
      <c r="AS38" s="193" t="e">
        <f t="shared" si="29"/>
        <v>#DIV/0!</v>
      </c>
      <c r="AT38" s="192"/>
      <c r="AU38" s="101">
        <v>2</v>
      </c>
      <c r="AV38" s="102">
        <f>LN(SUM($AU$2:AU38))</f>
        <v>2.3978952727983707</v>
      </c>
      <c r="AW38" s="193">
        <f t="shared" si="30"/>
        <v>20.984422565462012</v>
      </c>
      <c r="AX38" s="192"/>
      <c r="AY38" s="101"/>
      <c r="AZ38" s="103" t="e">
        <f>LN(SUM($AY$2:AY38))</f>
        <v>#NUM!</v>
      </c>
      <c r="BA38" s="193" t="e">
        <f t="shared" si="31"/>
        <v>#NUM!</v>
      </c>
      <c r="BB38" s="192"/>
      <c r="BC38" s="149"/>
      <c r="BD38" s="103" t="e">
        <f>LN(SUM($BC$2:BC38))</f>
        <v>#NUM!</v>
      </c>
      <c r="BE38" s="193" t="e">
        <f t="shared" si="32"/>
        <v>#NUM!</v>
      </c>
      <c r="BF38" s="192"/>
      <c r="BG38" s="101"/>
      <c r="BH38" s="103">
        <f>LN(SUM($BG$2:BG38))</f>
        <v>1.3862943611198906</v>
      </c>
      <c r="BI38" s="193" t="e">
        <f t="shared" si="33"/>
        <v>#DIV/0!</v>
      </c>
      <c r="BJ38" s="192"/>
      <c r="BK38" s="101"/>
      <c r="BL38" s="103" t="e">
        <f>LN(SUM($BK$2:BK38))</f>
        <v>#NUM!</v>
      </c>
      <c r="BM38" s="193" t="e">
        <f t="shared" si="34"/>
        <v>#NUM!</v>
      </c>
      <c r="BN38" s="192"/>
      <c r="BO38" s="101"/>
      <c r="BP38" s="103">
        <f>LN(SUM($BO$2:BO38))</f>
        <v>0.69314718055994529</v>
      </c>
      <c r="BQ38" s="193" t="e">
        <f t="shared" si="35"/>
        <v>#DIV/0!</v>
      </c>
      <c r="BR38" s="192"/>
      <c r="BS38" s="104">
        <v>3</v>
      </c>
      <c r="BT38" s="103">
        <f>LN(SUM($BS$2:BS38))</f>
        <v>4.7621739347977563</v>
      </c>
      <c r="BU38" s="123">
        <f t="shared" si="36"/>
        <v>11.795769619315289</v>
      </c>
      <c r="BV38" s="192"/>
    </row>
    <row r="39" spans="1:74" s="10" customFormat="1" x14ac:dyDescent="0.25">
      <c r="A39" s="215">
        <f t="shared" si="0"/>
        <v>100</v>
      </c>
      <c r="B39" s="107">
        <v>44002</v>
      </c>
      <c r="C39" s="101"/>
      <c r="D39" s="102">
        <f>LN(SUM($C$2:C39))</f>
        <v>3.4011973816621555</v>
      </c>
      <c r="E39" s="192">
        <f t="shared" si="19"/>
        <v>17.395188829230186</v>
      </c>
      <c r="F39" s="192"/>
      <c r="G39" s="101"/>
      <c r="H39" s="102">
        <f>LN(SUM($G$2:G39))</f>
        <v>1.0986122886681098</v>
      </c>
      <c r="I39" s="192" t="e">
        <f t="shared" si="20"/>
        <v>#DIV/0!</v>
      </c>
      <c r="J39" s="192"/>
      <c r="K39" s="101"/>
      <c r="L39" s="102">
        <f>LN(SUM($K$2:K39))</f>
        <v>0.69314718055994529</v>
      </c>
      <c r="M39" s="192" t="e">
        <f t="shared" si="21"/>
        <v>#DIV/0!</v>
      </c>
      <c r="N39" s="192"/>
      <c r="O39" s="101">
        <v>1</v>
      </c>
      <c r="P39" s="102">
        <f>LN(SUM($O$2:O39))</f>
        <v>2.4849066497880004</v>
      </c>
      <c r="Q39" s="193">
        <f t="shared" si="22"/>
        <v>17.413246589560149</v>
      </c>
      <c r="R39" s="192"/>
      <c r="S39" s="101"/>
      <c r="T39" s="102" t="e">
        <f>LN(SUM($S$2:S39))</f>
        <v>#NUM!</v>
      </c>
      <c r="U39" s="196" t="e">
        <f t="shared" si="23"/>
        <v>#NUM!</v>
      </c>
      <c r="V39" s="192"/>
      <c r="W39" s="101"/>
      <c r="X39" s="102" t="e">
        <f>LN(SUM($W$2:W39))</f>
        <v>#NUM!</v>
      </c>
      <c r="Y39" s="193" t="e">
        <f t="shared" si="24"/>
        <v>#NUM!</v>
      </c>
      <c r="Z39" s="192"/>
      <c r="AA39" s="149"/>
      <c r="AB39" s="102">
        <f>LN(SUM($AA$2:AA39))</f>
        <v>0.69314718055994529</v>
      </c>
      <c r="AC39" s="193" t="e">
        <f t="shared" si="25"/>
        <v>#DIV/0!</v>
      </c>
      <c r="AD39" s="192"/>
      <c r="AE39" s="101">
        <v>1</v>
      </c>
      <c r="AF39" s="102">
        <f>LN(SUM($AE$2:AE39))</f>
        <v>3.044522437723423</v>
      </c>
      <c r="AG39" s="193">
        <f t="shared" si="26"/>
        <v>170.48038899468511</v>
      </c>
      <c r="AH39" s="192"/>
      <c r="AI39" s="101">
        <v>7</v>
      </c>
      <c r="AJ39" s="102">
        <f>LN(SUM($AI$2:AI39))</f>
        <v>3.6109179126442243</v>
      </c>
      <c r="AK39" s="193">
        <f t="shared" si="27"/>
        <v>5.832064515907911</v>
      </c>
      <c r="AL39" s="192"/>
      <c r="AM39" s="101"/>
      <c r="AN39" s="102">
        <f>LN(SUM($AM$2:AM39))</f>
        <v>0</v>
      </c>
      <c r="AO39" s="193" t="e">
        <f t="shared" si="28"/>
        <v>#DIV/0!</v>
      </c>
      <c r="AP39" s="192"/>
      <c r="AQ39" s="149"/>
      <c r="AR39" s="102">
        <f>LN(SUM($AQ$2:AQ39))</f>
        <v>0</v>
      </c>
      <c r="AS39" s="193" t="e">
        <f t="shared" si="29"/>
        <v>#DIV/0!</v>
      </c>
      <c r="AT39" s="192"/>
      <c r="AU39" s="101">
        <v>9</v>
      </c>
      <c r="AV39" s="102">
        <f>LN(SUM($AU$2:AU39))</f>
        <v>2.9957322735539909</v>
      </c>
      <c r="AW39" s="193">
        <f t="shared" si="30"/>
        <v>7.0256579151276171</v>
      </c>
      <c r="AX39" s="192"/>
      <c r="AY39" s="101"/>
      <c r="AZ39" s="103" t="e">
        <f>LN(SUM($AY$2:AY39))</f>
        <v>#NUM!</v>
      </c>
      <c r="BA39" s="193" t="e">
        <f t="shared" si="31"/>
        <v>#NUM!</v>
      </c>
      <c r="BB39" s="192"/>
      <c r="BC39" s="149"/>
      <c r="BD39" s="103" t="e">
        <f>LN(SUM($BC$2:BC39))</f>
        <v>#NUM!</v>
      </c>
      <c r="BE39" s="193" t="e">
        <f t="shared" si="32"/>
        <v>#NUM!</v>
      </c>
      <c r="BF39" s="192"/>
      <c r="BG39" s="101"/>
      <c r="BH39" s="103">
        <f>LN(SUM($BG$2:BG39))</f>
        <v>1.3862943611198906</v>
      </c>
      <c r="BI39" s="193" t="e">
        <f t="shared" si="33"/>
        <v>#DIV/0!</v>
      </c>
      <c r="BJ39" s="192"/>
      <c r="BK39" s="101"/>
      <c r="BL39" s="103" t="e">
        <f>LN(SUM($BK$2:BK39))</f>
        <v>#NUM!</v>
      </c>
      <c r="BM39" s="193" t="e">
        <f t="shared" si="34"/>
        <v>#NUM!</v>
      </c>
      <c r="BN39" s="192"/>
      <c r="BO39" s="101"/>
      <c r="BP39" s="103">
        <f>LN(SUM($BO$2:BO39))</f>
        <v>0.69314718055994529</v>
      </c>
      <c r="BQ39" s="193" t="e">
        <f t="shared" si="35"/>
        <v>#DIV/0!</v>
      </c>
      <c r="BR39" s="192"/>
      <c r="BS39" s="104">
        <v>18</v>
      </c>
      <c r="BT39" s="103">
        <f>LN(SUM($BS$2:BS39))</f>
        <v>4.9052747784384296</v>
      </c>
      <c r="BU39" s="123">
        <f t="shared" si="36"/>
        <v>13.636800892190841</v>
      </c>
      <c r="BV39" s="192"/>
    </row>
    <row r="40" spans="1:74" s="10" customFormat="1" x14ac:dyDescent="0.25">
      <c r="A40" s="215">
        <f t="shared" si="0"/>
        <v>101</v>
      </c>
      <c r="B40" s="107">
        <v>44003</v>
      </c>
      <c r="C40" s="101"/>
      <c r="D40" s="102">
        <f>LN(SUM($C$2:C40))</f>
        <v>3.4011973816621555</v>
      </c>
      <c r="E40" s="192">
        <f t="shared" si="19"/>
        <v>21.743986036537734</v>
      </c>
      <c r="F40" s="192"/>
      <c r="G40" s="101"/>
      <c r="H40" s="102">
        <f>LN(SUM($G$2:G40))</f>
        <v>1.0986122886681098</v>
      </c>
      <c r="I40" s="192" t="e">
        <f t="shared" si="20"/>
        <v>#DIV/0!</v>
      </c>
      <c r="J40" s="192"/>
      <c r="K40" s="101"/>
      <c r="L40" s="102">
        <f>LN(SUM($K$2:K40))</f>
        <v>0.69314718055994529</v>
      </c>
      <c r="M40" s="192" t="e">
        <f t="shared" si="21"/>
        <v>#DIV/0!</v>
      </c>
      <c r="N40" s="192"/>
      <c r="O40" s="101">
        <v>1</v>
      </c>
      <c r="P40" s="102">
        <f>LN(SUM($O$2:O40))</f>
        <v>2.5649493574615367</v>
      </c>
      <c r="Q40" s="193">
        <f t="shared" si="22"/>
        <v>12.543101665623176</v>
      </c>
      <c r="R40" s="192"/>
      <c r="S40" s="101"/>
      <c r="T40" s="102" t="e">
        <f>LN(SUM($S$2:S40))</f>
        <v>#NUM!</v>
      </c>
      <c r="U40" s="196" t="e">
        <f t="shared" si="23"/>
        <v>#NUM!</v>
      </c>
      <c r="V40" s="192"/>
      <c r="W40" s="101"/>
      <c r="X40" s="102" t="e">
        <f>LN(SUM($W$2:W40))</f>
        <v>#NUM!</v>
      </c>
      <c r="Y40" s="193" t="e">
        <f t="shared" si="24"/>
        <v>#NUM!</v>
      </c>
      <c r="Z40" s="192"/>
      <c r="AA40" s="149"/>
      <c r="AB40" s="102">
        <f>LN(SUM($AA$2:AA40))</f>
        <v>0.69314718055994529</v>
      </c>
      <c r="AC40" s="193" t="e">
        <f t="shared" si="25"/>
        <v>#DIV/0!</v>
      </c>
      <c r="AD40" s="192"/>
      <c r="AE40" s="101"/>
      <c r="AF40" s="102">
        <f>LN(SUM($AE$2:AE40))</f>
        <v>3.044522437723423</v>
      </c>
      <c r="AG40" s="193">
        <f t="shared" si="26"/>
        <v>93.687420979061201</v>
      </c>
      <c r="AH40" s="192"/>
      <c r="AI40" s="101"/>
      <c r="AJ40" s="102">
        <f>LN(SUM($AI$2:AI40))</f>
        <v>3.6109179126442243</v>
      </c>
      <c r="AK40" s="193">
        <f t="shared" si="27"/>
        <v>6.5888468519466592</v>
      </c>
      <c r="AL40" s="192"/>
      <c r="AM40" s="101"/>
      <c r="AN40" s="102">
        <f>LN(SUM($AM$2:AM40))</f>
        <v>0</v>
      </c>
      <c r="AO40" s="193" t="e">
        <f t="shared" si="28"/>
        <v>#DIV/0!</v>
      </c>
      <c r="AP40" s="192"/>
      <c r="AQ40" s="149"/>
      <c r="AR40" s="102">
        <f>LN(SUM($AQ$2:AQ40))</f>
        <v>0</v>
      </c>
      <c r="AS40" s="193" t="e">
        <f t="shared" si="29"/>
        <v>#DIV/0!</v>
      </c>
      <c r="AT40" s="192"/>
      <c r="AU40" s="101">
        <v>9</v>
      </c>
      <c r="AV40" s="102">
        <f>LN(SUM($AU$2:AU40))</f>
        <v>3.3672958299864741</v>
      </c>
      <c r="AW40" s="193">
        <f t="shared" si="30"/>
        <v>3.7800224448442874</v>
      </c>
      <c r="AX40" s="192"/>
      <c r="AY40" s="101"/>
      <c r="AZ40" s="103" t="e">
        <f>LN(SUM($AY$2:AY40))</f>
        <v>#NUM!</v>
      </c>
      <c r="BA40" s="193" t="e">
        <f t="shared" si="31"/>
        <v>#NUM!</v>
      </c>
      <c r="BB40" s="192"/>
      <c r="BC40" s="149"/>
      <c r="BD40" s="103" t="e">
        <f>LN(SUM($BC$2:BC40))</f>
        <v>#NUM!</v>
      </c>
      <c r="BE40" s="193" t="e">
        <f t="shared" si="32"/>
        <v>#NUM!</v>
      </c>
      <c r="BF40" s="192"/>
      <c r="BG40" s="101"/>
      <c r="BH40" s="103">
        <f>LN(SUM($BG$2:BG40))</f>
        <v>1.3862943611198906</v>
      </c>
      <c r="BI40" s="193" t="e">
        <f t="shared" si="33"/>
        <v>#DIV/0!</v>
      </c>
      <c r="BJ40" s="192"/>
      <c r="BK40" s="101"/>
      <c r="BL40" s="103" t="e">
        <f>LN(SUM($BK$2:BK40))</f>
        <v>#NUM!</v>
      </c>
      <c r="BM40" s="193" t="e">
        <f t="shared" si="34"/>
        <v>#NUM!</v>
      </c>
      <c r="BN40" s="192"/>
      <c r="BO40" s="101"/>
      <c r="BP40" s="103">
        <f>LN(SUM($BO$2:BO40))</f>
        <v>0.69314718055994529</v>
      </c>
      <c r="BQ40" s="193" t="e">
        <f t="shared" si="35"/>
        <v>#DIV/0!</v>
      </c>
      <c r="BR40" s="192"/>
      <c r="BS40" s="104">
        <v>10</v>
      </c>
      <c r="BT40" s="103">
        <f>LN(SUM($BS$2:BS40))</f>
        <v>4.9767337424205742</v>
      </c>
      <c r="BU40" s="123">
        <f t="shared" si="36"/>
        <v>11.693914593149463</v>
      </c>
      <c r="BV40" s="192"/>
    </row>
    <row r="41" spans="1:74" s="10" customFormat="1" x14ac:dyDescent="0.25">
      <c r="A41" s="215">
        <f t="shared" si="0"/>
        <v>102</v>
      </c>
      <c r="B41" s="107">
        <v>44004</v>
      </c>
      <c r="C41" s="101"/>
      <c r="D41" s="102">
        <f>LN(SUM($C$2:C41))</f>
        <v>3.4011973816621555</v>
      </c>
      <c r="E41" s="192" t="e">
        <f t="shared" si="1"/>
        <v>#DIV/0!</v>
      </c>
      <c r="F41" s="192"/>
      <c r="G41" s="101"/>
      <c r="H41" s="102">
        <f>LN(SUM($G$2:G41))</f>
        <v>1.0986122886681098</v>
      </c>
      <c r="I41" s="192" t="e">
        <f t="shared" si="3"/>
        <v>#DIV/0!</v>
      </c>
      <c r="J41" s="192"/>
      <c r="K41" s="101"/>
      <c r="L41" s="102">
        <f>LN(SUM($K$2:K41))</f>
        <v>0.69314718055994529</v>
      </c>
      <c r="M41" s="192" t="e">
        <f t="shared" si="4"/>
        <v>#DIV/0!</v>
      </c>
      <c r="N41" s="192"/>
      <c r="O41" s="101">
        <v>5</v>
      </c>
      <c r="P41" s="102">
        <f>LN(SUM($O$2:O41))</f>
        <v>2.8903717578961645</v>
      </c>
      <c r="Q41" s="193">
        <f t="shared" si="2"/>
        <v>6.9650742405878212</v>
      </c>
      <c r="R41" s="192"/>
      <c r="S41" s="101"/>
      <c r="T41" s="102" t="e">
        <f>LN(SUM($S$2:S41))</f>
        <v>#NUM!</v>
      </c>
      <c r="U41" s="196" t="e">
        <f t="shared" si="5"/>
        <v>#NUM!</v>
      </c>
      <c r="V41" s="192"/>
      <c r="W41" s="101"/>
      <c r="X41" s="102" t="e">
        <f>LN(SUM($W$2:W41))</f>
        <v>#NUM!</v>
      </c>
      <c r="Y41" s="193" t="e">
        <f t="shared" si="6"/>
        <v>#NUM!</v>
      </c>
      <c r="Z41" s="192"/>
      <c r="AA41" s="149"/>
      <c r="AB41" s="102">
        <f>LN(SUM($AA$2:AA41))</f>
        <v>0.69314718055994529</v>
      </c>
      <c r="AC41" s="193" t="e">
        <f t="shared" si="7"/>
        <v>#DIV/0!</v>
      </c>
      <c r="AD41" s="192"/>
      <c r="AE41" s="101">
        <v>1</v>
      </c>
      <c r="AF41" s="102">
        <f>LN(SUM($AE$2:AE41))</f>
        <v>3.0910424533583161</v>
      </c>
      <c r="AG41" s="193">
        <f t="shared" si="8"/>
        <v>44.894921877523878</v>
      </c>
      <c r="AH41" s="192"/>
      <c r="AI41" s="101"/>
      <c r="AJ41" s="102">
        <f>LN(SUM($AI$2:AI41))</f>
        <v>3.6109179126442243</v>
      </c>
      <c r="AK41" s="193">
        <f t="shared" si="9"/>
        <v>10.361547556429086</v>
      </c>
      <c r="AL41" s="192"/>
      <c r="AM41" s="101"/>
      <c r="AN41" s="102">
        <f>LN(SUM($AM$2:AM41))</f>
        <v>0</v>
      </c>
      <c r="AO41" s="193" t="e">
        <f t="shared" si="10"/>
        <v>#DIV/0!</v>
      </c>
      <c r="AP41" s="192"/>
      <c r="AQ41" s="149"/>
      <c r="AR41" s="102">
        <f>LN(SUM($AQ$2:AQ41))</f>
        <v>0</v>
      </c>
      <c r="AS41" s="193" t="e">
        <f t="shared" si="11"/>
        <v>#DIV/0!</v>
      </c>
      <c r="AT41" s="192"/>
      <c r="AU41" s="101">
        <v>10</v>
      </c>
      <c r="AV41" s="102">
        <f>LN(SUM($AU$2:AU41))</f>
        <v>3.6635616461296463</v>
      </c>
      <c r="AW41" s="193">
        <f t="shared" si="12"/>
        <v>2.3882284071108906</v>
      </c>
      <c r="AX41" s="192"/>
      <c r="AY41" s="101"/>
      <c r="AZ41" s="103" t="e">
        <f>LN(SUM($AY$2:AY41))</f>
        <v>#NUM!</v>
      </c>
      <c r="BA41" s="193" t="e">
        <f t="shared" si="13"/>
        <v>#NUM!</v>
      </c>
      <c r="BB41" s="192"/>
      <c r="BC41" s="149"/>
      <c r="BD41" s="103" t="e">
        <f>LN(SUM($BC$2:BC41))</f>
        <v>#NUM!</v>
      </c>
      <c r="BE41" s="193" t="e">
        <f t="shared" si="14"/>
        <v>#NUM!</v>
      </c>
      <c r="BF41" s="192"/>
      <c r="BG41" s="101"/>
      <c r="BH41" s="103">
        <f>LN(SUM($BG$2:BG41))</f>
        <v>1.3862943611198906</v>
      </c>
      <c r="BI41" s="193" t="e">
        <f t="shared" si="15"/>
        <v>#DIV/0!</v>
      </c>
      <c r="BJ41" s="192"/>
      <c r="BK41" s="101"/>
      <c r="BL41" s="103" t="e">
        <f>LN(SUM($BK$2:BK41))</f>
        <v>#NUM!</v>
      </c>
      <c r="BM41" s="193" t="e">
        <f t="shared" si="16"/>
        <v>#NUM!</v>
      </c>
      <c r="BN41" s="192"/>
      <c r="BO41" s="101"/>
      <c r="BP41" s="103">
        <f>LN(SUM($BO$2:BO41))</f>
        <v>0.69314718055994529</v>
      </c>
      <c r="BQ41" s="193" t="e">
        <f t="shared" si="17"/>
        <v>#DIV/0!</v>
      </c>
      <c r="BR41" s="192"/>
      <c r="BS41" s="104">
        <v>16</v>
      </c>
      <c r="BT41" s="103">
        <f>LN(SUM($BS$2:BS41))</f>
        <v>5.0814043649844631</v>
      </c>
      <c r="BU41" s="123">
        <f t="shared" si="18"/>
        <v>10.154553781173133</v>
      </c>
      <c r="BV41" s="192"/>
    </row>
    <row r="42" spans="1:74" s="10" customFormat="1" x14ac:dyDescent="0.25">
      <c r="A42" s="215">
        <f t="shared" si="0"/>
        <v>103</v>
      </c>
      <c r="B42" s="107">
        <v>44005</v>
      </c>
      <c r="C42" s="101"/>
      <c r="D42" s="102">
        <f>LN(SUM($C$2:C42))</f>
        <v>3.4011973816621555</v>
      </c>
      <c r="E42" s="192" t="e">
        <f t="shared" si="1"/>
        <v>#DIV/0!</v>
      </c>
      <c r="F42" s="192"/>
      <c r="G42" s="101"/>
      <c r="H42" s="102">
        <f>LN(SUM($G$2:G42))</f>
        <v>1.0986122886681098</v>
      </c>
      <c r="I42" s="192" t="e">
        <f t="shared" si="3"/>
        <v>#DIV/0!</v>
      </c>
      <c r="J42" s="192"/>
      <c r="K42" s="101"/>
      <c r="L42" s="102">
        <f>LN(SUM($K$2:K42))</f>
        <v>0.69314718055994529</v>
      </c>
      <c r="M42" s="192" t="e">
        <f t="shared" si="4"/>
        <v>#DIV/0!</v>
      </c>
      <c r="N42" s="192"/>
      <c r="O42" s="101">
        <v>4</v>
      </c>
      <c r="P42" s="102">
        <f>LN(SUM($O$2:O42))</f>
        <v>3.0910424533583161</v>
      </c>
      <c r="Q42" s="193">
        <f t="shared" si="2"/>
        <v>5.2341218166067307</v>
      </c>
      <c r="R42" s="192"/>
      <c r="S42" s="101"/>
      <c r="T42" s="102" t="e">
        <f>LN(SUM($S$2:S42))</f>
        <v>#NUM!</v>
      </c>
      <c r="U42" s="196" t="e">
        <f t="shared" si="5"/>
        <v>#NUM!</v>
      </c>
      <c r="V42" s="192"/>
      <c r="W42" s="101"/>
      <c r="X42" s="102" t="e">
        <f>LN(SUM($W$2:W42))</f>
        <v>#NUM!</v>
      </c>
      <c r="Y42" s="193" t="e">
        <f t="shared" si="6"/>
        <v>#NUM!</v>
      </c>
      <c r="Z42" s="192"/>
      <c r="AA42" s="149"/>
      <c r="AB42" s="102">
        <f>LN(SUM($AA$2:AA42))</f>
        <v>0.69314718055994529</v>
      </c>
      <c r="AC42" s="193" t="e">
        <f t="shared" si="7"/>
        <v>#DIV/0!</v>
      </c>
      <c r="AD42" s="192"/>
      <c r="AE42" s="101"/>
      <c r="AF42" s="102">
        <f>LN(SUM($AE$2:AE42))</f>
        <v>3.0910424533583161</v>
      </c>
      <c r="AG42" s="193">
        <f t="shared" si="8"/>
        <v>36.943849273438659</v>
      </c>
      <c r="AH42" s="192"/>
      <c r="AI42" s="101"/>
      <c r="AJ42" s="102">
        <f>LN(SUM($AI$2:AI42))</f>
        <v>3.6109179126442243</v>
      </c>
      <c r="AK42" s="193">
        <f t="shared" si="9"/>
        <v>14.270385113996975</v>
      </c>
      <c r="AL42" s="192"/>
      <c r="AM42" s="101"/>
      <c r="AN42" s="102">
        <f>LN(SUM($AM$2:AM42))</f>
        <v>0</v>
      </c>
      <c r="AO42" s="193" t="e">
        <f t="shared" si="10"/>
        <v>#DIV/0!</v>
      </c>
      <c r="AP42" s="192"/>
      <c r="AQ42" s="149"/>
      <c r="AR42" s="102">
        <f>LN(SUM($AQ$2:AQ42))</f>
        <v>0</v>
      </c>
      <c r="AS42" s="193" t="e">
        <f t="shared" si="11"/>
        <v>#DIV/0!</v>
      </c>
      <c r="AT42" s="192"/>
      <c r="AU42" s="101">
        <v>13</v>
      </c>
      <c r="AV42" s="102">
        <f>LN(SUM($AU$2:AU42))</f>
        <v>3.9512437185814275</v>
      </c>
      <c r="AW42" s="193">
        <f t="shared" si="12"/>
        <v>2.0392077058917648</v>
      </c>
      <c r="AX42" s="192"/>
      <c r="AY42" s="101"/>
      <c r="AZ42" s="103" t="e">
        <f>LN(SUM($AY$2:AY42))</f>
        <v>#NUM!</v>
      </c>
      <c r="BA42" s="193" t="e">
        <f t="shared" si="13"/>
        <v>#NUM!</v>
      </c>
      <c r="BB42" s="192"/>
      <c r="BC42" s="149"/>
      <c r="BD42" s="103" t="e">
        <f>LN(SUM($BC$2:BC42))</f>
        <v>#NUM!</v>
      </c>
      <c r="BE42" s="193" t="e">
        <f t="shared" si="14"/>
        <v>#NUM!</v>
      </c>
      <c r="BF42" s="192"/>
      <c r="BG42" s="101">
        <v>1</v>
      </c>
      <c r="BH42" s="103">
        <f>LN(SUM($BG$2:BG42))</f>
        <v>1.6094379124341003</v>
      </c>
      <c r="BI42" s="193">
        <f t="shared" si="15"/>
        <v>28.991981382050312</v>
      </c>
      <c r="BJ42" s="192"/>
      <c r="BK42" s="101"/>
      <c r="BL42" s="103" t="e">
        <f>LN(SUM($BK$2:BK42))</f>
        <v>#NUM!</v>
      </c>
      <c r="BM42" s="193" t="e">
        <f t="shared" si="16"/>
        <v>#NUM!</v>
      </c>
      <c r="BN42" s="192"/>
      <c r="BO42" s="101"/>
      <c r="BP42" s="103">
        <f>LN(SUM($BO$2:BO42))</f>
        <v>0.69314718055994529</v>
      </c>
      <c r="BQ42" s="193" t="e">
        <f t="shared" si="17"/>
        <v>#DIV/0!</v>
      </c>
      <c r="BR42" s="192"/>
      <c r="BS42" s="104">
        <v>18</v>
      </c>
      <c r="BT42" s="103">
        <f>LN(SUM($BS$2:BS42))</f>
        <v>5.1873858058407549</v>
      </c>
      <c r="BU42" s="123">
        <f t="shared" si="18"/>
        <v>8.3958507773853164</v>
      </c>
      <c r="BV42" s="192"/>
    </row>
    <row r="43" spans="1:74" s="10" customFormat="1" x14ac:dyDescent="0.25">
      <c r="A43" s="215">
        <f t="shared" si="0"/>
        <v>104</v>
      </c>
      <c r="B43" s="107">
        <v>44006</v>
      </c>
      <c r="C43" s="101"/>
      <c r="D43" s="102">
        <f>LN(SUM($C$2:C43))</f>
        <v>3.4011973816621555</v>
      </c>
      <c r="E43" s="192" t="e">
        <f t="shared" si="1"/>
        <v>#DIV/0!</v>
      </c>
      <c r="F43" s="192"/>
      <c r="G43" s="101"/>
      <c r="H43" s="102">
        <f>LN(SUM($G$2:G43))</f>
        <v>1.0986122886681098</v>
      </c>
      <c r="I43" s="192" t="e">
        <f t="shared" si="3"/>
        <v>#DIV/0!</v>
      </c>
      <c r="J43" s="192"/>
      <c r="K43" s="101"/>
      <c r="L43" s="102">
        <f>LN(SUM($K$2:K43))</f>
        <v>0.69314718055994529</v>
      </c>
      <c r="M43" s="192" t="e">
        <f t="shared" si="4"/>
        <v>#DIV/0!</v>
      </c>
      <c r="N43" s="192"/>
      <c r="O43" s="101">
        <v>7</v>
      </c>
      <c r="P43" s="102">
        <f>LN(SUM($O$2:O43))</f>
        <v>3.3672958299864741</v>
      </c>
      <c r="Q43" s="193">
        <f t="shared" si="2"/>
        <v>3.8926078423908241</v>
      </c>
      <c r="R43" s="192"/>
      <c r="S43" s="101"/>
      <c r="T43" s="102" t="e">
        <f>LN(SUM($S$2:S43))</f>
        <v>#NUM!</v>
      </c>
      <c r="U43" s="196" t="e">
        <f t="shared" si="5"/>
        <v>#NUM!</v>
      </c>
      <c r="V43" s="192"/>
      <c r="W43" s="101"/>
      <c r="X43" s="102" t="e">
        <f>LN(SUM($W$2:W43))</f>
        <v>#NUM!</v>
      </c>
      <c r="Y43" s="193" t="e">
        <f t="shared" si="6"/>
        <v>#NUM!</v>
      </c>
      <c r="Z43" s="192"/>
      <c r="AA43" s="149"/>
      <c r="AB43" s="102">
        <f>LN(SUM($AA$2:AA43))</f>
        <v>0.69314718055994529</v>
      </c>
      <c r="AC43" s="193" t="e">
        <f t="shared" si="7"/>
        <v>#DIV/0!</v>
      </c>
      <c r="AD43" s="192"/>
      <c r="AE43" s="101"/>
      <c r="AF43" s="102">
        <f>LN(SUM($AE$2:AE43))</f>
        <v>3.0910424533583161</v>
      </c>
      <c r="AG43" s="193">
        <f t="shared" si="8"/>
        <v>37.10418704588659</v>
      </c>
      <c r="AH43" s="192"/>
      <c r="AI43" s="101">
        <v>2</v>
      </c>
      <c r="AJ43" s="102">
        <f>LN(SUM($AI$2:AI43))</f>
        <v>3.6635616461296463</v>
      </c>
      <c r="AK43" s="193">
        <f t="shared" si="9"/>
        <v>16.085848705655447</v>
      </c>
      <c r="AL43" s="192"/>
      <c r="AM43" s="101"/>
      <c r="AN43" s="102">
        <f>LN(SUM($AM$2:AM43))</f>
        <v>0</v>
      </c>
      <c r="AO43" s="193" t="e">
        <f t="shared" si="10"/>
        <v>#DIV/0!</v>
      </c>
      <c r="AP43" s="192"/>
      <c r="AQ43" s="149"/>
      <c r="AR43" s="102">
        <f>LN(SUM($AQ$2:AQ43))</f>
        <v>0</v>
      </c>
      <c r="AS43" s="193" t="e">
        <f t="shared" si="11"/>
        <v>#DIV/0!</v>
      </c>
      <c r="AT43" s="192"/>
      <c r="AU43" s="101">
        <v>11</v>
      </c>
      <c r="AV43" s="102">
        <f>LN(SUM($AU$2:AU43))</f>
        <v>4.1431347263915326</v>
      </c>
      <c r="AW43" s="193">
        <f t="shared" si="12"/>
        <v>2.0191014075650995</v>
      </c>
      <c r="AX43" s="192"/>
      <c r="AY43" s="101"/>
      <c r="AZ43" s="103" t="e">
        <f>LN(SUM($AY$2:AY43))</f>
        <v>#NUM!</v>
      </c>
      <c r="BA43" s="193" t="e">
        <f t="shared" si="13"/>
        <v>#NUM!</v>
      </c>
      <c r="BB43" s="192"/>
      <c r="BC43" s="149"/>
      <c r="BD43" s="103" t="e">
        <f>LN(SUM($BC$2:BC43))</f>
        <v>#NUM!</v>
      </c>
      <c r="BE43" s="193" t="e">
        <f t="shared" si="14"/>
        <v>#NUM!</v>
      </c>
      <c r="BF43" s="192"/>
      <c r="BG43" s="101"/>
      <c r="BH43" s="103">
        <f>LN(SUM($BG$2:BG43))</f>
        <v>1.6094379124341003</v>
      </c>
      <c r="BI43" s="193">
        <f t="shared" si="15"/>
        <v>17.395188829230186</v>
      </c>
      <c r="BJ43" s="192"/>
      <c r="BK43" s="101"/>
      <c r="BL43" s="103" t="e">
        <f>LN(SUM($BK$2:BK43))</f>
        <v>#NUM!</v>
      </c>
      <c r="BM43" s="193" t="e">
        <f t="shared" si="16"/>
        <v>#NUM!</v>
      </c>
      <c r="BN43" s="192"/>
      <c r="BO43" s="101"/>
      <c r="BP43" s="103">
        <f>LN(SUM($BO$2:BO43))</f>
        <v>0.69314718055994529</v>
      </c>
      <c r="BQ43" s="193" t="e">
        <f t="shared" si="17"/>
        <v>#DIV/0!</v>
      </c>
      <c r="BR43" s="192"/>
      <c r="BS43" s="104">
        <v>20</v>
      </c>
      <c r="BT43" s="103">
        <f>LN(SUM($BS$2:BS43))</f>
        <v>5.2933048247244923</v>
      </c>
      <c r="BU43" s="123">
        <f t="shared" si="18"/>
        <v>7.1938615929921772</v>
      </c>
      <c r="BV43" s="192"/>
    </row>
    <row r="44" spans="1:74" s="10" customFormat="1" x14ac:dyDescent="0.25">
      <c r="A44" s="215">
        <f t="shared" si="0"/>
        <v>105</v>
      </c>
      <c r="B44" s="107">
        <v>44007</v>
      </c>
      <c r="C44" s="101"/>
      <c r="D44" s="102">
        <f>LN(SUM($C$2:C44))</f>
        <v>3.4011973816621555</v>
      </c>
      <c r="E44" s="192" t="e">
        <f t="shared" si="1"/>
        <v>#DIV/0!</v>
      </c>
      <c r="F44" s="192"/>
      <c r="G44" s="101"/>
      <c r="H44" s="102">
        <f>LN(SUM($G$2:G44))</f>
        <v>1.0986122886681098</v>
      </c>
      <c r="I44" s="192" t="e">
        <f t="shared" si="3"/>
        <v>#DIV/0!</v>
      </c>
      <c r="J44" s="192"/>
      <c r="K44" s="101"/>
      <c r="L44" s="102">
        <f>LN(SUM($K$2:K44))</f>
        <v>0.69314718055994529</v>
      </c>
      <c r="M44" s="192" t="e">
        <f t="shared" si="4"/>
        <v>#DIV/0!</v>
      </c>
      <c r="N44" s="192"/>
      <c r="O44" s="101">
        <v>4</v>
      </c>
      <c r="P44" s="102">
        <f>LN(SUM($O$2:O44))</f>
        <v>3.4965075614664802</v>
      </c>
      <c r="Q44" s="193">
        <f t="shared" si="2"/>
        <v>3.4739814459644216</v>
      </c>
      <c r="R44" s="192"/>
      <c r="S44" s="101"/>
      <c r="T44" s="102" t="e">
        <f>LN(SUM($S$2:S44))</f>
        <v>#NUM!</v>
      </c>
      <c r="U44" s="196" t="e">
        <f t="shared" si="5"/>
        <v>#NUM!</v>
      </c>
      <c r="V44" s="192"/>
      <c r="W44" s="101"/>
      <c r="X44" s="102" t="e">
        <f>LN(SUM($W$2:W44))</f>
        <v>#NUM!</v>
      </c>
      <c r="Y44" s="193" t="e">
        <f t="shared" si="6"/>
        <v>#NUM!</v>
      </c>
      <c r="Z44" s="192"/>
      <c r="AA44" s="149"/>
      <c r="AB44" s="102">
        <f>LN(SUM($AA$2:AA44))</f>
        <v>0.69314718055994529</v>
      </c>
      <c r="AC44" s="193" t="e">
        <f t="shared" si="7"/>
        <v>#DIV/0!</v>
      </c>
      <c r="AD44" s="192"/>
      <c r="AE44" s="101"/>
      <c r="AF44" s="102">
        <f>LN(SUM($AE$2:AE44))</f>
        <v>3.0910424533583161</v>
      </c>
      <c r="AG44" s="193">
        <f t="shared" si="8"/>
        <v>45.613514563608035</v>
      </c>
      <c r="AH44" s="192"/>
      <c r="AI44" s="101">
        <v>3</v>
      </c>
      <c r="AJ44" s="102">
        <f>LN(SUM($AI$2:AI44))</f>
        <v>3.7376696182833684</v>
      </c>
      <c r="AK44" s="193">
        <f t="shared" si="9"/>
        <v>17.411005950290157</v>
      </c>
      <c r="AL44" s="192"/>
      <c r="AM44" s="101"/>
      <c r="AN44" s="102">
        <f>LN(SUM($AM$2:AM44))</f>
        <v>0</v>
      </c>
      <c r="AO44" s="193" t="e">
        <f t="shared" si="10"/>
        <v>#DIV/0!</v>
      </c>
      <c r="AP44" s="192"/>
      <c r="AQ44" s="149"/>
      <c r="AR44" s="102">
        <f>LN(SUM($AQ$2:AQ44))</f>
        <v>0</v>
      </c>
      <c r="AS44" s="193" t="e">
        <f t="shared" si="11"/>
        <v>#DIV/0!</v>
      </c>
      <c r="AT44" s="192"/>
      <c r="AU44" s="101">
        <v>10</v>
      </c>
      <c r="AV44" s="102">
        <f>LN(SUM($AU$2:AU44))</f>
        <v>4.290459441148391</v>
      </c>
      <c r="AW44" s="193">
        <f t="shared" si="12"/>
        <v>2.268245793287623</v>
      </c>
      <c r="AX44" s="192"/>
      <c r="AY44" s="101"/>
      <c r="AZ44" s="103" t="e">
        <f>LN(SUM($AY$2:AY44))</f>
        <v>#NUM!</v>
      </c>
      <c r="BA44" s="193" t="e">
        <f t="shared" si="13"/>
        <v>#NUM!</v>
      </c>
      <c r="BB44" s="192"/>
      <c r="BC44" s="149"/>
      <c r="BD44" s="103" t="e">
        <f>LN(SUM($BC$2:BC44))</f>
        <v>#NUM!</v>
      </c>
      <c r="BE44" s="193" t="e">
        <f t="shared" si="14"/>
        <v>#NUM!</v>
      </c>
      <c r="BF44" s="192"/>
      <c r="BG44" s="101"/>
      <c r="BH44" s="103">
        <f>LN(SUM($BG$2:BG44))</f>
        <v>1.6094379124341003</v>
      </c>
      <c r="BI44" s="193">
        <f t="shared" si="15"/>
        <v>14.495990691025156</v>
      </c>
      <c r="BJ44" s="192"/>
      <c r="BK44" s="101"/>
      <c r="BL44" s="103" t="e">
        <f>LN(SUM($BK$2:BK44))</f>
        <v>#NUM!</v>
      </c>
      <c r="BM44" s="193" t="e">
        <f t="shared" si="16"/>
        <v>#NUM!</v>
      </c>
      <c r="BN44" s="192"/>
      <c r="BO44" s="101"/>
      <c r="BP44" s="103">
        <f>LN(SUM($BO$2:BO44))</f>
        <v>0.69314718055994529</v>
      </c>
      <c r="BQ44" s="193" t="e">
        <f t="shared" si="17"/>
        <v>#DIV/0!</v>
      </c>
      <c r="BR44" s="192"/>
      <c r="BS44" s="104">
        <v>17</v>
      </c>
      <c r="BT44" s="103">
        <f>LN(SUM($BS$2:BS44))</f>
        <v>5.3752784076841653</v>
      </c>
      <c r="BU44" s="123">
        <f t="shared" si="18"/>
        <v>6.8676381522384533</v>
      </c>
      <c r="BV44" s="192"/>
    </row>
    <row r="45" spans="1:74" s="10" customFormat="1" x14ac:dyDescent="0.25">
      <c r="A45" s="215">
        <f t="shared" si="0"/>
        <v>106</v>
      </c>
      <c r="B45" s="107">
        <v>44008</v>
      </c>
      <c r="C45" s="101"/>
      <c r="D45" s="102">
        <f>LN(SUM($C$2:C45))</f>
        <v>3.4011973816621555</v>
      </c>
      <c r="E45" s="192" t="e">
        <f t="shared" si="1"/>
        <v>#DIV/0!</v>
      </c>
      <c r="F45" s="192"/>
      <c r="G45" s="101"/>
      <c r="H45" s="102">
        <f>LN(SUM($G$2:G45))</f>
        <v>1.0986122886681098</v>
      </c>
      <c r="I45" s="192" t="e">
        <f t="shared" si="3"/>
        <v>#DIV/0!</v>
      </c>
      <c r="J45" s="192"/>
      <c r="K45" s="101"/>
      <c r="L45" s="102">
        <f>LN(SUM($K$2:K45))</f>
        <v>0.69314718055994529</v>
      </c>
      <c r="M45" s="192" t="e">
        <f t="shared" si="4"/>
        <v>#DIV/0!</v>
      </c>
      <c r="N45" s="192"/>
      <c r="O45" s="101">
        <v>12</v>
      </c>
      <c r="P45" s="102">
        <f>LN(SUM($O$2:O45))</f>
        <v>3.8066624897703196</v>
      </c>
      <c r="Q45" s="193">
        <f t="shared" si="2"/>
        <v>3.0780607474739261</v>
      </c>
      <c r="R45" s="192"/>
      <c r="S45" s="101"/>
      <c r="T45" s="102" t="e">
        <f>LN(SUM($S$2:S45))</f>
        <v>#NUM!</v>
      </c>
      <c r="U45" s="196" t="e">
        <f t="shared" si="5"/>
        <v>#NUM!</v>
      </c>
      <c r="V45" s="192"/>
      <c r="W45" s="101"/>
      <c r="X45" s="102" t="e">
        <f>LN(SUM($W$2:W45))</f>
        <v>#NUM!</v>
      </c>
      <c r="Y45" s="193" t="e">
        <f t="shared" si="6"/>
        <v>#NUM!</v>
      </c>
      <c r="Z45" s="192"/>
      <c r="AA45" s="149"/>
      <c r="AB45" s="102">
        <f>LN(SUM($AA$2:AA45))</f>
        <v>0.69314718055994529</v>
      </c>
      <c r="AC45" s="193" t="e">
        <f t="shared" si="7"/>
        <v>#DIV/0!</v>
      </c>
      <c r="AD45" s="192"/>
      <c r="AE45" s="101"/>
      <c r="AF45" s="102">
        <f>LN(SUM($AE$2:AE45))</f>
        <v>3.0910424533583161</v>
      </c>
      <c r="AG45" s="193">
        <f t="shared" si="8"/>
        <v>83.439873313890757</v>
      </c>
      <c r="AH45" s="192"/>
      <c r="AI45" s="101"/>
      <c r="AJ45" s="102">
        <f>LN(SUM($AI$2:AI45))</f>
        <v>3.7376696182833684</v>
      </c>
      <c r="AK45" s="193">
        <f t="shared" si="9"/>
        <v>28.27514147191755</v>
      </c>
      <c r="AL45" s="192"/>
      <c r="AM45" s="101"/>
      <c r="AN45" s="102">
        <f>LN(SUM($AM$2:AM45))</f>
        <v>0</v>
      </c>
      <c r="AO45" s="193" t="e">
        <f t="shared" si="10"/>
        <v>#DIV/0!</v>
      </c>
      <c r="AP45" s="192"/>
      <c r="AQ45" s="149"/>
      <c r="AR45" s="102">
        <f>LN(SUM($AQ$2:AQ45))</f>
        <v>0</v>
      </c>
      <c r="AS45" s="193" t="e">
        <f t="shared" si="11"/>
        <v>#DIV/0!</v>
      </c>
      <c r="AT45" s="192"/>
      <c r="AU45" s="101">
        <v>8</v>
      </c>
      <c r="AV45" s="102">
        <f>LN(SUM($AU$2:AU45))</f>
        <v>4.3944491546724391</v>
      </c>
      <c r="AW45" s="193">
        <f t="shared" si="12"/>
        <v>2.9757696185671358</v>
      </c>
      <c r="AX45" s="192"/>
      <c r="AY45" s="101"/>
      <c r="AZ45" s="103" t="e">
        <f>LN(SUM($AY$2:AY45))</f>
        <v>#NUM!</v>
      </c>
      <c r="BA45" s="193" t="e">
        <f t="shared" si="13"/>
        <v>#NUM!</v>
      </c>
      <c r="BB45" s="192"/>
      <c r="BC45" s="149"/>
      <c r="BD45" s="103" t="e">
        <f>LN(SUM($BC$2:BC45))</f>
        <v>#NUM!</v>
      </c>
      <c r="BE45" s="193" t="e">
        <f t="shared" si="14"/>
        <v>#NUM!</v>
      </c>
      <c r="BF45" s="192"/>
      <c r="BG45" s="101"/>
      <c r="BH45" s="103">
        <f>LN(SUM($BG$2:BG45))</f>
        <v>1.6094379124341003</v>
      </c>
      <c r="BI45" s="193">
        <f t="shared" si="15"/>
        <v>14.495990691025156</v>
      </c>
      <c r="BJ45" s="192"/>
      <c r="BK45" s="101"/>
      <c r="BL45" s="103" t="e">
        <f>LN(SUM($BK$2:BK45))</f>
        <v>#NUM!</v>
      </c>
      <c r="BM45" s="193" t="e">
        <f t="shared" si="16"/>
        <v>#NUM!</v>
      </c>
      <c r="BN45" s="192"/>
      <c r="BO45" s="101"/>
      <c r="BP45" s="103">
        <f>LN(SUM($BO$2:BO45))</f>
        <v>0.69314718055994529</v>
      </c>
      <c r="BQ45" s="193" t="e">
        <f t="shared" si="17"/>
        <v>#DIV/0!</v>
      </c>
      <c r="BR45" s="192"/>
      <c r="BS45" s="104">
        <v>20</v>
      </c>
      <c r="BT45" s="103">
        <f>LN(SUM($BS$2:BS45))</f>
        <v>5.4638318050256105</v>
      </c>
      <c r="BU45" s="123">
        <f t="shared" si="18"/>
        <v>7.2292635812398149</v>
      </c>
      <c r="BV45" s="192"/>
    </row>
    <row r="46" spans="1:74" s="10" customFormat="1" x14ac:dyDescent="0.25">
      <c r="A46" s="215">
        <f t="shared" si="0"/>
        <v>107</v>
      </c>
      <c r="B46" s="107">
        <v>44009</v>
      </c>
      <c r="C46" s="101"/>
      <c r="D46" s="102">
        <f>LN(SUM($C$2:C46))</f>
        <v>3.4011973816621555</v>
      </c>
      <c r="E46" s="192" t="e">
        <f t="shared" si="1"/>
        <v>#DIV/0!</v>
      </c>
      <c r="F46" s="192"/>
      <c r="G46" s="101"/>
      <c r="H46" s="102">
        <f>LN(SUM($G$2:G46))</f>
        <v>1.0986122886681098</v>
      </c>
      <c r="I46" s="192" t="e">
        <f t="shared" si="3"/>
        <v>#DIV/0!</v>
      </c>
      <c r="J46" s="192"/>
      <c r="K46" s="101"/>
      <c r="L46" s="102">
        <f>LN(SUM($K$2:K46))</f>
        <v>0.69314718055994529</v>
      </c>
      <c r="M46" s="192" t="e">
        <f t="shared" si="4"/>
        <v>#DIV/0!</v>
      </c>
      <c r="N46" s="192"/>
      <c r="O46" s="101">
        <v>1</v>
      </c>
      <c r="P46" s="102">
        <f>LN(SUM($O$2:O46))</f>
        <v>3.8286413964890951</v>
      </c>
      <c r="Q46" s="193">
        <f t="shared" si="2"/>
        <v>3.2190622180046256</v>
      </c>
      <c r="R46" s="192"/>
      <c r="S46" s="101"/>
      <c r="T46" s="102" t="e">
        <f>LN(SUM($S$2:S46))</f>
        <v>#NUM!</v>
      </c>
      <c r="U46" s="196" t="e">
        <f t="shared" si="5"/>
        <v>#NUM!</v>
      </c>
      <c r="V46" s="192"/>
      <c r="W46" s="101"/>
      <c r="X46" s="102" t="e">
        <f>LN(SUM($W$2:W46))</f>
        <v>#NUM!</v>
      </c>
      <c r="Y46" s="193" t="e">
        <f t="shared" si="6"/>
        <v>#NUM!</v>
      </c>
      <c r="Z46" s="192"/>
      <c r="AA46" s="149"/>
      <c r="AB46" s="102">
        <f>LN(SUM($AA$2:AA46))</f>
        <v>0.69314718055994529</v>
      </c>
      <c r="AC46" s="193" t="e">
        <f t="shared" si="7"/>
        <v>#DIV/0!</v>
      </c>
      <c r="AD46" s="192"/>
      <c r="AE46" s="101">
        <v>2</v>
      </c>
      <c r="AF46" s="102">
        <f>LN(SUM($AE$2:AE46))</f>
        <v>3.1780538303479458</v>
      </c>
      <c r="AG46" s="193">
        <f t="shared" si="8"/>
        <v>48.448335317054649</v>
      </c>
      <c r="AH46" s="192"/>
      <c r="AI46" s="101"/>
      <c r="AJ46" s="102">
        <f>LN(SUM($AI$2:AI46))</f>
        <v>3.7376696182833684</v>
      </c>
      <c r="AK46" s="193">
        <f t="shared" si="9"/>
        <v>25.519868362340418</v>
      </c>
      <c r="AL46" s="192"/>
      <c r="AM46" s="101"/>
      <c r="AN46" s="102">
        <f>LN(SUM($AM$2:AM46))</f>
        <v>0</v>
      </c>
      <c r="AO46" s="193" t="e">
        <f t="shared" si="10"/>
        <v>#DIV/0!</v>
      </c>
      <c r="AP46" s="192"/>
      <c r="AQ46" s="149"/>
      <c r="AR46" s="102">
        <f>LN(SUM($AQ$2:AQ46))</f>
        <v>0</v>
      </c>
      <c r="AS46" s="193" t="e">
        <f t="shared" si="11"/>
        <v>#DIV/0!</v>
      </c>
      <c r="AT46" s="192"/>
      <c r="AU46" s="101">
        <v>7</v>
      </c>
      <c r="AV46" s="102">
        <f>LN(SUM($AU$2:AU46))</f>
        <v>4.4773368144782069</v>
      </c>
      <c r="AW46" s="193">
        <f t="shared" si="12"/>
        <v>3.7824383197106584</v>
      </c>
      <c r="AX46" s="192"/>
      <c r="AY46" s="101"/>
      <c r="AZ46" s="103" t="e">
        <f>LN(SUM($AY$2:AY46))</f>
        <v>#NUM!</v>
      </c>
      <c r="BA46" s="193" t="e">
        <f t="shared" si="13"/>
        <v>#NUM!</v>
      </c>
      <c r="BB46" s="192"/>
      <c r="BC46" s="149"/>
      <c r="BD46" s="103" t="e">
        <f>LN(SUM($BC$2:BC46))</f>
        <v>#NUM!</v>
      </c>
      <c r="BE46" s="193" t="e">
        <f t="shared" si="14"/>
        <v>#NUM!</v>
      </c>
      <c r="BF46" s="192"/>
      <c r="BG46" s="101"/>
      <c r="BH46" s="103">
        <f>LN(SUM($BG$2:BG46))</f>
        <v>1.6094379124341003</v>
      </c>
      <c r="BI46" s="193">
        <f t="shared" si="15"/>
        <v>17.395188829230186</v>
      </c>
      <c r="BJ46" s="192"/>
      <c r="BK46" s="101"/>
      <c r="BL46" s="103" t="e">
        <f>LN(SUM($BK$2:BK46))</f>
        <v>#NUM!</v>
      </c>
      <c r="BM46" s="193" t="e">
        <f t="shared" si="16"/>
        <v>#NUM!</v>
      </c>
      <c r="BN46" s="192"/>
      <c r="BO46" s="101"/>
      <c r="BP46" s="103">
        <f>LN(SUM($BO$2:BO46))</f>
        <v>0.69314718055994529</v>
      </c>
      <c r="BQ46" s="193" t="e">
        <f t="shared" si="17"/>
        <v>#DIV/0!</v>
      </c>
      <c r="BR46" s="192"/>
      <c r="BS46" s="104">
        <v>10</v>
      </c>
      <c r="BT46" s="103">
        <f>LN(SUM($BS$2:BS46))</f>
        <v>5.5053315359323625</v>
      </c>
      <c r="BU46" s="123">
        <f t="shared" si="18"/>
        <v>7.645384536714781</v>
      </c>
      <c r="BV46" s="192"/>
    </row>
    <row r="47" spans="1:74" s="10" customFormat="1" x14ac:dyDescent="0.25">
      <c r="A47" s="215">
        <f t="shared" si="0"/>
        <v>108</v>
      </c>
      <c r="B47" s="107">
        <v>44010</v>
      </c>
      <c r="C47" s="101">
        <v>1</v>
      </c>
      <c r="D47" s="102">
        <f>LN(SUM($C$2:C47))</f>
        <v>3.4339872044851463</v>
      </c>
      <c r="E47" s="192">
        <f t="shared" si="1"/>
        <v>197.29822024808593</v>
      </c>
      <c r="F47" s="192"/>
      <c r="G47" s="101"/>
      <c r="H47" s="102">
        <f>LN(SUM($G$2:G47))</f>
        <v>1.0986122886681098</v>
      </c>
      <c r="I47" s="192" t="e">
        <f t="shared" si="3"/>
        <v>#DIV/0!</v>
      </c>
      <c r="J47" s="192"/>
      <c r="K47" s="101"/>
      <c r="L47" s="102">
        <f>LN(SUM($K$2:K47))</f>
        <v>0.69314718055994529</v>
      </c>
      <c r="M47" s="192" t="e">
        <f t="shared" si="4"/>
        <v>#DIV/0!</v>
      </c>
      <c r="N47" s="192"/>
      <c r="O47" s="101">
        <v>13</v>
      </c>
      <c r="P47" s="102">
        <f>LN(SUM($O$2:O47))</f>
        <v>4.0775374439057197</v>
      </c>
      <c r="Q47" s="193">
        <f t="shared" si="2"/>
        <v>3.544175076708278</v>
      </c>
      <c r="R47" s="192"/>
      <c r="S47" s="101"/>
      <c r="T47" s="102" t="e">
        <f>LN(SUM($S$2:S47))</f>
        <v>#NUM!</v>
      </c>
      <c r="U47" s="196" t="e">
        <f t="shared" si="5"/>
        <v>#NUM!</v>
      </c>
      <c r="V47" s="192"/>
      <c r="W47" s="101"/>
      <c r="X47" s="102" t="e">
        <f>LN(SUM($W$2:W47))</f>
        <v>#NUM!</v>
      </c>
      <c r="Y47" s="193" t="e">
        <f t="shared" si="6"/>
        <v>#NUM!</v>
      </c>
      <c r="Z47" s="192"/>
      <c r="AA47" s="149"/>
      <c r="AB47" s="102">
        <f>LN(SUM($AA$2:AA47))</f>
        <v>0.69314718055994529</v>
      </c>
      <c r="AC47" s="193" t="e">
        <f t="shared" si="7"/>
        <v>#DIV/0!</v>
      </c>
      <c r="AD47" s="192"/>
      <c r="AE47" s="101">
        <v>3</v>
      </c>
      <c r="AF47" s="102">
        <f>LN(SUM($AE$2:AE47))</f>
        <v>3.2958368660043291</v>
      </c>
      <c r="AG47" s="193">
        <f t="shared" si="8"/>
        <v>24.616912167905394</v>
      </c>
      <c r="AH47" s="192"/>
      <c r="AI47" s="101"/>
      <c r="AJ47" s="102">
        <f>LN(SUM($AI$2:AI47))</f>
        <v>3.7376696182833684</v>
      </c>
      <c r="AK47" s="193">
        <f t="shared" si="9"/>
        <v>27.41777022376046</v>
      </c>
      <c r="AL47" s="192"/>
      <c r="AM47" s="101"/>
      <c r="AN47" s="102">
        <f>LN(SUM($AM$2:AM47))</f>
        <v>0</v>
      </c>
      <c r="AO47" s="193" t="e">
        <f t="shared" si="10"/>
        <v>#DIV/0!</v>
      </c>
      <c r="AP47" s="192"/>
      <c r="AQ47" s="149"/>
      <c r="AR47" s="102">
        <f>LN(SUM($AQ$2:AQ47))</f>
        <v>0</v>
      </c>
      <c r="AS47" s="193" t="e">
        <f t="shared" si="11"/>
        <v>#DIV/0!</v>
      </c>
      <c r="AT47" s="192"/>
      <c r="AU47" s="101">
        <v>8</v>
      </c>
      <c r="AV47" s="102">
        <f>LN(SUM($AU$2:AU47))</f>
        <v>4.5643481914678361</v>
      </c>
      <c r="AW47" s="193">
        <f t="shared" si="12"/>
        <v>4.8449321281683524</v>
      </c>
      <c r="AX47" s="192"/>
      <c r="AY47" s="101"/>
      <c r="AZ47" s="103" t="e">
        <f>LN(SUM($AY$2:AY47))</f>
        <v>#NUM!</v>
      </c>
      <c r="BA47" s="193" t="e">
        <f t="shared" si="13"/>
        <v>#NUM!</v>
      </c>
      <c r="BB47" s="192"/>
      <c r="BC47" s="149"/>
      <c r="BD47" s="103" t="e">
        <f>LN(SUM($BC$2:BC47))</f>
        <v>#NUM!</v>
      </c>
      <c r="BE47" s="193" t="e">
        <f t="shared" si="14"/>
        <v>#NUM!</v>
      </c>
      <c r="BF47" s="192"/>
      <c r="BG47" s="101"/>
      <c r="BH47" s="103">
        <f>LN(SUM($BG$2:BG47))</f>
        <v>1.6094379124341003</v>
      </c>
      <c r="BI47" s="193">
        <f t="shared" si="15"/>
        <v>28.991981382050312</v>
      </c>
      <c r="BJ47" s="192"/>
      <c r="BK47" s="101"/>
      <c r="BL47" s="103" t="e">
        <f>LN(SUM($BK$2:BK47))</f>
        <v>#NUM!</v>
      </c>
      <c r="BM47" s="193" t="e">
        <f t="shared" si="16"/>
        <v>#NUM!</v>
      </c>
      <c r="BN47" s="192"/>
      <c r="BO47" s="101"/>
      <c r="BP47" s="103">
        <f>LN(SUM($BO$2:BO47))</f>
        <v>0.69314718055994529</v>
      </c>
      <c r="BQ47" s="193" t="e">
        <f t="shared" si="17"/>
        <v>#DIV/0!</v>
      </c>
      <c r="BR47" s="192"/>
      <c r="BS47" s="104">
        <v>25</v>
      </c>
      <c r="BT47" s="103">
        <f>LN(SUM($BS$2:BS47))</f>
        <v>5.602118820879701</v>
      </c>
      <c r="BU47" s="123">
        <f t="shared" si="18"/>
        <v>8.1940530277625303</v>
      </c>
      <c r="BV47" s="192"/>
    </row>
    <row r="48" spans="1:74" s="10" customFormat="1" x14ac:dyDescent="0.25">
      <c r="A48" s="215">
        <f t="shared" si="0"/>
        <v>109</v>
      </c>
      <c r="B48" s="107">
        <v>44011</v>
      </c>
      <c r="C48" s="101"/>
      <c r="D48" s="102">
        <f>LN(SUM($C$2:C48))</f>
        <v>3.4339872044851463</v>
      </c>
      <c r="E48" s="192">
        <f t="shared" si="1"/>
        <v>118.37893214885156</v>
      </c>
      <c r="F48" s="192"/>
      <c r="G48" s="101"/>
      <c r="H48" s="102">
        <f>LN(SUM($G$2:G48))</f>
        <v>1.0986122886681098</v>
      </c>
      <c r="I48" s="192" t="e">
        <f t="shared" si="3"/>
        <v>#DIV/0!</v>
      </c>
      <c r="J48" s="192"/>
      <c r="K48" s="101"/>
      <c r="L48" s="102">
        <f>LN(SUM($K$2:K48))</f>
        <v>0.69314718055994529</v>
      </c>
      <c r="M48" s="192" t="e">
        <f t="shared" si="4"/>
        <v>#DIV/0!</v>
      </c>
      <c r="N48" s="192"/>
      <c r="O48" s="101"/>
      <c r="P48" s="102">
        <f>LN(SUM($O$2:O48))</f>
        <v>4.0775374439057197</v>
      </c>
      <c r="Q48" s="193">
        <f t="shared" si="2"/>
        <v>4.1187820029292288</v>
      </c>
      <c r="R48" s="192"/>
      <c r="S48" s="101"/>
      <c r="T48" s="102" t="e">
        <f>LN(SUM($S$2:S48))</f>
        <v>#NUM!</v>
      </c>
      <c r="U48" s="196" t="e">
        <f t="shared" si="5"/>
        <v>#NUM!</v>
      </c>
      <c r="V48" s="192"/>
      <c r="W48" s="101"/>
      <c r="X48" s="102" t="e">
        <f>LN(SUM($W$2:W48))</f>
        <v>#NUM!</v>
      </c>
      <c r="Y48" s="193" t="e">
        <f t="shared" si="6"/>
        <v>#NUM!</v>
      </c>
      <c r="Z48" s="192"/>
      <c r="AA48" s="149"/>
      <c r="AB48" s="102">
        <f>LN(SUM($AA$2:AA48))</f>
        <v>0.69314718055994529</v>
      </c>
      <c r="AC48" s="193" t="e">
        <f t="shared" si="7"/>
        <v>#DIV/0!</v>
      </c>
      <c r="AD48" s="192"/>
      <c r="AE48" s="101"/>
      <c r="AF48" s="102">
        <f>LN(SUM($AE$2:AE48))</f>
        <v>3.2958368660043291</v>
      </c>
      <c r="AG48" s="193">
        <f t="shared" si="8"/>
        <v>17.469316240969846</v>
      </c>
      <c r="AH48" s="192"/>
      <c r="AI48" s="101"/>
      <c r="AJ48" s="102">
        <f>LN(SUM($AI$2:AI48))</f>
        <v>3.7376696182833684</v>
      </c>
      <c r="AK48" s="193">
        <f t="shared" si="9"/>
        <v>36.725040365871372</v>
      </c>
      <c r="AL48" s="192"/>
      <c r="AM48" s="101"/>
      <c r="AN48" s="102">
        <f>LN(SUM($AM$2:AM48))</f>
        <v>0</v>
      </c>
      <c r="AO48" s="193" t="e">
        <f t="shared" si="10"/>
        <v>#DIV/0!</v>
      </c>
      <c r="AP48" s="192"/>
      <c r="AQ48" s="149"/>
      <c r="AR48" s="102">
        <f>LN(SUM($AQ$2:AQ48))</f>
        <v>0</v>
      </c>
      <c r="AS48" s="193" t="e">
        <f t="shared" si="11"/>
        <v>#DIV/0!</v>
      </c>
      <c r="AT48" s="192"/>
      <c r="AU48" s="101">
        <v>5</v>
      </c>
      <c r="AV48" s="102">
        <f>LN(SUM($AU$2:AU48))</f>
        <v>4.6151205168412597</v>
      </c>
      <c r="AW48" s="193">
        <f t="shared" si="12"/>
        <v>6.4245417376432661</v>
      </c>
      <c r="AX48" s="192"/>
      <c r="AY48" s="101"/>
      <c r="AZ48" s="103" t="e">
        <f>LN(SUM($AY$2:AY48))</f>
        <v>#NUM!</v>
      </c>
      <c r="BA48" s="193" t="e">
        <f t="shared" si="13"/>
        <v>#NUM!</v>
      </c>
      <c r="BB48" s="192"/>
      <c r="BC48" s="149"/>
      <c r="BD48" s="103" t="e">
        <f>LN(SUM($BC$2:BC48))</f>
        <v>#NUM!</v>
      </c>
      <c r="BE48" s="193" t="e">
        <f t="shared" si="14"/>
        <v>#NUM!</v>
      </c>
      <c r="BF48" s="192"/>
      <c r="BG48" s="101"/>
      <c r="BH48" s="103">
        <f>LN(SUM($BG$2:BG48))</f>
        <v>1.6094379124341003</v>
      </c>
      <c r="BI48" s="193" t="e">
        <f t="shared" si="15"/>
        <v>#DIV/0!</v>
      </c>
      <c r="BJ48" s="192"/>
      <c r="BK48" s="101"/>
      <c r="BL48" s="103" t="e">
        <f>LN(SUM($BK$2:BK48))</f>
        <v>#NUM!</v>
      </c>
      <c r="BM48" s="193" t="e">
        <f t="shared" si="16"/>
        <v>#NUM!</v>
      </c>
      <c r="BN48" s="192"/>
      <c r="BO48" s="101"/>
      <c r="BP48" s="103">
        <f>LN(SUM($BO$2:BO48))</f>
        <v>0.69314718055994529</v>
      </c>
      <c r="BQ48" s="193" t="e">
        <f t="shared" si="17"/>
        <v>#DIV/0!</v>
      </c>
      <c r="BR48" s="192"/>
      <c r="BS48" s="104">
        <v>5</v>
      </c>
      <c r="BT48" s="103">
        <f>LN(SUM($BS$2:BS48))</f>
        <v>5.6204008657171496</v>
      </c>
      <c r="BU48" s="123">
        <f t="shared" si="18"/>
        <v>9.4825190128732242</v>
      </c>
      <c r="BV48" s="192"/>
    </row>
    <row r="49" spans="1:74" s="10" customFormat="1" x14ac:dyDescent="0.25">
      <c r="A49" s="215">
        <f t="shared" si="0"/>
        <v>110</v>
      </c>
      <c r="B49" s="107">
        <v>44012</v>
      </c>
      <c r="C49" s="101">
        <v>2</v>
      </c>
      <c r="D49" s="102">
        <f>LN(SUM($C$2:C49))</f>
        <v>3.4965075614664802</v>
      </c>
      <c r="E49" s="192">
        <f t="shared" si="1"/>
        <v>50.502525780953029</v>
      </c>
      <c r="F49" s="192"/>
      <c r="G49" s="101"/>
      <c r="H49" s="102">
        <f>LN(SUM($G$2:G49))</f>
        <v>1.0986122886681098</v>
      </c>
      <c r="I49" s="192" t="e">
        <f t="shared" si="3"/>
        <v>#DIV/0!</v>
      </c>
      <c r="J49" s="192"/>
      <c r="K49" s="101"/>
      <c r="L49" s="102">
        <f>LN(SUM($K$2:K49))</f>
        <v>0.69314718055994529</v>
      </c>
      <c r="M49" s="192" t="e">
        <f t="shared" si="4"/>
        <v>#DIV/0!</v>
      </c>
      <c r="N49" s="192"/>
      <c r="O49" s="101"/>
      <c r="P49" s="102">
        <f>LN(SUM($O$2:O49))</f>
        <v>4.0775374439057197</v>
      </c>
      <c r="Q49" s="193">
        <f t="shared" si="2"/>
        <v>5.4461209677043767</v>
      </c>
      <c r="R49" s="192"/>
      <c r="S49" s="101"/>
      <c r="T49" s="102" t="e">
        <f>LN(SUM($S$2:S49))</f>
        <v>#NUM!</v>
      </c>
      <c r="U49" s="196" t="e">
        <f t="shared" si="5"/>
        <v>#NUM!</v>
      </c>
      <c r="V49" s="192"/>
      <c r="W49" s="101"/>
      <c r="X49" s="102" t="e">
        <f>LN(SUM($W$2:W49))</f>
        <v>#NUM!</v>
      </c>
      <c r="Y49" s="193" t="e">
        <f t="shared" si="6"/>
        <v>#NUM!</v>
      </c>
      <c r="Z49" s="192"/>
      <c r="AA49" s="149"/>
      <c r="AB49" s="102">
        <f>LN(SUM($AA$2:AA49))</f>
        <v>0.69314718055994529</v>
      </c>
      <c r="AC49" s="193" t="e">
        <f t="shared" si="7"/>
        <v>#DIV/0!</v>
      </c>
      <c r="AD49" s="192"/>
      <c r="AE49" s="101"/>
      <c r="AF49" s="102">
        <f>LN(SUM($AE$2:AE49))</f>
        <v>3.2958368660043291</v>
      </c>
      <c r="AG49" s="193">
        <f t="shared" si="8"/>
        <v>15.794800262467273</v>
      </c>
      <c r="AH49" s="192"/>
      <c r="AI49" s="101"/>
      <c r="AJ49" s="102">
        <f>LN(SUM($AI$2:AI49))</f>
        <v>3.7376696182833684</v>
      </c>
      <c r="AK49" s="193">
        <f t="shared" si="9"/>
        <v>87.296595726661351</v>
      </c>
      <c r="AL49" s="192"/>
      <c r="AM49" s="101"/>
      <c r="AN49" s="102">
        <f>LN(SUM($AM$2:AM49))</f>
        <v>0</v>
      </c>
      <c r="AO49" s="193" t="e">
        <f t="shared" si="10"/>
        <v>#DIV/0!</v>
      </c>
      <c r="AP49" s="192"/>
      <c r="AQ49" s="149"/>
      <c r="AR49" s="102">
        <f>LN(SUM($AQ$2:AQ49))</f>
        <v>0</v>
      </c>
      <c r="AS49" s="193" t="e">
        <f t="shared" si="11"/>
        <v>#DIV/0!</v>
      </c>
      <c r="AT49" s="192"/>
      <c r="AU49" s="101">
        <v>5</v>
      </c>
      <c r="AV49" s="102">
        <f>LN(SUM($AU$2:AU49))</f>
        <v>4.6634390941120669</v>
      </c>
      <c r="AW49" s="193">
        <f t="shared" si="12"/>
        <v>8.1542126115621407</v>
      </c>
      <c r="AX49" s="192"/>
      <c r="AY49" s="101"/>
      <c r="AZ49" s="103" t="e">
        <f>LN(SUM($AY$2:AY49))</f>
        <v>#NUM!</v>
      </c>
      <c r="BA49" s="193" t="e">
        <f t="shared" si="13"/>
        <v>#NUM!</v>
      </c>
      <c r="BB49" s="192"/>
      <c r="BC49" s="149"/>
      <c r="BD49" s="103" t="e">
        <f>LN(SUM($BC$2:BC49))</f>
        <v>#NUM!</v>
      </c>
      <c r="BE49" s="193" t="e">
        <f t="shared" si="14"/>
        <v>#NUM!</v>
      </c>
      <c r="BF49" s="192"/>
      <c r="BG49" s="101"/>
      <c r="BH49" s="103">
        <f>LN(SUM($BG$2:BG49))</f>
        <v>1.6094379124341003</v>
      </c>
      <c r="BI49" s="193" t="e">
        <f t="shared" si="15"/>
        <v>#DIV/0!</v>
      </c>
      <c r="BJ49" s="192"/>
      <c r="BK49" s="101"/>
      <c r="BL49" s="103" t="e">
        <f>LN(SUM($BK$2:BK49))</f>
        <v>#NUM!</v>
      </c>
      <c r="BM49" s="193" t="e">
        <f t="shared" si="16"/>
        <v>#NUM!</v>
      </c>
      <c r="BN49" s="192"/>
      <c r="BO49" s="101"/>
      <c r="BP49" s="103">
        <f>LN(SUM($BO$2:BO49))</f>
        <v>0.69314718055994529</v>
      </c>
      <c r="BQ49" s="193" t="e">
        <f t="shared" si="17"/>
        <v>#DIV/0!</v>
      </c>
      <c r="BR49" s="192"/>
      <c r="BS49" s="104">
        <v>7</v>
      </c>
      <c r="BT49" s="103">
        <f>LN(SUM($BS$2:BS49))</f>
        <v>5.6454468976432377</v>
      </c>
      <c r="BU49" s="123">
        <f t="shared" si="18"/>
        <v>11.518458810320356</v>
      </c>
      <c r="BV49" s="192"/>
    </row>
    <row r="50" spans="1:74" s="10" customFormat="1" x14ac:dyDescent="0.25">
      <c r="A50" s="215">
        <f t="shared" si="0"/>
        <v>111</v>
      </c>
      <c r="B50" s="107">
        <v>44013</v>
      </c>
      <c r="C50" s="101">
        <v>1</v>
      </c>
      <c r="D50" s="102">
        <f>LN(SUM($C$2:C50))</f>
        <v>3.5263605246161616</v>
      </c>
      <c r="E50" s="192">
        <f t="shared" si="1"/>
        <v>32.406300972137508</v>
      </c>
      <c r="F50" s="192"/>
      <c r="G50" s="101"/>
      <c r="H50" s="102">
        <f>LN(SUM($G$2:G50))</f>
        <v>1.0986122886681098</v>
      </c>
      <c r="I50" s="192" t="e">
        <f t="shared" si="3"/>
        <v>#DIV/0!</v>
      </c>
      <c r="J50" s="192"/>
      <c r="K50" s="101"/>
      <c r="L50" s="102">
        <f>LN(SUM($K$2:K50))</f>
        <v>0.69314718055994529</v>
      </c>
      <c r="M50" s="192" t="e">
        <f t="shared" si="4"/>
        <v>#DIV/0!</v>
      </c>
      <c r="N50" s="192"/>
      <c r="O50" s="101"/>
      <c r="P50" s="102">
        <f>LN(SUM($O$2:O50))</f>
        <v>4.0775374439057197</v>
      </c>
      <c r="Q50" s="193">
        <f t="shared" si="2"/>
        <v>7.6598840986642083</v>
      </c>
      <c r="R50" s="192"/>
      <c r="S50" s="101"/>
      <c r="T50" s="102" t="e">
        <f>LN(SUM($S$2:S50))</f>
        <v>#NUM!</v>
      </c>
      <c r="U50" s="196" t="e">
        <f t="shared" si="5"/>
        <v>#NUM!</v>
      </c>
      <c r="V50" s="192"/>
      <c r="W50" s="101"/>
      <c r="X50" s="102" t="e">
        <f>LN(SUM($W$2:W50))</f>
        <v>#NUM!</v>
      </c>
      <c r="Y50" s="193" t="e">
        <f t="shared" si="6"/>
        <v>#NUM!</v>
      </c>
      <c r="Z50" s="192"/>
      <c r="AA50" s="149"/>
      <c r="AB50" s="102">
        <f>LN(SUM($AA$2:AA50))</f>
        <v>0.69314718055994529</v>
      </c>
      <c r="AC50" s="193" t="e">
        <f t="shared" si="7"/>
        <v>#DIV/0!</v>
      </c>
      <c r="AD50" s="192"/>
      <c r="AE50" s="101"/>
      <c r="AF50" s="102">
        <f>LN(SUM($AE$2:AE50))</f>
        <v>3.2958368660043291</v>
      </c>
      <c r="AG50" s="193">
        <f t="shared" si="8"/>
        <v>16.998497378822453</v>
      </c>
      <c r="AH50" s="192"/>
      <c r="AI50" s="101"/>
      <c r="AJ50" s="102">
        <f>LN(SUM($AI$2:AI50))</f>
        <v>3.7376696182833684</v>
      </c>
      <c r="AK50" s="193" t="e">
        <f t="shared" si="9"/>
        <v>#DIV/0!</v>
      </c>
      <c r="AL50" s="192"/>
      <c r="AM50" s="101"/>
      <c r="AN50" s="102">
        <f>LN(SUM($AM$2:AM50))</f>
        <v>0</v>
      </c>
      <c r="AO50" s="193" t="e">
        <f t="shared" si="10"/>
        <v>#DIV/0!</v>
      </c>
      <c r="AP50" s="192"/>
      <c r="AQ50" s="149"/>
      <c r="AR50" s="102">
        <f>LN(SUM($AQ$2:AQ50))</f>
        <v>0</v>
      </c>
      <c r="AS50" s="193" t="e">
        <f t="shared" si="11"/>
        <v>#DIV/0!</v>
      </c>
      <c r="AT50" s="192"/>
      <c r="AU50" s="101">
        <v>9</v>
      </c>
      <c r="AV50" s="102">
        <f>LN(SUM($AU$2:AU50))</f>
        <v>4.7449321283632502</v>
      </c>
      <c r="AW50" s="193">
        <f t="shared" si="12"/>
        <v>9.5176028694541568</v>
      </c>
      <c r="AX50" s="192"/>
      <c r="AY50" s="101"/>
      <c r="AZ50" s="103" t="e">
        <f>LN(SUM($AY$2:AY50))</f>
        <v>#NUM!</v>
      </c>
      <c r="BA50" s="193" t="e">
        <f t="shared" si="13"/>
        <v>#NUM!</v>
      </c>
      <c r="BB50" s="192"/>
      <c r="BC50" s="149"/>
      <c r="BD50" s="103" t="e">
        <f>LN(SUM($BC$2:BC50))</f>
        <v>#NUM!</v>
      </c>
      <c r="BE50" s="193" t="e">
        <f t="shared" si="14"/>
        <v>#NUM!</v>
      </c>
      <c r="BF50" s="192"/>
      <c r="BG50" s="101"/>
      <c r="BH50" s="103">
        <f>LN(SUM($BG$2:BG50))</f>
        <v>1.6094379124341003</v>
      </c>
      <c r="BI50" s="193" t="e">
        <f t="shared" si="15"/>
        <v>#DIV/0!</v>
      </c>
      <c r="BJ50" s="192"/>
      <c r="BK50" s="101"/>
      <c r="BL50" s="103" t="e">
        <f>LN(SUM($BK$2:BK50))</f>
        <v>#NUM!</v>
      </c>
      <c r="BM50" s="193" t="e">
        <f t="shared" si="16"/>
        <v>#NUM!</v>
      </c>
      <c r="BN50" s="192"/>
      <c r="BO50" s="101"/>
      <c r="BP50" s="103">
        <f>LN(SUM($BO$2:BO50))</f>
        <v>0.69314718055994529</v>
      </c>
      <c r="BQ50" s="193" t="e">
        <f t="shared" si="17"/>
        <v>#DIV/0!</v>
      </c>
      <c r="BR50" s="192"/>
      <c r="BS50" s="104">
        <v>10</v>
      </c>
      <c r="BT50" s="103">
        <f>LN(SUM($BS$2:BS50))</f>
        <v>5.6801726090170677</v>
      </c>
      <c r="BU50" s="123">
        <f t="shared" si="18"/>
        <v>13.932785489988939</v>
      </c>
      <c r="BV50" s="192"/>
    </row>
    <row r="51" spans="1:74" s="10" customFormat="1" x14ac:dyDescent="0.25">
      <c r="A51" s="215">
        <f t="shared" si="0"/>
        <v>112</v>
      </c>
      <c r="B51" s="107">
        <v>44014</v>
      </c>
      <c r="C51" s="101">
        <v>5</v>
      </c>
      <c r="D51" s="102">
        <f>LN(SUM($C$2:C51))</f>
        <v>3.6635616461296463</v>
      </c>
      <c r="E51" s="192">
        <f t="shared" si="1"/>
        <v>17.644717895658221</v>
      </c>
      <c r="F51" s="192"/>
      <c r="G51" s="101"/>
      <c r="H51" s="102">
        <f>LN(SUM($G$2:G51))</f>
        <v>1.0986122886681098</v>
      </c>
      <c r="I51" s="192" t="e">
        <f t="shared" si="3"/>
        <v>#DIV/0!</v>
      </c>
      <c r="J51" s="192"/>
      <c r="K51" s="101"/>
      <c r="L51" s="102">
        <f>LN(SUM($K$2:K51))</f>
        <v>0.69314718055994529</v>
      </c>
      <c r="M51" s="192" t="e">
        <f t="shared" si="4"/>
        <v>#DIV/0!</v>
      </c>
      <c r="N51" s="192"/>
      <c r="O51" s="101">
        <v>10</v>
      </c>
      <c r="P51" s="102">
        <f>LN(SUM($O$2:O51))</f>
        <v>4.2341065045972597</v>
      </c>
      <c r="Q51" s="193">
        <f t="shared" si="2"/>
        <v>10.902678429582416</v>
      </c>
      <c r="R51" s="192"/>
      <c r="S51" s="101"/>
      <c r="T51" s="102" t="e">
        <f>LN(SUM($S$2:S51))</f>
        <v>#NUM!</v>
      </c>
      <c r="U51" s="196" t="e">
        <f t="shared" si="5"/>
        <v>#NUM!</v>
      </c>
      <c r="V51" s="192"/>
      <c r="W51" s="101"/>
      <c r="X51" s="102" t="e">
        <f>LN(SUM($W$2:W51))</f>
        <v>#NUM!</v>
      </c>
      <c r="Y51" s="193" t="e">
        <f t="shared" si="6"/>
        <v>#NUM!</v>
      </c>
      <c r="Z51" s="192"/>
      <c r="AA51" s="149"/>
      <c r="AB51" s="102">
        <f>LN(SUM($AA$2:AA51))</f>
        <v>0.69314718055994529</v>
      </c>
      <c r="AC51" s="193" t="e">
        <f t="shared" si="7"/>
        <v>#DIV/0!</v>
      </c>
      <c r="AD51" s="192"/>
      <c r="AE51" s="101"/>
      <c r="AF51" s="102">
        <f>LN(SUM($AE$2:AE51))</f>
        <v>3.2958368660043291</v>
      </c>
      <c r="AG51" s="193">
        <f t="shared" si="8"/>
        <v>22.834445353906929</v>
      </c>
      <c r="AH51" s="192"/>
      <c r="AI51" s="101"/>
      <c r="AJ51" s="102">
        <f>LN(SUM($AI$2:AI51))</f>
        <v>3.7376696182833684</v>
      </c>
      <c r="AK51" s="193" t="e">
        <f t="shared" si="9"/>
        <v>#DIV/0!</v>
      </c>
      <c r="AL51" s="192"/>
      <c r="AM51" s="101"/>
      <c r="AN51" s="102">
        <f>LN(SUM($AM$2:AM51))</f>
        <v>0</v>
      </c>
      <c r="AO51" s="193" t="e">
        <f t="shared" si="10"/>
        <v>#DIV/0!</v>
      </c>
      <c r="AP51" s="192"/>
      <c r="AQ51" s="149"/>
      <c r="AR51" s="102">
        <f>LN(SUM($AQ$2:AQ51))</f>
        <v>0</v>
      </c>
      <c r="AS51" s="193" t="e">
        <f t="shared" si="11"/>
        <v>#DIV/0!</v>
      </c>
      <c r="AT51" s="192"/>
      <c r="AU51" s="101">
        <v>2</v>
      </c>
      <c r="AV51" s="102">
        <f>LN(SUM($AU$2:AU51))</f>
        <v>4.7621739347977563</v>
      </c>
      <c r="AW51" s="193">
        <f t="shared" si="12"/>
        <v>11.170425322428953</v>
      </c>
      <c r="AX51" s="192"/>
      <c r="AY51" s="101"/>
      <c r="AZ51" s="103" t="e">
        <f>LN(SUM($AY$2:AY51))</f>
        <v>#NUM!</v>
      </c>
      <c r="BA51" s="193" t="e">
        <f t="shared" si="13"/>
        <v>#NUM!</v>
      </c>
      <c r="BB51" s="192"/>
      <c r="BC51" s="149"/>
      <c r="BD51" s="103" t="e">
        <f>LN(SUM($BC$2:BC51))</f>
        <v>#NUM!</v>
      </c>
      <c r="BE51" s="193" t="e">
        <f t="shared" si="14"/>
        <v>#NUM!</v>
      </c>
      <c r="BF51" s="192"/>
      <c r="BG51" s="101"/>
      <c r="BH51" s="103">
        <f>LN(SUM($BG$2:BG51))</f>
        <v>1.6094379124341003</v>
      </c>
      <c r="BI51" s="193" t="e">
        <f t="shared" si="15"/>
        <v>#DIV/0!</v>
      </c>
      <c r="BJ51" s="192"/>
      <c r="BK51" s="101"/>
      <c r="BL51" s="103" t="e">
        <f>LN(SUM($BK$2:BK51))</f>
        <v>#NUM!</v>
      </c>
      <c r="BM51" s="193" t="e">
        <f t="shared" si="16"/>
        <v>#NUM!</v>
      </c>
      <c r="BN51" s="192"/>
      <c r="BO51" s="101"/>
      <c r="BP51" s="103">
        <f>LN(SUM($BO$2:BO51))</f>
        <v>0.69314718055994529</v>
      </c>
      <c r="BQ51" s="193" t="e">
        <f t="shared" si="17"/>
        <v>#DIV/0!</v>
      </c>
      <c r="BR51" s="192"/>
      <c r="BS51" s="104">
        <v>17</v>
      </c>
      <c r="BT51" s="103">
        <f>LN(SUM($BS$2:BS51))</f>
        <v>5.7365722974791922</v>
      </c>
      <c r="BU51" s="123">
        <f t="shared" si="18"/>
        <v>16.023458642118189</v>
      </c>
      <c r="BV51" s="192"/>
    </row>
    <row r="52" spans="1:74" s="10" customFormat="1" x14ac:dyDescent="0.25">
      <c r="A52" s="215">
        <f t="shared" si="0"/>
        <v>113</v>
      </c>
      <c r="B52" s="107">
        <v>44015</v>
      </c>
      <c r="C52" s="101"/>
      <c r="D52" s="102">
        <f>LN(SUM($C$2:C52))</f>
        <v>3.6635616461296463</v>
      </c>
      <c r="E52" s="192">
        <f t="shared" si="1"/>
        <v>14.498658017240304</v>
      </c>
      <c r="F52" s="192"/>
      <c r="G52" s="101"/>
      <c r="H52" s="102">
        <f>LN(SUM($G$2:G52))</f>
        <v>1.0986122886681098</v>
      </c>
      <c r="I52" s="192" t="e">
        <f t="shared" si="3"/>
        <v>#DIV/0!</v>
      </c>
      <c r="J52" s="192"/>
      <c r="K52" s="101"/>
      <c r="L52" s="102">
        <f>LN(SUM($K$2:K52))</f>
        <v>0.69314718055994529</v>
      </c>
      <c r="M52" s="192" t="e">
        <f t="shared" si="4"/>
        <v>#DIV/0!</v>
      </c>
      <c r="N52" s="192"/>
      <c r="O52" s="101">
        <v>1</v>
      </c>
      <c r="P52" s="102">
        <f>LN(SUM($O$2:O52))</f>
        <v>4.2484952420493594</v>
      </c>
      <c r="Q52" s="193">
        <f t="shared" si="2"/>
        <v>12.340640475226857</v>
      </c>
      <c r="R52" s="192"/>
      <c r="S52" s="101"/>
      <c r="T52" s="102" t="e">
        <f>LN(SUM($S$2:S52))</f>
        <v>#NUM!</v>
      </c>
      <c r="U52" s="196" t="e">
        <f t="shared" si="5"/>
        <v>#NUM!</v>
      </c>
      <c r="V52" s="192"/>
      <c r="W52" s="101"/>
      <c r="X52" s="102" t="e">
        <f>LN(SUM($W$2:W52))</f>
        <v>#NUM!</v>
      </c>
      <c r="Y52" s="193" t="e">
        <f t="shared" si="6"/>
        <v>#NUM!</v>
      </c>
      <c r="Z52" s="192"/>
      <c r="AA52" s="149"/>
      <c r="AB52" s="102">
        <f>LN(SUM($AA$2:AA52))</f>
        <v>0.69314718055994529</v>
      </c>
      <c r="AC52" s="193" t="e">
        <f t="shared" si="7"/>
        <v>#DIV/0!</v>
      </c>
      <c r="AD52" s="192"/>
      <c r="AE52" s="101"/>
      <c r="AF52" s="102">
        <f>LN(SUM($AE$2:AE52))</f>
        <v>3.2958368660043291</v>
      </c>
      <c r="AG52" s="193">
        <f t="shared" si="8"/>
        <v>54.926192462042742</v>
      </c>
      <c r="AH52" s="192"/>
      <c r="AI52" s="101"/>
      <c r="AJ52" s="102">
        <f>LN(SUM($AI$2:AI52))</f>
        <v>3.7376696182833684</v>
      </c>
      <c r="AK52" s="193" t="e">
        <f t="shared" si="9"/>
        <v>#DIV/0!</v>
      </c>
      <c r="AL52" s="192"/>
      <c r="AM52" s="101"/>
      <c r="AN52" s="102">
        <f>LN(SUM($AM$2:AM52))</f>
        <v>0</v>
      </c>
      <c r="AO52" s="193" t="e">
        <f t="shared" si="10"/>
        <v>#DIV/0!</v>
      </c>
      <c r="AP52" s="192"/>
      <c r="AQ52" s="149"/>
      <c r="AR52" s="102">
        <f>LN(SUM($AQ$2:AQ52))</f>
        <v>0</v>
      </c>
      <c r="AS52" s="193" t="e">
        <f t="shared" si="11"/>
        <v>#DIV/0!</v>
      </c>
      <c r="AT52" s="192"/>
      <c r="AU52" s="101">
        <v>9</v>
      </c>
      <c r="AV52" s="102">
        <f>LN(SUM($AU$2:AU52))</f>
        <v>4.836281906951478</v>
      </c>
      <c r="AW52" s="193">
        <f t="shared" si="12"/>
        <v>12.112675985451803</v>
      </c>
      <c r="AX52" s="192"/>
      <c r="AY52" s="101"/>
      <c r="AZ52" s="103" t="e">
        <f>LN(SUM($AY$2:AY52))</f>
        <v>#NUM!</v>
      </c>
      <c r="BA52" s="193" t="e">
        <f t="shared" si="13"/>
        <v>#NUM!</v>
      </c>
      <c r="BB52" s="192"/>
      <c r="BC52" s="149"/>
      <c r="BD52" s="103" t="e">
        <f>LN(SUM($BC$2:BC52))</f>
        <v>#NUM!</v>
      </c>
      <c r="BE52" s="193" t="e">
        <f t="shared" si="14"/>
        <v>#NUM!</v>
      </c>
      <c r="BF52" s="192"/>
      <c r="BG52" s="101"/>
      <c r="BH52" s="103">
        <f>LN(SUM($BG$2:BG52))</f>
        <v>1.6094379124341003</v>
      </c>
      <c r="BI52" s="193" t="e">
        <f t="shared" si="15"/>
        <v>#DIV/0!</v>
      </c>
      <c r="BJ52" s="192"/>
      <c r="BK52" s="101"/>
      <c r="BL52" s="103" t="e">
        <f>LN(SUM($BK$2:BK52))</f>
        <v>#NUM!</v>
      </c>
      <c r="BM52" s="193" t="e">
        <f t="shared" si="16"/>
        <v>#NUM!</v>
      </c>
      <c r="BN52" s="192"/>
      <c r="BO52" s="101"/>
      <c r="BP52" s="103">
        <f>LN(SUM($BO$2:BO52))</f>
        <v>0.69314718055994529</v>
      </c>
      <c r="BQ52" s="193" t="e">
        <f t="shared" si="17"/>
        <v>#DIV/0!</v>
      </c>
      <c r="BR52" s="192"/>
      <c r="BS52" s="104">
        <v>10</v>
      </c>
      <c r="BT52" s="103">
        <f>LN(SUM($BS$2:BS52))</f>
        <v>5.768320995793772</v>
      </c>
      <c r="BU52" s="123">
        <f t="shared" si="18"/>
        <v>17.36516067638772</v>
      </c>
      <c r="BV52" s="192"/>
    </row>
    <row r="53" spans="1:74" s="10" customFormat="1" x14ac:dyDescent="0.25">
      <c r="A53" s="215">
        <f t="shared" si="0"/>
        <v>114</v>
      </c>
      <c r="B53" s="107">
        <v>44016</v>
      </c>
      <c r="C53" s="101"/>
      <c r="D53" s="102">
        <f>LN(SUM($C$2:C53))</f>
        <v>3.6635616461296463</v>
      </c>
      <c r="E53" s="192">
        <f t="shared" si="1"/>
        <v>14.759854723937762</v>
      </c>
      <c r="F53" s="192"/>
      <c r="G53" s="101"/>
      <c r="H53" s="102">
        <f>LN(SUM($G$2:G53))</f>
        <v>1.0986122886681098</v>
      </c>
      <c r="I53" s="192" t="e">
        <f t="shared" si="3"/>
        <v>#DIV/0!</v>
      </c>
      <c r="J53" s="192"/>
      <c r="K53" s="101"/>
      <c r="L53" s="102">
        <f>LN(SUM($K$2:K53))</f>
        <v>0.69314718055994529</v>
      </c>
      <c r="M53" s="192" t="e">
        <f t="shared" si="4"/>
        <v>#DIV/0!</v>
      </c>
      <c r="N53" s="192"/>
      <c r="O53" s="101">
        <v>3</v>
      </c>
      <c r="P53" s="102">
        <f>LN(SUM($O$2:O53))</f>
        <v>4.290459441148391</v>
      </c>
      <c r="Q53" s="193">
        <f t="shared" si="2"/>
        <v>17.065825442920108</v>
      </c>
      <c r="R53" s="192"/>
      <c r="S53" s="101"/>
      <c r="T53" s="102" t="e">
        <f>LN(SUM($S$2:S53))</f>
        <v>#NUM!</v>
      </c>
      <c r="U53" s="196" t="e">
        <f t="shared" si="5"/>
        <v>#NUM!</v>
      </c>
      <c r="V53" s="192"/>
      <c r="W53" s="101"/>
      <c r="X53" s="102" t="e">
        <f>LN(SUM($W$2:W53))</f>
        <v>#NUM!</v>
      </c>
      <c r="Y53" s="193" t="e">
        <f t="shared" si="6"/>
        <v>#NUM!</v>
      </c>
      <c r="Z53" s="192"/>
      <c r="AA53" s="149"/>
      <c r="AB53" s="102">
        <f>LN(SUM($AA$2:AA53))</f>
        <v>0.69314718055994529</v>
      </c>
      <c r="AC53" s="193" t="e">
        <f t="shared" si="7"/>
        <v>#DIV/0!</v>
      </c>
      <c r="AD53" s="192"/>
      <c r="AE53" s="101"/>
      <c r="AF53" s="102">
        <f>LN(SUM($AE$2:AE53))</f>
        <v>3.2958368660043291</v>
      </c>
      <c r="AG53" s="193" t="e">
        <f t="shared" si="8"/>
        <v>#DIV/0!</v>
      </c>
      <c r="AH53" s="192"/>
      <c r="AI53" s="101"/>
      <c r="AJ53" s="102">
        <f>LN(SUM($AI$2:AI53))</f>
        <v>3.7376696182833684</v>
      </c>
      <c r="AK53" s="193" t="e">
        <f t="shared" si="9"/>
        <v>#DIV/0!</v>
      </c>
      <c r="AL53" s="192"/>
      <c r="AM53" s="101"/>
      <c r="AN53" s="102">
        <f>LN(SUM($AM$2:AM53))</f>
        <v>0</v>
      </c>
      <c r="AO53" s="193" t="e">
        <f t="shared" si="10"/>
        <v>#DIV/0!</v>
      </c>
      <c r="AP53" s="192"/>
      <c r="AQ53" s="149"/>
      <c r="AR53" s="102">
        <f>LN(SUM($AQ$2:AQ53))</f>
        <v>0</v>
      </c>
      <c r="AS53" s="193" t="e">
        <f t="shared" si="11"/>
        <v>#DIV/0!</v>
      </c>
      <c r="AT53" s="192"/>
      <c r="AU53" s="101">
        <v>2</v>
      </c>
      <c r="AV53" s="102">
        <f>LN(SUM($AU$2:AU53))</f>
        <v>4.8520302639196169</v>
      </c>
      <c r="AW53" s="193">
        <f t="shared" si="12"/>
        <v>13.822425754286943</v>
      </c>
      <c r="AX53" s="192"/>
      <c r="AY53" s="101"/>
      <c r="AZ53" s="103" t="e">
        <f>LN(SUM($AY$2:AY53))</f>
        <v>#NUM!</v>
      </c>
      <c r="BA53" s="193" t="e">
        <f t="shared" si="13"/>
        <v>#NUM!</v>
      </c>
      <c r="BB53" s="192"/>
      <c r="BC53" s="149"/>
      <c r="BD53" s="103" t="e">
        <f>LN(SUM($BC$2:BC53))</f>
        <v>#NUM!</v>
      </c>
      <c r="BE53" s="193" t="e">
        <f t="shared" si="14"/>
        <v>#NUM!</v>
      </c>
      <c r="BF53" s="192"/>
      <c r="BG53" s="101"/>
      <c r="BH53" s="103">
        <f>LN(SUM($BG$2:BG53))</f>
        <v>1.6094379124341003</v>
      </c>
      <c r="BI53" s="193" t="e">
        <f t="shared" si="15"/>
        <v>#DIV/0!</v>
      </c>
      <c r="BJ53" s="192"/>
      <c r="BK53" s="101"/>
      <c r="BL53" s="103" t="e">
        <f>LN(SUM($BK$2:BK53))</f>
        <v>#NUM!</v>
      </c>
      <c r="BM53" s="193" t="e">
        <f t="shared" si="16"/>
        <v>#NUM!</v>
      </c>
      <c r="BN53" s="192"/>
      <c r="BO53" s="101"/>
      <c r="BP53" s="103">
        <f>LN(SUM($BO$2:BO53))</f>
        <v>0.69314718055994529</v>
      </c>
      <c r="BQ53" s="193" t="e">
        <f t="shared" si="17"/>
        <v>#DIV/0!</v>
      </c>
      <c r="BR53" s="192"/>
      <c r="BS53" s="104">
        <v>5</v>
      </c>
      <c r="BT53" s="103">
        <f>LN(SUM($BS$2:BS53))</f>
        <v>5.7838251823297373</v>
      </c>
      <c r="BU53" s="123">
        <f t="shared" si="18"/>
        <v>20.822270907819199</v>
      </c>
      <c r="BV53" s="192"/>
    </row>
    <row r="54" spans="1:74" s="10" customFormat="1" x14ac:dyDescent="0.25">
      <c r="A54" s="215">
        <f t="shared" si="0"/>
        <v>115</v>
      </c>
      <c r="B54" s="107">
        <v>44017</v>
      </c>
      <c r="C54" s="101"/>
      <c r="D54" s="102">
        <f>LN(SUM($C$2:C54))</f>
        <v>3.6635616461296463</v>
      </c>
      <c r="E54" s="192">
        <f t="shared" si="1"/>
        <v>16.730668424129057</v>
      </c>
      <c r="F54" s="192"/>
      <c r="G54" s="101"/>
      <c r="H54" s="102">
        <f>LN(SUM($G$2:G54))</f>
        <v>1.0986122886681098</v>
      </c>
      <c r="I54" s="192" t="e">
        <f t="shared" si="3"/>
        <v>#DIV/0!</v>
      </c>
      <c r="J54" s="192"/>
      <c r="K54" s="101"/>
      <c r="L54" s="102">
        <f>LN(SUM($K$2:K54))</f>
        <v>0.69314718055994529</v>
      </c>
      <c r="M54" s="192" t="e">
        <f t="shared" si="4"/>
        <v>#DIV/0!</v>
      </c>
      <c r="N54" s="192"/>
      <c r="O54" s="101">
        <v>2</v>
      </c>
      <c r="P54" s="102">
        <f>LN(SUM($O$2:O54))</f>
        <v>4.3174881135363101</v>
      </c>
      <c r="Q54" s="193">
        <f t="shared" si="2"/>
        <v>14.740489134852167</v>
      </c>
      <c r="R54" s="192"/>
      <c r="S54" s="101"/>
      <c r="T54" s="102" t="e">
        <f>LN(SUM($S$2:S54))</f>
        <v>#NUM!</v>
      </c>
      <c r="U54" s="196" t="e">
        <f t="shared" si="5"/>
        <v>#NUM!</v>
      </c>
      <c r="V54" s="192"/>
      <c r="W54" s="101"/>
      <c r="X54" s="102" t="e">
        <f>LN(SUM($W$2:W54))</f>
        <v>#NUM!</v>
      </c>
      <c r="Y54" s="193" t="e">
        <f t="shared" si="6"/>
        <v>#NUM!</v>
      </c>
      <c r="Z54" s="192"/>
      <c r="AA54" s="149"/>
      <c r="AB54" s="102">
        <f>LN(SUM($AA$2:AA54))</f>
        <v>0.69314718055994529</v>
      </c>
      <c r="AC54" s="193" t="e">
        <f t="shared" si="7"/>
        <v>#DIV/0!</v>
      </c>
      <c r="AD54" s="192"/>
      <c r="AE54" s="101"/>
      <c r="AF54" s="102">
        <f>LN(SUM($AE$2:AE54))</f>
        <v>3.2958368660043291</v>
      </c>
      <c r="AG54" s="193" t="e">
        <f t="shared" si="8"/>
        <v>#DIV/0!</v>
      </c>
      <c r="AH54" s="192"/>
      <c r="AI54" s="101"/>
      <c r="AJ54" s="102">
        <f>LN(SUM($AI$2:AI54))</f>
        <v>3.7376696182833684</v>
      </c>
      <c r="AK54" s="193" t="e">
        <f t="shared" si="9"/>
        <v>#DIV/0!</v>
      </c>
      <c r="AL54" s="192"/>
      <c r="AM54" s="101"/>
      <c r="AN54" s="102">
        <f>LN(SUM($AM$2:AM54))</f>
        <v>0</v>
      </c>
      <c r="AO54" s="193" t="e">
        <f t="shared" si="10"/>
        <v>#DIV/0!</v>
      </c>
      <c r="AP54" s="192"/>
      <c r="AQ54" s="149"/>
      <c r="AR54" s="102">
        <f>LN(SUM($AQ$2:AQ54))</f>
        <v>0</v>
      </c>
      <c r="AS54" s="193" t="e">
        <f t="shared" si="11"/>
        <v>#DIV/0!</v>
      </c>
      <c r="AT54" s="192"/>
      <c r="AU54" s="101">
        <v>4</v>
      </c>
      <c r="AV54" s="102">
        <f>LN(SUM($AU$2:AU54))</f>
        <v>4.8828019225863706</v>
      </c>
      <c r="AW54" s="193">
        <f t="shared" si="12"/>
        <v>15.263040459921092</v>
      </c>
      <c r="AX54" s="192"/>
      <c r="AY54" s="101"/>
      <c r="AZ54" s="103" t="e">
        <f>LN(SUM($AY$2:AY54))</f>
        <v>#NUM!</v>
      </c>
      <c r="BA54" s="193" t="e">
        <f t="shared" si="13"/>
        <v>#NUM!</v>
      </c>
      <c r="BB54" s="192"/>
      <c r="BC54" s="149"/>
      <c r="BD54" s="103" t="e">
        <f>LN(SUM($BC$2:BC54))</f>
        <v>#NUM!</v>
      </c>
      <c r="BE54" s="193" t="e">
        <f t="shared" si="14"/>
        <v>#NUM!</v>
      </c>
      <c r="BF54" s="192"/>
      <c r="BG54" s="101"/>
      <c r="BH54" s="103">
        <f>LN(SUM($BG$2:BG54))</f>
        <v>1.6094379124341003</v>
      </c>
      <c r="BI54" s="193" t="e">
        <f t="shared" si="15"/>
        <v>#DIV/0!</v>
      </c>
      <c r="BJ54" s="192"/>
      <c r="BK54" s="101"/>
      <c r="BL54" s="103" t="e">
        <f>LN(SUM($BK$2:BK54))</f>
        <v>#NUM!</v>
      </c>
      <c r="BM54" s="193" t="e">
        <f t="shared" si="16"/>
        <v>#NUM!</v>
      </c>
      <c r="BN54" s="192"/>
      <c r="BO54" s="101"/>
      <c r="BP54" s="103">
        <f>LN(SUM($BO$2:BO54))</f>
        <v>0.69314718055994529</v>
      </c>
      <c r="BQ54" s="193" t="e">
        <f t="shared" si="17"/>
        <v>#DIV/0!</v>
      </c>
      <c r="BR54" s="192"/>
      <c r="BS54" s="104">
        <v>6</v>
      </c>
      <c r="BT54" s="103">
        <f>LN(SUM($BS$2:BS54))</f>
        <v>5.8021183753770629</v>
      </c>
      <c r="BU54" s="123">
        <f t="shared" si="18"/>
        <v>21.326258365885451</v>
      </c>
      <c r="BV54" s="192"/>
    </row>
    <row r="55" spans="1:74" s="10" customFormat="1" x14ac:dyDescent="0.25">
      <c r="A55" s="215">
        <f t="shared" si="0"/>
        <v>116</v>
      </c>
      <c r="B55" s="107">
        <v>44018</v>
      </c>
      <c r="C55" s="101"/>
      <c r="D55" s="102">
        <f>LN(SUM($C$2:C55))</f>
        <v>3.6635616461296463</v>
      </c>
      <c r="E55" s="192">
        <f t="shared" si="1"/>
        <v>25.024509412614812</v>
      </c>
      <c r="F55" s="192"/>
      <c r="G55" s="101"/>
      <c r="H55" s="102">
        <f>LN(SUM($G$2:G55))</f>
        <v>1.0986122886681098</v>
      </c>
      <c r="I55" s="192" t="e">
        <f t="shared" si="3"/>
        <v>#DIV/0!</v>
      </c>
      <c r="J55" s="192"/>
      <c r="K55" s="101"/>
      <c r="L55" s="102">
        <f>LN(SUM($K$2:K55))</f>
        <v>0.69314718055994529</v>
      </c>
      <c r="M55" s="192" t="e">
        <f t="shared" si="4"/>
        <v>#DIV/0!</v>
      </c>
      <c r="N55" s="192"/>
      <c r="O55" s="101"/>
      <c r="P55" s="102">
        <f>LN(SUM($O$2:O55))</f>
        <v>4.3174881135363101</v>
      </c>
      <c r="Q55" s="193">
        <f t="shared" si="2"/>
        <v>15.451018191705554</v>
      </c>
      <c r="R55" s="192"/>
      <c r="S55" s="101"/>
      <c r="T55" s="102" t="e">
        <f>LN(SUM($S$2:S55))</f>
        <v>#NUM!</v>
      </c>
      <c r="U55" s="196" t="e">
        <f t="shared" si="5"/>
        <v>#NUM!</v>
      </c>
      <c r="V55" s="192"/>
      <c r="W55" s="101"/>
      <c r="X55" s="102" t="e">
        <f>LN(SUM($W$2:W55))</f>
        <v>#NUM!</v>
      </c>
      <c r="Y55" s="193" t="e">
        <f t="shared" si="6"/>
        <v>#NUM!</v>
      </c>
      <c r="Z55" s="192"/>
      <c r="AA55" s="149"/>
      <c r="AB55" s="102">
        <f>LN(SUM($AA$2:AA55))</f>
        <v>0.69314718055994529</v>
      </c>
      <c r="AC55" s="193" t="e">
        <f t="shared" si="7"/>
        <v>#DIV/0!</v>
      </c>
      <c r="AD55" s="192"/>
      <c r="AE55" s="101"/>
      <c r="AF55" s="102">
        <f>LN(SUM($AE$2:AE55))</f>
        <v>3.2958368660043291</v>
      </c>
      <c r="AG55" s="193" t="e">
        <f t="shared" si="8"/>
        <v>#DIV/0!</v>
      </c>
      <c r="AH55" s="192"/>
      <c r="AI55" s="101"/>
      <c r="AJ55" s="102">
        <f>LN(SUM($AI$2:AI55))</f>
        <v>3.7376696182833684</v>
      </c>
      <c r="AK55" s="193" t="e">
        <f t="shared" si="9"/>
        <v>#DIV/0!</v>
      </c>
      <c r="AL55" s="192"/>
      <c r="AM55" s="101"/>
      <c r="AN55" s="102">
        <f>LN(SUM($AM$2:AM55))</f>
        <v>0</v>
      </c>
      <c r="AO55" s="193" t="e">
        <f t="shared" si="10"/>
        <v>#DIV/0!</v>
      </c>
      <c r="AP55" s="192"/>
      <c r="AQ55" s="149"/>
      <c r="AR55" s="102">
        <f>LN(SUM($AQ$2:AQ55))</f>
        <v>0</v>
      </c>
      <c r="AS55" s="193" t="e">
        <f t="shared" si="11"/>
        <v>#DIV/0!</v>
      </c>
      <c r="AT55" s="192"/>
      <c r="AU55" s="101">
        <v>5</v>
      </c>
      <c r="AV55" s="102">
        <f>LN(SUM($AU$2:AU55))</f>
        <v>4.9199809258281251</v>
      </c>
      <c r="AW55" s="193">
        <f t="shared" si="12"/>
        <v>17.096331022544859</v>
      </c>
      <c r="AX55" s="192"/>
      <c r="AY55" s="101"/>
      <c r="AZ55" s="103" t="e">
        <f>LN(SUM($AY$2:AY55))</f>
        <v>#NUM!</v>
      </c>
      <c r="BA55" s="193" t="e">
        <f t="shared" si="13"/>
        <v>#NUM!</v>
      </c>
      <c r="BB55" s="192"/>
      <c r="BC55" s="149"/>
      <c r="BD55" s="103" t="e">
        <f>LN(SUM($BC$2:BC55))</f>
        <v>#NUM!</v>
      </c>
      <c r="BE55" s="193" t="e">
        <f t="shared" si="14"/>
        <v>#NUM!</v>
      </c>
      <c r="BF55" s="192"/>
      <c r="BG55" s="101"/>
      <c r="BH55" s="103">
        <f>LN(SUM($BG$2:BG55))</f>
        <v>1.6094379124341003</v>
      </c>
      <c r="BI55" s="193" t="e">
        <f t="shared" si="15"/>
        <v>#DIV/0!</v>
      </c>
      <c r="BJ55" s="192"/>
      <c r="BK55" s="101"/>
      <c r="BL55" s="103" t="e">
        <f>LN(SUM($BK$2:BK55))</f>
        <v>#NUM!</v>
      </c>
      <c r="BM55" s="193" t="e">
        <f t="shared" si="16"/>
        <v>#NUM!</v>
      </c>
      <c r="BN55" s="192"/>
      <c r="BO55" s="101"/>
      <c r="BP55" s="103">
        <f>LN(SUM($BO$2:BO55))</f>
        <v>0.69314718055994529</v>
      </c>
      <c r="BQ55" s="193" t="e">
        <f t="shared" si="17"/>
        <v>#DIV/0!</v>
      </c>
      <c r="BR55" s="192"/>
      <c r="BS55" s="104">
        <v>5</v>
      </c>
      <c r="BT55" s="103">
        <f>LN(SUM($BS$2:BS55))</f>
        <v>5.8171111599632042</v>
      </c>
      <c r="BU55" s="123">
        <f t="shared" si="18"/>
        <v>24.075456320098091</v>
      </c>
      <c r="BV55" s="192"/>
    </row>
    <row r="56" spans="1:74" s="10" customFormat="1" x14ac:dyDescent="0.25">
      <c r="A56" s="215">
        <f t="shared" si="0"/>
        <v>117</v>
      </c>
      <c r="B56" s="107">
        <v>44019</v>
      </c>
      <c r="C56" s="101"/>
      <c r="D56" s="102">
        <f>LN(SUM($C$2:C56))</f>
        <v>3.6635616461296463</v>
      </c>
      <c r="E56" s="192">
        <f t="shared" si="1"/>
        <v>47.152483987460101</v>
      </c>
      <c r="F56" s="192"/>
      <c r="G56" s="101"/>
      <c r="H56" s="102">
        <f>LN(SUM($G$2:G56))</f>
        <v>1.0986122886681098</v>
      </c>
      <c r="I56" s="192" t="e">
        <f t="shared" si="3"/>
        <v>#DIV/0!</v>
      </c>
      <c r="J56" s="192"/>
      <c r="K56" s="101"/>
      <c r="L56" s="102">
        <f>LN(SUM($K$2:K56))</f>
        <v>0.69314718055994529</v>
      </c>
      <c r="M56" s="192" t="e">
        <f t="shared" si="4"/>
        <v>#DIV/0!</v>
      </c>
      <c r="N56" s="192"/>
      <c r="O56" s="101">
        <v>1</v>
      </c>
      <c r="P56" s="102">
        <f>LN(SUM($O$2:O56))</f>
        <v>4.3307333402863311</v>
      </c>
      <c r="Q56" s="193">
        <f t="shared" si="2"/>
        <v>19.498912310269898</v>
      </c>
      <c r="R56" s="192"/>
      <c r="S56" s="101"/>
      <c r="T56" s="102" t="e">
        <f>LN(SUM($S$2:S56))</f>
        <v>#NUM!</v>
      </c>
      <c r="U56" s="196" t="e">
        <f t="shared" si="5"/>
        <v>#NUM!</v>
      </c>
      <c r="V56" s="192"/>
      <c r="W56" s="101"/>
      <c r="X56" s="102" t="e">
        <f>LN(SUM($W$2:W56))</f>
        <v>#NUM!</v>
      </c>
      <c r="Y56" s="193" t="e">
        <f t="shared" si="6"/>
        <v>#NUM!</v>
      </c>
      <c r="Z56" s="192"/>
      <c r="AA56" s="149"/>
      <c r="AB56" s="102">
        <f>LN(SUM($AA$2:AA56))</f>
        <v>0.69314718055994529</v>
      </c>
      <c r="AC56" s="193" t="e">
        <f t="shared" si="7"/>
        <v>#DIV/0!</v>
      </c>
      <c r="AD56" s="192"/>
      <c r="AE56" s="101">
        <v>1</v>
      </c>
      <c r="AF56" s="102">
        <f>LN(SUM($AE$2:AE56))</f>
        <v>3.3322045101752038</v>
      </c>
      <c r="AG56" s="193">
        <f t="shared" si="8"/>
        <v>177.88817045254766</v>
      </c>
      <c r="AH56" s="192"/>
      <c r="AI56" s="101"/>
      <c r="AJ56" s="102">
        <f>LN(SUM($AI$2:AI56))</f>
        <v>3.7376696182833684</v>
      </c>
      <c r="AK56" s="193" t="e">
        <f t="shared" si="9"/>
        <v>#DIV/0!</v>
      </c>
      <c r="AL56" s="192"/>
      <c r="AM56" s="101"/>
      <c r="AN56" s="102">
        <f>LN(SUM($AM$2:AM56))</f>
        <v>0</v>
      </c>
      <c r="AO56" s="193" t="e">
        <f t="shared" si="10"/>
        <v>#DIV/0!</v>
      </c>
      <c r="AP56" s="192"/>
      <c r="AQ56" s="149"/>
      <c r="AR56" s="102">
        <f>LN(SUM($AQ$2:AQ56))</f>
        <v>0</v>
      </c>
      <c r="AS56" s="193" t="e">
        <f t="shared" si="11"/>
        <v>#DIV/0!</v>
      </c>
      <c r="AT56" s="192"/>
      <c r="AU56" s="101">
        <v>7</v>
      </c>
      <c r="AV56" s="102">
        <f>LN(SUM($AU$2:AU56))</f>
        <v>4.9698132995760007</v>
      </c>
      <c r="AW56" s="193">
        <f t="shared" si="12"/>
        <v>18.719658599373609</v>
      </c>
      <c r="AX56" s="192"/>
      <c r="AY56" s="101"/>
      <c r="AZ56" s="103" t="e">
        <f>LN(SUM($AY$2:AY56))</f>
        <v>#NUM!</v>
      </c>
      <c r="BA56" s="193" t="e">
        <f t="shared" si="13"/>
        <v>#NUM!</v>
      </c>
      <c r="BB56" s="192"/>
      <c r="BC56" s="149"/>
      <c r="BD56" s="103" t="e">
        <f>LN(SUM($BC$2:BC56))</f>
        <v>#NUM!</v>
      </c>
      <c r="BE56" s="193" t="e">
        <f t="shared" si="14"/>
        <v>#NUM!</v>
      </c>
      <c r="BF56" s="192"/>
      <c r="BG56" s="101"/>
      <c r="BH56" s="103">
        <f>LN(SUM($BG$2:BG56))</f>
        <v>1.6094379124341003</v>
      </c>
      <c r="BI56" s="193" t="e">
        <f t="shared" si="15"/>
        <v>#DIV/0!</v>
      </c>
      <c r="BJ56" s="192"/>
      <c r="BK56" s="101"/>
      <c r="BL56" s="103" t="e">
        <f>LN(SUM($BK$2:BK56))</f>
        <v>#NUM!</v>
      </c>
      <c r="BM56" s="193" t="e">
        <f t="shared" si="16"/>
        <v>#NUM!</v>
      </c>
      <c r="BN56" s="192"/>
      <c r="BO56" s="101"/>
      <c r="BP56" s="103">
        <f>LN(SUM($BO$2:BO56))</f>
        <v>0.69314718055994529</v>
      </c>
      <c r="BQ56" s="193" t="e">
        <f t="shared" si="17"/>
        <v>#DIV/0!</v>
      </c>
      <c r="BR56" s="192"/>
      <c r="BS56" s="104">
        <v>9</v>
      </c>
      <c r="BT56" s="103">
        <f>LN(SUM($BS$2:BS56))</f>
        <v>5.8435444170313602</v>
      </c>
      <c r="BU56" s="123">
        <f t="shared" si="18"/>
        <v>28.333415201389425</v>
      </c>
      <c r="BV56" s="192"/>
    </row>
    <row r="57" spans="1:74" s="10" customFormat="1" x14ac:dyDescent="0.25">
      <c r="A57" s="215">
        <f t="shared" si="0"/>
        <v>118</v>
      </c>
      <c r="B57" s="107">
        <v>44020</v>
      </c>
      <c r="C57" s="101"/>
      <c r="D57" s="102">
        <f>LN(SUM($C$2:C57))</f>
        <v>3.6635616461296463</v>
      </c>
      <c r="E57" s="192" t="e">
        <f t="shared" si="1"/>
        <v>#DIV/0!</v>
      </c>
      <c r="F57" s="192"/>
      <c r="G57" s="101"/>
      <c r="H57" s="102">
        <f>LN(SUM($G$2:G57))</f>
        <v>1.0986122886681098</v>
      </c>
      <c r="I57" s="192" t="e">
        <f t="shared" si="3"/>
        <v>#DIV/0!</v>
      </c>
      <c r="J57" s="192"/>
      <c r="K57" s="101"/>
      <c r="L57" s="102">
        <f>LN(SUM($K$2:K57))</f>
        <v>0.69314718055994529</v>
      </c>
      <c r="M57" s="192" t="e">
        <f t="shared" si="4"/>
        <v>#DIV/0!</v>
      </c>
      <c r="N57" s="192"/>
      <c r="O57" s="101">
        <v>2</v>
      </c>
      <c r="P57" s="102">
        <f>LN(SUM($O$2:O57))</f>
        <v>4.3567088266895917</v>
      </c>
      <c r="Q57" s="193">
        <f t="shared" si="2"/>
        <v>34.700000672898462</v>
      </c>
      <c r="R57" s="192"/>
      <c r="S57" s="101"/>
      <c r="T57" s="102" t="e">
        <f>LN(SUM($S$2:S57))</f>
        <v>#NUM!</v>
      </c>
      <c r="U57" s="196" t="e">
        <f t="shared" si="5"/>
        <v>#NUM!</v>
      </c>
      <c r="V57" s="192"/>
      <c r="W57" s="101"/>
      <c r="X57" s="102" t="e">
        <f>LN(SUM($W$2:W57))</f>
        <v>#NUM!</v>
      </c>
      <c r="Y57" s="193" t="e">
        <f t="shared" si="6"/>
        <v>#NUM!</v>
      </c>
      <c r="Z57" s="192"/>
      <c r="AA57" s="149"/>
      <c r="AB57" s="102">
        <f>LN(SUM($AA$2:AA57))</f>
        <v>0.69314718055994529</v>
      </c>
      <c r="AC57" s="193" t="e">
        <f t="shared" si="7"/>
        <v>#DIV/0!</v>
      </c>
      <c r="AD57" s="192"/>
      <c r="AE57" s="101">
        <v>1</v>
      </c>
      <c r="AF57" s="102">
        <f>LN(SUM($AE$2:AE57))</f>
        <v>3.3672958299864741</v>
      </c>
      <c r="AG57" s="193">
        <f t="shared" si="8"/>
        <v>67.597693125376523</v>
      </c>
      <c r="AH57" s="192"/>
      <c r="AI57" s="101">
        <v>1</v>
      </c>
      <c r="AJ57" s="102">
        <f>LN(SUM($AI$2:AI57))</f>
        <v>3.7612001156935624</v>
      </c>
      <c r="AK57" s="193">
        <f t="shared" si="9"/>
        <v>274.93569610744686</v>
      </c>
      <c r="AL57" s="192"/>
      <c r="AM57" s="101"/>
      <c r="AN57" s="102">
        <f>LN(SUM($AM$2:AM57))</f>
        <v>0</v>
      </c>
      <c r="AO57" s="193" t="e">
        <f t="shared" si="10"/>
        <v>#DIV/0!</v>
      </c>
      <c r="AP57" s="192"/>
      <c r="AQ57" s="149"/>
      <c r="AR57" s="102">
        <f>LN(SUM($AQ$2:AQ57))</f>
        <v>0</v>
      </c>
      <c r="AS57" s="193" t="e">
        <f t="shared" si="11"/>
        <v>#DIV/0!</v>
      </c>
      <c r="AT57" s="192"/>
      <c r="AU57" s="101">
        <v>6</v>
      </c>
      <c r="AV57" s="102">
        <f>LN(SUM($AU$2:AU57))</f>
        <v>5.0106352940962555</v>
      </c>
      <c r="AW57" s="193">
        <f t="shared" si="12"/>
        <v>17.963870339970892</v>
      </c>
      <c r="AX57" s="192"/>
      <c r="AY57" s="101"/>
      <c r="AZ57" s="103" t="e">
        <f>LN(SUM($AY$2:AY57))</f>
        <v>#NUM!</v>
      </c>
      <c r="BA57" s="193" t="e">
        <f t="shared" si="13"/>
        <v>#NUM!</v>
      </c>
      <c r="BB57" s="192"/>
      <c r="BC57" s="149"/>
      <c r="BD57" s="103" t="e">
        <f>LN(SUM($BC$2:BC57))</f>
        <v>#NUM!</v>
      </c>
      <c r="BE57" s="193" t="e">
        <f t="shared" si="14"/>
        <v>#NUM!</v>
      </c>
      <c r="BF57" s="192"/>
      <c r="BG57" s="101"/>
      <c r="BH57" s="103">
        <f>LN(SUM($BG$2:BG57))</f>
        <v>1.6094379124341003</v>
      </c>
      <c r="BI57" s="193" t="e">
        <f t="shared" si="15"/>
        <v>#DIV/0!</v>
      </c>
      <c r="BJ57" s="192"/>
      <c r="BK57" s="101"/>
      <c r="BL57" s="103" t="e">
        <f>LN(SUM($BK$2:BK57))</f>
        <v>#NUM!</v>
      </c>
      <c r="BM57" s="193" t="e">
        <f t="shared" si="16"/>
        <v>#NUM!</v>
      </c>
      <c r="BN57" s="192"/>
      <c r="BO57" s="101"/>
      <c r="BP57" s="103">
        <f>LN(SUM($BO$2:BO57))</f>
        <v>0.69314718055994529</v>
      </c>
      <c r="BQ57" s="193" t="e">
        <f t="shared" si="17"/>
        <v>#DIV/0!</v>
      </c>
      <c r="BR57" s="192"/>
      <c r="BS57" s="104">
        <v>10</v>
      </c>
      <c r="BT57" s="103">
        <f>LN(SUM($BS$2:BS57))</f>
        <v>5.872117789475416</v>
      </c>
      <c r="BU57" s="123">
        <f t="shared" si="18"/>
        <v>32.874543415413825</v>
      </c>
      <c r="BV57" s="192"/>
    </row>
    <row r="58" spans="1:74" s="10" customFormat="1" x14ac:dyDescent="0.25">
      <c r="A58" s="215">
        <f t="shared" si="0"/>
        <v>119</v>
      </c>
      <c r="B58" s="107">
        <v>44021</v>
      </c>
      <c r="C58" s="101"/>
      <c r="D58" s="102">
        <f>LN(SUM($C$2:C58))</f>
        <v>3.6635616461296463</v>
      </c>
      <c r="E58" s="192" t="e">
        <f t="shared" si="1"/>
        <v>#DIV/0!</v>
      </c>
      <c r="F58" s="192"/>
      <c r="G58" s="101"/>
      <c r="H58" s="102">
        <f>LN(SUM($G$2:G58))</f>
        <v>1.0986122886681098</v>
      </c>
      <c r="I58" s="192" t="e">
        <f t="shared" si="3"/>
        <v>#DIV/0!</v>
      </c>
      <c r="J58" s="192"/>
      <c r="K58" s="101">
        <v>1</v>
      </c>
      <c r="L58" s="102">
        <f>LN(SUM($K$2:K58))</f>
        <v>1.0986122886681098</v>
      </c>
      <c r="M58" s="192">
        <f t="shared" si="4"/>
        <v>15.955438719280238</v>
      </c>
      <c r="N58" s="192"/>
      <c r="O58" s="101">
        <v>2</v>
      </c>
      <c r="P58" s="102">
        <f>LN(SUM($O$2:O58))</f>
        <v>4.3820266346738812</v>
      </c>
      <c r="Q58" s="193">
        <f t="shared" si="2"/>
        <v>35.524006775837961</v>
      </c>
      <c r="R58" s="192"/>
      <c r="S58" s="101"/>
      <c r="T58" s="102" t="e">
        <f>LN(SUM($S$2:S58))</f>
        <v>#NUM!</v>
      </c>
      <c r="U58" s="196" t="e">
        <f t="shared" si="5"/>
        <v>#NUM!</v>
      </c>
      <c r="V58" s="192"/>
      <c r="W58" s="101"/>
      <c r="X58" s="102" t="e">
        <f>LN(SUM($W$2:W58))</f>
        <v>#NUM!</v>
      </c>
      <c r="Y58" s="193" t="e">
        <f t="shared" si="6"/>
        <v>#NUM!</v>
      </c>
      <c r="Z58" s="192"/>
      <c r="AA58" s="149"/>
      <c r="AB58" s="102">
        <f>LN(SUM($AA$2:AA58))</f>
        <v>0.69314718055994529</v>
      </c>
      <c r="AC58" s="193" t="e">
        <f t="shared" si="7"/>
        <v>#DIV/0!</v>
      </c>
      <c r="AD58" s="192"/>
      <c r="AE58" s="101">
        <v>11</v>
      </c>
      <c r="AF58" s="102">
        <f>LN(SUM($AE$2:AE58))</f>
        <v>3.6888794541139363</v>
      </c>
      <c r="AG58" s="193">
        <f t="shared" si="8"/>
        <v>14.28734578401499</v>
      </c>
      <c r="AH58" s="192"/>
      <c r="AI58" s="101"/>
      <c r="AJ58" s="102">
        <f>LN(SUM($AI$2:AI58))</f>
        <v>3.7612001156935624</v>
      </c>
      <c r="AK58" s="193">
        <f t="shared" si="9"/>
        <v>164.96141766446814</v>
      </c>
      <c r="AL58" s="192"/>
      <c r="AM58" s="101"/>
      <c r="AN58" s="102">
        <f>LN(SUM($AM$2:AM58))</f>
        <v>0</v>
      </c>
      <c r="AO58" s="193" t="e">
        <f t="shared" si="10"/>
        <v>#DIV/0!</v>
      </c>
      <c r="AP58" s="192"/>
      <c r="AQ58" s="149"/>
      <c r="AR58" s="102">
        <f>LN(SUM($AQ$2:AQ58))</f>
        <v>0</v>
      </c>
      <c r="AS58" s="193" t="e">
        <f t="shared" si="11"/>
        <v>#DIV/0!</v>
      </c>
      <c r="AT58" s="192"/>
      <c r="AU58" s="101">
        <v>5</v>
      </c>
      <c r="AV58" s="102">
        <f>LN(SUM($AU$2:AU58))</f>
        <v>5.0434251169192468</v>
      </c>
      <c r="AW58" s="193">
        <f t="shared" si="12"/>
        <v>18.922732765040287</v>
      </c>
      <c r="AX58" s="192"/>
      <c r="AY58" s="101"/>
      <c r="AZ58" s="103" t="e">
        <f>LN(SUM($AY$2:AY58))</f>
        <v>#NUM!</v>
      </c>
      <c r="BA58" s="193" t="e">
        <f t="shared" si="13"/>
        <v>#NUM!</v>
      </c>
      <c r="BB58" s="192"/>
      <c r="BC58" s="149"/>
      <c r="BD58" s="103" t="e">
        <f>LN(SUM($BC$2:BC58))</f>
        <v>#NUM!</v>
      </c>
      <c r="BE58" s="193" t="e">
        <f t="shared" si="14"/>
        <v>#NUM!</v>
      </c>
      <c r="BF58" s="192"/>
      <c r="BG58" s="101">
        <v>1</v>
      </c>
      <c r="BH58" s="103">
        <f>LN(SUM($BG$2:BG58))</f>
        <v>1.791759469228055</v>
      </c>
      <c r="BI58" s="193">
        <f t="shared" si="15"/>
        <v>35.483317491290002</v>
      </c>
      <c r="BJ58" s="192"/>
      <c r="BK58" s="101"/>
      <c r="BL58" s="103" t="e">
        <f>LN(SUM($BK$2:BK58))</f>
        <v>#NUM!</v>
      </c>
      <c r="BM58" s="193" t="e">
        <f t="shared" si="16"/>
        <v>#NUM!</v>
      </c>
      <c r="BN58" s="192"/>
      <c r="BO58" s="101"/>
      <c r="BP58" s="103">
        <f>LN(SUM($BO$2:BO58))</f>
        <v>0.69314718055994529</v>
      </c>
      <c r="BQ58" s="193" t="e">
        <f t="shared" si="17"/>
        <v>#DIV/0!</v>
      </c>
      <c r="BR58" s="192"/>
      <c r="BS58" s="104">
        <v>20</v>
      </c>
      <c r="BT58" s="103">
        <f>LN(SUM($BS$2:BS58))</f>
        <v>5.9269260259704106</v>
      </c>
      <c r="BU58" s="123">
        <f t="shared" si="18"/>
        <v>27.972591635163315</v>
      </c>
      <c r="BV58" s="192"/>
    </row>
    <row r="59" spans="1:74" s="10" customFormat="1" x14ac:dyDescent="0.25">
      <c r="A59" s="215">
        <f t="shared" si="0"/>
        <v>120</v>
      </c>
      <c r="B59" s="107">
        <v>44022</v>
      </c>
      <c r="C59" s="101">
        <v>1</v>
      </c>
      <c r="D59" s="102">
        <f>LN(SUM($C$2:C59))</f>
        <v>3.6888794541139363</v>
      </c>
      <c r="E59" s="192">
        <f t="shared" si="1"/>
        <v>255.52661151551868</v>
      </c>
      <c r="F59" s="192"/>
      <c r="G59" s="101"/>
      <c r="H59" s="102">
        <f>LN(SUM($G$2:G59))</f>
        <v>1.0986122886681098</v>
      </c>
      <c r="I59" s="192" t="e">
        <f t="shared" si="3"/>
        <v>#DIV/0!</v>
      </c>
      <c r="J59" s="192"/>
      <c r="K59" s="101">
        <v>2</v>
      </c>
      <c r="L59" s="102">
        <f>LN(SUM($K$2:K59))</f>
        <v>1.6094379124341003</v>
      </c>
      <c r="M59" s="192">
        <f t="shared" si="4"/>
        <v>5.4520219973819621</v>
      </c>
      <c r="N59" s="192"/>
      <c r="O59" s="101">
        <v>1</v>
      </c>
      <c r="P59" s="102">
        <f>LN(SUM($O$2:O59))</f>
        <v>4.3944491546724391</v>
      </c>
      <c r="Q59" s="193">
        <f t="shared" si="2"/>
        <v>40.411115605301895</v>
      </c>
      <c r="R59" s="192"/>
      <c r="S59" s="101"/>
      <c r="T59" s="102" t="e">
        <f>LN(SUM($S$2:S59))</f>
        <v>#NUM!</v>
      </c>
      <c r="U59" s="196" t="e">
        <f t="shared" si="5"/>
        <v>#NUM!</v>
      </c>
      <c r="V59" s="192"/>
      <c r="W59" s="101"/>
      <c r="X59" s="102" t="e">
        <f>LN(SUM($W$2:W59))</f>
        <v>#NUM!</v>
      </c>
      <c r="Y59" s="193" t="e">
        <f t="shared" si="6"/>
        <v>#NUM!</v>
      </c>
      <c r="Z59" s="192"/>
      <c r="AA59" s="149"/>
      <c r="AB59" s="102">
        <f>LN(SUM($AA$2:AA59))</f>
        <v>0.69314718055994529</v>
      </c>
      <c r="AC59" s="193" t="e">
        <f t="shared" si="7"/>
        <v>#DIV/0!</v>
      </c>
      <c r="AD59" s="192"/>
      <c r="AE59" s="101">
        <v>4</v>
      </c>
      <c r="AF59" s="102">
        <f>LN(SUM($AE$2:AE59))</f>
        <v>3.784189633918261</v>
      </c>
      <c r="AG59" s="193">
        <f t="shared" si="8"/>
        <v>8.3561959156164036</v>
      </c>
      <c r="AH59" s="192"/>
      <c r="AI59" s="101">
        <v>1</v>
      </c>
      <c r="AJ59" s="102">
        <f>LN(SUM($AI$2:AI59))</f>
        <v>3.784189633918261</v>
      </c>
      <c r="AK59" s="193">
        <f t="shared" si="9"/>
        <v>92.352980784912674</v>
      </c>
      <c r="AL59" s="192"/>
      <c r="AM59" s="101"/>
      <c r="AN59" s="102">
        <f>LN(SUM($AM$2:AM59))</f>
        <v>0</v>
      </c>
      <c r="AO59" s="193" t="e">
        <f t="shared" si="10"/>
        <v>#DIV/0!</v>
      </c>
      <c r="AP59" s="192"/>
      <c r="AQ59" s="149"/>
      <c r="AR59" s="102">
        <f>LN(SUM($AQ$2:AQ59))</f>
        <v>0</v>
      </c>
      <c r="AS59" s="193" t="e">
        <f t="shared" si="11"/>
        <v>#DIV/0!</v>
      </c>
      <c r="AT59" s="192"/>
      <c r="AU59" s="101">
        <v>12</v>
      </c>
      <c r="AV59" s="102">
        <f>LN(SUM($AU$2:AU59))</f>
        <v>5.1179938124167554</v>
      </c>
      <c r="AW59" s="193">
        <f t="shared" si="12"/>
        <v>16.042535115368263</v>
      </c>
      <c r="AX59" s="192"/>
      <c r="AY59" s="101"/>
      <c r="AZ59" s="103" t="e">
        <f>LN(SUM($AY$2:AY59))</f>
        <v>#NUM!</v>
      </c>
      <c r="BA59" s="193" t="e">
        <f t="shared" si="13"/>
        <v>#NUM!</v>
      </c>
      <c r="BB59" s="192"/>
      <c r="BC59" s="149"/>
      <c r="BD59" s="103" t="e">
        <f>LN(SUM($BC$2:BC59))</f>
        <v>#NUM!</v>
      </c>
      <c r="BE59" s="193" t="e">
        <f t="shared" si="14"/>
        <v>#NUM!</v>
      </c>
      <c r="BF59" s="192"/>
      <c r="BG59" s="101"/>
      <c r="BH59" s="103">
        <f>LN(SUM($BG$2:BG59))</f>
        <v>1.791759469228055</v>
      </c>
      <c r="BI59" s="193">
        <f t="shared" si="15"/>
        <v>21.289990494774003</v>
      </c>
      <c r="BJ59" s="192"/>
      <c r="BK59" s="101">
        <v>1</v>
      </c>
      <c r="BL59" s="103">
        <f>LN(SUM($BK$2:BK59))</f>
        <v>0</v>
      </c>
      <c r="BM59" s="193" t="e">
        <f t="shared" si="16"/>
        <v>#NUM!</v>
      </c>
      <c r="BN59" s="192"/>
      <c r="BO59" s="101"/>
      <c r="BP59" s="103">
        <f>LN(SUM($BO$2:BO59))</f>
        <v>0.69314718055994529</v>
      </c>
      <c r="BQ59" s="193" t="e">
        <f t="shared" si="17"/>
        <v>#DIV/0!</v>
      </c>
      <c r="BR59" s="192"/>
      <c r="BS59" s="104">
        <v>22</v>
      </c>
      <c r="BT59" s="103">
        <f>LN(SUM($BS$2:BS59))</f>
        <v>5.9839362806871907</v>
      </c>
      <c r="BU59" s="123">
        <f t="shared" si="18"/>
        <v>21.446498680791059</v>
      </c>
      <c r="BV59" s="192"/>
    </row>
    <row r="60" spans="1:74" s="10" customFormat="1" x14ac:dyDescent="0.25">
      <c r="A60" s="215">
        <f t="shared" si="0"/>
        <v>121</v>
      </c>
      <c r="B60" s="107">
        <v>44023</v>
      </c>
      <c r="C60" s="101"/>
      <c r="D60" s="102">
        <f>LN(SUM($C$2:C60))</f>
        <v>3.6888794541139363</v>
      </c>
      <c r="E60" s="192">
        <f t="shared" si="1"/>
        <v>153.31596690931121</v>
      </c>
      <c r="F60" s="192"/>
      <c r="G60" s="101"/>
      <c r="H60" s="102">
        <f>LN(SUM($G$2:G60))</f>
        <v>1.0986122886681098</v>
      </c>
      <c r="I60" s="192" t="e">
        <f t="shared" si="3"/>
        <v>#DIV/0!</v>
      </c>
      <c r="J60" s="192"/>
      <c r="K60" s="101">
        <v>1</v>
      </c>
      <c r="L60" s="102">
        <f>LN(SUM($K$2:K60))</f>
        <v>1.791759469228055</v>
      </c>
      <c r="M60" s="192">
        <f t="shared" si="4"/>
        <v>3.5071430892264939</v>
      </c>
      <c r="N60" s="192"/>
      <c r="O60" s="101">
        <v>2</v>
      </c>
      <c r="P60" s="102">
        <f>LN(SUM($O$2:O60))</f>
        <v>4.4188406077965983</v>
      </c>
      <c r="Q60" s="193">
        <f t="shared" si="2"/>
        <v>38.10947451037179</v>
      </c>
      <c r="R60" s="192"/>
      <c r="S60" s="101"/>
      <c r="T60" s="102" t="e">
        <f>LN(SUM($S$2:S60))</f>
        <v>#NUM!</v>
      </c>
      <c r="U60" s="196" t="e">
        <f t="shared" si="5"/>
        <v>#NUM!</v>
      </c>
      <c r="V60" s="192"/>
      <c r="W60" s="101"/>
      <c r="X60" s="102" t="e">
        <f>LN(SUM($W$2:W60))</f>
        <v>#NUM!</v>
      </c>
      <c r="Y60" s="193" t="e">
        <f t="shared" si="6"/>
        <v>#NUM!</v>
      </c>
      <c r="Z60" s="192"/>
      <c r="AA60" s="149"/>
      <c r="AB60" s="102">
        <f>LN(SUM($AA$2:AA60))</f>
        <v>0.69314718055994529</v>
      </c>
      <c r="AC60" s="193" t="e">
        <f t="shared" si="7"/>
        <v>#DIV/0!</v>
      </c>
      <c r="AD60" s="192"/>
      <c r="AE60" s="101">
        <v>6</v>
      </c>
      <c r="AF60" s="102">
        <f>LN(SUM($AE$2:AE60))</f>
        <v>3.912023005428146</v>
      </c>
      <c r="AG60" s="193">
        <f t="shared" si="8"/>
        <v>6.0994637790327557</v>
      </c>
      <c r="AH60" s="192"/>
      <c r="AI60" s="101"/>
      <c r="AJ60" s="102">
        <f>LN(SUM($AI$2:AI60))</f>
        <v>3.784189633918261</v>
      </c>
      <c r="AK60" s="193">
        <f t="shared" si="9"/>
        <v>75.77432335587612</v>
      </c>
      <c r="AL60" s="192"/>
      <c r="AM60" s="101"/>
      <c r="AN60" s="102">
        <f>LN(SUM($AM$2:AM60))</f>
        <v>0</v>
      </c>
      <c r="AO60" s="193" t="e">
        <f t="shared" si="10"/>
        <v>#DIV/0!</v>
      </c>
      <c r="AP60" s="192"/>
      <c r="AQ60" s="149"/>
      <c r="AR60" s="102">
        <f>LN(SUM($AQ$2:AQ60))</f>
        <v>0</v>
      </c>
      <c r="AS60" s="193" t="e">
        <f t="shared" si="11"/>
        <v>#DIV/0!</v>
      </c>
      <c r="AT60" s="192"/>
      <c r="AU60" s="101">
        <v>20</v>
      </c>
      <c r="AV60" s="102">
        <f>LN(SUM($AU$2:AU60))</f>
        <v>5.2311086168545868</v>
      </c>
      <c r="AW60" s="193">
        <f t="shared" si="12"/>
        <v>12.814382309436031</v>
      </c>
      <c r="AX60" s="192"/>
      <c r="AY60" s="101"/>
      <c r="AZ60" s="103" t="e">
        <f>LN(SUM($AY$2:AY60))</f>
        <v>#NUM!</v>
      </c>
      <c r="BA60" s="193" t="e">
        <f t="shared" si="13"/>
        <v>#NUM!</v>
      </c>
      <c r="BB60" s="192"/>
      <c r="BC60" s="149"/>
      <c r="BD60" s="103" t="e">
        <f>LN(SUM($BC$2:BC60))</f>
        <v>#NUM!</v>
      </c>
      <c r="BE60" s="193" t="e">
        <f t="shared" si="14"/>
        <v>#NUM!</v>
      </c>
      <c r="BF60" s="192"/>
      <c r="BG60" s="101">
        <v>1</v>
      </c>
      <c r="BH60" s="103">
        <f>LN(SUM($BG$2:BG60))</f>
        <v>1.9459101490553132</v>
      </c>
      <c r="BI60" s="193">
        <f t="shared" si="15"/>
        <v>12.470029070006632</v>
      </c>
      <c r="BJ60" s="192"/>
      <c r="BK60" s="101">
        <v>1</v>
      </c>
      <c r="BL60" s="103">
        <f>LN(SUM($BK$2:BK60))</f>
        <v>0.69314718055994529</v>
      </c>
      <c r="BM60" s="193" t="e">
        <f t="shared" si="16"/>
        <v>#NUM!</v>
      </c>
      <c r="BN60" s="192"/>
      <c r="BO60" s="101"/>
      <c r="BP60" s="103">
        <f>LN(SUM($BO$2:BO60))</f>
        <v>0.69314718055994529</v>
      </c>
      <c r="BQ60" s="193" t="e">
        <f t="shared" si="17"/>
        <v>#DIV/0!</v>
      </c>
      <c r="BR60" s="192"/>
      <c r="BS60" s="104">
        <v>31</v>
      </c>
      <c r="BT60" s="103">
        <f>LN(SUM($BS$2:BS60))</f>
        <v>6.0591231955817966</v>
      </c>
      <c r="BU60" s="123">
        <f t="shared" si="18"/>
        <v>16.33616541372221</v>
      </c>
      <c r="BV60" s="192"/>
    </row>
    <row r="61" spans="1:74" s="10" customFormat="1" x14ac:dyDescent="0.25">
      <c r="A61" s="215">
        <f t="shared" si="0"/>
        <v>122</v>
      </c>
      <c r="B61" s="107">
        <v>44024</v>
      </c>
      <c r="C61" s="101">
        <v>1</v>
      </c>
      <c r="D61" s="102">
        <f>LN(SUM($C$2:C61))</f>
        <v>3.713572066704308</v>
      </c>
      <c r="E61" s="192">
        <f t="shared" si="1"/>
        <v>85.882461448874338</v>
      </c>
      <c r="F61" s="192"/>
      <c r="G61" s="101"/>
      <c r="H61" s="102">
        <f>LN(SUM($G$2:G61))</f>
        <v>1.0986122886681098</v>
      </c>
      <c r="I61" s="192" t="e">
        <f t="shared" si="3"/>
        <v>#DIV/0!</v>
      </c>
      <c r="J61" s="192"/>
      <c r="K61" s="101">
        <v>6</v>
      </c>
      <c r="L61" s="102">
        <f>LN(SUM($K$2:K61))</f>
        <v>2.4849066497880004</v>
      </c>
      <c r="M61" s="192">
        <f t="shared" si="4"/>
        <v>2.2863226157860455</v>
      </c>
      <c r="N61" s="192"/>
      <c r="O61" s="101">
        <v>10</v>
      </c>
      <c r="P61" s="102">
        <f>LN(SUM($O$2:O61))</f>
        <v>4.5325994931532563</v>
      </c>
      <c r="Q61" s="193">
        <f t="shared" si="2"/>
        <v>22.586255629710813</v>
      </c>
      <c r="R61" s="192"/>
      <c r="S61" s="101"/>
      <c r="T61" s="102" t="e">
        <f>LN(SUM($S$2:S61))</f>
        <v>#NUM!</v>
      </c>
      <c r="U61" s="196" t="e">
        <f t="shared" si="5"/>
        <v>#NUM!</v>
      </c>
      <c r="V61" s="192"/>
      <c r="W61" s="101"/>
      <c r="X61" s="102" t="e">
        <f>LN(SUM($W$2:W61))</f>
        <v>#NUM!</v>
      </c>
      <c r="Y61" s="193" t="e">
        <f t="shared" si="6"/>
        <v>#NUM!</v>
      </c>
      <c r="Z61" s="192"/>
      <c r="AA61" s="149"/>
      <c r="AB61" s="102">
        <f>LN(SUM($AA$2:AA61))</f>
        <v>0.69314718055994529</v>
      </c>
      <c r="AC61" s="193" t="e">
        <f t="shared" si="7"/>
        <v>#DIV/0!</v>
      </c>
      <c r="AD61" s="192"/>
      <c r="AE61" s="101">
        <v>12</v>
      </c>
      <c r="AF61" s="102">
        <f>LN(SUM($AE$2:AE61))</f>
        <v>4.1271343850450917</v>
      </c>
      <c r="AG61" s="193">
        <f t="shared" si="8"/>
        <v>4.7680841473751014</v>
      </c>
      <c r="AH61" s="192"/>
      <c r="AI61" s="101"/>
      <c r="AJ61" s="102">
        <f>LN(SUM($AI$2:AI61))</f>
        <v>3.784189633918261</v>
      </c>
      <c r="AK61" s="193">
        <f t="shared" si="9"/>
        <v>75.934706768612912</v>
      </c>
      <c r="AL61" s="192"/>
      <c r="AM61" s="101">
        <v>1</v>
      </c>
      <c r="AN61" s="102">
        <f>LN(SUM($AM$2:AM61))</f>
        <v>0.69314718055994529</v>
      </c>
      <c r="AO61" s="193">
        <f t="shared" si="10"/>
        <v>9.3333333333333339</v>
      </c>
      <c r="AP61" s="192"/>
      <c r="AQ61" s="149"/>
      <c r="AR61" s="102">
        <f>LN(SUM($AQ$2:AQ61))</f>
        <v>0</v>
      </c>
      <c r="AS61" s="193" t="e">
        <f t="shared" si="11"/>
        <v>#DIV/0!</v>
      </c>
      <c r="AT61" s="192"/>
      <c r="AU61" s="101">
        <v>25</v>
      </c>
      <c r="AV61" s="102">
        <f>LN(SUM($AU$2:AU61))</f>
        <v>5.3565862746720123</v>
      </c>
      <c r="AW61" s="193">
        <f t="shared" si="12"/>
        <v>10.005397076712335</v>
      </c>
      <c r="AX61" s="192"/>
      <c r="AY61" s="101"/>
      <c r="AZ61" s="103" t="e">
        <f>LN(SUM($AY$2:AY61))</f>
        <v>#NUM!</v>
      </c>
      <c r="BA61" s="193" t="e">
        <f t="shared" si="13"/>
        <v>#NUM!</v>
      </c>
      <c r="BB61" s="192"/>
      <c r="BC61" s="149"/>
      <c r="BD61" s="103" t="e">
        <f>LN(SUM($BC$2:BC61))</f>
        <v>#NUM!</v>
      </c>
      <c r="BE61" s="193" t="e">
        <f t="shared" si="14"/>
        <v>#NUM!</v>
      </c>
      <c r="BF61" s="192"/>
      <c r="BG61" s="101">
        <v>2</v>
      </c>
      <c r="BH61" s="103">
        <f>LN(SUM($BG$2:BG61))</f>
        <v>2.1972245773362196</v>
      </c>
      <c r="BI61" s="193">
        <f t="shared" si="15"/>
        <v>7.4115665514265929</v>
      </c>
      <c r="BJ61" s="192"/>
      <c r="BK61" s="101"/>
      <c r="BL61" s="103">
        <f>LN(SUM($BK$2:BK61))</f>
        <v>0.69314718055994529</v>
      </c>
      <c r="BM61" s="193" t="e">
        <f t="shared" si="16"/>
        <v>#NUM!</v>
      </c>
      <c r="BN61" s="192"/>
      <c r="BO61" s="101"/>
      <c r="BP61" s="103">
        <f>LN(SUM($BO$2:BO61))</f>
        <v>0.69314718055994529</v>
      </c>
      <c r="BQ61" s="193" t="e">
        <f t="shared" si="17"/>
        <v>#DIV/0!</v>
      </c>
      <c r="BR61" s="192"/>
      <c r="BS61" s="104">
        <v>57</v>
      </c>
      <c r="BT61" s="103">
        <f>LN(SUM($BS$2:BS61))</f>
        <v>6.1841488909374833</v>
      </c>
      <c r="BU61" s="123">
        <f t="shared" si="18"/>
        <v>11.80478563383447</v>
      </c>
      <c r="BV61" s="192"/>
    </row>
    <row r="62" spans="1:74" s="10" customFormat="1" x14ac:dyDescent="0.25">
      <c r="A62" s="215">
        <f t="shared" si="0"/>
        <v>123</v>
      </c>
      <c r="B62" s="107">
        <v>44025</v>
      </c>
      <c r="C62" s="101">
        <v>1</v>
      </c>
      <c r="D62" s="102">
        <f>LN(SUM($C$2:C62))</f>
        <v>3.7376696182833684</v>
      </c>
      <c r="E62" s="192">
        <f t="shared" ref="E62:E93" si="37">LN(2)/(SLOPE(D56:D62,A56:A62))</f>
        <v>55.824592511060658</v>
      </c>
      <c r="F62" s="192"/>
      <c r="G62" s="101"/>
      <c r="H62" s="102">
        <f>LN(SUM($G$2:G62))</f>
        <v>1.0986122886681098</v>
      </c>
      <c r="I62" s="192" t="e">
        <f t="shared" si="3"/>
        <v>#DIV/0!</v>
      </c>
      <c r="J62" s="192"/>
      <c r="K62" s="101">
        <v>7</v>
      </c>
      <c r="L62" s="102">
        <f>LN(SUM($K$2:K62))</f>
        <v>2.9444389791664403</v>
      </c>
      <c r="M62" s="192">
        <f t="shared" si="4"/>
        <v>1.7594894166868862</v>
      </c>
      <c r="N62" s="192"/>
      <c r="O62" s="101">
        <v>1</v>
      </c>
      <c r="P62" s="102">
        <f>LN(SUM($O$2:O62))</f>
        <v>4.5432947822700038</v>
      </c>
      <c r="Q62" s="193">
        <f t="shared" ref="Q62:Q93" si="38">LN(2)/(SLOPE(P56:P62,A56:A62))</f>
        <v>18.911143172388648</v>
      </c>
      <c r="R62" s="192"/>
      <c r="S62" s="101"/>
      <c r="T62" s="102" t="e">
        <f>LN(SUM($S$2:S62))</f>
        <v>#NUM!</v>
      </c>
      <c r="U62" s="196" t="e">
        <f t="shared" si="5"/>
        <v>#NUM!</v>
      </c>
      <c r="V62" s="192"/>
      <c r="W62" s="101"/>
      <c r="X62" s="102" t="e">
        <f>LN(SUM($W$2:W62))</f>
        <v>#NUM!</v>
      </c>
      <c r="Y62" s="193" t="e">
        <f t="shared" si="6"/>
        <v>#NUM!</v>
      </c>
      <c r="Z62" s="192"/>
      <c r="AA62" s="149"/>
      <c r="AB62" s="102">
        <f>LN(SUM($AA$2:AA62))</f>
        <v>0.69314718055994529</v>
      </c>
      <c r="AC62" s="193" t="e">
        <f t="shared" si="7"/>
        <v>#DIV/0!</v>
      </c>
      <c r="AD62" s="192"/>
      <c r="AE62" s="101">
        <v>8</v>
      </c>
      <c r="AF62" s="102">
        <f>LN(SUM($AE$2:AE62))</f>
        <v>4.2484952420493594</v>
      </c>
      <c r="AG62" s="193">
        <f t="shared" si="8"/>
        <v>4.3208922945831612</v>
      </c>
      <c r="AH62" s="192"/>
      <c r="AI62" s="101"/>
      <c r="AJ62" s="102">
        <f>LN(SUM($AI$2:AI62))</f>
        <v>3.784189633918261</v>
      </c>
      <c r="AK62" s="193">
        <f t="shared" si="9"/>
        <v>93.07174607578645</v>
      </c>
      <c r="AL62" s="192"/>
      <c r="AM62" s="101"/>
      <c r="AN62" s="102">
        <f>LN(SUM($AM$2:AM62))</f>
        <v>0.69314718055994529</v>
      </c>
      <c r="AO62" s="193">
        <f t="shared" si="10"/>
        <v>5.6000000000000005</v>
      </c>
      <c r="AP62" s="192"/>
      <c r="AQ62" s="149">
        <v>1</v>
      </c>
      <c r="AR62" s="102">
        <f>LN(SUM($AQ$2:AQ62))</f>
        <v>0.69314718055994529</v>
      </c>
      <c r="AS62" s="193">
        <f t="shared" si="11"/>
        <v>9.3333333333333339</v>
      </c>
      <c r="AT62" s="192"/>
      <c r="AU62" s="101">
        <v>22</v>
      </c>
      <c r="AV62" s="102">
        <f>LN(SUM($AU$2:AU62))</f>
        <v>5.4553211153577017</v>
      </c>
      <c r="AW62" s="193">
        <f t="shared" si="12"/>
        <v>8.3078836717015854</v>
      </c>
      <c r="AX62" s="192"/>
      <c r="AY62" s="101"/>
      <c r="AZ62" s="103" t="e">
        <f>LN(SUM($AY$2:AY62))</f>
        <v>#NUM!</v>
      </c>
      <c r="BA62" s="193" t="e">
        <f t="shared" si="13"/>
        <v>#NUM!</v>
      </c>
      <c r="BB62" s="192"/>
      <c r="BC62" s="149"/>
      <c r="BD62" s="103" t="e">
        <f>LN(SUM($BC$2:BC62))</f>
        <v>#NUM!</v>
      </c>
      <c r="BE62" s="193" t="e">
        <f t="shared" si="14"/>
        <v>#NUM!</v>
      </c>
      <c r="BF62" s="192"/>
      <c r="BG62" s="101">
        <v>3</v>
      </c>
      <c r="BH62" s="103">
        <f>LN(SUM($BG$2:BG62))</f>
        <v>2.4849066497880004</v>
      </c>
      <c r="BI62" s="193">
        <f t="shared" si="15"/>
        <v>4.9058347344723963</v>
      </c>
      <c r="BJ62" s="192"/>
      <c r="BK62" s="101"/>
      <c r="BL62" s="103">
        <f>LN(SUM($BK$2:BK62))</f>
        <v>0.69314718055994529</v>
      </c>
      <c r="BM62" s="193" t="e">
        <f t="shared" si="16"/>
        <v>#NUM!</v>
      </c>
      <c r="BN62" s="192"/>
      <c r="BO62" s="101"/>
      <c r="BP62" s="103">
        <f>LN(SUM($BO$2:BO62))</f>
        <v>0.69314718055994529</v>
      </c>
      <c r="BQ62" s="193" t="e">
        <f t="shared" si="17"/>
        <v>#DIV/0!</v>
      </c>
      <c r="BR62" s="192"/>
      <c r="BS62" s="104">
        <v>43</v>
      </c>
      <c r="BT62" s="103">
        <f>LN(SUM($BS$2:BS62))</f>
        <v>6.2690962837062614</v>
      </c>
      <c r="BU62" s="123">
        <f t="shared" si="18"/>
        <v>9.5469418631100709</v>
      </c>
      <c r="BV62" s="192"/>
    </row>
    <row r="63" spans="1:74" s="10" customFormat="1" x14ac:dyDescent="0.25">
      <c r="A63" s="215">
        <f t="shared" si="0"/>
        <v>124</v>
      </c>
      <c r="B63" s="107">
        <v>44026</v>
      </c>
      <c r="C63" s="101">
        <v>1</v>
      </c>
      <c r="D63" s="102">
        <f>LN(SUM($C$2:C63))</f>
        <v>3.7612001156935624</v>
      </c>
      <c r="E63" s="192">
        <f t="shared" si="37"/>
        <v>41.664067307303142</v>
      </c>
      <c r="F63" s="192"/>
      <c r="G63" s="101">
        <v>1</v>
      </c>
      <c r="H63" s="102">
        <f>LN(SUM($G$2:G63))</f>
        <v>1.3862943611198906</v>
      </c>
      <c r="I63" s="192">
        <f t="shared" ref="I63:I94" si="39">LN(2)/(SLOPE(H57:H63,A57:A63))</f>
        <v>22.487927836763294</v>
      </c>
      <c r="J63" s="192"/>
      <c r="K63" s="101">
        <v>2</v>
      </c>
      <c r="L63" s="102">
        <f>LN(SUM($K$2:K63))</f>
        <v>3.044522437723423</v>
      </c>
      <c r="M63" s="192">
        <f t="shared" si="4"/>
        <v>1.6700548202439227</v>
      </c>
      <c r="N63" s="192"/>
      <c r="O63" s="101"/>
      <c r="P63" s="102">
        <f>LN(SUM($O$2:O63))</f>
        <v>4.5432947822700038</v>
      </c>
      <c r="Q63" s="193">
        <f t="shared" si="38"/>
        <v>19.019281350233946</v>
      </c>
      <c r="R63" s="192"/>
      <c r="S63" s="101"/>
      <c r="T63" s="102" t="e">
        <f>LN(SUM($S$2:S63))</f>
        <v>#NUM!</v>
      </c>
      <c r="U63" s="196" t="e">
        <f t="shared" si="5"/>
        <v>#NUM!</v>
      </c>
      <c r="V63" s="192"/>
      <c r="W63" s="101"/>
      <c r="X63" s="102" t="e">
        <f>LN(SUM($W$2:W63))</f>
        <v>#NUM!</v>
      </c>
      <c r="Y63" s="193" t="e">
        <f t="shared" si="6"/>
        <v>#NUM!</v>
      </c>
      <c r="Z63" s="192"/>
      <c r="AA63" s="149"/>
      <c r="AB63" s="102">
        <f>LN(SUM($AA$2:AA63))</f>
        <v>0.69314718055994529</v>
      </c>
      <c r="AC63" s="193" t="e">
        <f t="shared" si="7"/>
        <v>#DIV/0!</v>
      </c>
      <c r="AD63" s="192"/>
      <c r="AE63" s="101">
        <v>5</v>
      </c>
      <c r="AF63" s="102">
        <f>LN(SUM($AE$2:AE63))</f>
        <v>4.3174881135363101</v>
      </c>
      <c r="AG63" s="193">
        <f t="shared" si="8"/>
        <v>4.5001696726513192</v>
      </c>
      <c r="AH63" s="192"/>
      <c r="AI63" s="101"/>
      <c r="AJ63" s="102">
        <f>LN(SUM($AI$2:AI63))</f>
        <v>3.784189633918261</v>
      </c>
      <c r="AK63" s="193">
        <f t="shared" si="9"/>
        <v>168.84321686069507</v>
      </c>
      <c r="AL63" s="192"/>
      <c r="AM63" s="101"/>
      <c r="AN63" s="102">
        <f>LN(SUM($AM$2:AM63))</f>
        <v>0.69314718055994529</v>
      </c>
      <c r="AO63" s="193">
        <f t="shared" si="10"/>
        <v>4.666666666666667</v>
      </c>
      <c r="AP63" s="192"/>
      <c r="AQ63" s="149"/>
      <c r="AR63" s="102">
        <f>LN(SUM($AQ$2:AQ63))</f>
        <v>0.69314718055994529</v>
      </c>
      <c r="AS63" s="193">
        <f t="shared" si="11"/>
        <v>5.6000000000000005</v>
      </c>
      <c r="AT63" s="192"/>
      <c r="AU63" s="101">
        <v>6</v>
      </c>
      <c r="AV63" s="102">
        <f>LN(SUM($AU$2:AU63))</f>
        <v>5.4806389233419912</v>
      </c>
      <c r="AW63" s="193">
        <f t="shared" si="12"/>
        <v>7.8499262184155354</v>
      </c>
      <c r="AX63" s="192"/>
      <c r="AY63" s="101"/>
      <c r="AZ63" s="103" t="e">
        <f>LN(SUM($AY$2:AY63))</f>
        <v>#NUM!</v>
      </c>
      <c r="BA63" s="193" t="e">
        <f t="shared" si="13"/>
        <v>#NUM!</v>
      </c>
      <c r="BB63" s="192"/>
      <c r="BC63" s="149"/>
      <c r="BD63" s="103" t="e">
        <f>LN(SUM($BC$2:BC63))</f>
        <v>#NUM!</v>
      </c>
      <c r="BE63" s="193" t="e">
        <f t="shared" si="14"/>
        <v>#NUM!</v>
      </c>
      <c r="BF63" s="192"/>
      <c r="BG63" s="101">
        <v>5</v>
      </c>
      <c r="BH63" s="103">
        <f>LN(SUM($BG$2:BG63))</f>
        <v>2.8332133440562162</v>
      </c>
      <c r="BI63" s="193">
        <f t="shared" si="15"/>
        <v>3.5525931485894739</v>
      </c>
      <c r="BJ63" s="192"/>
      <c r="BK63" s="101"/>
      <c r="BL63" s="103">
        <f>LN(SUM($BK$2:BK63))</f>
        <v>0.69314718055994529</v>
      </c>
      <c r="BM63" s="193" t="e">
        <f t="shared" si="16"/>
        <v>#NUM!</v>
      </c>
      <c r="BN63" s="192"/>
      <c r="BO63" s="101"/>
      <c r="BP63" s="103">
        <f>LN(SUM($BO$2:BO63))</f>
        <v>0.69314718055994529</v>
      </c>
      <c r="BQ63" s="193" t="e">
        <f t="shared" si="17"/>
        <v>#DIV/0!</v>
      </c>
      <c r="BR63" s="192"/>
      <c r="BS63" s="104">
        <v>20</v>
      </c>
      <c r="BT63" s="103">
        <f>LN(SUM($BS$2:BS63))</f>
        <v>6.3062752869480159</v>
      </c>
      <c r="BU63" s="123">
        <f t="shared" si="18"/>
        <v>8.8742083744708591</v>
      </c>
      <c r="BV63" s="192"/>
    </row>
    <row r="64" spans="1:74" s="10" customFormat="1" x14ac:dyDescent="0.25">
      <c r="A64" s="215">
        <f t="shared" si="0"/>
        <v>125</v>
      </c>
      <c r="B64" s="107">
        <v>44027</v>
      </c>
      <c r="C64" s="101"/>
      <c r="D64" s="102">
        <f>LN(SUM($C$2:C64))</f>
        <v>3.7612001156935624</v>
      </c>
      <c r="E64" s="192">
        <f t="shared" si="37"/>
        <v>39.905921502710861</v>
      </c>
      <c r="F64" s="192"/>
      <c r="G64" s="101"/>
      <c r="H64" s="102">
        <f>LN(SUM($G$2:G64))</f>
        <v>1.3862943611198906</v>
      </c>
      <c r="I64" s="192">
        <f t="shared" si="39"/>
        <v>13.492756702057976</v>
      </c>
      <c r="J64" s="192"/>
      <c r="K64" s="101">
        <v>1</v>
      </c>
      <c r="L64" s="102">
        <f>LN(SUM($K$2:K64))</f>
        <v>3.0910424533583161</v>
      </c>
      <c r="M64" s="192">
        <f t="shared" si="4"/>
        <v>1.9407851180604161</v>
      </c>
      <c r="N64" s="192"/>
      <c r="O64" s="101"/>
      <c r="P64" s="102">
        <f>LN(SUM($O$2:O64))</f>
        <v>4.5432947822700038</v>
      </c>
      <c r="Q64" s="193">
        <f t="shared" si="38"/>
        <v>21.422952467606574</v>
      </c>
      <c r="R64" s="192"/>
      <c r="S64" s="101"/>
      <c r="T64" s="102" t="e">
        <f>LN(SUM($S$2:S64))</f>
        <v>#NUM!</v>
      </c>
      <c r="U64" s="196" t="e">
        <f t="shared" si="5"/>
        <v>#NUM!</v>
      </c>
      <c r="V64" s="192"/>
      <c r="W64" s="101"/>
      <c r="X64" s="102" t="e">
        <f>LN(SUM($W$2:W64))</f>
        <v>#NUM!</v>
      </c>
      <c r="Y64" s="193" t="e">
        <f t="shared" si="6"/>
        <v>#NUM!</v>
      </c>
      <c r="Z64" s="192"/>
      <c r="AA64" s="149"/>
      <c r="AB64" s="102">
        <f>LN(SUM($AA$2:AA64))</f>
        <v>0.69314718055994529</v>
      </c>
      <c r="AC64" s="193" t="e">
        <f t="shared" si="7"/>
        <v>#DIV/0!</v>
      </c>
      <c r="AD64" s="192"/>
      <c r="AE64" s="101">
        <v>4</v>
      </c>
      <c r="AF64" s="102">
        <f>LN(SUM($AE$2:AE64))</f>
        <v>4.3694478524670215</v>
      </c>
      <c r="AG64" s="193">
        <f t="shared" si="8"/>
        <v>5.6340760970748098</v>
      </c>
      <c r="AH64" s="192"/>
      <c r="AI64" s="101"/>
      <c r="AJ64" s="102">
        <f>LN(SUM($AI$2:AI64))</f>
        <v>3.784189633918261</v>
      </c>
      <c r="AK64" s="193">
        <f t="shared" si="9"/>
        <v>281.40536143449179</v>
      </c>
      <c r="AL64" s="192"/>
      <c r="AM64" s="101"/>
      <c r="AN64" s="102">
        <f>LN(SUM($AM$2:AM64))</f>
        <v>0.69314718055994529</v>
      </c>
      <c r="AO64" s="193">
        <f t="shared" si="10"/>
        <v>4.666666666666667</v>
      </c>
      <c r="AP64" s="192"/>
      <c r="AQ64" s="149"/>
      <c r="AR64" s="102">
        <f>LN(SUM($AQ$2:AQ64))</f>
        <v>0.69314718055994529</v>
      </c>
      <c r="AS64" s="193">
        <f t="shared" si="11"/>
        <v>4.666666666666667</v>
      </c>
      <c r="AT64" s="192"/>
      <c r="AU64" s="101">
        <v>5</v>
      </c>
      <c r="AV64" s="102">
        <f>LN(SUM($AU$2:AU64))</f>
        <v>5.5012582105447274</v>
      </c>
      <c r="AW64" s="193">
        <f t="shared" si="12"/>
        <v>8.3547586465280173</v>
      </c>
      <c r="AX64" s="192"/>
      <c r="AY64" s="101"/>
      <c r="AZ64" s="103" t="e">
        <f>LN(SUM($AY$2:AY64))</f>
        <v>#NUM!</v>
      </c>
      <c r="BA64" s="193" t="e">
        <f t="shared" si="13"/>
        <v>#NUM!</v>
      </c>
      <c r="BB64" s="192"/>
      <c r="BC64" s="149"/>
      <c r="BD64" s="103" t="e">
        <f>LN(SUM($BC$2:BC64))</f>
        <v>#NUM!</v>
      </c>
      <c r="BE64" s="193" t="e">
        <f t="shared" si="14"/>
        <v>#NUM!</v>
      </c>
      <c r="BF64" s="192"/>
      <c r="BG64" s="101"/>
      <c r="BH64" s="103">
        <f>LN(SUM($BG$2:BG64))</f>
        <v>2.8332133440562162</v>
      </c>
      <c r="BI64" s="193">
        <f t="shared" si="15"/>
        <v>3.3775188058289669</v>
      </c>
      <c r="BJ64" s="192"/>
      <c r="BK64" s="101"/>
      <c r="BL64" s="103">
        <f>LN(SUM($BK$2:BK64))</f>
        <v>0.69314718055994529</v>
      </c>
      <c r="BM64" s="193" t="e">
        <f t="shared" si="16"/>
        <v>#NUM!</v>
      </c>
      <c r="BN64" s="192"/>
      <c r="BO64" s="101"/>
      <c r="BP64" s="103">
        <f>LN(SUM($BO$2:BO64))</f>
        <v>0.69314718055994529</v>
      </c>
      <c r="BQ64" s="193" t="e">
        <f t="shared" si="17"/>
        <v>#DIV/0!</v>
      </c>
      <c r="BR64" s="192"/>
      <c r="BS64" s="104">
        <v>10</v>
      </c>
      <c r="BT64" s="103">
        <f>LN(SUM($BS$2:BS64))</f>
        <v>6.3243589623813108</v>
      </c>
      <c r="BU64" s="123">
        <f t="shared" si="18"/>
        <v>9.4814831384063893</v>
      </c>
      <c r="BV64" s="192"/>
    </row>
    <row r="65" spans="1:74" s="10" customFormat="1" x14ac:dyDescent="0.25">
      <c r="A65" s="215">
        <f t="shared" si="0"/>
        <v>126</v>
      </c>
      <c r="B65" s="107">
        <v>44028</v>
      </c>
      <c r="C65" s="101"/>
      <c r="D65" s="102">
        <f>LN(SUM($C$2:C65))</f>
        <v>3.7612001156935624</v>
      </c>
      <c r="E65" s="192">
        <f t="shared" si="37"/>
        <v>47.425791618943116</v>
      </c>
      <c r="F65" s="192"/>
      <c r="G65" s="101"/>
      <c r="H65" s="102">
        <f>LN(SUM($G$2:G65))</f>
        <v>1.3862943611198906</v>
      </c>
      <c r="I65" s="192">
        <f t="shared" si="39"/>
        <v>11.243963918381647</v>
      </c>
      <c r="J65" s="192"/>
      <c r="K65" s="101">
        <v>1</v>
      </c>
      <c r="L65" s="102">
        <f>LN(SUM($K$2:K65))</f>
        <v>3.1354942159291497</v>
      </c>
      <c r="M65" s="192">
        <f t="shared" si="4"/>
        <v>2.508692003746074</v>
      </c>
      <c r="N65" s="192"/>
      <c r="O65" s="101">
        <v>4</v>
      </c>
      <c r="P65" s="102">
        <f>LN(SUM($O$2:O65))</f>
        <v>4.5849674786705723</v>
      </c>
      <c r="Q65" s="193">
        <f t="shared" si="38"/>
        <v>23.350682794858017</v>
      </c>
      <c r="R65" s="192"/>
      <c r="S65" s="101"/>
      <c r="T65" s="102" t="e">
        <f>LN(SUM($S$2:S65))</f>
        <v>#NUM!</v>
      </c>
      <c r="U65" s="196" t="e">
        <f t="shared" si="5"/>
        <v>#NUM!</v>
      </c>
      <c r="V65" s="192"/>
      <c r="W65" s="101"/>
      <c r="X65" s="102" t="e">
        <f>LN(SUM($W$2:W65))</f>
        <v>#NUM!</v>
      </c>
      <c r="Y65" s="193" t="e">
        <f t="shared" si="6"/>
        <v>#NUM!</v>
      </c>
      <c r="Z65" s="192"/>
      <c r="AA65" s="149"/>
      <c r="AB65" s="102">
        <f>LN(SUM($AA$2:AA65))</f>
        <v>0.69314718055994529</v>
      </c>
      <c r="AC65" s="193" t="e">
        <f t="shared" si="7"/>
        <v>#DIV/0!</v>
      </c>
      <c r="AD65" s="192"/>
      <c r="AE65" s="101">
        <v>4</v>
      </c>
      <c r="AF65" s="102">
        <f>LN(SUM($AE$2:AE65))</f>
        <v>4.4188406077965983</v>
      </c>
      <c r="AG65" s="193">
        <f t="shared" si="8"/>
        <v>6.4496884959337466</v>
      </c>
      <c r="AH65" s="192"/>
      <c r="AI65" s="101"/>
      <c r="AJ65" s="102">
        <f>LN(SUM($AI$2:AI65))</f>
        <v>3.784189633918261</v>
      </c>
      <c r="AK65" s="193" t="e">
        <f t="shared" si="9"/>
        <v>#DIV/0!</v>
      </c>
      <c r="AL65" s="192"/>
      <c r="AM65" s="101"/>
      <c r="AN65" s="102">
        <f>LN(SUM($AM$2:AM65))</f>
        <v>0.69314718055994529</v>
      </c>
      <c r="AO65" s="193">
        <f t="shared" si="10"/>
        <v>5.6000000000000005</v>
      </c>
      <c r="AP65" s="192"/>
      <c r="AQ65" s="149"/>
      <c r="AR65" s="102">
        <f>LN(SUM($AQ$2:AQ65))</f>
        <v>0.69314718055994529</v>
      </c>
      <c r="AS65" s="193">
        <f t="shared" si="11"/>
        <v>4.666666666666667</v>
      </c>
      <c r="AT65" s="192"/>
      <c r="AU65" s="101">
        <v>3</v>
      </c>
      <c r="AV65" s="102">
        <f>LN(SUM($AU$2:AU65))</f>
        <v>5.5134287461649825</v>
      </c>
      <c r="AW65" s="193">
        <f t="shared" si="12"/>
        <v>10.48715394555677</v>
      </c>
      <c r="AX65" s="192"/>
      <c r="AY65" s="101"/>
      <c r="AZ65" s="103" t="e">
        <f>LN(SUM($AY$2:AY65))</f>
        <v>#NUM!</v>
      </c>
      <c r="BA65" s="193" t="e">
        <f t="shared" si="13"/>
        <v>#NUM!</v>
      </c>
      <c r="BB65" s="192"/>
      <c r="BC65" s="149"/>
      <c r="BD65" s="103" t="e">
        <f>LN(SUM($BC$2:BC65))</f>
        <v>#NUM!</v>
      </c>
      <c r="BE65" s="193" t="e">
        <f t="shared" si="14"/>
        <v>#NUM!</v>
      </c>
      <c r="BF65" s="192"/>
      <c r="BG65" s="101"/>
      <c r="BH65" s="103">
        <f>LN(SUM($BG$2:BG65))</f>
        <v>2.8332133440562162</v>
      </c>
      <c r="BI65" s="193">
        <f t="shared" si="15"/>
        <v>3.5064629811704999</v>
      </c>
      <c r="BJ65" s="192"/>
      <c r="BK65" s="101"/>
      <c r="BL65" s="103">
        <f>LN(SUM($BK$2:BK65))</f>
        <v>0.69314718055994529</v>
      </c>
      <c r="BM65" s="193">
        <f t="shared" si="16"/>
        <v>9.3333333333333339</v>
      </c>
      <c r="BN65" s="192"/>
      <c r="BO65" s="101"/>
      <c r="BP65" s="103">
        <f>LN(SUM($BO$2:BO65))</f>
        <v>0.69314718055994529</v>
      </c>
      <c r="BQ65" s="193" t="e">
        <f t="shared" si="17"/>
        <v>#DIV/0!</v>
      </c>
      <c r="BR65" s="192"/>
      <c r="BS65" s="104">
        <v>12</v>
      </c>
      <c r="BT65" s="103">
        <f>LN(SUM($BS$2:BS65))</f>
        <v>6.3456363608285962</v>
      </c>
      <c r="BU65" s="123">
        <f t="shared" si="18"/>
        <v>11.168867752966106</v>
      </c>
      <c r="BV65" s="192"/>
    </row>
    <row r="66" spans="1:74" s="10" customFormat="1" x14ac:dyDescent="0.25">
      <c r="A66" s="215">
        <f t="shared" si="0"/>
        <v>127</v>
      </c>
      <c r="B66" s="107">
        <v>44029</v>
      </c>
      <c r="C66" s="101"/>
      <c r="D66" s="102">
        <f>LN(SUM($C$2:C66))</f>
        <v>3.7612001156935624</v>
      </c>
      <c r="E66" s="192">
        <f t="shared" si="37"/>
        <v>57.805519380911662</v>
      </c>
      <c r="F66" s="192"/>
      <c r="G66" s="101"/>
      <c r="H66" s="102">
        <f>LN(SUM($G$2:G66))</f>
        <v>1.3862943611198906</v>
      </c>
      <c r="I66" s="192">
        <f t="shared" si="39"/>
        <v>11.243963918381647</v>
      </c>
      <c r="J66" s="192"/>
      <c r="K66" s="101"/>
      <c r="L66" s="102">
        <f>LN(SUM($K$2:K66))</f>
        <v>3.1354942159291497</v>
      </c>
      <c r="M66" s="192">
        <f t="shared" si="4"/>
        <v>3.5422854203316381</v>
      </c>
      <c r="N66" s="192"/>
      <c r="O66" s="101">
        <v>1</v>
      </c>
      <c r="P66" s="102">
        <f>LN(SUM($O$2:O66))</f>
        <v>4.5951198501345898</v>
      </c>
      <c r="Q66" s="193">
        <f t="shared" si="38"/>
        <v>30.632775816696721</v>
      </c>
      <c r="R66" s="192"/>
      <c r="S66" s="101"/>
      <c r="T66" s="102" t="e">
        <f>LN(SUM($S$2:S66))</f>
        <v>#NUM!</v>
      </c>
      <c r="U66" s="196" t="e">
        <f t="shared" si="5"/>
        <v>#NUM!</v>
      </c>
      <c r="V66" s="192"/>
      <c r="W66" s="101"/>
      <c r="X66" s="102" t="e">
        <f>LN(SUM($W$2:W66))</f>
        <v>#NUM!</v>
      </c>
      <c r="Y66" s="193" t="e">
        <f t="shared" si="6"/>
        <v>#NUM!</v>
      </c>
      <c r="Z66" s="192"/>
      <c r="AA66" s="149"/>
      <c r="AB66" s="102">
        <f>LN(SUM($AA$2:AA66))</f>
        <v>0.69314718055994529</v>
      </c>
      <c r="AC66" s="193" t="e">
        <f t="shared" si="7"/>
        <v>#DIV/0!</v>
      </c>
      <c r="AD66" s="192"/>
      <c r="AE66" s="101">
        <v>16</v>
      </c>
      <c r="AF66" s="102">
        <f>LN(SUM($AE$2:AE66))</f>
        <v>4.5951198501345898</v>
      </c>
      <c r="AG66" s="193">
        <f t="shared" si="8"/>
        <v>7.0481294486782549</v>
      </c>
      <c r="AH66" s="192"/>
      <c r="AI66" s="101"/>
      <c r="AJ66" s="102">
        <f>LN(SUM($AI$2:AI66))</f>
        <v>3.784189633918261</v>
      </c>
      <c r="AK66" s="193" t="e">
        <f t="shared" si="9"/>
        <v>#DIV/0!</v>
      </c>
      <c r="AL66" s="192"/>
      <c r="AM66" s="101"/>
      <c r="AN66" s="102">
        <f>LN(SUM($AM$2:AM66))</f>
        <v>0.69314718055994529</v>
      </c>
      <c r="AO66" s="193">
        <f t="shared" si="10"/>
        <v>9.3333333333333339</v>
      </c>
      <c r="AP66" s="192"/>
      <c r="AQ66" s="149"/>
      <c r="AR66" s="102">
        <f>LN(SUM($AQ$2:AQ66))</f>
        <v>0.69314718055994529</v>
      </c>
      <c r="AS66" s="193">
        <f t="shared" si="11"/>
        <v>5.6000000000000005</v>
      </c>
      <c r="AT66" s="192"/>
      <c r="AU66" s="101">
        <v>7</v>
      </c>
      <c r="AV66" s="102">
        <f>LN(SUM($AU$2:AU66))</f>
        <v>5.5412635451584258</v>
      </c>
      <c r="AW66" s="193">
        <f t="shared" si="12"/>
        <v>15.044042546900354</v>
      </c>
      <c r="AX66" s="192"/>
      <c r="AY66" s="101"/>
      <c r="AZ66" s="103" t="e">
        <f>LN(SUM($AY$2:AY66))</f>
        <v>#NUM!</v>
      </c>
      <c r="BA66" s="193" t="e">
        <f t="shared" si="13"/>
        <v>#NUM!</v>
      </c>
      <c r="BB66" s="192"/>
      <c r="BC66" s="149"/>
      <c r="BD66" s="103" t="e">
        <f>LN(SUM($BC$2:BC66))</f>
        <v>#NUM!</v>
      </c>
      <c r="BE66" s="193" t="e">
        <f t="shared" si="14"/>
        <v>#NUM!</v>
      </c>
      <c r="BF66" s="192"/>
      <c r="BG66" s="101"/>
      <c r="BH66" s="103">
        <f>LN(SUM($BG$2:BG66))</f>
        <v>2.8332133440562162</v>
      </c>
      <c r="BI66" s="193">
        <f t="shared" si="15"/>
        <v>4.5322845962900997</v>
      </c>
      <c r="BJ66" s="192"/>
      <c r="BK66" s="101"/>
      <c r="BL66" s="103">
        <f>LN(SUM($BK$2:BK66))</f>
        <v>0.69314718055994529</v>
      </c>
      <c r="BM66" s="193" t="e">
        <f t="shared" si="16"/>
        <v>#DIV/0!</v>
      </c>
      <c r="BN66" s="192"/>
      <c r="BO66" s="101"/>
      <c r="BP66" s="103">
        <f>LN(SUM($BO$2:BO66))</f>
        <v>0.69314718055994529</v>
      </c>
      <c r="BQ66" s="193" t="e">
        <f t="shared" si="17"/>
        <v>#DIV/0!</v>
      </c>
      <c r="BR66" s="192"/>
      <c r="BS66" s="104">
        <v>24</v>
      </c>
      <c r="BT66" s="103">
        <f>LN(SUM($BS$2:BS66))</f>
        <v>6.3868793193626452</v>
      </c>
      <c r="BU66" s="123">
        <f t="shared" si="18"/>
        <v>14.254892156979786</v>
      </c>
      <c r="BV66" s="192"/>
    </row>
    <row r="67" spans="1:74" s="10" customFormat="1" x14ac:dyDescent="0.25">
      <c r="A67" s="215">
        <f t="shared" si="0"/>
        <v>128</v>
      </c>
      <c r="B67" s="107">
        <v>44030</v>
      </c>
      <c r="C67" s="101"/>
      <c r="D67" s="102">
        <f>LN(SUM($C$2:C67))</f>
        <v>3.7612001156935624</v>
      </c>
      <c r="E67" s="192">
        <f t="shared" si="37"/>
        <v>102.1775070052839</v>
      </c>
      <c r="F67" s="192"/>
      <c r="G67" s="101"/>
      <c r="H67" s="102">
        <f>LN(SUM($G$2:G67))</f>
        <v>1.3862943611198906</v>
      </c>
      <c r="I67" s="192">
        <f t="shared" si="39"/>
        <v>13.492756702057976</v>
      </c>
      <c r="J67" s="192"/>
      <c r="K67" s="101">
        <v>1</v>
      </c>
      <c r="L67" s="102">
        <f>LN(SUM($K$2:K67))</f>
        <v>3.1780538303479458</v>
      </c>
      <c r="M67" s="192">
        <f t="shared" si="4"/>
        <v>7.6035025043755065</v>
      </c>
      <c r="N67" s="192"/>
      <c r="O67" s="101"/>
      <c r="P67" s="102">
        <f>LN(SUM($O$2:O67))</f>
        <v>4.5951198501345898</v>
      </c>
      <c r="Q67" s="193">
        <f t="shared" si="38"/>
        <v>58.302972527269219</v>
      </c>
      <c r="R67" s="192"/>
      <c r="S67" s="101"/>
      <c r="T67" s="102" t="e">
        <f>LN(SUM($S$2:S67))</f>
        <v>#NUM!</v>
      </c>
      <c r="U67" s="196" t="e">
        <f t="shared" si="5"/>
        <v>#NUM!</v>
      </c>
      <c r="V67" s="192"/>
      <c r="W67" s="101"/>
      <c r="X67" s="102" t="e">
        <f>LN(SUM($W$2:W67))</f>
        <v>#NUM!</v>
      </c>
      <c r="Y67" s="193" t="e">
        <f t="shared" si="6"/>
        <v>#NUM!</v>
      </c>
      <c r="Z67" s="192"/>
      <c r="AA67" s="149"/>
      <c r="AB67" s="102">
        <f>LN(SUM($AA$2:AA67))</f>
        <v>0.69314718055994529</v>
      </c>
      <c r="AC67" s="193" t="e">
        <f t="shared" si="7"/>
        <v>#DIV/0!</v>
      </c>
      <c r="AD67" s="192"/>
      <c r="AE67" s="101">
        <v>8</v>
      </c>
      <c r="AF67" s="102">
        <f>LN(SUM($AE$2:AE67))</f>
        <v>4.6728288344619058</v>
      </c>
      <c r="AG67" s="193">
        <f t="shared" si="8"/>
        <v>7.9813465096521732</v>
      </c>
      <c r="AH67" s="192"/>
      <c r="AI67" s="101"/>
      <c r="AJ67" s="102">
        <f>LN(SUM($AI$2:AI67))</f>
        <v>3.784189633918261</v>
      </c>
      <c r="AK67" s="193" t="e">
        <f t="shared" si="9"/>
        <v>#DIV/0!</v>
      </c>
      <c r="AL67" s="192"/>
      <c r="AM67" s="101"/>
      <c r="AN67" s="102">
        <f>LN(SUM($AM$2:AM67))</f>
        <v>0.69314718055994529</v>
      </c>
      <c r="AO67" s="193" t="e">
        <f t="shared" si="10"/>
        <v>#DIV/0!</v>
      </c>
      <c r="AP67" s="192"/>
      <c r="AQ67" s="149"/>
      <c r="AR67" s="102">
        <f>LN(SUM($AQ$2:AQ67))</f>
        <v>0.69314718055994529</v>
      </c>
      <c r="AS67" s="193">
        <f t="shared" si="11"/>
        <v>9.3333333333333339</v>
      </c>
      <c r="AT67" s="192"/>
      <c r="AU67" s="101">
        <v>5</v>
      </c>
      <c r="AV67" s="102">
        <f>LN(SUM($AU$2:AU67))</f>
        <v>5.5606816310155276</v>
      </c>
      <c r="AW67" s="193">
        <f t="shared" si="12"/>
        <v>23.756491387270593</v>
      </c>
      <c r="AX67" s="192"/>
      <c r="AY67" s="101"/>
      <c r="AZ67" s="103" t="e">
        <f>LN(SUM($AY$2:AY67))</f>
        <v>#NUM!</v>
      </c>
      <c r="BA67" s="193" t="e">
        <f t="shared" si="13"/>
        <v>#NUM!</v>
      </c>
      <c r="BB67" s="192"/>
      <c r="BC67" s="149"/>
      <c r="BD67" s="103" t="e">
        <f>LN(SUM($BC$2:BC67))</f>
        <v>#NUM!</v>
      </c>
      <c r="BE67" s="193" t="e">
        <f t="shared" si="14"/>
        <v>#NUM!</v>
      </c>
      <c r="BF67" s="192"/>
      <c r="BG67" s="101"/>
      <c r="BH67" s="103">
        <f>LN(SUM($BG$2:BG67))</f>
        <v>2.8332133440562162</v>
      </c>
      <c r="BI67" s="193">
        <f t="shared" si="15"/>
        <v>7.4515366682415198</v>
      </c>
      <c r="BJ67" s="192"/>
      <c r="BK67" s="101"/>
      <c r="BL67" s="103">
        <f>LN(SUM($BK$2:BK67))</f>
        <v>0.69314718055994529</v>
      </c>
      <c r="BM67" s="193" t="e">
        <f t="shared" si="16"/>
        <v>#DIV/0!</v>
      </c>
      <c r="BN67" s="192"/>
      <c r="BO67" s="101"/>
      <c r="BP67" s="103">
        <f>LN(SUM($BO$2:BO67))</f>
        <v>0.69314718055994529</v>
      </c>
      <c r="BQ67" s="193" t="e">
        <f t="shared" si="17"/>
        <v>#DIV/0!</v>
      </c>
      <c r="BR67" s="192"/>
      <c r="BS67" s="104">
        <v>14</v>
      </c>
      <c r="BT67" s="103">
        <f>LN(SUM($BS$2:BS67))</f>
        <v>6.4101748819661672</v>
      </c>
      <c r="BU67" s="123">
        <f t="shared" si="18"/>
        <v>20.365180294853822</v>
      </c>
      <c r="BV67" s="192"/>
    </row>
    <row r="68" spans="1:74" s="10" customFormat="1" x14ac:dyDescent="0.25">
      <c r="A68" s="215">
        <f t="shared" si="0"/>
        <v>129</v>
      </c>
      <c r="B68" s="107">
        <v>44031</v>
      </c>
      <c r="C68" s="101"/>
      <c r="D68" s="102">
        <f>LN(SUM($C$2:C68))</f>
        <v>3.7612001156935624</v>
      </c>
      <c r="E68" s="192">
        <f t="shared" si="37"/>
        <v>274.93569610744686</v>
      </c>
      <c r="F68" s="192"/>
      <c r="G68" s="101"/>
      <c r="H68" s="102">
        <f>LN(SUM($G$2:G68))</f>
        <v>1.3862943611198906</v>
      </c>
      <c r="I68" s="192">
        <f t="shared" si="39"/>
        <v>22.487927836763294</v>
      </c>
      <c r="J68" s="192"/>
      <c r="K68" s="101">
        <v>2</v>
      </c>
      <c r="L68" s="102">
        <f>LN(SUM($K$2:K68))</f>
        <v>3.2580965380214821</v>
      </c>
      <c r="M68" s="192">
        <f t="shared" si="4"/>
        <v>15.495663890071397</v>
      </c>
      <c r="N68" s="192"/>
      <c r="O68" s="101">
        <v>1</v>
      </c>
      <c r="P68" s="102">
        <f>LN(SUM($O$2:O68))</f>
        <v>4.6051701859880918</v>
      </c>
      <c r="Q68" s="193">
        <f t="shared" si="38"/>
        <v>56.898389207841959</v>
      </c>
      <c r="R68" s="192"/>
      <c r="S68" s="101"/>
      <c r="T68" s="102" t="e">
        <f>LN(SUM($S$2:S68))</f>
        <v>#NUM!</v>
      </c>
      <c r="U68" s="196" t="e">
        <f t="shared" si="5"/>
        <v>#NUM!</v>
      </c>
      <c r="V68" s="192"/>
      <c r="W68" s="101"/>
      <c r="X68" s="102" t="e">
        <f>LN(SUM($W$2:W68))</f>
        <v>#NUM!</v>
      </c>
      <c r="Y68" s="193" t="e">
        <f t="shared" si="6"/>
        <v>#NUM!</v>
      </c>
      <c r="Z68" s="192"/>
      <c r="AA68" s="149"/>
      <c r="AB68" s="102">
        <f>LN(SUM($AA$2:AA68))</f>
        <v>0.69314718055994529</v>
      </c>
      <c r="AC68" s="193" t="e">
        <f t="shared" si="7"/>
        <v>#DIV/0!</v>
      </c>
      <c r="AD68" s="192"/>
      <c r="AE68" s="101">
        <v>1</v>
      </c>
      <c r="AF68" s="102">
        <f>LN(SUM($AE$2:AE68))</f>
        <v>4.6821312271242199</v>
      </c>
      <c r="AG68" s="193">
        <f t="shared" si="8"/>
        <v>8.67494567299096</v>
      </c>
      <c r="AH68" s="192"/>
      <c r="AI68" s="101"/>
      <c r="AJ68" s="102">
        <f>LN(SUM($AI$2:AI68))</f>
        <v>3.784189633918261</v>
      </c>
      <c r="AK68" s="193" t="e">
        <f t="shared" si="9"/>
        <v>#DIV/0!</v>
      </c>
      <c r="AL68" s="192"/>
      <c r="AM68" s="101"/>
      <c r="AN68" s="102">
        <f>LN(SUM($AM$2:AM68))</f>
        <v>0.69314718055994529</v>
      </c>
      <c r="AO68" s="193" t="e">
        <f t="shared" si="10"/>
        <v>#DIV/0!</v>
      </c>
      <c r="AP68" s="192"/>
      <c r="AQ68" s="149"/>
      <c r="AR68" s="102">
        <f>LN(SUM($AQ$2:AQ68))</f>
        <v>0.69314718055994529</v>
      </c>
      <c r="AS68" s="193" t="e">
        <f t="shared" si="11"/>
        <v>#DIV/0!</v>
      </c>
      <c r="AT68" s="192"/>
      <c r="AU68" s="101">
        <v>9</v>
      </c>
      <c r="AV68" s="102">
        <f>LN(SUM($AU$2:AU68))</f>
        <v>5.5947113796018391</v>
      </c>
      <c r="AW68" s="193">
        <f t="shared" si="12"/>
        <v>31.391441510554845</v>
      </c>
      <c r="AX68" s="192"/>
      <c r="AY68" s="101"/>
      <c r="AZ68" s="103" t="e">
        <f>LN(SUM($AY$2:AY68))</f>
        <v>#NUM!</v>
      </c>
      <c r="BA68" s="193" t="e">
        <f t="shared" si="13"/>
        <v>#NUM!</v>
      </c>
      <c r="BB68" s="192"/>
      <c r="BC68" s="149"/>
      <c r="BD68" s="103" t="e">
        <f>LN(SUM($BC$2:BC68))</f>
        <v>#NUM!</v>
      </c>
      <c r="BE68" s="193" t="e">
        <f t="shared" si="14"/>
        <v>#NUM!</v>
      </c>
      <c r="BF68" s="192"/>
      <c r="BG68" s="101"/>
      <c r="BH68" s="103">
        <f>LN(SUM($BG$2:BG68))</f>
        <v>2.8332133440562162</v>
      </c>
      <c r="BI68" s="193">
        <f t="shared" si="15"/>
        <v>18.573785091378042</v>
      </c>
      <c r="BJ68" s="192"/>
      <c r="BK68" s="101"/>
      <c r="BL68" s="103">
        <f>LN(SUM($BK$2:BK68))</f>
        <v>0.69314718055994529</v>
      </c>
      <c r="BM68" s="193" t="e">
        <f t="shared" si="16"/>
        <v>#DIV/0!</v>
      </c>
      <c r="BN68" s="192"/>
      <c r="BO68" s="101"/>
      <c r="BP68" s="103">
        <f>LN(SUM($BO$2:BO68))</f>
        <v>0.69314718055994529</v>
      </c>
      <c r="BQ68" s="193" t="e">
        <f t="shared" si="17"/>
        <v>#DIV/0!</v>
      </c>
      <c r="BR68" s="192"/>
      <c r="BS68" s="104">
        <v>13</v>
      </c>
      <c r="BT68" s="103">
        <f>LN(SUM($BS$2:BS68))</f>
        <v>6.4313310819334788</v>
      </c>
      <c r="BU68" s="123">
        <f t="shared" si="18"/>
        <v>25.637393993264091</v>
      </c>
      <c r="BV68" s="192"/>
    </row>
    <row r="69" spans="1:74" s="10" customFormat="1" x14ac:dyDescent="0.25">
      <c r="A69" s="215">
        <f t="shared" ref="A69:A114" si="40">(B69-B68)+A68</f>
        <v>130</v>
      </c>
      <c r="B69" s="107">
        <v>44032</v>
      </c>
      <c r="C69" s="101"/>
      <c r="D69" s="102">
        <f>LN(SUM($C$2:C69))</f>
        <v>3.7612001156935624</v>
      </c>
      <c r="E69" s="192" t="e">
        <f t="shared" si="37"/>
        <v>#DIV/0!</v>
      </c>
      <c r="F69" s="192"/>
      <c r="G69" s="101"/>
      <c r="H69" s="102">
        <f>LN(SUM($G$2:G69))</f>
        <v>1.3862943611198906</v>
      </c>
      <c r="I69" s="192" t="e">
        <f t="shared" si="39"/>
        <v>#DIV/0!</v>
      </c>
      <c r="J69" s="192"/>
      <c r="K69" s="101"/>
      <c r="L69" s="102">
        <f>LN(SUM($K$2:K69))</f>
        <v>3.2580965380214821</v>
      </c>
      <c r="M69" s="192">
        <f t="shared" si="4"/>
        <v>19.076381172477429</v>
      </c>
      <c r="N69" s="192"/>
      <c r="O69" s="101">
        <v>2</v>
      </c>
      <c r="P69" s="102">
        <f>LN(SUM($O$2:O69))</f>
        <v>4.6249728132842707</v>
      </c>
      <c r="Q69" s="193">
        <f t="shared" si="38"/>
        <v>51.21723961373258</v>
      </c>
      <c r="R69" s="192"/>
      <c r="S69" s="101"/>
      <c r="T69" s="102" t="e">
        <f>LN(SUM($S$2:S69))</f>
        <v>#NUM!</v>
      </c>
      <c r="U69" s="196" t="e">
        <f t="shared" si="5"/>
        <v>#NUM!</v>
      </c>
      <c r="V69" s="192"/>
      <c r="W69" s="101"/>
      <c r="X69" s="102" t="e">
        <f>LN(SUM($W$2:W69))</f>
        <v>#NUM!</v>
      </c>
      <c r="Y69" s="193" t="e">
        <f t="shared" si="6"/>
        <v>#NUM!</v>
      </c>
      <c r="Z69" s="192"/>
      <c r="AA69" s="149"/>
      <c r="AB69" s="102">
        <f>LN(SUM($AA$2:AA69))</f>
        <v>0.69314718055994529</v>
      </c>
      <c r="AC69" s="193" t="e">
        <f t="shared" si="7"/>
        <v>#DIV/0!</v>
      </c>
      <c r="AD69" s="192"/>
      <c r="AE69" s="101">
        <v>2</v>
      </c>
      <c r="AF69" s="102">
        <f>LN(SUM($AE$2:AE69))</f>
        <v>4.7004803657924166</v>
      </c>
      <c r="AG69" s="193">
        <f t="shared" si="8"/>
        <v>9.5685142338053168</v>
      </c>
      <c r="AH69" s="192"/>
      <c r="AI69" s="101"/>
      <c r="AJ69" s="102">
        <f>LN(SUM($AI$2:AI69))</f>
        <v>3.784189633918261</v>
      </c>
      <c r="AK69" s="193" t="e">
        <f t="shared" si="9"/>
        <v>#DIV/0!</v>
      </c>
      <c r="AL69" s="192"/>
      <c r="AM69" s="101"/>
      <c r="AN69" s="102">
        <f>LN(SUM($AM$2:AM69))</f>
        <v>0.69314718055994529</v>
      </c>
      <c r="AO69" s="193" t="e">
        <f t="shared" si="10"/>
        <v>#DIV/0!</v>
      </c>
      <c r="AP69" s="192"/>
      <c r="AQ69" s="149"/>
      <c r="AR69" s="102">
        <f>LN(SUM($AQ$2:AQ69))</f>
        <v>0.69314718055994529</v>
      </c>
      <c r="AS69" s="193" t="e">
        <f t="shared" si="11"/>
        <v>#DIV/0!</v>
      </c>
      <c r="AT69" s="192"/>
      <c r="AU69" s="101">
        <v>14</v>
      </c>
      <c r="AV69" s="102">
        <f>LN(SUM($AU$2:AU69))</f>
        <v>5.6454468976432377</v>
      </c>
      <c r="AW69" s="193">
        <f t="shared" si="12"/>
        <v>26.638169117325667</v>
      </c>
      <c r="AX69" s="192"/>
      <c r="AY69" s="101"/>
      <c r="AZ69" s="103" t="e">
        <f>LN(SUM($AY$2:AY69))</f>
        <v>#NUM!</v>
      </c>
      <c r="BA69" s="193" t="e">
        <f t="shared" si="13"/>
        <v>#NUM!</v>
      </c>
      <c r="BB69" s="192"/>
      <c r="BC69" s="149"/>
      <c r="BD69" s="103" t="e">
        <f>LN(SUM($BC$2:BC69))</f>
        <v>#NUM!</v>
      </c>
      <c r="BE69" s="193" t="e">
        <f t="shared" si="14"/>
        <v>#NUM!</v>
      </c>
      <c r="BF69" s="192"/>
      <c r="BG69" s="101"/>
      <c r="BH69" s="103">
        <f>LN(SUM($BG$2:BG69))</f>
        <v>2.8332133440562162</v>
      </c>
      <c r="BI69" s="193" t="e">
        <f t="shared" si="15"/>
        <v>#DIV/0!</v>
      </c>
      <c r="BJ69" s="192"/>
      <c r="BK69" s="101"/>
      <c r="BL69" s="103">
        <f>LN(SUM($BK$2:BK69))</f>
        <v>0.69314718055994529</v>
      </c>
      <c r="BM69" s="193" t="e">
        <f t="shared" si="16"/>
        <v>#DIV/0!</v>
      </c>
      <c r="BN69" s="192"/>
      <c r="BO69" s="101"/>
      <c r="BP69" s="103">
        <f>LN(SUM($BO$2:BO69))</f>
        <v>0.69314718055994529</v>
      </c>
      <c r="BQ69" s="193" t="e">
        <f t="shared" si="17"/>
        <v>#DIV/0!</v>
      </c>
      <c r="BR69" s="192"/>
      <c r="BS69" s="104">
        <v>18</v>
      </c>
      <c r="BT69" s="103">
        <f>LN(SUM($BS$2:BS69))</f>
        <v>6.4599044543775346</v>
      </c>
      <c r="BU69" s="123">
        <f t="shared" si="18"/>
        <v>26.249528875092977</v>
      </c>
      <c r="BV69" s="192"/>
    </row>
    <row r="70" spans="1:74" s="10" customFormat="1" x14ac:dyDescent="0.25">
      <c r="A70" s="215">
        <f t="shared" si="40"/>
        <v>131</v>
      </c>
      <c r="B70" s="107">
        <v>44033</v>
      </c>
      <c r="C70" s="101"/>
      <c r="D70" s="102">
        <f>LN(SUM($C$2:C70))</f>
        <v>3.7612001156935624</v>
      </c>
      <c r="E70" s="192" t="e">
        <f t="shared" si="37"/>
        <v>#DIV/0!</v>
      </c>
      <c r="F70" s="192"/>
      <c r="G70" s="101">
        <v>1</v>
      </c>
      <c r="H70" s="102">
        <f>LN(SUM($G$2:G70))</f>
        <v>1.6094379124341003</v>
      </c>
      <c r="I70" s="192">
        <f t="shared" si="39"/>
        <v>28.991981382050312</v>
      </c>
      <c r="J70" s="192"/>
      <c r="K70" s="101">
        <v>3</v>
      </c>
      <c r="L70" s="102">
        <f>LN(SUM($K$2:K70))</f>
        <v>3.3672958299864741</v>
      </c>
      <c r="M70" s="192">
        <f t="shared" si="4"/>
        <v>16.219835158378302</v>
      </c>
      <c r="N70" s="192"/>
      <c r="O70" s="101">
        <v>2</v>
      </c>
      <c r="P70" s="102">
        <f>LN(SUM($O$2:O70))</f>
        <v>4.6443908991413725</v>
      </c>
      <c r="Q70" s="193">
        <f t="shared" si="38"/>
        <v>49.34067076679576</v>
      </c>
      <c r="R70" s="192"/>
      <c r="S70" s="101"/>
      <c r="T70" s="102" t="e">
        <f>LN(SUM($S$2:S70))</f>
        <v>#NUM!</v>
      </c>
      <c r="U70" s="196" t="e">
        <f t="shared" si="5"/>
        <v>#NUM!</v>
      </c>
      <c r="V70" s="192"/>
      <c r="W70" s="101"/>
      <c r="X70" s="102" t="e">
        <f>LN(SUM($W$2:W70))</f>
        <v>#NUM!</v>
      </c>
      <c r="Y70" s="193" t="e">
        <f t="shared" si="6"/>
        <v>#NUM!</v>
      </c>
      <c r="Z70" s="192"/>
      <c r="AA70" s="149"/>
      <c r="AB70" s="102">
        <f>LN(SUM($AA$2:AA70))</f>
        <v>0.69314718055994529</v>
      </c>
      <c r="AC70" s="193" t="e">
        <f t="shared" si="7"/>
        <v>#DIV/0!</v>
      </c>
      <c r="AD70" s="192"/>
      <c r="AE70" s="101">
        <v>4</v>
      </c>
      <c r="AF70" s="102">
        <f>LN(SUM($AE$2:AE70))</f>
        <v>4.7361984483944957</v>
      </c>
      <c r="AG70" s="193">
        <f t="shared" si="8"/>
        <v>11.086916799544419</v>
      </c>
      <c r="AH70" s="192"/>
      <c r="AI70" s="101"/>
      <c r="AJ70" s="102">
        <f>LN(SUM($AI$2:AI70))</f>
        <v>3.784189633918261</v>
      </c>
      <c r="AK70" s="193" t="e">
        <f t="shared" si="9"/>
        <v>#DIV/0!</v>
      </c>
      <c r="AL70" s="192"/>
      <c r="AM70" s="101"/>
      <c r="AN70" s="102">
        <f>LN(SUM($AM$2:AM70))</f>
        <v>0.69314718055994529</v>
      </c>
      <c r="AO70" s="193" t="e">
        <f t="shared" si="10"/>
        <v>#DIV/0!</v>
      </c>
      <c r="AP70" s="192"/>
      <c r="AQ70" s="149"/>
      <c r="AR70" s="102">
        <f>LN(SUM($AQ$2:AQ70))</f>
        <v>0.69314718055994529</v>
      </c>
      <c r="AS70" s="193" t="e">
        <f t="shared" si="11"/>
        <v>#DIV/0!</v>
      </c>
      <c r="AT70" s="192"/>
      <c r="AU70" s="101"/>
      <c r="AV70" s="102">
        <f>LN(SUM($AU$2:AU70))</f>
        <v>5.6454468976432377</v>
      </c>
      <c r="AW70" s="193">
        <f t="shared" si="12"/>
        <v>25.875762834853688</v>
      </c>
      <c r="AX70" s="192"/>
      <c r="AY70" s="101"/>
      <c r="AZ70" s="103" t="e">
        <f>LN(SUM($AY$2:AY70))</f>
        <v>#NUM!</v>
      </c>
      <c r="BA70" s="193" t="e">
        <f t="shared" si="13"/>
        <v>#NUM!</v>
      </c>
      <c r="BB70" s="192"/>
      <c r="BC70" s="149"/>
      <c r="BD70" s="103" t="e">
        <f>LN(SUM($BC$2:BC70))</f>
        <v>#NUM!</v>
      </c>
      <c r="BE70" s="193" t="e">
        <f t="shared" si="14"/>
        <v>#NUM!</v>
      </c>
      <c r="BF70" s="192"/>
      <c r="BG70" s="101"/>
      <c r="BH70" s="103">
        <f>LN(SUM($BG$2:BG70))</f>
        <v>2.8332133440562162</v>
      </c>
      <c r="BI70" s="193" t="e">
        <f t="shared" si="15"/>
        <v>#DIV/0!</v>
      </c>
      <c r="BJ70" s="192"/>
      <c r="BK70" s="101"/>
      <c r="BL70" s="103">
        <f>LN(SUM($BK$2:BK70))</f>
        <v>0.69314718055994529</v>
      </c>
      <c r="BM70" s="193" t="e">
        <f t="shared" si="16"/>
        <v>#DIV/0!</v>
      </c>
      <c r="BN70" s="192"/>
      <c r="BO70" s="101"/>
      <c r="BP70" s="103">
        <f>LN(SUM($BO$2:BO70))</f>
        <v>0.69314718055994529</v>
      </c>
      <c r="BQ70" s="193" t="e">
        <f t="shared" si="17"/>
        <v>#DIV/0!</v>
      </c>
      <c r="BR70" s="192"/>
      <c r="BS70" s="104">
        <v>10</v>
      </c>
      <c r="BT70" s="103">
        <f>LN(SUM($BS$2:BS70))</f>
        <v>6.4754327167040904</v>
      </c>
      <c r="BU70" s="123">
        <f t="shared" si="18"/>
        <v>26.725247653087013</v>
      </c>
      <c r="BV70" s="192"/>
    </row>
    <row r="71" spans="1:74" s="10" customFormat="1" x14ac:dyDescent="0.25">
      <c r="A71" s="215">
        <f t="shared" si="40"/>
        <v>132</v>
      </c>
      <c r="B71" s="107">
        <v>44034</v>
      </c>
      <c r="C71" s="101"/>
      <c r="D71" s="102">
        <f>LN(SUM($C$2:C71))</f>
        <v>3.7612001156935624</v>
      </c>
      <c r="E71" s="192" t="e">
        <f t="shared" si="37"/>
        <v>#DIV/0!</v>
      </c>
      <c r="F71" s="192"/>
      <c r="G71" s="101"/>
      <c r="H71" s="102">
        <f>LN(SUM($G$2:G71))</f>
        <v>1.6094379124341003</v>
      </c>
      <c r="I71" s="192">
        <f t="shared" si="39"/>
        <v>17.395188829230186</v>
      </c>
      <c r="J71" s="192"/>
      <c r="K71" s="101">
        <v>1</v>
      </c>
      <c r="L71" s="102">
        <f>LN(SUM($K$2:K71))</f>
        <v>3.4011973816621555</v>
      </c>
      <c r="M71" s="192">
        <f t="shared" si="4"/>
        <v>14.47551177356573</v>
      </c>
      <c r="N71" s="192"/>
      <c r="O71" s="101"/>
      <c r="P71" s="102">
        <f>LN(SUM($O$2:O71))</f>
        <v>4.6443908991413725</v>
      </c>
      <c r="Q71" s="193">
        <f t="shared" si="38"/>
        <v>63.287628652212412</v>
      </c>
      <c r="R71" s="192"/>
      <c r="S71" s="101"/>
      <c r="T71" s="102" t="e">
        <f>LN(SUM($S$2:S71))</f>
        <v>#NUM!</v>
      </c>
      <c r="U71" s="196" t="e">
        <f t="shared" si="5"/>
        <v>#NUM!</v>
      </c>
      <c r="V71" s="192"/>
      <c r="W71" s="101"/>
      <c r="X71" s="102" t="e">
        <f>LN(SUM($W$2:W71))</f>
        <v>#NUM!</v>
      </c>
      <c r="Y71" s="193" t="e">
        <f t="shared" si="6"/>
        <v>#NUM!</v>
      </c>
      <c r="Z71" s="192"/>
      <c r="AA71" s="149"/>
      <c r="AB71" s="102">
        <f>LN(SUM($AA$2:AA71))</f>
        <v>0.69314718055994529</v>
      </c>
      <c r="AC71" s="193" t="e">
        <f t="shared" si="7"/>
        <v>#DIV/0!</v>
      </c>
      <c r="AD71" s="192"/>
      <c r="AE71" s="101">
        <v>11</v>
      </c>
      <c r="AF71" s="102">
        <f>LN(SUM($AE$2:AE71))</f>
        <v>4.8283137373023015</v>
      </c>
      <c r="AG71" s="193">
        <f t="shared" si="8"/>
        <v>12.617193021741974</v>
      </c>
      <c r="AH71" s="192"/>
      <c r="AI71" s="101"/>
      <c r="AJ71" s="102">
        <f>LN(SUM($AI$2:AI71))</f>
        <v>3.784189633918261</v>
      </c>
      <c r="AK71" s="193" t="e">
        <f t="shared" si="9"/>
        <v>#DIV/0!</v>
      </c>
      <c r="AL71" s="192"/>
      <c r="AM71" s="101"/>
      <c r="AN71" s="102">
        <f>LN(SUM($AM$2:AM71))</f>
        <v>0.69314718055994529</v>
      </c>
      <c r="AO71" s="193" t="e">
        <f t="shared" si="10"/>
        <v>#DIV/0!</v>
      </c>
      <c r="AP71" s="192"/>
      <c r="AQ71" s="149"/>
      <c r="AR71" s="102">
        <f>LN(SUM($AQ$2:AQ71))</f>
        <v>0.69314718055994529</v>
      </c>
      <c r="AS71" s="193" t="e">
        <f t="shared" si="11"/>
        <v>#DIV/0!</v>
      </c>
      <c r="AT71" s="192"/>
      <c r="AU71" s="101">
        <v>12</v>
      </c>
      <c r="AV71" s="102">
        <f>LN(SUM($AU$2:AU71))</f>
        <v>5.6869753563398202</v>
      </c>
      <c r="AW71" s="193">
        <f t="shared" si="12"/>
        <v>23.849586585666017</v>
      </c>
      <c r="AX71" s="192"/>
      <c r="AY71" s="101"/>
      <c r="AZ71" s="103" t="e">
        <f>LN(SUM($AY$2:AY71))</f>
        <v>#NUM!</v>
      </c>
      <c r="BA71" s="193" t="e">
        <f t="shared" si="13"/>
        <v>#NUM!</v>
      </c>
      <c r="BB71" s="192"/>
      <c r="BC71" s="149"/>
      <c r="BD71" s="103" t="e">
        <f>LN(SUM($BC$2:BC71))</f>
        <v>#NUM!</v>
      </c>
      <c r="BE71" s="193" t="e">
        <f t="shared" si="14"/>
        <v>#NUM!</v>
      </c>
      <c r="BF71" s="192"/>
      <c r="BG71" s="101"/>
      <c r="BH71" s="103">
        <f>LN(SUM($BG$2:BG71))</f>
        <v>2.8332133440562162</v>
      </c>
      <c r="BI71" s="193" t="e">
        <f t="shared" si="15"/>
        <v>#DIV/0!</v>
      </c>
      <c r="BJ71" s="192"/>
      <c r="BK71" s="101"/>
      <c r="BL71" s="103">
        <f>LN(SUM($BK$2:BK71))</f>
        <v>0.69314718055994529</v>
      </c>
      <c r="BM71" s="193" t="e">
        <f t="shared" si="16"/>
        <v>#DIV/0!</v>
      </c>
      <c r="BN71" s="192"/>
      <c r="BO71" s="101"/>
      <c r="BP71" s="103">
        <f>LN(SUM($BO$2:BO71))</f>
        <v>0.69314718055994529</v>
      </c>
      <c r="BQ71" s="193" t="e">
        <f t="shared" si="17"/>
        <v>#DIV/0!</v>
      </c>
      <c r="BR71" s="192"/>
      <c r="BS71" s="104">
        <v>24</v>
      </c>
      <c r="BT71" s="103">
        <f>LN(SUM($BS$2:BS71))</f>
        <v>6.5117453296447279</v>
      </c>
      <c r="BU71" s="123">
        <f t="shared" si="18"/>
        <v>26.763794808393477</v>
      </c>
      <c r="BV71" s="192"/>
    </row>
    <row r="72" spans="1:74" s="10" customFormat="1" x14ac:dyDescent="0.25">
      <c r="A72" s="215">
        <f t="shared" si="40"/>
        <v>133</v>
      </c>
      <c r="B72" s="107">
        <v>44035</v>
      </c>
      <c r="C72" s="101"/>
      <c r="D72" s="102">
        <f>LN(SUM($C$2:C72))</f>
        <v>3.7612001156935624</v>
      </c>
      <c r="E72" s="192" t="e">
        <f t="shared" si="37"/>
        <v>#DIV/0!</v>
      </c>
      <c r="F72" s="192"/>
      <c r="G72" s="101">
        <v>1</v>
      </c>
      <c r="H72" s="102">
        <f>LN(SUM($G$2:G72))</f>
        <v>1.791759469228055</v>
      </c>
      <c r="I72" s="192">
        <f t="shared" si="39"/>
        <v>10.291575829023477</v>
      </c>
      <c r="J72" s="192"/>
      <c r="K72" s="101">
        <v>4</v>
      </c>
      <c r="L72" s="102">
        <f>LN(SUM($K$2:K72))</f>
        <v>3.5263605246161616</v>
      </c>
      <c r="M72" s="192">
        <f t="shared" si="4"/>
        <v>11.230997002120461</v>
      </c>
      <c r="N72" s="192"/>
      <c r="O72" s="101">
        <v>3</v>
      </c>
      <c r="P72" s="102">
        <f>LN(SUM($O$2:O72))</f>
        <v>4.6728288344619058</v>
      </c>
      <c r="Q72" s="193">
        <f t="shared" si="38"/>
        <v>52.328543226909581</v>
      </c>
      <c r="R72" s="192"/>
      <c r="S72" s="101"/>
      <c r="T72" s="102" t="e">
        <f>LN(SUM($S$2:S72))</f>
        <v>#NUM!</v>
      </c>
      <c r="U72" s="196" t="e">
        <f t="shared" si="5"/>
        <v>#NUM!</v>
      </c>
      <c r="V72" s="192"/>
      <c r="W72" s="101"/>
      <c r="X72" s="102" t="e">
        <f>LN(SUM($W$2:W72))</f>
        <v>#NUM!</v>
      </c>
      <c r="Y72" s="193" t="e">
        <f t="shared" si="6"/>
        <v>#NUM!</v>
      </c>
      <c r="Z72" s="192"/>
      <c r="AA72" s="149"/>
      <c r="AB72" s="102">
        <f>LN(SUM($AA$2:AA72))</f>
        <v>0.69314718055994529</v>
      </c>
      <c r="AC72" s="193" t="e">
        <f t="shared" si="7"/>
        <v>#DIV/0!</v>
      </c>
      <c r="AD72" s="192"/>
      <c r="AE72" s="101">
        <v>5</v>
      </c>
      <c r="AF72" s="102">
        <f>LN(SUM($AE$2:AE72))</f>
        <v>4.8675344504555822</v>
      </c>
      <c r="AG72" s="193">
        <f t="shared" si="8"/>
        <v>16.415829976640289</v>
      </c>
      <c r="AH72" s="192"/>
      <c r="AI72" s="101"/>
      <c r="AJ72" s="102">
        <f>LN(SUM($AI$2:AI72))</f>
        <v>3.784189633918261</v>
      </c>
      <c r="AK72" s="193" t="e">
        <f t="shared" si="9"/>
        <v>#DIV/0!</v>
      </c>
      <c r="AL72" s="192"/>
      <c r="AM72" s="101"/>
      <c r="AN72" s="102">
        <f>LN(SUM($AM$2:AM72))</f>
        <v>0.69314718055994529</v>
      </c>
      <c r="AO72" s="193" t="e">
        <f t="shared" si="10"/>
        <v>#DIV/0!</v>
      </c>
      <c r="AP72" s="192"/>
      <c r="AQ72" s="149"/>
      <c r="AR72" s="102">
        <f>LN(SUM($AQ$2:AQ72))</f>
        <v>0.69314718055994529</v>
      </c>
      <c r="AS72" s="193" t="e">
        <f t="shared" si="11"/>
        <v>#DIV/0!</v>
      </c>
      <c r="AT72" s="192"/>
      <c r="AU72" s="101">
        <v>5</v>
      </c>
      <c r="AV72" s="102">
        <f>LN(SUM($AU$2:AU72))</f>
        <v>5.7037824746562009</v>
      </c>
      <c r="AW72" s="193">
        <f t="shared" si="12"/>
        <v>24.539913785124323</v>
      </c>
      <c r="AX72" s="192"/>
      <c r="AY72" s="101"/>
      <c r="AZ72" s="103" t="e">
        <f>LN(SUM($AY$2:AY72))</f>
        <v>#NUM!</v>
      </c>
      <c r="BA72" s="193" t="e">
        <f t="shared" si="13"/>
        <v>#NUM!</v>
      </c>
      <c r="BB72" s="192"/>
      <c r="BC72" s="149"/>
      <c r="BD72" s="103" t="e">
        <f>LN(SUM($BC$2:BC72))</f>
        <v>#NUM!</v>
      </c>
      <c r="BE72" s="193" t="e">
        <f t="shared" si="14"/>
        <v>#NUM!</v>
      </c>
      <c r="BF72" s="192"/>
      <c r="BG72" s="101"/>
      <c r="BH72" s="103">
        <f>LN(SUM($BG$2:BG72))</f>
        <v>2.8332133440562162</v>
      </c>
      <c r="BI72" s="193" t="e">
        <f t="shared" si="15"/>
        <v>#DIV/0!</v>
      </c>
      <c r="BJ72" s="192"/>
      <c r="BK72" s="101"/>
      <c r="BL72" s="103">
        <f>LN(SUM($BK$2:BK72))</f>
        <v>0.69314718055994529</v>
      </c>
      <c r="BM72" s="193" t="e">
        <f t="shared" si="16"/>
        <v>#DIV/0!</v>
      </c>
      <c r="BN72" s="192"/>
      <c r="BO72" s="101"/>
      <c r="BP72" s="103">
        <f>LN(SUM($BO$2:BO72))</f>
        <v>0.69314718055994529</v>
      </c>
      <c r="BQ72" s="193" t="e">
        <f t="shared" si="17"/>
        <v>#DIV/0!</v>
      </c>
      <c r="BR72" s="192"/>
      <c r="BS72" s="104">
        <v>18</v>
      </c>
      <c r="BT72" s="103">
        <f>LN(SUM($BS$2:BS72))</f>
        <v>6.5381398237676702</v>
      </c>
      <c r="BU72" s="123">
        <f t="shared" si="18"/>
        <v>27.685385743877688</v>
      </c>
      <c r="BV72" s="192"/>
    </row>
    <row r="73" spans="1:74" s="10" customFormat="1" x14ac:dyDescent="0.25">
      <c r="A73" s="215">
        <f t="shared" si="40"/>
        <v>134</v>
      </c>
      <c r="B73" s="107">
        <v>44036</v>
      </c>
      <c r="C73" s="101">
        <v>1</v>
      </c>
      <c r="D73" s="102">
        <f>LN(SUM($C$2:C73))</f>
        <v>3.784189633918261</v>
      </c>
      <c r="E73" s="192">
        <f t="shared" si="37"/>
        <v>281.40536143449179</v>
      </c>
      <c r="F73" s="192"/>
      <c r="G73" s="101"/>
      <c r="H73" s="102">
        <f>LN(SUM($G$2:G73))</f>
        <v>1.791759469228055</v>
      </c>
      <c r="I73" s="192">
        <f t="shared" si="39"/>
        <v>8.6240335963381796</v>
      </c>
      <c r="J73" s="192"/>
      <c r="K73" s="101">
        <v>2</v>
      </c>
      <c r="L73" s="102">
        <f>LN(SUM($K$2:K73))</f>
        <v>3.5835189384561099</v>
      </c>
      <c r="M73" s="192">
        <f t="shared" si="4"/>
        <v>10.23622043328019</v>
      </c>
      <c r="N73" s="192"/>
      <c r="O73" s="101">
        <v>2</v>
      </c>
      <c r="P73" s="102">
        <f>LN(SUM($O$2:O73))</f>
        <v>4.6913478822291435</v>
      </c>
      <c r="Q73" s="193">
        <f t="shared" si="38"/>
        <v>43.769211708017167</v>
      </c>
      <c r="R73" s="192"/>
      <c r="S73" s="101"/>
      <c r="T73" s="102" t="e">
        <f>LN(SUM($S$2:S73))</f>
        <v>#NUM!</v>
      </c>
      <c r="U73" s="196" t="e">
        <f t="shared" si="5"/>
        <v>#NUM!</v>
      </c>
      <c r="V73" s="192"/>
      <c r="W73" s="101"/>
      <c r="X73" s="102" t="e">
        <f>LN(SUM($W$2:W73))</f>
        <v>#NUM!</v>
      </c>
      <c r="Y73" s="193" t="e">
        <f t="shared" si="6"/>
        <v>#NUM!</v>
      </c>
      <c r="Z73" s="192"/>
      <c r="AA73" s="149"/>
      <c r="AB73" s="102">
        <f>LN(SUM($AA$2:AA73))</f>
        <v>0.69314718055994529</v>
      </c>
      <c r="AC73" s="193" t="e">
        <f t="shared" si="7"/>
        <v>#DIV/0!</v>
      </c>
      <c r="AD73" s="192"/>
      <c r="AE73" s="101">
        <v>11</v>
      </c>
      <c r="AF73" s="102">
        <f>LN(SUM($AE$2:AE73))</f>
        <v>4.9487598903781684</v>
      </c>
      <c r="AG73" s="193">
        <f t="shared" si="8"/>
        <v>14.631814242916127</v>
      </c>
      <c r="AH73" s="192"/>
      <c r="AI73" s="101"/>
      <c r="AJ73" s="102">
        <f>LN(SUM($AI$2:AI73))</f>
        <v>3.784189633918261</v>
      </c>
      <c r="AK73" s="193" t="e">
        <f t="shared" si="9"/>
        <v>#DIV/0!</v>
      </c>
      <c r="AL73" s="192"/>
      <c r="AM73" s="101"/>
      <c r="AN73" s="102">
        <f>LN(SUM($AM$2:AM73))</f>
        <v>0.69314718055994529</v>
      </c>
      <c r="AO73" s="193" t="e">
        <f t="shared" si="10"/>
        <v>#DIV/0!</v>
      </c>
      <c r="AP73" s="192"/>
      <c r="AQ73" s="149"/>
      <c r="AR73" s="102">
        <f>LN(SUM($AQ$2:AQ73))</f>
        <v>0.69314718055994529</v>
      </c>
      <c r="AS73" s="193" t="e">
        <f t="shared" si="11"/>
        <v>#DIV/0!</v>
      </c>
      <c r="AT73" s="192"/>
      <c r="AU73" s="101">
        <v>5</v>
      </c>
      <c r="AV73" s="102">
        <f>LN(SUM($AU$2:AU73))</f>
        <v>5.7203117766074119</v>
      </c>
      <c r="AW73" s="193">
        <f t="shared" si="12"/>
        <v>26.278288193876147</v>
      </c>
      <c r="AX73" s="192"/>
      <c r="AY73" s="101"/>
      <c r="AZ73" s="103" t="e">
        <f>LN(SUM($AY$2:AY73))</f>
        <v>#NUM!</v>
      </c>
      <c r="BA73" s="193" t="e">
        <f t="shared" si="13"/>
        <v>#NUM!</v>
      </c>
      <c r="BB73" s="192"/>
      <c r="BC73" s="149"/>
      <c r="BD73" s="103" t="e">
        <f>LN(SUM($BC$2:BC73))</f>
        <v>#NUM!</v>
      </c>
      <c r="BE73" s="193" t="e">
        <f t="shared" si="14"/>
        <v>#NUM!</v>
      </c>
      <c r="BF73" s="192"/>
      <c r="BG73" s="101"/>
      <c r="BH73" s="103">
        <f>LN(SUM($BG$2:BG73))</f>
        <v>2.8332133440562162</v>
      </c>
      <c r="BI73" s="193" t="e">
        <f t="shared" si="15"/>
        <v>#DIV/0!</v>
      </c>
      <c r="BJ73" s="192"/>
      <c r="BK73" s="101"/>
      <c r="BL73" s="103">
        <f>LN(SUM($BK$2:BK73))</f>
        <v>0.69314718055994529</v>
      </c>
      <c r="BM73" s="193" t="e">
        <f t="shared" si="16"/>
        <v>#DIV/0!</v>
      </c>
      <c r="BN73" s="192"/>
      <c r="BO73" s="101"/>
      <c r="BP73" s="103">
        <f>LN(SUM($BO$2:BO73))</f>
        <v>0.69314718055994529</v>
      </c>
      <c r="BQ73" s="193" t="e">
        <f t="shared" si="17"/>
        <v>#DIV/0!</v>
      </c>
      <c r="BR73" s="192"/>
      <c r="BS73" s="104">
        <v>21</v>
      </c>
      <c r="BT73" s="103">
        <f>LN(SUM($BS$2:BS73))</f>
        <v>6.5680779114119758</v>
      </c>
      <c r="BU73" s="123">
        <f t="shared" si="18"/>
        <v>26.256731309367755</v>
      </c>
      <c r="BV73" s="192"/>
    </row>
    <row r="74" spans="1:74" s="10" customFormat="1" x14ac:dyDescent="0.25">
      <c r="A74" s="215">
        <f t="shared" si="40"/>
        <v>135</v>
      </c>
      <c r="B74" s="107">
        <v>44037</v>
      </c>
      <c r="C74" s="101"/>
      <c r="D74" s="102">
        <f>LN(SUM($C$2:C74))</f>
        <v>3.784189633918261</v>
      </c>
      <c r="E74" s="192">
        <f t="shared" si="37"/>
        <v>168.84321686069507</v>
      </c>
      <c r="F74" s="192"/>
      <c r="G74" s="101"/>
      <c r="H74" s="102">
        <f>LN(SUM($G$2:G74))</f>
        <v>1.791759469228055</v>
      </c>
      <c r="I74" s="192">
        <f t="shared" si="39"/>
        <v>8.7833577945944761</v>
      </c>
      <c r="J74" s="192"/>
      <c r="K74" s="101">
        <v>4</v>
      </c>
      <c r="L74" s="102">
        <f>LN(SUM($K$2:K74))</f>
        <v>3.6888794541139363</v>
      </c>
      <c r="M74" s="192">
        <f t="shared" si="4"/>
        <v>9.2320347003684411</v>
      </c>
      <c r="N74" s="192"/>
      <c r="O74" s="101">
        <v>3</v>
      </c>
      <c r="P74" s="102">
        <f>LN(SUM($O$2:O74))</f>
        <v>4.7184988712950942</v>
      </c>
      <c r="Q74" s="193">
        <f t="shared" si="38"/>
        <v>38.725305093700044</v>
      </c>
      <c r="R74" s="192"/>
      <c r="S74" s="101"/>
      <c r="T74" s="102" t="e">
        <f>LN(SUM($S$2:S74))</f>
        <v>#NUM!</v>
      </c>
      <c r="U74" s="196" t="e">
        <f t="shared" si="5"/>
        <v>#NUM!</v>
      </c>
      <c r="V74" s="192"/>
      <c r="W74" s="101"/>
      <c r="X74" s="102" t="e">
        <f>LN(SUM($W$2:W74))</f>
        <v>#NUM!</v>
      </c>
      <c r="Y74" s="193" t="e">
        <f t="shared" si="6"/>
        <v>#NUM!</v>
      </c>
      <c r="Z74" s="192"/>
      <c r="AA74" s="149"/>
      <c r="AB74" s="102">
        <f>LN(SUM($AA$2:AA74))</f>
        <v>0.69314718055994529</v>
      </c>
      <c r="AC74" s="193" t="e">
        <f t="shared" si="7"/>
        <v>#DIV/0!</v>
      </c>
      <c r="AD74" s="192"/>
      <c r="AE74" s="101">
        <v>6</v>
      </c>
      <c r="AF74" s="102">
        <f>LN(SUM($AE$2:AE74))</f>
        <v>4.990432586778736</v>
      </c>
      <c r="AG74" s="193">
        <f t="shared" si="8"/>
        <v>12.498796964953845</v>
      </c>
      <c r="AH74" s="192"/>
      <c r="AI74" s="101"/>
      <c r="AJ74" s="102">
        <f>LN(SUM($AI$2:AI74))</f>
        <v>3.784189633918261</v>
      </c>
      <c r="AK74" s="193" t="e">
        <f t="shared" si="9"/>
        <v>#DIV/0!</v>
      </c>
      <c r="AL74" s="192"/>
      <c r="AM74" s="101"/>
      <c r="AN74" s="102">
        <f>LN(SUM($AM$2:AM74))</f>
        <v>0.69314718055994529</v>
      </c>
      <c r="AO74" s="193" t="e">
        <f t="shared" si="10"/>
        <v>#DIV/0!</v>
      </c>
      <c r="AP74" s="192"/>
      <c r="AQ74" s="149"/>
      <c r="AR74" s="102">
        <f>LN(SUM($AQ$2:AQ74))</f>
        <v>0.69314718055994529</v>
      </c>
      <c r="AS74" s="193" t="e">
        <f t="shared" si="11"/>
        <v>#DIV/0!</v>
      </c>
      <c r="AT74" s="192"/>
      <c r="AU74" s="101">
        <v>4</v>
      </c>
      <c r="AV74" s="102">
        <f>LN(SUM($AU$2:AU74))</f>
        <v>5.7333412768977459</v>
      </c>
      <c r="AW74" s="193">
        <f t="shared" si="12"/>
        <v>31.104999913714025</v>
      </c>
      <c r="AX74" s="192"/>
      <c r="AY74" s="101"/>
      <c r="AZ74" s="103" t="e">
        <f>LN(SUM($AY$2:AY74))</f>
        <v>#NUM!</v>
      </c>
      <c r="BA74" s="193" t="e">
        <f t="shared" si="13"/>
        <v>#NUM!</v>
      </c>
      <c r="BB74" s="192"/>
      <c r="BC74" s="149"/>
      <c r="BD74" s="103" t="e">
        <f>LN(SUM($BC$2:BC74))</f>
        <v>#NUM!</v>
      </c>
      <c r="BE74" s="193" t="e">
        <f t="shared" si="14"/>
        <v>#NUM!</v>
      </c>
      <c r="BF74" s="192"/>
      <c r="BG74" s="101"/>
      <c r="BH74" s="103">
        <f>LN(SUM($BG$2:BG74))</f>
        <v>2.8332133440562162</v>
      </c>
      <c r="BI74" s="193" t="e">
        <f t="shared" si="15"/>
        <v>#DIV/0!</v>
      </c>
      <c r="BJ74" s="192"/>
      <c r="BK74" s="101"/>
      <c r="BL74" s="103">
        <f>LN(SUM($BK$2:BK74))</f>
        <v>0.69314718055994529</v>
      </c>
      <c r="BM74" s="193" t="e">
        <f t="shared" si="16"/>
        <v>#DIV/0!</v>
      </c>
      <c r="BN74" s="192"/>
      <c r="BO74" s="101"/>
      <c r="BP74" s="103">
        <f>LN(SUM($BO$2:BO74))</f>
        <v>0.69314718055994529</v>
      </c>
      <c r="BQ74" s="193" t="e">
        <f t="shared" si="17"/>
        <v>#DIV/0!</v>
      </c>
      <c r="BR74" s="192"/>
      <c r="BS74" s="104">
        <v>17</v>
      </c>
      <c r="BT74" s="103">
        <f>LN(SUM($BS$2:BS74))</f>
        <v>6.5916737320086582</v>
      </c>
      <c r="BU74" s="123">
        <f t="shared" si="18"/>
        <v>25.534247340458478</v>
      </c>
      <c r="BV74" s="192"/>
    </row>
    <row r="75" spans="1:74" s="10" customFormat="1" x14ac:dyDescent="0.25">
      <c r="A75" s="215">
        <f t="shared" si="40"/>
        <v>136</v>
      </c>
      <c r="B75" s="107">
        <v>44038</v>
      </c>
      <c r="C75" s="101">
        <v>1</v>
      </c>
      <c r="D75" s="102">
        <f>LN(SUM($C$2:C75))</f>
        <v>3.8066624897703196</v>
      </c>
      <c r="E75" s="192">
        <f t="shared" si="37"/>
        <v>94.509785890733681</v>
      </c>
      <c r="F75" s="192"/>
      <c r="G75" s="101"/>
      <c r="H75" s="102">
        <f>LN(SUM($G$2:G75))</f>
        <v>1.791759469228055</v>
      </c>
      <c r="I75" s="192">
        <f t="shared" si="39"/>
        <v>11.006329458500842</v>
      </c>
      <c r="J75" s="192"/>
      <c r="K75" s="101">
        <v>3</v>
      </c>
      <c r="L75" s="102">
        <f>LN(SUM($K$2:K75))</f>
        <v>3.7612001156935624</v>
      </c>
      <c r="M75" s="192">
        <f t="shared" si="4"/>
        <v>8.3125427854770972</v>
      </c>
      <c r="N75" s="192"/>
      <c r="O75" s="101">
        <v>1</v>
      </c>
      <c r="P75" s="102">
        <f>LN(SUM($O$2:O75))</f>
        <v>4.7273878187123408</v>
      </c>
      <c r="Q75" s="193">
        <f t="shared" si="38"/>
        <v>38.629434517295245</v>
      </c>
      <c r="R75" s="192"/>
      <c r="S75" s="101"/>
      <c r="T75" s="102" t="e">
        <f>LN(SUM($S$2:S75))</f>
        <v>#NUM!</v>
      </c>
      <c r="U75" s="196" t="e">
        <f t="shared" si="5"/>
        <v>#NUM!</v>
      </c>
      <c r="V75" s="192"/>
      <c r="W75" s="101"/>
      <c r="X75" s="102" t="e">
        <f>LN(SUM($W$2:W75))</f>
        <v>#NUM!</v>
      </c>
      <c r="Y75" s="193" t="e">
        <f t="shared" si="6"/>
        <v>#NUM!</v>
      </c>
      <c r="Z75" s="192"/>
      <c r="AA75" s="149"/>
      <c r="AB75" s="102">
        <f>LN(SUM($AA$2:AA75))</f>
        <v>0.69314718055994529</v>
      </c>
      <c r="AC75" s="193" t="e">
        <f t="shared" si="7"/>
        <v>#DIV/0!</v>
      </c>
      <c r="AD75" s="192"/>
      <c r="AE75" s="101">
        <v>3</v>
      </c>
      <c r="AF75" s="102">
        <f>LN(SUM($AE$2:AE75))</f>
        <v>5.0106352940962555</v>
      </c>
      <c r="AG75" s="193">
        <f t="shared" si="8"/>
        <v>12.446056015128425</v>
      </c>
      <c r="AH75" s="192"/>
      <c r="AI75" s="101"/>
      <c r="AJ75" s="102">
        <f>LN(SUM($AI$2:AI75))</f>
        <v>3.784189633918261</v>
      </c>
      <c r="AK75" s="193" t="e">
        <f t="shared" si="9"/>
        <v>#DIV/0!</v>
      </c>
      <c r="AL75" s="192"/>
      <c r="AM75" s="101"/>
      <c r="AN75" s="102">
        <f>LN(SUM($AM$2:AM75))</f>
        <v>0.69314718055994529</v>
      </c>
      <c r="AO75" s="193" t="e">
        <f t="shared" si="10"/>
        <v>#DIV/0!</v>
      </c>
      <c r="AP75" s="192"/>
      <c r="AQ75" s="149"/>
      <c r="AR75" s="102">
        <f>LN(SUM($AQ$2:AQ75))</f>
        <v>0.69314718055994529</v>
      </c>
      <c r="AS75" s="193" t="e">
        <f t="shared" si="11"/>
        <v>#DIV/0!</v>
      </c>
      <c r="AT75" s="192"/>
      <c r="AU75" s="101">
        <v>11</v>
      </c>
      <c r="AV75" s="102">
        <f>LN(SUM($AU$2:AU75))</f>
        <v>5.768320995793772</v>
      </c>
      <c r="AW75" s="193">
        <f t="shared" si="12"/>
        <v>33.592740695574172</v>
      </c>
      <c r="AX75" s="192"/>
      <c r="AY75" s="101"/>
      <c r="AZ75" s="103" t="e">
        <f>LN(SUM($AY$2:AY75))</f>
        <v>#NUM!</v>
      </c>
      <c r="BA75" s="193" t="e">
        <f t="shared" si="13"/>
        <v>#NUM!</v>
      </c>
      <c r="BB75" s="192"/>
      <c r="BC75" s="149"/>
      <c r="BD75" s="103" t="e">
        <f>LN(SUM($BC$2:BC75))</f>
        <v>#NUM!</v>
      </c>
      <c r="BE75" s="193" t="e">
        <f t="shared" si="14"/>
        <v>#NUM!</v>
      </c>
      <c r="BF75" s="192"/>
      <c r="BG75" s="101"/>
      <c r="BH75" s="103">
        <f>LN(SUM($BG$2:BG75))</f>
        <v>2.8332133440562162</v>
      </c>
      <c r="BI75" s="193" t="e">
        <f t="shared" si="15"/>
        <v>#DIV/0!</v>
      </c>
      <c r="BJ75" s="192"/>
      <c r="BK75" s="101"/>
      <c r="BL75" s="103">
        <f>LN(SUM($BK$2:BK75))</f>
        <v>0.69314718055994529</v>
      </c>
      <c r="BM75" s="193" t="e">
        <f t="shared" si="16"/>
        <v>#DIV/0!</v>
      </c>
      <c r="BN75" s="192"/>
      <c r="BO75" s="101"/>
      <c r="BP75" s="103">
        <f>LN(SUM($BO$2:BO75))</f>
        <v>0.69314718055994529</v>
      </c>
      <c r="BQ75" s="193" t="e">
        <f t="shared" si="17"/>
        <v>#DIV/0!</v>
      </c>
      <c r="BR75" s="192"/>
      <c r="BS75" s="104">
        <v>19</v>
      </c>
      <c r="BT75" s="103">
        <f>LN(SUM($BS$2:BS75))</f>
        <v>6.6174029779744776</v>
      </c>
      <c r="BU75" s="123">
        <f t="shared" si="18"/>
        <v>25.493053271580504</v>
      </c>
      <c r="BV75" s="192"/>
    </row>
    <row r="76" spans="1:74" s="10" customFormat="1" x14ac:dyDescent="0.25">
      <c r="A76" s="215">
        <f t="shared" si="40"/>
        <v>137</v>
      </c>
      <c r="B76" s="107">
        <v>44039</v>
      </c>
      <c r="C76" s="101"/>
      <c r="D76" s="102">
        <f>LN(SUM($C$2:C76))</f>
        <v>3.8066624897703196</v>
      </c>
      <c r="E76" s="192">
        <f t="shared" si="37"/>
        <v>77.53900672934806</v>
      </c>
      <c r="F76" s="192"/>
      <c r="G76" s="101"/>
      <c r="H76" s="102">
        <f>LN(SUM($G$2:G76))</f>
        <v>1.791759469228055</v>
      </c>
      <c r="I76" s="192">
        <f t="shared" si="39"/>
        <v>21.289990494774003</v>
      </c>
      <c r="J76" s="192"/>
      <c r="K76" s="101"/>
      <c r="L76" s="102">
        <f>LN(SUM($K$2:K76))</f>
        <v>3.7612001156935624</v>
      </c>
      <c r="M76" s="192">
        <f t="shared" si="4"/>
        <v>9.4020786669067782</v>
      </c>
      <c r="N76" s="192"/>
      <c r="O76" s="101"/>
      <c r="P76" s="102">
        <f>LN(SUM($O$2:O76))</f>
        <v>4.7273878187123408</v>
      </c>
      <c r="Q76" s="193">
        <f t="shared" si="38"/>
        <v>42.131609223517891</v>
      </c>
      <c r="R76" s="192"/>
      <c r="S76" s="101"/>
      <c r="T76" s="102" t="e">
        <f>LN(SUM($S$2:S76))</f>
        <v>#NUM!</v>
      </c>
      <c r="U76" s="196" t="e">
        <f t="shared" si="5"/>
        <v>#NUM!</v>
      </c>
      <c r="V76" s="192"/>
      <c r="W76" s="101"/>
      <c r="X76" s="102" t="e">
        <f>LN(SUM($W$2:W76))</f>
        <v>#NUM!</v>
      </c>
      <c r="Y76" s="193" t="e">
        <f t="shared" si="6"/>
        <v>#NUM!</v>
      </c>
      <c r="Z76" s="192"/>
      <c r="AA76" s="149"/>
      <c r="AB76" s="102">
        <f>LN(SUM($AA$2:AA76))</f>
        <v>0.69314718055994529</v>
      </c>
      <c r="AC76" s="193" t="e">
        <f t="shared" si="7"/>
        <v>#DIV/0!</v>
      </c>
      <c r="AD76" s="192"/>
      <c r="AE76" s="101">
        <v>2</v>
      </c>
      <c r="AF76" s="102">
        <f>LN(SUM($AE$2:AE76))</f>
        <v>5.0238805208462765</v>
      </c>
      <c r="AG76" s="193">
        <f t="shared" si="8"/>
        <v>14.370132646766375</v>
      </c>
      <c r="AH76" s="192"/>
      <c r="AI76" s="101"/>
      <c r="AJ76" s="102">
        <f>LN(SUM($AI$2:AI76))</f>
        <v>3.784189633918261</v>
      </c>
      <c r="AK76" s="193" t="e">
        <f t="shared" si="9"/>
        <v>#DIV/0!</v>
      </c>
      <c r="AL76" s="192"/>
      <c r="AM76" s="101"/>
      <c r="AN76" s="102">
        <f>LN(SUM($AM$2:AM76))</f>
        <v>0.69314718055994529</v>
      </c>
      <c r="AO76" s="193" t="e">
        <f t="shared" si="10"/>
        <v>#DIV/0!</v>
      </c>
      <c r="AP76" s="192"/>
      <c r="AQ76" s="149"/>
      <c r="AR76" s="102">
        <f>LN(SUM($AQ$2:AQ76))</f>
        <v>0.69314718055994529</v>
      </c>
      <c r="AS76" s="193" t="e">
        <f t="shared" si="11"/>
        <v>#DIV/0!</v>
      </c>
      <c r="AT76" s="192"/>
      <c r="AU76" s="101">
        <v>1</v>
      </c>
      <c r="AV76" s="102">
        <f>LN(SUM($AU$2:AU76))</f>
        <v>5.7714411231300158</v>
      </c>
      <c r="AW76" s="193">
        <f t="shared" si="12"/>
        <v>34.035436927598752</v>
      </c>
      <c r="AX76" s="192"/>
      <c r="AY76" s="101"/>
      <c r="AZ76" s="103" t="e">
        <f>LN(SUM($AY$2:AY76))</f>
        <v>#NUM!</v>
      </c>
      <c r="BA76" s="193" t="e">
        <f t="shared" si="13"/>
        <v>#NUM!</v>
      </c>
      <c r="BB76" s="192"/>
      <c r="BC76" s="149"/>
      <c r="BD76" s="103" t="e">
        <f>LN(SUM($BC$2:BC76))</f>
        <v>#NUM!</v>
      </c>
      <c r="BE76" s="193" t="e">
        <f t="shared" si="14"/>
        <v>#NUM!</v>
      </c>
      <c r="BF76" s="192"/>
      <c r="BG76" s="101"/>
      <c r="BH76" s="103">
        <f>LN(SUM($BG$2:BG76))</f>
        <v>2.8332133440562162</v>
      </c>
      <c r="BI76" s="193" t="e">
        <f t="shared" si="15"/>
        <v>#DIV/0!</v>
      </c>
      <c r="BJ76" s="192"/>
      <c r="BK76" s="101"/>
      <c r="BL76" s="103">
        <f>LN(SUM($BK$2:BK76))</f>
        <v>0.69314718055994529</v>
      </c>
      <c r="BM76" s="193" t="e">
        <f t="shared" si="16"/>
        <v>#DIV/0!</v>
      </c>
      <c r="BN76" s="192"/>
      <c r="BO76" s="101"/>
      <c r="BP76" s="103">
        <f>LN(SUM($BO$2:BO76))</f>
        <v>0.69314718055994529</v>
      </c>
      <c r="BQ76" s="193" t="e">
        <f t="shared" si="17"/>
        <v>#DIV/0!</v>
      </c>
      <c r="BR76" s="192"/>
      <c r="BS76" s="104">
        <v>3</v>
      </c>
      <c r="BT76" s="103">
        <f>LN(SUM($BS$2:BS76))</f>
        <v>6.6214056517641344</v>
      </c>
      <c r="BU76" s="123">
        <f t="shared" si="18"/>
        <v>27.616682571325377</v>
      </c>
      <c r="BV76" s="192"/>
    </row>
    <row r="77" spans="1:74" s="10" customFormat="1" x14ac:dyDescent="0.25">
      <c r="A77" s="215">
        <f t="shared" si="40"/>
        <v>138</v>
      </c>
      <c r="B77" s="107">
        <v>44040</v>
      </c>
      <c r="C77" s="101"/>
      <c r="D77" s="102">
        <f>LN(SUM($C$2:C77))</f>
        <v>3.8066624897703196</v>
      </c>
      <c r="E77" s="192">
        <f t="shared" si="37"/>
        <v>77.699390784020437</v>
      </c>
      <c r="F77" s="192"/>
      <c r="G77" s="101"/>
      <c r="H77" s="102">
        <f>LN(SUM($G$2:G77))</f>
        <v>1.791759469228055</v>
      </c>
      <c r="I77" s="192">
        <f t="shared" si="39"/>
        <v>35.483317491290002</v>
      </c>
      <c r="J77" s="192"/>
      <c r="K77" s="101">
        <v>1</v>
      </c>
      <c r="L77" s="102">
        <f>LN(SUM($K$2:K77))</f>
        <v>3.784189633918261</v>
      </c>
      <c r="M77" s="192">
        <f t="shared" si="4"/>
        <v>10.80427547873682</v>
      </c>
      <c r="N77" s="192"/>
      <c r="O77" s="101"/>
      <c r="P77" s="102">
        <f>LN(SUM($O$2:O77))</f>
        <v>4.7273878187123408</v>
      </c>
      <c r="Q77" s="193">
        <f t="shared" si="38"/>
        <v>49.240611077143548</v>
      </c>
      <c r="R77" s="192"/>
      <c r="S77" s="101"/>
      <c r="T77" s="102" t="e">
        <f>LN(SUM($S$2:S77))</f>
        <v>#NUM!</v>
      </c>
      <c r="U77" s="196" t="e">
        <f t="shared" si="5"/>
        <v>#NUM!</v>
      </c>
      <c r="V77" s="192"/>
      <c r="W77" s="101"/>
      <c r="X77" s="102" t="e">
        <f>LN(SUM($W$2:W77))</f>
        <v>#NUM!</v>
      </c>
      <c r="Y77" s="193" t="e">
        <f t="shared" si="6"/>
        <v>#NUM!</v>
      </c>
      <c r="Z77" s="192"/>
      <c r="AA77" s="149"/>
      <c r="AB77" s="102">
        <f>LN(SUM($AA$2:AA77))</f>
        <v>0.69314718055994529</v>
      </c>
      <c r="AC77" s="193" t="e">
        <f t="shared" si="7"/>
        <v>#DIV/0!</v>
      </c>
      <c r="AD77" s="192"/>
      <c r="AE77" s="101"/>
      <c r="AF77" s="102">
        <f>LN(SUM($AE$2:AE77))</f>
        <v>5.0238805208462765</v>
      </c>
      <c r="AG77" s="193">
        <f t="shared" si="8"/>
        <v>20.190127178881259</v>
      </c>
      <c r="AH77" s="192"/>
      <c r="AI77" s="101"/>
      <c r="AJ77" s="102">
        <f>LN(SUM($AI$2:AI77))</f>
        <v>3.784189633918261</v>
      </c>
      <c r="AK77" s="193" t="e">
        <f t="shared" si="9"/>
        <v>#DIV/0!</v>
      </c>
      <c r="AL77" s="192"/>
      <c r="AM77" s="101"/>
      <c r="AN77" s="102">
        <f>LN(SUM($AM$2:AM77))</f>
        <v>0.69314718055994529</v>
      </c>
      <c r="AO77" s="193" t="e">
        <f t="shared" si="10"/>
        <v>#DIV/0!</v>
      </c>
      <c r="AP77" s="192"/>
      <c r="AQ77" s="149"/>
      <c r="AR77" s="102">
        <f>LN(SUM($AQ$2:AQ77))</f>
        <v>0.69314718055994529</v>
      </c>
      <c r="AS77" s="193" t="e">
        <f t="shared" si="11"/>
        <v>#DIV/0!</v>
      </c>
      <c r="AT77" s="192"/>
      <c r="AU77" s="101">
        <v>6</v>
      </c>
      <c r="AV77" s="102">
        <f>LN(SUM($AU$2:AU77))</f>
        <v>5.7899601708972535</v>
      </c>
      <c r="AW77" s="193">
        <f t="shared" si="12"/>
        <v>39.424886681206353</v>
      </c>
      <c r="AX77" s="192"/>
      <c r="AY77" s="101"/>
      <c r="AZ77" s="103" t="e">
        <f>LN(SUM($AY$2:AY77))</f>
        <v>#NUM!</v>
      </c>
      <c r="BA77" s="193" t="e">
        <f t="shared" si="13"/>
        <v>#NUM!</v>
      </c>
      <c r="BB77" s="192"/>
      <c r="BC77" s="149"/>
      <c r="BD77" s="103" t="e">
        <f>LN(SUM($BC$2:BC77))</f>
        <v>#NUM!</v>
      </c>
      <c r="BE77" s="193" t="e">
        <f t="shared" si="14"/>
        <v>#NUM!</v>
      </c>
      <c r="BF77" s="192"/>
      <c r="BG77" s="101"/>
      <c r="BH77" s="103">
        <f>LN(SUM($BG$2:BG77))</f>
        <v>2.8332133440562162</v>
      </c>
      <c r="BI77" s="193" t="e">
        <f t="shared" si="15"/>
        <v>#DIV/0!</v>
      </c>
      <c r="BJ77" s="192"/>
      <c r="BK77" s="101"/>
      <c r="BL77" s="103">
        <f>LN(SUM($BK$2:BK77))</f>
        <v>0.69314718055994529</v>
      </c>
      <c r="BM77" s="193" t="e">
        <f t="shared" si="16"/>
        <v>#DIV/0!</v>
      </c>
      <c r="BN77" s="192"/>
      <c r="BO77" s="101"/>
      <c r="BP77" s="103">
        <f>LN(SUM($BO$2:BO77))</f>
        <v>0.69314718055994529</v>
      </c>
      <c r="BQ77" s="193" t="e">
        <f t="shared" si="17"/>
        <v>#DIV/0!</v>
      </c>
      <c r="BR77" s="192"/>
      <c r="BS77" s="104">
        <v>7</v>
      </c>
      <c r="BT77" s="103">
        <f>LN(SUM($BS$2:BS77))</f>
        <v>6.6306833856423717</v>
      </c>
      <c r="BU77" s="123">
        <f t="shared" si="18"/>
        <v>33.890531849967438</v>
      </c>
      <c r="BV77" s="192"/>
    </row>
    <row r="78" spans="1:74" s="10" customFormat="1" x14ac:dyDescent="0.25">
      <c r="A78" s="215">
        <f t="shared" si="40"/>
        <v>139</v>
      </c>
      <c r="B78" s="107">
        <v>44041</v>
      </c>
      <c r="C78" s="101"/>
      <c r="D78" s="102">
        <f>LN(SUM($C$2:C78))</f>
        <v>3.8066624897703196</v>
      </c>
      <c r="E78" s="192">
        <f t="shared" si="37"/>
        <v>95.228553609149785</v>
      </c>
      <c r="F78" s="192"/>
      <c r="G78" s="101"/>
      <c r="H78" s="102">
        <f>LN(SUM($G$2:G78))</f>
        <v>1.791759469228055</v>
      </c>
      <c r="I78" s="192" t="e">
        <f t="shared" si="39"/>
        <v>#DIV/0!</v>
      </c>
      <c r="J78" s="192"/>
      <c r="K78" s="101">
        <v>2</v>
      </c>
      <c r="L78" s="102">
        <f>LN(SUM($K$2:K78))</f>
        <v>3.8286413964890951</v>
      </c>
      <c r="M78" s="192">
        <f t="shared" si="4"/>
        <v>14.05871454391421</v>
      </c>
      <c r="N78" s="192"/>
      <c r="O78" s="101"/>
      <c r="P78" s="102">
        <f>LN(SUM($O$2:O78))</f>
        <v>4.7273878187123408</v>
      </c>
      <c r="Q78" s="193">
        <f t="shared" si="38"/>
        <v>79.331520046221911</v>
      </c>
      <c r="R78" s="192"/>
      <c r="S78" s="101"/>
      <c r="T78" s="102" t="e">
        <f>LN(SUM($S$2:S78))</f>
        <v>#NUM!</v>
      </c>
      <c r="U78" s="196" t="e">
        <f t="shared" si="5"/>
        <v>#NUM!</v>
      </c>
      <c r="V78" s="192"/>
      <c r="W78" s="101"/>
      <c r="X78" s="102" t="e">
        <f>LN(SUM($W$2:W78))</f>
        <v>#NUM!</v>
      </c>
      <c r="Y78" s="193" t="e">
        <f t="shared" si="6"/>
        <v>#NUM!</v>
      </c>
      <c r="Z78" s="192"/>
      <c r="AA78" s="149"/>
      <c r="AB78" s="102">
        <f>LN(SUM($AA$2:AA78))</f>
        <v>0.69314718055994529</v>
      </c>
      <c r="AC78" s="193" t="e">
        <f t="shared" si="7"/>
        <v>#DIV/0!</v>
      </c>
      <c r="AD78" s="192"/>
      <c r="AE78" s="101">
        <v>1</v>
      </c>
      <c r="AF78" s="102">
        <f>LN(SUM($AE$2:AE78))</f>
        <v>5.0304379213924353</v>
      </c>
      <c r="AG78" s="193">
        <f t="shared" si="8"/>
        <v>28.863968435029268</v>
      </c>
      <c r="AH78" s="192"/>
      <c r="AI78" s="101"/>
      <c r="AJ78" s="102">
        <f>LN(SUM($AI$2:AI78))</f>
        <v>3.784189633918261</v>
      </c>
      <c r="AK78" s="193" t="e">
        <f t="shared" si="9"/>
        <v>#DIV/0!</v>
      </c>
      <c r="AL78" s="192"/>
      <c r="AM78" s="101">
        <v>1</v>
      </c>
      <c r="AN78" s="102">
        <f>LN(SUM($AM$2:AM78))</f>
        <v>1.0986122886681098</v>
      </c>
      <c r="AO78" s="193">
        <f t="shared" si="10"/>
        <v>15.955438719280238</v>
      </c>
      <c r="AP78" s="192"/>
      <c r="AQ78" s="149"/>
      <c r="AR78" s="102">
        <f>LN(SUM($AQ$2:AQ78))</f>
        <v>0.69314718055994529</v>
      </c>
      <c r="AS78" s="193" t="e">
        <f t="shared" si="11"/>
        <v>#DIV/0!</v>
      </c>
      <c r="AT78" s="192"/>
      <c r="AU78" s="101">
        <v>9</v>
      </c>
      <c r="AV78" s="102">
        <f>LN(SUM($AU$2:AU78))</f>
        <v>5.8171111599632042</v>
      </c>
      <c r="AW78" s="193">
        <f t="shared" si="12"/>
        <v>37.51211898523988</v>
      </c>
      <c r="AX78" s="192"/>
      <c r="AY78" s="101"/>
      <c r="AZ78" s="103" t="e">
        <f>LN(SUM($AY$2:AY78))</f>
        <v>#NUM!</v>
      </c>
      <c r="BA78" s="193" t="e">
        <f t="shared" si="13"/>
        <v>#NUM!</v>
      </c>
      <c r="BB78" s="192"/>
      <c r="BC78" s="149"/>
      <c r="BD78" s="103" t="e">
        <f>LN(SUM($BC$2:BC78))</f>
        <v>#NUM!</v>
      </c>
      <c r="BE78" s="193" t="e">
        <f t="shared" si="14"/>
        <v>#NUM!</v>
      </c>
      <c r="BF78" s="192"/>
      <c r="BG78" s="101"/>
      <c r="BH78" s="103">
        <f>LN(SUM($BG$2:BG78))</f>
        <v>2.8332133440562162</v>
      </c>
      <c r="BI78" s="193" t="e">
        <f t="shared" si="15"/>
        <v>#DIV/0!</v>
      </c>
      <c r="BJ78" s="192"/>
      <c r="BK78" s="101"/>
      <c r="BL78" s="103">
        <f>LN(SUM($BK$2:BK78))</f>
        <v>0.69314718055994529</v>
      </c>
      <c r="BM78" s="193" t="e">
        <f t="shared" si="16"/>
        <v>#DIV/0!</v>
      </c>
      <c r="BN78" s="192"/>
      <c r="BO78" s="101"/>
      <c r="BP78" s="103">
        <f>LN(SUM($BO$2:BO78))</f>
        <v>0.69314718055994529</v>
      </c>
      <c r="BQ78" s="193" t="e">
        <f t="shared" si="17"/>
        <v>#DIV/0!</v>
      </c>
      <c r="BR78" s="192"/>
      <c r="BS78" s="104">
        <v>13</v>
      </c>
      <c r="BT78" s="103">
        <f>LN(SUM($BS$2:BS78))</f>
        <v>6.6476883735633292</v>
      </c>
      <c r="BU78" s="123">
        <f t="shared" si="18"/>
        <v>40.133544013552566</v>
      </c>
      <c r="BV78" s="192"/>
    </row>
    <row r="79" spans="1:74" s="10" customFormat="1" x14ac:dyDescent="0.25">
      <c r="A79" s="215">
        <f t="shared" si="40"/>
        <v>140</v>
      </c>
      <c r="B79" s="107">
        <v>44042</v>
      </c>
      <c r="C79" s="101"/>
      <c r="D79" s="102">
        <f>LN(SUM($C$2:C79))</f>
        <v>3.8066624897703196</v>
      </c>
      <c r="E79" s="192">
        <f t="shared" si="37"/>
        <v>172.72500819161002</v>
      </c>
      <c r="F79" s="192"/>
      <c r="G79" s="101"/>
      <c r="H79" s="102">
        <f>LN(SUM($G$2:G79))</f>
        <v>1.791759469228055</v>
      </c>
      <c r="I79" s="192" t="e">
        <f t="shared" si="39"/>
        <v>#DIV/0!</v>
      </c>
      <c r="J79" s="192"/>
      <c r="K79" s="101">
        <v>3</v>
      </c>
      <c r="L79" s="102">
        <f>LN(SUM($K$2:K79))</f>
        <v>3.8918202981106265</v>
      </c>
      <c r="M79" s="192">
        <f t="shared" si="4"/>
        <v>15.812159547398295</v>
      </c>
      <c r="N79" s="192"/>
      <c r="O79" s="101">
        <v>1</v>
      </c>
      <c r="P79" s="102">
        <f>LN(SUM($O$2:O79))</f>
        <v>4.7361984483944957</v>
      </c>
      <c r="Q79" s="193">
        <f t="shared" si="38"/>
        <v>127.4087367486337</v>
      </c>
      <c r="R79" s="192"/>
      <c r="S79" s="101"/>
      <c r="T79" s="102" t="e">
        <f>LN(SUM($S$2:S79))</f>
        <v>#NUM!</v>
      </c>
      <c r="U79" s="196" t="e">
        <f t="shared" si="5"/>
        <v>#NUM!</v>
      </c>
      <c r="V79" s="192"/>
      <c r="W79" s="101"/>
      <c r="X79" s="102" t="e">
        <f>LN(SUM($W$2:W79))</f>
        <v>#NUM!</v>
      </c>
      <c r="Y79" s="193" t="e">
        <f t="shared" si="6"/>
        <v>#NUM!</v>
      </c>
      <c r="Z79" s="192"/>
      <c r="AA79" s="149"/>
      <c r="AB79" s="102">
        <f>LN(SUM($AA$2:AA79))</f>
        <v>0.69314718055994529</v>
      </c>
      <c r="AC79" s="193" t="e">
        <f t="shared" si="7"/>
        <v>#DIV/0!</v>
      </c>
      <c r="AD79" s="192"/>
      <c r="AE79" s="101">
        <v>6</v>
      </c>
      <c r="AF79" s="102">
        <f>LN(SUM($AE$2:AE79))</f>
        <v>5.0689042022202315</v>
      </c>
      <c r="AG79" s="193">
        <f t="shared" si="8"/>
        <v>42.778485402332613</v>
      </c>
      <c r="AH79" s="192"/>
      <c r="AI79" s="101"/>
      <c r="AJ79" s="102">
        <f>LN(SUM($AI$2:AI79))</f>
        <v>3.784189633918261</v>
      </c>
      <c r="AK79" s="193" t="e">
        <f t="shared" si="9"/>
        <v>#DIV/0!</v>
      </c>
      <c r="AL79" s="192"/>
      <c r="AM79" s="101"/>
      <c r="AN79" s="102">
        <f>LN(SUM($AM$2:AM79))</f>
        <v>1.0986122886681098</v>
      </c>
      <c r="AO79" s="193">
        <f t="shared" si="10"/>
        <v>9.5732632315681432</v>
      </c>
      <c r="AP79" s="192"/>
      <c r="AQ79" s="149"/>
      <c r="AR79" s="102">
        <f>LN(SUM($AQ$2:AQ79))</f>
        <v>0.69314718055994529</v>
      </c>
      <c r="AS79" s="193" t="e">
        <f t="shared" si="11"/>
        <v>#DIV/0!</v>
      </c>
      <c r="AT79" s="192"/>
      <c r="AU79" s="101">
        <v>11</v>
      </c>
      <c r="AV79" s="102">
        <f>LN(SUM($AU$2:AU79))</f>
        <v>5.8493247799468593</v>
      </c>
      <c r="AW79" s="193">
        <f t="shared" si="12"/>
        <v>33.681909793826762</v>
      </c>
      <c r="AX79" s="192"/>
      <c r="AY79" s="101"/>
      <c r="AZ79" s="103" t="e">
        <f>LN(SUM($AY$2:AY79))</f>
        <v>#NUM!</v>
      </c>
      <c r="BA79" s="193" t="e">
        <f t="shared" si="13"/>
        <v>#NUM!</v>
      </c>
      <c r="BB79" s="192"/>
      <c r="BC79" s="149"/>
      <c r="BD79" s="103" t="e">
        <f>LN(SUM($BC$2:BC79))</f>
        <v>#NUM!</v>
      </c>
      <c r="BE79" s="193" t="e">
        <f t="shared" si="14"/>
        <v>#NUM!</v>
      </c>
      <c r="BF79" s="192"/>
      <c r="BG79" s="101"/>
      <c r="BH79" s="103">
        <f>LN(SUM($BG$2:BG79))</f>
        <v>2.8332133440562162</v>
      </c>
      <c r="BI79" s="193" t="e">
        <f t="shared" si="15"/>
        <v>#DIV/0!</v>
      </c>
      <c r="BJ79" s="192"/>
      <c r="BK79" s="101"/>
      <c r="BL79" s="103">
        <f>LN(SUM($BK$2:BK79))</f>
        <v>0.69314718055994529</v>
      </c>
      <c r="BM79" s="193" t="e">
        <f t="shared" si="16"/>
        <v>#DIV/0!</v>
      </c>
      <c r="BN79" s="192"/>
      <c r="BO79" s="101"/>
      <c r="BP79" s="103">
        <f>LN(SUM($BO$2:BO79))</f>
        <v>0.69314718055994529</v>
      </c>
      <c r="BQ79" s="193" t="e">
        <f t="shared" si="17"/>
        <v>#DIV/0!</v>
      </c>
      <c r="BR79" s="192"/>
      <c r="BS79" s="104">
        <v>21</v>
      </c>
      <c r="BT79" s="103">
        <f>LN(SUM($BS$2:BS79))</f>
        <v>6.674561391814426</v>
      </c>
      <c r="BU79" s="123">
        <f t="shared" si="18"/>
        <v>43.637276949884246</v>
      </c>
      <c r="BV79" s="192"/>
    </row>
    <row r="80" spans="1:74" s="10" customFormat="1" x14ac:dyDescent="0.25">
      <c r="A80" s="215">
        <f t="shared" si="40"/>
        <v>141</v>
      </c>
      <c r="B80" s="107">
        <v>44043</v>
      </c>
      <c r="C80" s="101"/>
      <c r="D80" s="102">
        <f>LN(SUM($C$2:C80))</f>
        <v>3.8066624897703196</v>
      </c>
      <c r="E80" s="192">
        <f t="shared" si="37"/>
        <v>287.87501365268338</v>
      </c>
      <c r="F80" s="192"/>
      <c r="G80" s="101"/>
      <c r="H80" s="102">
        <f>LN(SUM($G$2:G80))</f>
        <v>1.791759469228055</v>
      </c>
      <c r="I80" s="192" t="e">
        <f t="shared" si="39"/>
        <v>#DIV/0!</v>
      </c>
      <c r="J80" s="192"/>
      <c r="K80" s="101"/>
      <c r="L80" s="102">
        <f>LN(SUM($K$2:K80))</f>
        <v>3.8918202981106265</v>
      </c>
      <c r="M80" s="192">
        <f t="shared" si="4"/>
        <v>20.701903542397602</v>
      </c>
      <c r="N80" s="192"/>
      <c r="O80" s="101"/>
      <c r="P80" s="102">
        <f>LN(SUM($O$2:O80))</f>
        <v>4.7361984483944957</v>
      </c>
      <c r="Q80" s="193">
        <f t="shared" si="38"/>
        <v>274.43613713549206</v>
      </c>
      <c r="R80" s="192"/>
      <c r="S80" s="101"/>
      <c r="T80" s="102" t="e">
        <f>LN(SUM($S$2:S80))</f>
        <v>#NUM!</v>
      </c>
      <c r="U80" s="196" t="e">
        <f t="shared" si="5"/>
        <v>#NUM!</v>
      </c>
      <c r="V80" s="192"/>
      <c r="W80" s="101"/>
      <c r="X80" s="102" t="e">
        <f>LN(SUM($W$2:W80))</f>
        <v>#NUM!</v>
      </c>
      <c r="Y80" s="193" t="e">
        <f t="shared" si="6"/>
        <v>#NUM!</v>
      </c>
      <c r="Z80" s="192"/>
      <c r="AA80" s="149"/>
      <c r="AB80" s="102">
        <f>LN(SUM($AA$2:AA80))</f>
        <v>0.69314718055994529</v>
      </c>
      <c r="AC80" s="193" t="e">
        <f t="shared" si="7"/>
        <v>#DIV/0!</v>
      </c>
      <c r="AD80" s="192"/>
      <c r="AE80" s="101">
        <v>2</v>
      </c>
      <c r="AF80" s="102">
        <f>LN(SUM($AE$2:AE80))</f>
        <v>5.0814043649844631</v>
      </c>
      <c r="AG80" s="193">
        <f t="shared" si="8"/>
        <v>49.009100859844033</v>
      </c>
      <c r="AH80" s="192"/>
      <c r="AI80" s="101"/>
      <c r="AJ80" s="102">
        <f>LN(SUM($AI$2:AI80))</f>
        <v>3.784189633918261</v>
      </c>
      <c r="AK80" s="193" t="e">
        <f t="shared" si="9"/>
        <v>#DIV/0!</v>
      </c>
      <c r="AL80" s="192"/>
      <c r="AM80" s="101"/>
      <c r="AN80" s="102">
        <f>LN(SUM($AM$2:AM80))</f>
        <v>1.0986122886681098</v>
      </c>
      <c r="AO80" s="193">
        <f t="shared" si="10"/>
        <v>7.9777193596401208</v>
      </c>
      <c r="AP80" s="192"/>
      <c r="AQ80" s="149"/>
      <c r="AR80" s="102">
        <f>LN(SUM($AQ$2:AQ80))</f>
        <v>0.69314718055994529</v>
      </c>
      <c r="AS80" s="193" t="e">
        <f t="shared" si="11"/>
        <v>#DIV/0!</v>
      </c>
      <c r="AT80" s="192"/>
      <c r="AU80" s="101">
        <v>6</v>
      </c>
      <c r="AV80" s="102">
        <f>LN(SUM($AU$2:AU80))</f>
        <v>5.8664680569332965</v>
      </c>
      <c r="AW80" s="193">
        <f t="shared" si="12"/>
        <v>31.970788303929002</v>
      </c>
      <c r="AX80" s="192"/>
      <c r="AY80" s="101"/>
      <c r="AZ80" s="103" t="e">
        <f>LN(SUM($AY$2:AY80))</f>
        <v>#NUM!</v>
      </c>
      <c r="BA80" s="193" t="e">
        <f t="shared" si="13"/>
        <v>#NUM!</v>
      </c>
      <c r="BB80" s="192"/>
      <c r="BC80" s="149"/>
      <c r="BD80" s="103" t="e">
        <f>LN(SUM($BC$2:BC80))</f>
        <v>#NUM!</v>
      </c>
      <c r="BE80" s="193" t="e">
        <f t="shared" si="14"/>
        <v>#NUM!</v>
      </c>
      <c r="BF80" s="192"/>
      <c r="BG80" s="101">
        <v>1</v>
      </c>
      <c r="BH80" s="103">
        <f>LN(SUM($BG$2:BG80))</f>
        <v>2.8903717578961645</v>
      </c>
      <c r="BI80" s="193">
        <f t="shared" si="15"/>
        <v>113.18322624104506</v>
      </c>
      <c r="BJ80" s="192"/>
      <c r="BK80" s="101"/>
      <c r="BL80" s="103">
        <f>LN(SUM($BK$2:BK80))</f>
        <v>0.69314718055994529</v>
      </c>
      <c r="BM80" s="193" t="e">
        <f t="shared" si="16"/>
        <v>#DIV/0!</v>
      </c>
      <c r="BN80" s="192"/>
      <c r="BO80" s="101"/>
      <c r="BP80" s="103">
        <f>LN(SUM($BO$2:BO80))</f>
        <v>0.69314718055994529</v>
      </c>
      <c r="BQ80" s="193" t="e">
        <f t="shared" si="17"/>
        <v>#DIV/0!</v>
      </c>
      <c r="BR80" s="192"/>
      <c r="BS80" s="104">
        <v>9</v>
      </c>
      <c r="BT80" s="103">
        <f>LN(SUM($BS$2:BS80))</f>
        <v>6.6858609470683596</v>
      </c>
      <c r="BU80" s="123">
        <f t="shared" si="18"/>
        <v>45.864605026827164</v>
      </c>
      <c r="BV80" s="192"/>
    </row>
    <row r="81" spans="1:74" s="10" customFormat="1" x14ac:dyDescent="0.25">
      <c r="A81" s="215">
        <f t="shared" si="40"/>
        <v>142</v>
      </c>
      <c r="B81" s="107">
        <v>44044</v>
      </c>
      <c r="C81" s="101">
        <v>1</v>
      </c>
      <c r="D81" s="102">
        <f>LN(SUM($C$2:C81))</f>
        <v>3.8286413964890951</v>
      </c>
      <c r="E81" s="192">
        <f t="shared" si="37"/>
        <v>294.34465362645642</v>
      </c>
      <c r="F81" s="192"/>
      <c r="G81" s="101">
        <v>1</v>
      </c>
      <c r="H81" s="102">
        <f>LN(SUM($G$2:G81))</f>
        <v>1.9459101490553132</v>
      </c>
      <c r="I81" s="192">
        <f t="shared" si="39"/>
        <v>41.967856985617942</v>
      </c>
      <c r="J81" s="192"/>
      <c r="K81" s="101"/>
      <c r="L81" s="102">
        <f>LN(SUM($K$2:K81))</f>
        <v>3.8918202981106265</v>
      </c>
      <c r="M81" s="192">
        <f t="shared" si="4"/>
        <v>25.512443101998993</v>
      </c>
      <c r="N81" s="192"/>
      <c r="O81" s="101">
        <v>2</v>
      </c>
      <c r="P81" s="102">
        <f>LN(SUM($O$2:O81))</f>
        <v>4.7535901911063645</v>
      </c>
      <c r="Q81" s="193">
        <f t="shared" si="38"/>
        <v>184.77060810582893</v>
      </c>
      <c r="R81" s="192"/>
      <c r="S81" s="101">
        <v>1</v>
      </c>
      <c r="T81" s="102">
        <f>LN(SUM($S$2:S81))</f>
        <v>0</v>
      </c>
      <c r="U81" s="196" t="e">
        <f t="shared" si="5"/>
        <v>#NUM!</v>
      </c>
      <c r="V81" s="192"/>
      <c r="W81" s="101"/>
      <c r="X81" s="102" t="e">
        <f>LN(SUM($W$2:W81))</f>
        <v>#NUM!</v>
      </c>
      <c r="Y81" s="193" t="e">
        <f t="shared" si="6"/>
        <v>#NUM!</v>
      </c>
      <c r="Z81" s="192"/>
      <c r="AA81" s="149"/>
      <c r="AB81" s="102">
        <f>LN(SUM($AA$2:AA81))</f>
        <v>0.69314718055994529</v>
      </c>
      <c r="AC81" s="193" t="e">
        <f t="shared" si="7"/>
        <v>#DIV/0!</v>
      </c>
      <c r="AD81" s="192"/>
      <c r="AE81" s="101">
        <v>1</v>
      </c>
      <c r="AF81" s="102">
        <f>LN(SUM($AE$2:AE81))</f>
        <v>5.0875963352323836</v>
      </c>
      <c r="AG81" s="193">
        <f t="shared" si="8"/>
        <v>49.642915992178644</v>
      </c>
      <c r="AH81" s="192"/>
      <c r="AI81" s="101"/>
      <c r="AJ81" s="102">
        <f>LN(SUM($AI$2:AI81))</f>
        <v>3.784189633918261</v>
      </c>
      <c r="AK81" s="193" t="e">
        <f t="shared" si="9"/>
        <v>#DIV/0!</v>
      </c>
      <c r="AL81" s="192"/>
      <c r="AM81" s="101"/>
      <c r="AN81" s="102">
        <f>LN(SUM($AM$2:AM81))</f>
        <v>1.0986122886681098</v>
      </c>
      <c r="AO81" s="193">
        <f t="shared" si="10"/>
        <v>7.9777193596401208</v>
      </c>
      <c r="AP81" s="192"/>
      <c r="AQ81" s="149"/>
      <c r="AR81" s="102">
        <f>LN(SUM($AQ$2:AQ81))</f>
        <v>0.69314718055994529</v>
      </c>
      <c r="AS81" s="193" t="e">
        <f t="shared" si="11"/>
        <v>#DIV/0!</v>
      </c>
      <c r="AT81" s="192"/>
      <c r="AU81" s="101">
        <v>9</v>
      </c>
      <c r="AV81" s="102">
        <f>LN(SUM($AU$2:AU81))</f>
        <v>5.8916442118257715</v>
      </c>
      <c r="AW81" s="193">
        <f t="shared" si="12"/>
        <v>31.334344783320137</v>
      </c>
      <c r="AX81" s="192"/>
      <c r="AY81" s="101"/>
      <c r="AZ81" s="103" t="e">
        <f>LN(SUM($AY$2:AY81))</f>
        <v>#NUM!</v>
      </c>
      <c r="BA81" s="193" t="e">
        <f t="shared" si="13"/>
        <v>#NUM!</v>
      </c>
      <c r="BB81" s="192"/>
      <c r="BC81" s="149"/>
      <c r="BD81" s="103" t="e">
        <f>LN(SUM($BC$2:BC81))</f>
        <v>#NUM!</v>
      </c>
      <c r="BE81" s="193" t="e">
        <f t="shared" si="14"/>
        <v>#NUM!</v>
      </c>
      <c r="BF81" s="192"/>
      <c r="BG81" s="101"/>
      <c r="BH81" s="103">
        <f>LN(SUM($BG$2:BG81))</f>
        <v>2.8903717578961645</v>
      </c>
      <c r="BI81" s="193">
        <f t="shared" si="15"/>
        <v>67.909935744627049</v>
      </c>
      <c r="BJ81" s="192"/>
      <c r="BK81" s="101"/>
      <c r="BL81" s="103">
        <f>LN(SUM($BK$2:BK81))</f>
        <v>0.69314718055994529</v>
      </c>
      <c r="BM81" s="193" t="e">
        <f t="shared" si="16"/>
        <v>#DIV/0!</v>
      </c>
      <c r="BN81" s="192"/>
      <c r="BO81" s="101"/>
      <c r="BP81" s="103">
        <f>LN(SUM($BO$2:BO81))</f>
        <v>0.69314718055994529</v>
      </c>
      <c r="BQ81" s="193" t="e">
        <f t="shared" si="17"/>
        <v>#DIV/0!</v>
      </c>
      <c r="BR81" s="192"/>
      <c r="BS81" s="104">
        <v>15</v>
      </c>
      <c r="BT81" s="103">
        <f>LN(SUM($BS$2:BS81))</f>
        <v>6.7044143549641069</v>
      </c>
      <c r="BU81" s="123">
        <f t="shared" si="18"/>
        <v>44.737446459674672</v>
      </c>
      <c r="BV81" s="192"/>
    </row>
    <row r="82" spans="1:74" s="10" customFormat="1" x14ac:dyDescent="0.25">
      <c r="A82" s="215">
        <f t="shared" si="40"/>
        <v>143</v>
      </c>
      <c r="B82" s="107">
        <v>44045</v>
      </c>
      <c r="C82" s="101"/>
      <c r="D82" s="102">
        <f>LN(SUM($C$2:C82))</f>
        <v>3.8286413964890951</v>
      </c>
      <c r="E82" s="192">
        <f t="shared" si="37"/>
        <v>176.60679217587389</v>
      </c>
      <c r="F82" s="192"/>
      <c r="G82" s="101"/>
      <c r="H82" s="102">
        <f>LN(SUM($G$2:G82))</f>
        <v>1.9459101490553132</v>
      </c>
      <c r="I82" s="192">
        <f t="shared" si="39"/>
        <v>25.180714191370765</v>
      </c>
      <c r="J82" s="192"/>
      <c r="K82" s="101">
        <v>2</v>
      </c>
      <c r="L82" s="102">
        <f>LN(SUM($K$2:K82))</f>
        <v>3.9318256327243257</v>
      </c>
      <c r="M82" s="192">
        <f t="shared" si="4"/>
        <v>24.557394604098985</v>
      </c>
      <c r="N82" s="192"/>
      <c r="O82" s="101"/>
      <c r="P82" s="102">
        <f>LN(SUM($O$2:O82))</f>
        <v>4.7535901911063645</v>
      </c>
      <c r="Q82" s="193">
        <f t="shared" si="38"/>
        <v>138.80542984418295</v>
      </c>
      <c r="R82" s="192"/>
      <c r="S82" s="101"/>
      <c r="T82" s="102">
        <f>LN(SUM($S$2:S82))</f>
        <v>0</v>
      </c>
      <c r="U82" s="196" t="e">
        <f t="shared" si="5"/>
        <v>#NUM!</v>
      </c>
      <c r="V82" s="192"/>
      <c r="W82" s="101"/>
      <c r="X82" s="102" t="e">
        <f>LN(SUM($W$2:W82))</f>
        <v>#NUM!</v>
      </c>
      <c r="Y82" s="193" t="e">
        <f t="shared" si="6"/>
        <v>#NUM!</v>
      </c>
      <c r="Z82" s="192"/>
      <c r="AA82" s="149"/>
      <c r="AB82" s="102">
        <f>LN(SUM($AA$2:AA82))</f>
        <v>0.69314718055994529</v>
      </c>
      <c r="AC82" s="193" t="e">
        <f t="shared" si="7"/>
        <v>#DIV/0!</v>
      </c>
      <c r="AD82" s="192"/>
      <c r="AE82" s="101">
        <v>5</v>
      </c>
      <c r="AF82" s="102">
        <f>LN(SUM($AE$2:AE82))</f>
        <v>5.1179938124167554</v>
      </c>
      <c r="AG82" s="193">
        <f t="shared" si="8"/>
        <v>42.123990825723233</v>
      </c>
      <c r="AH82" s="192"/>
      <c r="AI82" s="101">
        <v>1</v>
      </c>
      <c r="AJ82" s="102">
        <f>LN(SUM($AI$2:AI82))</f>
        <v>3.8066624897703196</v>
      </c>
      <c r="AK82" s="193">
        <f t="shared" si="9"/>
        <v>287.87501365268338</v>
      </c>
      <c r="AL82" s="192"/>
      <c r="AM82" s="101"/>
      <c r="AN82" s="102">
        <f>LN(SUM($AM$2:AM82))</f>
        <v>1.0986122886681098</v>
      </c>
      <c r="AO82" s="193">
        <f t="shared" si="10"/>
        <v>9.5732632315681432</v>
      </c>
      <c r="AP82" s="192"/>
      <c r="AQ82" s="149"/>
      <c r="AR82" s="102">
        <f>LN(SUM($AQ$2:AQ82))</f>
        <v>0.69314718055994529</v>
      </c>
      <c r="AS82" s="193" t="e">
        <f t="shared" si="11"/>
        <v>#DIV/0!</v>
      </c>
      <c r="AT82" s="192"/>
      <c r="AU82" s="101">
        <v>13</v>
      </c>
      <c r="AV82" s="102">
        <f>LN(SUM($AU$2:AU82))</f>
        <v>5.9269260259704106</v>
      </c>
      <c r="AW82" s="193">
        <f t="shared" si="12"/>
        <v>26.986469997836203</v>
      </c>
      <c r="AX82" s="192"/>
      <c r="AY82" s="101"/>
      <c r="AZ82" s="103" t="e">
        <f>LN(SUM($AY$2:AY82))</f>
        <v>#NUM!</v>
      </c>
      <c r="BA82" s="193" t="e">
        <f t="shared" si="13"/>
        <v>#NUM!</v>
      </c>
      <c r="BB82" s="192"/>
      <c r="BC82" s="149"/>
      <c r="BD82" s="103" t="e">
        <f>LN(SUM($BC$2:BC82))</f>
        <v>#NUM!</v>
      </c>
      <c r="BE82" s="193" t="e">
        <f t="shared" si="14"/>
        <v>#NUM!</v>
      </c>
      <c r="BF82" s="192"/>
      <c r="BG82" s="101"/>
      <c r="BH82" s="103">
        <f>LN(SUM($BG$2:BG82))</f>
        <v>2.8903717578961645</v>
      </c>
      <c r="BI82" s="193">
        <f t="shared" si="15"/>
        <v>56.591613120522531</v>
      </c>
      <c r="BJ82" s="192"/>
      <c r="BK82" s="101"/>
      <c r="BL82" s="103">
        <f>LN(SUM($BK$2:BK82))</f>
        <v>0.69314718055994529</v>
      </c>
      <c r="BM82" s="193" t="e">
        <f t="shared" si="16"/>
        <v>#DIV/0!</v>
      </c>
      <c r="BN82" s="192"/>
      <c r="BO82" s="101"/>
      <c r="BP82" s="103">
        <f>LN(SUM($BO$2:BO82))</f>
        <v>0.69314718055994529</v>
      </c>
      <c r="BQ82" s="193" t="e">
        <f t="shared" si="17"/>
        <v>#DIV/0!</v>
      </c>
      <c r="BR82" s="192"/>
      <c r="BS82" s="104">
        <v>21</v>
      </c>
      <c r="BT82" s="103">
        <f>LN(SUM($BS$2:BS82))</f>
        <v>6.7298240704894754</v>
      </c>
      <c r="BU82" s="123">
        <f t="shared" si="18"/>
        <v>37.988862292795389</v>
      </c>
      <c r="BV82" s="192"/>
    </row>
    <row r="83" spans="1:74" s="10" customFormat="1" x14ac:dyDescent="0.25">
      <c r="A83" s="215">
        <f t="shared" si="40"/>
        <v>144</v>
      </c>
      <c r="B83" s="107">
        <v>44046</v>
      </c>
      <c r="C83" s="101"/>
      <c r="D83" s="102">
        <f>LN(SUM($C$2:C83))</f>
        <v>3.8286413964890951</v>
      </c>
      <c r="E83" s="192">
        <f t="shared" si="37"/>
        <v>147.17232681322821</v>
      </c>
      <c r="F83" s="192"/>
      <c r="G83" s="101"/>
      <c r="H83" s="102">
        <f>LN(SUM($G$2:G83))</f>
        <v>1.9459101490553132</v>
      </c>
      <c r="I83" s="192">
        <f t="shared" si="39"/>
        <v>20.983928492808971</v>
      </c>
      <c r="J83" s="192"/>
      <c r="K83" s="101">
        <v>2</v>
      </c>
      <c r="L83" s="102">
        <f>LN(SUM($K$2:K83))</f>
        <v>3.970291913552122</v>
      </c>
      <c r="M83" s="192">
        <f t="shared" si="4"/>
        <v>25.380865273203082</v>
      </c>
      <c r="N83" s="192"/>
      <c r="O83" s="101"/>
      <c r="P83" s="102">
        <f>LN(SUM($O$2:O83))</f>
        <v>4.7535901911063645</v>
      </c>
      <c r="Q83" s="193">
        <f t="shared" si="38"/>
        <v>130.77931022813067</v>
      </c>
      <c r="R83" s="192"/>
      <c r="S83" s="101"/>
      <c r="T83" s="102">
        <f>LN(SUM($S$2:S83))</f>
        <v>0</v>
      </c>
      <c r="U83" s="196" t="e">
        <f t="shared" si="5"/>
        <v>#NUM!</v>
      </c>
      <c r="V83" s="192"/>
      <c r="W83" s="101"/>
      <c r="X83" s="102" t="e">
        <f>LN(SUM($W$2:W83))</f>
        <v>#NUM!</v>
      </c>
      <c r="Y83" s="193" t="e">
        <f t="shared" si="6"/>
        <v>#NUM!</v>
      </c>
      <c r="Z83" s="192"/>
      <c r="AA83" s="149"/>
      <c r="AB83" s="102">
        <f>LN(SUM($AA$2:AA83))</f>
        <v>0.69314718055994529</v>
      </c>
      <c r="AC83" s="193" t="e">
        <f t="shared" si="7"/>
        <v>#DIV/0!</v>
      </c>
      <c r="AD83" s="192"/>
      <c r="AE83" s="101">
        <v>3</v>
      </c>
      <c r="AF83" s="102">
        <f>LN(SUM($AE$2:AE83))</f>
        <v>5.1357984370502621</v>
      </c>
      <c r="AG83" s="193">
        <f t="shared" si="8"/>
        <v>36.649684042099146</v>
      </c>
      <c r="AH83" s="192"/>
      <c r="AI83" s="101"/>
      <c r="AJ83" s="102">
        <f>LN(SUM($AI$2:AI83))</f>
        <v>3.8066624897703196</v>
      </c>
      <c r="AK83" s="193">
        <f t="shared" si="9"/>
        <v>172.72500819161002</v>
      </c>
      <c r="AL83" s="192"/>
      <c r="AM83" s="101"/>
      <c r="AN83" s="102">
        <f>LN(SUM($AM$2:AM83))</f>
        <v>1.0986122886681098</v>
      </c>
      <c r="AO83" s="193">
        <f t="shared" si="10"/>
        <v>15.955438719280238</v>
      </c>
      <c r="AP83" s="192"/>
      <c r="AQ83" s="149">
        <v>1</v>
      </c>
      <c r="AR83" s="102">
        <f>LN(SUM($AQ$2:AQ83))</f>
        <v>1.0986122886681098</v>
      </c>
      <c r="AS83" s="193">
        <f t="shared" si="11"/>
        <v>15.955438719280238</v>
      </c>
      <c r="AT83" s="192"/>
      <c r="AU83" s="101">
        <v>21</v>
      </c>
      <c r="AV83" s="102">
        <f>LN(SUM($AU$2:AU83))</f>
        <v>5.9814142112544806</v>
      </c>
      <c r="AW83" s="193">
        <f t="shared" si="12"/>
        <v>23.206814740626818</v>
      </c>
      <c r="AX83" s="192"/>
      <c r="AY83" s="101"/>
      <c r="AZ83" s="103" t="e">
        <f>LN(SUM($AY$2:AY83))</f>
        <v>#NUM!</v>
      </c>
      <c r="BA83" s="193" t="e">
        <f t="shared" si="13"/>
        <v>#NUM!</v>
      </c>
      <c r="BB83" s="192"/>
      <c r="BC83" s="149"/>
      <c r="BD83" s="103" t="e">
        <f>LN(SUM($BC$2:BC83))</f>
        <v>#NUM!</v>
      </c>
      <c r="BE83" s="193" t="e">
        <f t="shared" si="14"/>
        <v>#NUM!</v>
      </c>
      <c r="BF83" s="192"/>
      <c r="BG83" s="101"/>
      <c r="BH83" s="103">
        <f>LN(SUM($BG$2:BG83))</f>
        <v>2.8903717578961645</v>
      </c>
      <c r="BI83" s="193">
        <f t="shared" si="15"/>
        <v>56.591613120522531</v>
      </c>
      <c r="BJ83" s="192"/>
      <c r="BK83" s="101"/>
      <c r="BL83" s="103">
        <f>LN(SUM($BK$2:BK83))</f>
        <v>0.69314718055994529</v>
      </c>
      <c r="BM83" s="193" t="e">
        <f t="shared" si="16"/>
        <v>#DIV/0!</v>
      </c>
      <c r="BN83" s="192"/>
      <c r="BO83" s="101"/>
      <c r="BP83" s="103">
        <f>LN(SUM($BO$2:BO83))</f>
        <v>0.69314718055994529</v>
      </c>
      <c r="BQ83" s="193" t="e">
        <f t="shared" si="17"/>
        <v>#DIV/0!</v>
      </c>
      <c r="BR83" s="192"/>
      <c r="BS83" s="104">
        <v>27</v>
      </c>
      <c r="BT83" s="103">
        <f>LN(SUM($BS$2:BS83))</f>
        <v>6.7615727688040552</v>
      </c>
      <c r="BU83" s="123">
        <f t="shared" si="18"/>
        <v>33.074929964375158</v>
      </c>
      <c r="BV83" s="192"/>
    </row>
    <row r="84" spans="1:74" s="10" customFormat="1" x14ac:dyDescent="0.25">
      <c r="A84" s="215">
        <f t="shared" si="40"/>
        <v>145</v>
      </c>
      <c r="B84" s="107">
        <v>44047</v>
      </c>
      <c r="C84" s="101">
        <v>1</v>
      </c>
      <c r="D84" s="102">
        <f>LN(SUM($C$2:C84))</f>
        <v>3.8501476017100584</v>
      </c>
      <c r="E84" s="192">
        <f t="shared" si="37"/>
        <v>98.823350869626893</v>
      </c>
      <c r="F84" s="192"/>
      <c r="G84" s="101"/>
      <c r="H84" s="102">
        <f>LN(SUM($G$2:G84))</f>
        <v>1.9459101490553132</v>
      </c>
      <c r="I84" s="192">
        <f t="shared" si="39"/>
        <v>20.983928492808971</v>
      </c>
      <c r="J84" s="192"/>
      <c r="K84" s="101"/>
      <c r="L84" s="102">
        <f>LN(SUM($K$2:K84))</f>
        <v>3.970291913552122</v>
      </c>
      <c r="M84" s="192">
        <f t="shared" si="4"/>
        <v>31.207778443760702</v>
      </c>
      <c r="N84" s="192"/>
      <c r="O84" s="101"/>
      <c r="P84" s="102">
        <f>LN(SUM($O$2:O84))</f>
        <v>4.7535901911063645</v>
      </c>
      <c r="Q84" s="193">
        <f t="shared" si="38"/>
        <v>148.40016065268654</v>
      </c>
      <c r="R84" s="192"/>
      <c r="S84" s="101"/>
      <c r="T84" s="102">
        <f>LN(SUM($S$2:S84))</f>
        <v>0</v>
      </c>
      <c r="U84" s="196" t="e">
        <f t="shared" si="5"/>
        <v>#NUM!</v>
      </c>
      <c r="V84" s="192"/>
      <c r="W84" s="101"/>
      <c r="X84" s="102" t="e">
        <f>LN(SUM($W$2:W84))</f>
        <v>#NUM!</v>
      </c>
      <c r="Y84" s="193" t="e">
        <f t="shared" si="6"/>
        <v>#NUM!</v>
      </c>
      <c r="Z84" s="192"/>
      <c r="AA84" s="149">
        <v>1</v>
      </c>
      <c r="AB84" s="102">
        <f>LN(SUM($AA$2:AA84))</f>
        <v>1.0986122886681098</v>
      </c>
      <c r="AC84" s="193">
        <f t="shared" si="7"/>
        <v>15.955438719280238</v>
      </c>
      <c r="AD84" s="192"/>
      <c r="AE84" s="101">
        <v>2</v>
      </c>
      <c r="AF84" s="102">
        <f>LN(SUM($AE$2:AE84))</f>
        <v>5.1474944768134527</v>
      </c>
      <c r="AG84" s="193">
        <f t="shared" si="8"/>
        <v>37.212560608209955</v>
      </c>
      <c r="AH84" s="192"/>
      <c r="AI84" s="101"/>
      <c r="AJ84" s="102">
        <f>LN(SUM($AI$2:AI84))</f>
        <v>3.8066624897703196</v>
      </c>
      <c r="AK84" s="193">
        <f t="shared" si="9"/>
        <v>143.93750682634169</v>
      </c>
      <c r="AL84" s="192"/>
      <c r="AM84" s="101"/>
      <c r="AN84" s="102">
        <f>LN(SUM($AM$2:AM84))</f>
        <v>1.0986122886681098</v>
      </c>
      <c r="AO84" s="193" t="e">
        <f t="shared" si="10"/>
        <v>#DIV/0!</v>
      </c>
      <c r="AP84" s="192"/>
      <c r="AQ84" s="149"/>
      <c r="AR84" s="102">
        <f>LN(SUM($AQ$2:AQ84))</f>
        <v>1.0986122886681098</v>
      </c>
      <c r="AS84" s="193">
        <f t="shared" si="11"/>
        <v>9.5732632315681432</v>
      </c>
      <c r="AT84" s="192"/>
      <c r="AU84" s="101">
        <v>16</v>
      </c>
      <c r="AV84" s="102">
        <f>LN(SUM($AU$2:AU84))</f>
        <v>6.0210233493495267</v>
      </c>
      <c r="AW84" s="193">
        <f t="shared" si="12"/>
        <v>20.726903454956254</v>
      </c>
      <c r="AX84" s="192"/>
      <c r="AY84" s="101"/>
      <c r="AZ84" s="103" t="e">
        <f>LN(SUM($AY$2:AY84))</f>
        <v>#NUM!</v>
      </c>
      <c r="BA84" s="193" t="e">
        <f t="shared" si="13"/>
        <v>#NUM!</v>
      </c>
      <c r="BB84" s="192"/>
      <c r="BC84" s="149"/>
      <c r="BD84" s="103" t="e">
        <f>LN(SUM($BC$2:BC84))</f>
        <v>#NUM!</v>
      </c>
      <c r="BE84" s="193" t="e">
        <f t="shared" si="14"/>
        <v>#NUM!</v>
      </c>
      <c r="BF84" s="192"/>
      <c r="BG84" s="101"/>
      <c r="BH84" s="103">
        <f>LN(SUM($BG$2:BG84))</f>
        <v>2.8903717578961645</v>
      </c>
      <c r="BI84" s="193">
        <f t="shared" si="15"/>
        <v>67.909935744627049</v>
      </c>
      <c r="BJ84" s="192"/>
      <c r="BK84" s="101"/>
      <c r="BL84" s="103">
        <f>LN(SUM($BK$2:BK84))</f>
        <v>0.69314718055994529</v>
      </c>
      <c r="BM84" s="193" t="e">
        <f t="shared" si="16"/>
        <v>#DIV/0!</v>
      </c>
      <c r="BN84" s="192"/>
      <c r="BO84" s="101"/>
      <c r="BP84" s="103">
        <f>LN(SUM($BO$2:BO84))</f>
        <v>0.69314718055994529</v>
      </c>
      <c r="BQ84" s="193" t="e">
        <f t="shared" si="17"/>
        <v>#DIV/0!</v>
      </c>
      <c r="BR84" s="192"/>
      <c r="BS84" s="104">
        <v>20</v>
      </c>
      <c r="BT84" s="103">
        <f>LN(SUM($BS$2:BS84))</f>
        <v>6.7844570626376433</v>
      </c>
      <c r="BU84" s="123">
        <f t="shared" si="18"/>
        <v>30.890291084846449</v>
      </c>
      <c r="BV84" s="192"/>
    </row>
    <row r="85" spans="1:74" s="10" customFormat="1" x14ac:dyDescent="0.25">
      <c r="A85" s="215">
        <f t="shared" si="40"/>
        <v>146</v>
      </c>
      <c r="B85" s="107">
        <v>44048</v>
      </c>
      <c r="C85" s="101">
        <v>1</v>
      </c>
      <c r="D85" s="102">
        <f>LN(SUM($C$2:C85))</f>
        <v>3.8712010109078911</v>
      </c>
      <c r="E85" s="192">
        <f t="shared" si="37"/>
        <v>69.170007657827412</v>
      </c>
      <c r="F85" s="192"/>
      <c r="G85" s="101">
        <v>1</v>
      </c>
      <c r="H85" s="102">
        <f>LN(SUM($G$2:G85))</f>
        <v>2.0794415416798357</v>
      </c>
      <c r="I85" s="192">
        <f t="shared" si="39"/>
        <v>16.569053828772393</v>
      </c>
      <c r="J85" s="192"/>
      <c r="K85" s="101">
        <v>3</v>
      </c>
      <c r="L85" s="102">
        <f>LN(SUM($K$2:K85))</f>
        <v>4.0253516907351496</v>
      </c>
      <c r="M85" s="192">
        <f t="shared" si="4"/>
        <v>30.515480625687935</v>
      </c>
      <c r="N85" s="192"/>
      <c r="O85" s="101">
        <v>1</v>
      </c>
      <c r="P85" s="102">
        <f>LN(SUM($O$2:O85))</f>
        <v>4.7621739347977563</v>
      </c>
      <c r="Q85" s="193">
        <f t="shared" si="38"/>
        <v>172.19528515238534</v>
      </c>
      <c r="R85" s="192"/>
      <c r="S85" s="101"/>
      <c r="T85" s="102">
        <f>LN(SUM($S$2:S85))</f>
        <v>0</v>
      </c>
      <c r="U85" s="196" t="e">
        <f t="shared" si="5"/>
        <v>#NUM!</v>
      </c>
      <c r="V85" s="192"/>
      <c r="W85" s="101"/>
      <c r="X85" s="102" t="e">
        <f>LN(SUM($W$2:W85))</f>
        <v>#NUM!</v>
      </c>
      <c r="Y85" s="193" t="e">
        <f t="shared" si="6"/>
        <v>#NUM!</v>
      </c>
      <c r="Z85" s="192"/>
      <c r="AA85" s="149"/>
      <c r="AB85" s="102">
        <f>LN(SUM($AA$2:AA85))</f>
        <v>1.0986122886681098</v>
      </c>
      <c r="AC85" s="193">
        <f t="shared" si="7"/>
        <v>9.5732632315681432</v>
      </c>
      <c r="AD85" s="192"/>
      <c r="AE85" s="101">
        <v>2</v>
      </c>
      <c r="AF85" s="102">
        <f>LN(SUM($AE$2:AE85))</f>
        <v>5.1590552992145291</v>
      </c>
      <c r="AG85" s="193">
        <f t="shared" si="8"/>
        <v>43.049218711082538</v>
      </c>
      <c r="AH85" s="192"/>
      <c r="AI85" s="101"/>
      <c r="AJ85" s="102">
        <f>LN(SUM($AI$2:AI85))</f>
        <v>3.8066624897703196</v>
      </c>
      <c r="AK85" s="193">
        <f t="shared" si="9"/>
        <v>143.93750682634169</v>
      </c>
      <c r="AL85" s="192"/>
      <c r="AM85" s="101"/>
      <c r="AN85" s="102">
        <f>LN(SUM($AM$2:AM85))</f>
        <v>1.0986122886681098</v>
      </c>
      <c r="AO85" s="193" t="e">
        <f t="shared" si="10"/>
        <v>#DIV/0!</v>
      </c>
      <c r="AP85" s="192"/>
      <c r="AQ85" s="149"/>
      <c r="AR85" s="102">
        <f>LN(SUM($AQ$2:AQ85))</f>
        <v>1.0986122886681098</v>
      </c>
      <c r="AS85" s="193">
        <f t="shared" si="11"/>
        <v>7.9777193596401208</v>
      </c>
      <c r="AT85" s="192"/>
      <c r="AU85" s="101">
        <v>12</v>
      </c>
      <c r="AV85" s="102">
        <f>LN(SUM($AU$2:AU85))</f>
        <v>6.0497334552319577</v>
      </c>
      <c r="AW85" s="193">
        <f t="shared" si="12"/>
        <v>19.406052174196059</v>
      </c>
      <c r="AX85" s="192"/>
      <c r="AY85" s="101"/>
      <c r="AZ85" s="103" t="e">
        <f>LN(SUM($AY$2:AY85))</f>
        <v>#NUM!</v>
      </c>
      <c r="BA85" s="193" t="e">
        <f t="shared" si="13"/>
        <v>#NUM!</v>
      </c>
      <c r="BB85" s="192"/>
      <c r="BC85" s="149"/>
      <c r="BD85" s="103" t="e">
        <f>LN(SUM($BC$2:BC85))</f>
        <v>#NUM!</v>
      </c>
      <c r="BE85" s="193" t="e">
        <f t="shared" si="14"/>
        <v>#NUM!</v>
      </c>
      <c r="BF85" s="192"/>
      <c r="BG85" s="101"/>
      <c r="BH85" s="103">
        <f>LN(SUM($BG$2:BG85))</f>
        <v>2.8903717578961645</v>
      </c>
      <c r="BI85" s="193">
        <f t="shared" si="15"/>
        <v>113.18322624104506</v>
      </c>
      <c r="BJ85" s="192"/>
      <c r="BK85" s="101"/>
      <c r="BL85" s="103">
        <f>LN(SUM($BK$2:BK85))</f>
        <v>0.69314718055994529</v>
      </c>
      <c r="BM85" s="193" t="e">
        <f t="shared" si="16"/>
        <v>#DIV/0!</v>
      </c>
      <c r="BN85" s="192"/>
      <c r="BO85" s="101"/>
      <c r="BP85" s="103">
        <f>LN(SUM($BO$2:BO85))</f>
        <v>0.69314718055994529</v>
      </c>
      <c r="BQ85" s="193" t="e">
        <f t="shared" si="17"/>
        <v>#DIV/0!</v>
      </c>
      <c r="BR85" s="192"/>
      <c r="BS85" s="104">
        <v>20</v>
      </c>
      <c r="BT85" s="103">
        <f>LN(SUM($BS$2:BS85))</f>
        <v>6.8068293603921761</v>
      </c>
      <c r="BU85" s="123">
        <f t="shared" si="18"/>
        <v>29.80570593335143</v>
      </c>
      <c r="BV85" s="192"/>
    </row>
    <row r="86" spans="1:74" s="10" customFormat="1" x14ac:dyDescent="0.25">
      <c r="A86" s="215">
        <f t="shared" si="40"/>
        <v>147</v>
      </c>
      <c r="B86" s="107">
        <v>44049</v>
      </c>
      <c r="C86" s="101"/>
      <c r="D86" s="102">
        <f>LN(SUM($C$2:C86))</f>
        <v>3.8712010109078911</v>
      </c>
      <c r="E86" s="192">
        <f t="shared" si="37"/>
        <v>64.641808477656767</v>
      </c>
      <c r="F86" s="192"/>
      <c r="G86" s="101">
        <v>3</v>
      </c>
      <c r="H86" s="102">
        <f>LN(SUM($G$2:G86))</f>
        <v>2.3978952727983707</v>
      </c>
      <c r="I86" s="192">
        <f t="shared" si="39"/>
        <v>9.3063526360991418</v>
      </c>
      <c r="J86" s="192"/>
      <c r="K86" s="101">
        <v>1</v>
      </c>
      <c r="L86" s="102">
        <f>LN(SUM($K$2:K86))</f>
        <v>4.0430512678345503</v>
      </c>
      <c r="M86" s="192">
        <f t="shared" si="4"/>
        <v>25.563170835937811</v>
      </c>
      <c r="N86" s="192"/>
      <c r="O86" s="101"/>
      <c r="P86" s="102">
        <f>LN(SUM($O$2:O86))</f>
        <v>4.7621739347977563</v>
      </c>
      <c r="Q86" s="193">
        <f t="shared" si="38"/>
        <v>204.09418003054884</v>
      </c>
      <c r="R86" s="192"/>
      <c r="S86" s="101"/>
      <c r="T86" s="102">
        <f>LN(SUM($S$2:S86))</f>
        <v>0</v>
      </c>
      <c r="U86" s="196" t="e">
        <f t="shared" si="5"/>
        <v>#NUM!</v>
      </c>
      <c r="V86" s="192"/>
      <c r="W86" s="101"/>
      <c r="X86" s="102" t="e">
        <f>LN(SUM($W$2:W86))</f>
        <v>#NUM!</v>
      </c>
      <c r="Y86" s="193" t="e">
        <f t="shared" si="6"/>
        <v>#NUM!</v>
      </c>
      <c r="Z86" s="192"/>
      <c r="AA86" s="149"/>
      <c r="AB86" s="102">
        <f>LN(SUM($AA$2:AA86))</f>
        <v>1.0986122886681098</v>
      </c>
      <c r="AC86" s="193">
        <f t="shared" si="7"/>
        <v>7.9777193596401208</v>
      </c>
      <c r="AD86" s="192"/>
      <c r="AE86" s="101">
        <v>8</v>
      </c>
      <c r="AF86" s="102">
        <f>LN(SUM($AE$2:AE86))</f>
        <v>5.2040066870767951</v>
      </c>
      <c r="AG86" s="193">
        <f t="shared" si="8"/>
        <v>35.925958602569985</v>
      </c>
      <c r="AH86" s="192"/>
      <c r="AI86" s="101"/>
      <c r="AJ86" s="102">
        <f>LN(SUM($AI$2:AI86))</f>
        <v>3.8066624897703196</v>
      </c>
      <c r="AK86" s="193">
        <f t="shared" si="9"/>
        <v>172.72500819161002</v>
      </c>
      <c r="AL86" s="192"/>
      <c r="AM86" s="101"/>
      <c r="AN86" s="102">
        <f>LN(SUM($AM$2:AM86))</f>
        <v>1.0986122886681098</v>
      </c>
      <c r="AO86" s="193" t="e">
        <f t="shared" si="10"/>
        <v>#DIV/0!</v>
      </c>
      <c r="AP86" s="192"/>
      <c r="AQ86" s="149">
        <v>3</v>
      </c>
      <c r="AR86" s="102">
        <f>LN(SUM($AQ$2:AQ86))</f>
        <v>1.791759469228055</v>
      </c>
      <c r="AS86" s="193">
        <f t="shared" si="11"/>
        <v>4.3012239257714553</v>
      </c>
      <c r="AT86" s="192"/>
      <c r="AU86" s="101">
        <v>49</v>
      </c>
      <c r="AV86" s="102">
        <f>LN(SUM($AU$2:AU86))</f>
        <v>6.1590953884919326</v>
      </c>
      <c r="AW86" s="193">
        <f t="shared" si="12"/>
        <v>15.066571022854102</v>
      </c>
      <c r="AX86" s="192"/>
      <c r="AY86" s="101"/>
      <c r="AZ86" s="103" t="e">
        <f>LN(SUM($AY$2:AY86))</f>
        <v>#NUM!</v>
      </c>
      <c r="BA86" s="193" t="e">
        <f t="shared" si="13"/>
        <v>#NUM!</v>
      </c>
      <c r="BB86" s="192"/>
      <c r="BC86" s="149"/>
      <c r="BD86" s="103" t="e">
        <f>LN(SUM($BC$2:BC86))</f>
        <v>#NUM!</v>
      </c>
      <c r="BE86" s="193" t="e">
        <f t="shared" si="14"/>
        <v>#NUM!</v>
      </c>
      <c r="BF86" s="192"/>
      <c r="BG86" s="101"/>
      <c r="BH86" s="103">
        <f>LN(SUM($BG$2:BG86))</f>
        <v>2.8903717578961645</v>
      </c>
      <c r="BI86" s="193" t="e">
        <f t="shared" si="15"/>
        <v>#DIV/0!</v>
      </c>
      <c r="BJ86" s="192"/>
      <c r="BK86" s="101"/>
      <c r="BL86" s="103">
        <f>LN(SUM($BK$2:BK86))</f>
        <v>0.69314718055994529</v>
      </c>
      <c r="BM86" s="193" t="e">
        <f t="shared" si="16"/>
        <v>#DIV/0!</v>
      </c>
      <c r="BN86" s="192"/>
      <c r="BO86" s="101"/>
      <c r="BP86" s="103">
        <f>LN(SUM($BO$2:BO86))</f>
        <v>0.69314718055994529</v>
      </c>
      <c r="BQ86" s="193" t="e">
        <f t="shared" si="17"/>
        <v>#DIV/0!</v>
      </c>
      <c r="BR86" s="192"/>
      <c r="BS86" s="104">
        <v>64</v>
      </c>
      <c r="BT86" s="103">
        <f>LN(SUM($BS$2:BS86))</f>
        <v>6.8752320872765766</v>
      </c>
      <c r="BU86" s="123">
        <f t="shared" si="18"/>
        <v>23.45175684267689</v>
      </c>
      <c r="BV86" s="192"/>
    </row>
    <row r="87" spans="1:74" s="10" customFormat="1" x14ac:dyDescent="0.25">
      <c r="A87" s="215">
        <f t="shared" si="40"/>
        <v>148</v>
      </c>
      <c r="B87" s="107">
        <v>44050</v>
      </c>
      <c r="C87" s="101"/>
      <c r="D87" s="102">
        <f>LN(SUM($C$2:C87))</f>
        <v>3.8712010109078911</v>
      </c>
      <c r="E87" s="192">
        <f t="shared" si="37"/>
        <v>76.003668895658691</v>
      </c>
      <c r="F87" s="192"/>
      <c r="G87" s="101">
        <v>1</v>
      </c>
      <c r="H87" s="102">
        <f>LN(SUM($G$2:G87))</f>
        <v>2.4849066497880004</v>
      </c>
      <c r="I87" s="192">
        <f t="shared" si="39"/>
        <v>7.3114280723493321</v>
      </c>
      <c r="J87" s="192"/>
      <c r="K87" s="101">
        <v>2</v>
      </c>
      <c r="L87" s="102">
        <f>LN(SUM($K$2:K87))</f>
        <v>4.0775374439057197</v>
      </c>
      <c r="M87" s="192">
        <f t="shared" si="4"/>
        <v>23.252657702221324</v>
      </c>
      <c r="N87" s="192"/>
      <c r="O87" s="101">
        <v>1</v>
      </c>
      <c r="P87" s="102">
        <f>LN(SUM($O$2:O87))</f>
        <v>4.7706846244656651</v>
      </c>
      <c r="Q87" s="193">
        <f t="shared" si="38"/>
        <v>251.94053582755041</v>
      </c>
      <c r="R87" s="192"/>
      <c r="S87" s="101"/>
      <c r="T87" s="102">
        <f>LN(SUM($S$2:S87))</f>
        <v>0</v>
      </c>
      <c r="U87" s="196" t="e">
        <f t="shared" si="5"/>
        <v>#DIV/0!</v>
      </c>
      <c r="V87" s="192"/>
      <c r="W87" s="101"/>
      <c r="X87" s="102" t="e">
        <f>LN(SUM($W$2:W87))</f>
        <v>#NUM!</v>
      </c>
      <c r="Y87" s="193" t="e">
        <f t="shared" si="6"/>
        <v>#NUM!</v>
      </c>
      <c r="Z87" s="192"/>
      <c r="AA87" s="149"/>
      <c r="AB87" s="102">
        <f>LN(SUM($AA$2:AA87))</f>
        <v>1.0986122886681098</v>
      </c>
      <c r="AC87" s="193">
        <f t="shared" si="7"/>
        <v>7.9777193596401208</v>
      </c>
      <c r="AD87" s="192"/>
      <c r="AE87" s="101">
        <v>5</v>
      </c>
      <c r="AF87" s="102">
        <f>LN(SUM($AE$2:AE87))</f>
        <v>5.2311086168545868</v>
      </c>
      <c r="AG87" s="193">
        <f t="shared" si="8"/>
        <v>31.012332484585624</v>
      </c>
      <c r="AH87" s="192"/>
      <c r="AI87" s="101"/>
      <c r="AJ87" s="102">
        <f>LN(SUM($AI$2:AI87))</f>
        <v>3.8066624897703196</v>
      </c>
      <c r="AK87" s="193">
        <f t="shared" si="9"/>
        <v>287.87501365268338</v>
      </c>
      <c r="AL87" s="192"/>
      <c r="AM87" s="101"/>
      <c r="AN87" s="102">
        <f>LN(SUM($AM$2:AM87))</f>
        <v>1.0986122886681098</v>
      </c>
      <c r="AO87" s="193" t="e">
        <f t="shared" si="10"/>
        <v>#DIV/0!</v>
      </c>
      <c r="AP87" s="192"/>
      <c r="AQ87" s="149"/>
      <c r="AR87" s="102">
        <f>LN(SUM($AQ$2:AQ87))</f>
        <v>1.791759469228055</v>
      </c>
      <c r="AS87" s="193">
        <f t="shared" si="11"/>
        <v>3.5332066200001617</v>
      </c>
      <c r="AT87" s="192"/>
      <c r="AU87" s="101">
        <v>54</v>
      </c>
      <c r="AV87" s="102">
        <f>LN(SUM($AU$2:AU87))</f>
        <v>6.2672005485413624</v>
      </c>
      <c r="AW87" s="193">
        <f t="shared" si="12"/>
        <v>11.696381303592203</v>
      </c>
      <c r="AX87" s="192"/>
      <c r="AY87" s="101"/>
      <c r="AZ87" s="103" t="e">
        <f>LN(SUM($AY$2:AY87))</f>
        <v>#NUM!</v>
      </c>
      <c r="BA87" s="193" t="e">
        <f t="shared" si="13"/>
        <v>#NUM!</v>
      </c>
      <c r="BB87" s="192"/>
      <c r="BC87" s="149"/>
      <c r="BD87" s="103" t="e">
        <f>LN(SUM($BC$2:BC87))</f>
        <v>#NUM!</v>
      </c>
      <c r="BE87" s="193" t="e">
        <f t="shared" si="14"/>
        <v>#NUM!</v>
      </c>
      <c r="BF87" s="192"/>
      <c r="BG87" s="101"/>
      <c r="BH87" s="103">
        <f>LN(SUM($BG$2:BG87))</f>
        <v>2.8903717578961645</v>
      </c>
      <c r="BI87" s="193" t="e">
        <f t="shared" si="15"/>
        <v>#DIV/0!</v>
      </c>
      <c r="BJ87" s="192"/>
      <c r="BK87" s="101"/>
      <c r="BL87" s="103">
        <f>LN(SUM($BK$2:BK87))</f>
        <v>0.69314718055994529</v>
      </c>
      <c r="BM87" s="193" t="e">
        <f t="shared" si="16"/>
        <v>#DIV/0!</v>
      </c>
      <c r="BN87" s="192"/>
      <c r="BO87" s="101"/>
      <c r="BP87" s="103">
        <f>LN(SUM($BO$2:BO87))</f>
        <v>0.69314718055994529</v>
      </c>
      <c r="BQ87" s="193" t="e">
        <f t="shared" si="17"/>
        <v>#DIV/0!</v>
      </c>
      <c r="BR87" s="192"/>
      <c r="BS87" s="104">
        <v>63</v>
      </c>
      <c r="BT87" s="103">
        <f>LN(SUM($BS$2:BS87))</f>
        <v>6.9382844840169602</v>
      </c>
      <c r="BU87" s="123">
        <f t="shared" si="18"/>
        <v>18.703323486302658</v>
      </c>
      <c r="BV87" s="192"/>
    </row>
    <row r="88" spans="1:74" s="10" customFormat="1" x14ac:dyDescent="0.25">
      <c r="A88" s="215">
        <f t="shared" si="40"/>
        <v>149</v>
      </c>
      <c r="B88" s="107">
        <v>44051</v>
      </c>
      <c r="C88" s="101"/>
      <c r="D88" s="102">
        <f>LN(SUM($C$2:C88))</f>
        <v>3.8712010109078911</v>
      </c>
      <c r="E88" s="192">
        <f t="shared" si="37"/>
        <v>82.993363772880784</v>
      </c>
      <c r="F88" s="192"/>
      <c r="G88" s="101"/>
      <c r="H88" s="102">
        <f>LN(SUM($G$2:G88))</f>
        <v>2.4849066497880004</v>
      </c>
      <c r="I88" s="192">
        <f t="shared" si="39"/>
        <v>6.1672452193838616</v>
      </c>
      <c r="J88" s="192"/>
      <c r="K88" s="101">
        <v>1</v>
      </c>
      <c r="L88" s="102">
        <f>LN(SUM($K$2:K88))</f>
        <v>4.0943445622221004</v>
      </c>
      <c r="M88" s="192">
        <f t="shared" si="4"/>
        <v>25.048968270344179</v>
      </c>
      <c r="N88" s="192"/>
      <c r="O88" s="101"/>
      <c r="P88" s="102">
        <f>LN(SUM($O$2:O88))</f>
        <v>4.7706846244656651</v>
      </c>
      <c r="Q88" s="193">
        <f t="shared" si="38"/>
        <v>206.34663951476313</v>
      </c>
      <c r="R88" s="192"/>
      <c r="S88" s="101">
        <v>1</v>
      </c>
      <c r="T88" s="102">
        <f>LN(SUM($S$2:S88))</f>
        <v>0.69314718055994529</v>
      </c>
      <c r="U88" s="196">
        <f t="shared" si="5"/>
        <v>9.3333333333333339</v>
      </c>
      <c r="V88" s="192"/>
      <c r="W88" s="101"/>
      <c r="X88" s="102" t="e">
        <f>LN(SUM($W$2:W88))</f>
        <v>#NUM!</v>
      </c>
      <c r="Y88" s="193" t="e">
        <f t="shared" si="6"/>
        <v>#NUM!</v>
      </c>
      <c r="Z88" s="192"/>
      <c r="AA88" s="149"/>
      <c r="AB88" s="102">
        <f>LN(SUM($AA$2:AA88))</f>
        <v>1.0986122886681098</v>
      </c>
      <c r="AC88" s="193">
        <f t="shared" si="7"/>
        <v>9.5732632315681432</v>
      </c>
      <c r="AD88" s="192"/>
      <c r="AE88" s="101">
        <v>4</v>
      </c>
      <c r="AF88" s="102">
        <f>LN(SUM($AE$2:AE88))</f>
        <v>5.2522734280466299</v>
      </c>
      <c r="AG88" s="193">
        <f t="shared" si="8"/>
        <v>29.859960846242295</v>
      </c>
      <c r="AH88" s="192"/>
      <c r="AI88" s="101"/>
      <c r="AJ88" s="102">
        <f>LN(SUM($AI$2:AI88))</f>
        <v>3.8066624897703196</v>
      </c>
      <c r="AK88" s="193" t="e">
        <f t="shared" si="9"/>
        <v>#DIV/0!</v>
      </c>
      <c r="AL88" s="192"/>
      <c r="AM88" s="101"/>
      <c r="AN88" s="102">
        <f>LN(SUM($AM$2:AM88))</f>
        <v>1.0986122886681098</v>
      </c>
      <c r="AO88" s="193" t="e">
        <f t="shared" si="10"/>
        <v>#DIV/0!</v>
      </c>
      <c r="AP88" s="192"/>
      <c r="AQ88" s="149"/>
      <c r="AR88" s="102">
        <f>LN(SUM($AQ$2:AQ88))</f>
        <v>1.791759469228055</v>
      </c>
      <c r="AS88" s="193">
        <f t="shared" si="11"/>
        <v>3.6106262008557217</v>
      </c>
      <c r="AT88" s="192"/>
      <c r="AU88" s="101">
        <v>30</v>
      </c>
      <c r="AV88" s="102">
        <f>LN(SUM($AU$2:AU88))</f>
        <v>6.3225652399272843</v>
      </c>
      <c r="AW88" s="193">
        <f t="shared" si="12"/>
        <v>10.23331555564576</v>
      </c>
      <c r="AX88" s="192"/>
      <c r="AY88" s="101"/>
      <c r="AZ88" s="103" t="e">
        <f>LN(SUM($AY$2:AY88))</f>
        <v>#NUM!</v>
      </c>
      <c r="BA88" s="193" t="e">
        <f t="shared" si="13"/>
        <v>#NUM!</v>
      </c>
      <c r="BB88" s="192"/>
      <c r="BC88" s="149"/>
      <c r="BD88" s="103" t="e">
        <f>LN(SUM($BC$2:BC88))</f>
        <v>#NUM!</v>
      </c>
      <c r="BE88" s="193" t="e">
        <f t="shared" si="14"/>
        <v>#NUM!</v>
      </c>
      <c r="BF88" s="192"/>
      <c r="BG88" s="101"/>
      <c r="BH88" s="103">
        <f>LN(SUM($BG$2:BG88))</f>
        <v>2.8903717578961645</v>
      </c>
      <c r="BI88" s="193" t="e">
        <f t="shared" si="15"/>
        <v>#DIV/0!</v>
      </c>
      <c r="BJ88" s="192"/>
      <c r="BK88" s="101"/>
      <c r="BL88" s="103">
        <f>LN(SUM($BK$2:BK88))</f>
        <v>0.69314718055994529</v>
      </c>
      <c r="BM88" s="193" t="e">
        <f t="shared" si="16"/>
        <v>#DIV/0!</v>
      </c>
      <c r="BN88" s="192"/>
      <c r="BO88" s="101"/>
      <c r="BP88" s="103">
        <f>LN(SUM($BO$2:BO88))</f>
        <v>0.69314718055994529</v>
      </c>
      <c r="BQ88" s="193" t="e">
        <f t="shared" si="17"/>
        <v>#DIV/0!</v>
      </c>
      <c r="BR88" s="192"/>
      <c r="BS88" s="104">
        <v>36</v>
      </c>
      <c r="BT88" s="103">
        <f>LN(SUM($BS$2:BS88))</f>
        <v>6.9726062513017535</v>
      </c>
      <c r="BU88" s="123">
        <f t="shared" si="18"/>
        <v>16.552133263143578</v>
      </c>
      <c r="BV88" s="192"/>
    </row>
    <row r="89" spans="1:74" s="10" customFormat="1" x14ac:dyDescent="0.25">
      <c r="A89" s="215">
        <f t="shared" si="40"/>
        <v>150</v>
      </c>
      <c r="B89" s="107">
        <v>44052</v>
      </c>
      <c r="C89" s="101"/>
      <c r="D89" s="102">
        <f>LN(SUM($C$2:C89))</f>
        <v>3.8712010109078911</v>
      </c>
      <c r="E89" s="192">
        <f t="shared" si="37"/>
        <v>114.30954102268102</v>
      </c>
      <c r="F89" s="192"/>
      <c r="G89" s="101"/>
      <c r="H89" s="102">
        <f>LN(SUM($G$2:G89))</f>
        <v>2.4849066497880004</v>
      </c>
      <c r="I89" s="192">
        <f t="shared" si="39"/>
        <v>6.2597803562268997</v>
      </c>
      <c r="J89" s="192"/>
      <c r="K89" s="101">
        <v>2</v>
      </c>
      <c r="L89" s="102">
        <f>LN(SUM($K$2:K89))</f>
        <v>4.1271343850450917</v>
      </c>
      <c r="M89" s="192">
        <f t="shared" si="4"/>
        <v>25.178588652445494</v>
      </c>
      <c r="N89" s="192"/>
      <c r="O89" s="101">
        <v>1</v>
      </c>
      <c r="P89" s="102">
        <f>LN(SUM($O$2:O89))</f>
        <v>4.7791234931115296</v>
      </c>
      <c r="Q89" s="193">
        <f t="shared" si="38"/>
        <v>162.68406131017252</v>
      </c>
      <c r="R89" s="192"/>
      <c r="S89" s="101"/>
      <c r="T89" s="102">
        <f>LN(SUM($S$2:S89))</f>
        <v>0.69314718055994529</v>
      </c>
      <c r="U89" s="196">
        <f t="shared" si="5"/>
        <v>5.6000000000000005</v>
      </c>
      <c r="V89" s="192"/>
      <c r="W89" s="101"/>
      <c r="X89" s="102" t="e">
        <f>LN(SUM($W$2:W89))</f>
        <v>#NUM!</v>
      </c>
      <c r="Y89" s="193" t="e">
        <f t="shared" si="6"/>
        <v>#NUM!</v>
      </c>
      <c r="Z89" s="192"/>
      <c r="AA89" s="149">
        <v>2</v>
      </c>
      <c r="AB89" s="102">
        <f>LN(SUM($AA$2:AA89))</f>
        <v>1.6094379124341003</v>
      </c>
      <c r="AC89" s="193">
        <f t="shared" si="7"/>
        <v>7.0603941087496143</v>
      </c>
      <c r="AD89" s="192"/>
      <c r="AE89" s="101">
        <v>2</v>
      </c>
      <c r="AF89" s="102">
        <f>LN(SUM($AE$2:AE89))</f>
        <v>5.2626901889048856</v>
      </c>
      <c r="AG89" s="193">
        <f t="shared" si="8"/>
        <v>29.304722002719476</v>
      </c>
      <c r="AH89" s="192"/>
      <c r="AI89" s="101"/>
      <c r="AJ89" s="102">
        <f>LN(SUM($AI$2:AI89))</f>
        <v>3.8066624897703196</v>
      </c>
      <c r="AK89" s="193" t="e">
        <f t="shared" si="9"/>
        <v>#DIV/0!</v>
      </c>
      <c r="AL89" s="192"/>
      <c r="AM89" s="101"/>
      <c r="AN89" s="102">
        <f>LN(SUM($AM$2:AM89))</f>
        <v>1.0986122886681098</v>
      </c>
      <c r="AO89" s="193" t="e">
        <f t="shared" si="10"/>
        <v>#DIV/0!</v>
      </c>
      <c r="AP89" s="192"/>
      <c r="AQ89" s="149">
        <v>2</v>
      </c>
      <c r="AR89" s="102">
        <f>LN(SUM($AQ$2:AQ89))</f>
        <v>2.0794415416798357</v>
      </c>
      <c r="AS89" s="193">
        <f t="shared" si="11"/>
        <v>3.8646742902006159</v>
      </c>
      <c r="AT89" s="192"/>
      <c r="AU89" s="101">
        <v>36</v>
      </c>
      <c r="AV89" s="102">
        <f>LN(SUM($AU$2:AU89))</f>
        <v>6.3851943989977258</v>
      </c>
      <c r="AW89" s="193">
        <f t="shared" si="12"/>
        <v>9.5517509920207857</v>
      </c>
      <c r="AX89" s="192"/>
      <c r="AY89" s="101">
        <v>1</v>
      </c>
      <c r="AZ89" s="103">
        <f>LN(SUM($AY$2:AY89))</f>
        <v>0</v>
      </c>
      <c r="BA89" s="193" t="e">
        <f t="shared" si="13"/>
        <v>#NUM!</v>
      </c>
      <c r="BB89" s="192"/>
      <c r="BC89" s="149"/>
      <c r="BD89" s="103" t="e">
        <f>LN(SUM($BC$2:BC89))</f>
        <v>#NUM!</v>
      </c>
      <c r="BE89" s="193" t="e">
        <f t="shared" si="14"/>
        <v>#NUM!</v>
      </c>
      <c r="BF89" s="192"/>
      <c r="BG89" s="101">
        <v>1</v>
      </c>
      <c r="BH89" s="103">
        <f>LN(SUM($BG$2:BG89))</f>
        <v>2.9444389791664403</v>
      </c>
      <c r="BI89" s="193">
        <f t="shared" si="15"/>
        <v>119.65426617518422</v>
      </c>
      <c r="BJ89" s="192"/>
      <c r="BK89" s="101">
        <v>1</v>
      </c>
      <c r="BL89" s="103">
        <f>LN(SUM($BK$2:BK89))</f>
        <v>1.0986122886681098</v>
      </c>
      <c r="BM89" s="193">
        <f t="shared" si="16"/>
        <v>15.955438719280238</v>
      </c>
      <c r="BN89" s="192"/>
      <c r="BO89" s="101"/>
      <c r="BP89" s="103">
        <f>LN(SUM($BO$2:BO89))</f>
        <v>0.69314718055994529</v>
      </c>
      <c r="BQ89" s="193" t="e">
        <f t="shared" si="17"/>
        <v>#DIV/0!</v>
      </c>
      <c r="BR89" s="192"/>
      <c r="BS89" s="104">
        <v>48</v>
      </c>
      <c r="BT89" s="103">
        <f>LN(SUM($BS$2:BS89))</f>
        <v>7.0166096838942194</v>
      </c>
      <c r="BU89" s="123">
        <f t="shared" si="18"/>
        <v>15.247596994935686</v>
      </c>
      <c r="BV89" s="192"/>
    </row>
    <row r="90" spans="1:74" s="10" customFormat="1" x14ac:dyDescent="0.25">
      <c r="A90" s="215">
        <f t="shared" si="40"/>
        <v>151</v>
      </c>
      <c r="B90" s="107">
        <v>44053</v>
      </c>
      <c r="C90" s="101"/>
      <c r="D90" s="102">
        <f>LN(SUM($C$2:C90))</f>
        <v>3.8712010109078911</v>
      </c>
      <c r="E90" s="192">
        <f t="shared" si="37"/>
        <v>307.28389993446416</v>
      </c>
      <c r="F90" s="192"/>
      <c r="G90" s="101"/>
      <c r="H90" s="102">
        <f>LN(SUM($G$2:G90))</f>
        <v>2.4849066497880004</v>
      </c>
      <c r="I90" s="192">
        <f t="shared" si="39"/>
        <v>7.7171581723039528</v>
      </c>
      <c r="J90" s="192"/>
      <c r="K90" s="101"/>
      <c r="L90" s="102">
        <f>LN(SUM($K$2:K90))</f>
        <v>4.1271343850450917</v>
      </c>
      <c r="M90" s="192">
        <f t="shared" si="4"/>
        <v>26.755573511724027</v>
      </c>
      <c r="N90" s="192"/>
      <c r="O90" s="101">
        <v>2</v>
      </c>
      <c r="P90" s="102">
        <f>LN(SUM($O$2:O90))</f>
        <v>4.7957905455967413</v>
      </c>
      <c r="Q90" s="193">
        <f t="shared" si="38"/>
        <v>114.83356711010501</v>
      </c>
      <c r="R90" s="192"/>
      <c r="S90" s="101"/>
      <c r="T90" s="102">
        <f>LN(SUM($S$2:S90))</f>
        <v>0.69314718055994529</v>
      </c>
      <c r="U90" s="196">
        <f t="shared" si="5"/>
        <v>4.666666666666667</v>
      </c>
      <c r="V90" s="192"/>
      <c r="W90" s="101"/>
      <c r="X90" s="102" t="e">
        <f>LN(SUM($W$2:W90))</f>
        <v>#NUM!</v>
      </c>
      <c r="Y90" s="193" t="e">
        <f t="shared" si="6"/>
        <v>#NUM!</v>
      </c>
      <c r="Z90" s="192"/>
      <c r="AA90" s="149"/>
      <c r="AB90" s="102">
        <f>LN(SUM($AA$2:AA90))</f>
        <v>1.6094379124341003</v>
      </c>
      <c r="AC90" s="193">
        <f t="shared" si="7"/>
        <v>7.5987265135976569</v>
      </c>
      <c r="AD90" s="192"/>
      <c r="AE90" s="101">
        <v>14</v>
      </c>
      <c r="AF90" s="102">
        <f>LN(SUM($AE$2:AE90))</f>
        <v>5.3327187932653688</v>
      </c>
      <c r="AG90" s="193">
        <f t="shared" si="8"/>
        <v>23.924919247682492</v>
      </c>
      <c r="AH90" s="192"/>
      <c r="AI90" s="101"/>
      <c r="AJ90" s="102">
        <f>LN(SUM($AI$2:AI90))</f>
        <v>3.8066624897703196</v>
      </c>
      <c r="AK90" s="193" t="e">
        <f t="shared" si="9"/>
        <v>#DIV/0!</v>
      </c>
      <c r="AL90" s="192"/>
      <c r="AM90" s="101"/>
      <c r="AN90" s="102">
        <f>LN(SUM($AM$2:AM90))</f>
        <v>1.0986122886681098</v>
      </c>
      <c r="AO90" s="193" t="e">
        <f t="shared" si="10"/>
        <v>#DIV/0!</v>
      </c>
      <c r="AP90" s="192"/>
      <c r="AQ90" s="149"/>
      <c r="AR90" s="102">
        <f>LN(SUM($AQ$2:AQ90))</f>
        <v>2.0794415416798357</v>
      </c>
      <c r="AS90" s="193">
        <f t="shared" si="11"/>
        <v>3.9574922946239739</v>
      </c>
      <c r="AT90" s="192"/>
      <c r="AU90" s="101">
        <v>51</v>
      </c>
      <c r="AV90" s="102">
        <f>LN(SUM($AU$2:AU90))</f>
        <v>6.4676987261043539</v>
      </c>
      <c r="AW90" s="193">
        <f t="shared" si="12"/>
        <v>8.925662969528025</v>
      </c>
      <c r="AX90" s="192"/>
      <c r="AY90" s="101"/>
      <c r="AZ90" s="103">
        <f>LN(SUM($AY$2:AY90))</f>
        <v>0</v>
      </c>
      <c r="BA90" s="193" t="e">
        <f t="shared" si="13"/>
        <v>#NUM!</v>
      </c>
      <c r="BB90" s="192"/>
      <c r="BC90" s="149"/>
      <c r="BD90" s="103" t="e">
        <f>LN(SUM($BC$2:BC90))</f>
        <v>#NUM!</v>
      </c>
      <c r="BE90" s="193" t="e">
        <f t="shared" si="14"/>
        <v>#NUM!</v>
      </c>
      <c r="BF90" s="192"/>
      <c r="BG90" s="101"/>
      <c r="BH90" s="103">
        <f>LN(SUM($BG$2:BG90))</f>
        <v>2.9444389791664403</v>
      </c>
      <c r="BI90" s="193">
        <f t="shared" si="15"/>
        <v>71.792559705110534</v>
      </c>
      <c r="BJ90" s="192"/>
      <c r="BK90" s="101"/>
      <c r="BL90" s="103">
        <f>LN(SUM($BK$2:BK90))</f>
        <v>1.0986122886681098</v>
      </c>
      <c r="BM90" s="193">
        <f t="shared" si="16"/>
        <v>9.5732632315681432</v>
      </c>
      <c r="BN90" s="192"/>
      <c r="BO90" s="101"/>
      <c r="BP90" s="103">
        <f>LN(SUM($BO$2:BO90))</f>
        <v>0.69314718055994529</v>
      </c>
      <c r="BQ90" s="193" t="e">
        <f t="shared" si="17"/>
        <v>#DIV/0!</v>
      </c>
      <c r="BR90" s="192"/>
      <c r="BS90" s="104">
        <v>67</v>
      </c>
      <c r="BT90" s="103">
        <f>LN(SUM($BS$2:BS90))</f>
        <v>7.0749631979660439</v>
      </c>
      <c r="BU90" s="123">
        <f t="shared" si="18"/>
        <v>13.978231904284803</v>
      </c>
      <c r="BV90" s="192"/>
    </row>
    <row r="91" spans="1:74" s="10" customFormat="1" x14ac:dyDescent="0.25">
      <c r="A91" s="215">
        <f t="shared" si="40"/>
        <v>152</v>
      </c>
      <c r="B91" s="107">
        <v>44054</v>
      </c>
      <c r="C91" s="101"/>
      <c r="D91" s="102">
        <f>LN(SUM($C$2:C91))</f>
        <v>3.8712010109078911</v>
      </c>
      <c r="E91" s="192" t="e">
        <f t="shared" si="37"/>
        <v>#DIV/0!</v>
      </c>
      <c r="F91" s="192"/>
      <c r="G91" s="101">
        <v>1</v>
      </c>
      <c r="H91" s="102">
        <f>LN(SUM($G$2:G91))</f>
        <v>2.5649493574615367</v>
      </c>
      <c r="I91" s="192">
        <f t="shared" si="39"/>
        <v>11.902834179071284</v>
      </c>
      <c r="J91" s="192"/>
      <c r="K91" s="101"/>
      <c r="L91" s="102">
        <f>LN(SUM($K$2:K91))</f>
        <v>4.1271343850450917</v>
      </c>
      <c r="M91" s="192">
        <f t="shared" si="4"/>
        <v>37.101325465047438</v>
      </c>
      <c r="N91" s="192"/>
      <c r="O91" s="101"/>
      <c r="P91" s="102">
        <f>LN(SUM($O$2:O91))</f>
        <v>4.7957905455967413</v>
      </c>
      <c r="Q91" s="193">
        <f t="shared" si="38"/>
        <v>109.94736951269614</v>
      </c>
      <c r="R91" s="192"/>
      <c r="S91" s="101"/>
      <c r="T91" s="102">
        <f>LN(SUM($S$2:S91))</f>
        <v>0.69314718055994529</v>
      </c>
      <c r="U91" s="196">
        <f t="shared" si="5"/>
        <v>4.666666666666667</v>
      </c>
      <c r="V91" s="192"/>
      <c r="W91" s="101"/>
      <c r="X91" s="102" t="e">
        <f>LN(SUM($W$2:W91))</f>
        <v>#NUM!</v>
      </c>
      <c r="Y91" s="193" t="e">
        <f t="shared" si="6"/>
        <v>#NUM!</v>
      </c>
      <c r="Z91" s="192"/>
      <c r="AA91" s="149"/>
      <c r="AB91" s="102">
        <f>LN(SUM($AA$2:AA91))</f>
        <v>1.6094379124341003</v>
      </c>
      <c r="AC91" s="193">
        <f t="shared" si="7"/>
        <v>6.3322720946647149</v>
      </c>
      <c r="AD91" s="192"/>
      <c r="AE91" s="101"/>
      <c r="AF91" s="102">
        <f>LN(SUM($AE$2:AE91))</f>
        <v>5.3327187932653688</v>
      </c>
      <c r="AG91" s="193">
        <f t="shared" si="8"/>
        <v>23.960753717575862</v>
      </c>
      <c r="AH91" s="192"/>
      <c r="AI91" s="101"/>
      <c r="AJ91" s="102">
        <f>LN(SUM($AI$2:AI91))</f>
        <v>3.8066624897703196</v>
      </c>
      <c r="AK91" s="193" t="e">
        <f t="shared" si="9"/>
        <v>#DIV/0!</v>
      </c>
      <c r="AL91" s="192"/>
      <c r="AM91" s="101"/>
      <c r="AN91" s="102">
        <f>LN(SUM($AM$2:AM91))</f>
        <v>1.0986122886681098</v>
      </c>
      <c r="AO91" s="193" t="e">
        <f t="shared" si="10"/>
        <v>#DIV/0!</v>
      </c>
      <c r="AP91" s="192"/>
      <c r="AQ91" s="149">
        <v>2</v>
      </c>
      <c r="AR91" s="102">
        <f>LN(SUM($AQ$2:AQ91))</f>
        <v>2.3025850929940459</v>
      </c>
      <c r="AS91" s="193">
        <f t="shared" si="11"/>
        <v>4.3370445710614645</v>
      </c>
      <c r="AT91" s="192"/>
      <c r="AU91" s="101">
        <v>32</v>
      </c>
      <c r="AV91" s="102">
        <f>LN(SUM($AU$2:AU91))</f>
        <v>6.5161930760429643</v>
      </c>
      <c r="AW91" s="193">
        <f t="shared" si="12"/>
        <v>9.0922460714025704</v>
      </c>
      <c r="AX91" s="192"/>
      <c r="AY91" s="101"/>
      <c r="AZ91" s="103">
        <f>LN(SUM($AY$2:AY91))</f>
        <v>0</v>
      </c>
      <c r="BA91" s="193" t="e">
        <f t="shared" si="13"/>
        <v>#NUM!</v>
      </c>
      <c r="BB91" s="192"/>
      <c r="BC91" s="149"/>
      <c r="BD91" s="103" t="e">
        <f>LN(SUM($BC$2:BC91))</f>
        <v>#NUM!</v>
      </c>
      <c r="BE91" s="193" t="e">
        <f t="shared" si="14"/>
        <v>#NUM!</v>
      </c>
      <c r="BF91" s="192"/>
      <c r="BG91" s="101"/>
      <c r="BH91" s="103">
        <f>LN(SUM($BG$2:BG91))</f>
        <v>2.9444389791664403</v>
      </c>
      <c r="BI91" s="193">
        <f t="shared" si="15"/>
        <v>59.827133087592109</v>
      </c>
      <c r="BJ91" s="192"/>
      <c r="BK91" s="101"/>
      <c r="BL91" s="103">
        <f>LN(SUM($BK$2:BK91))</f>
        <v>1.0986122886681098</v>
      </c>
      <c r="BM91" s="193">
        <f t="shared" si="16"/>
        <v>7.9777193596401208</v>
      </c>
      <c r="BN91" s="192"/>
      <c r="BO91" s="101"/>
      <c r="BP91" s="103">
        <f>LN(SUM($BO$2:BO91))</f>
        <v>0.69314718055994529</v>
      </c>
      <c r="BQ91" s="193" t="e">
        <f t="shared" si="17"/>
        <v>#DIV/0!</v>
      </c>
      <c r="BR91" s="192"/>
      <c r="BS91" s="104">
        <v>35</v>
      </c>
      <c r="BT91" s="103">
        <f>LN(SUM($BS$2:BS91))</f>
        <v>7.1041440929875268</v>
      </c>
      <c r="BU91" s="123">
        <f t="shared" si="18"/>
        <v>14.169287461765075</v>
      </c>
      <c r="BV91" s="192"/>
    </row>
    <row r="92" spans="1:74" s="10" customFormat="1" x14ac:dyDescent="0.25">
      <c r="A92" s="215">
        <f t="shared" si="40"/>
        <v>153</v>
      </c>
      <c r="B92" s="107">
        <v>44055</v>
      </c>
      <c r="C92" s="101"/>
      <c r="D92" s="102">
        <f>LN(SUM($C$2:C92))</f>
        <v>3.8712010109078911</v>
      </c>
      <c r="E92" s="192" t="e">
        <f t="shared" si="37"/>
        <v>#DIV/0!</v>
      </c>
      <c r="F92" s="192"/>
      <c r="G92" s="101"/>
      <c r="H92" s="102">
        <f>LN(SUM($G$2:G92))</f>
        <v>2.5649493574615367</v>
      </c>
      <c r="I92" s="192">
        <f t="shared" si="39"/>
        <v>29.350759111409214</v>
      </c>
      <c r="J92" s="192"/>
      <c r="K92" s="101"/>
      <c r="L92" s="102">
        <f>LN(SUM($K$2:K92))</f>
        <v>4.1271343850450917</v>
      </c>
      <c r="M92" s="192">
        <f t="shared" si="4"/>
        <v>50.511325653968491</v>
      </c>
      <c r="N92" s="192"/>
      <c r="O92" s="101"/>
      <c r="P92" s="102">
        <f>LN(SUM($O$2:O92))</f>
        <v>4.7957905455967413</v>
      </c>
      <c r="Q92" s="193">
        <f t="shared" si="38"/>
        <v>110.16850725938045</v>
      </c>
      <c r="R92" s="192"/>
      <c r="S92" s="101"/>
      <c r="T92" s="102">
        <f>LN(SUM($S$2:S92))</f>
        <v>0.69314718055994529</v>
      </c>
      <c r="U92" s="196">
        <f t="shared" si="5"/>
        <v>5.6000000000000005</v>
      </c>
      <c r="V92" s="192"/>
      <c r="W92" s="101"/>
      <c r="X92" s="102" t="e">
        <f>LN(SUM($W$2:W92))</f>
        <v>#NUM!</v>
      </c>
      <c r="Y92" s="193" t="e">
        <f t="shared" si="6"/>
        <v>#NUM!</v>
      </c>
      <c r="Z92" s="192"/>
      <c r="AA92" s="149">
        <v>2</v>
      </c>
      <c r="AB92" s="102">
        <f>LN(SUM($AA$2:AA92))</f>
        <v>1.9459101490553132</v>
      </c>
      <c r="AC92" s="193">
        <f t="shared" si="7"/>
        <v>4.7634650020501539</v>
      </c>
      <c r="AD92" s="192"/>
      <c r="AE92" s="101">
        <v>6</v>
      </c>
      <c r="AF92" s="102">
        <f>LN(SUM($AE$2:AE92))</f>
        <v>5.3612921657094255</v>
      </c>
      <c r="AG92" s="193">
        <f t="shared" si="8"/>
        <v>25.688354675654114</v>
      </c>
      <c r="AH92" s="192"/>
      <c r="AI92" s="101"/>
      <c r="AJ92" s="102">
        <f>LN(SUM($AI$2:AI92))</f>
        <v>3.8066624897703196</v>
      </c>
      <c r="AK92" s="193" t="e">
        <f t="shared" si="9"/>
        <v>#DIV/0!</v>
      </c>
      <c r="AL92" s="192"/>
      <c r="AM92" s="101"/>
      <c r="AN92" s="102">
        <f>LN(SUM($AM$2:AM92))</f>
        <v>1.0986122886681098</v>
      </c>
      <c r="AO92" s="193" t="e">
        <f t="shared" si="10"/>
        <v>#DIV/0!</v>
      </c>
      <c r="AP92" s="192"/>
      <c r="AQ92" s="149"/>
      <c r="AR92" s="102">
        <f>LN(SUM($AQ$2:AQ92))</f>
        <v>2.3025850929940459</v>
      </c>
      <c r="AS92" s="193">
        <f t="shared" si="11"/>
        <v>6.8294923831365617</v>
      </c>
      <c r="AT92" s="192"/>
      <c r="AU92" s="101">
        <v>48</v>
      </c>
      <c r="AV92" s="102">
        <f>LN(SUM($AU$2:AU92))</f>
        <v>6.584791392385716</v>
      </c>
      <c r="AW92" s="193">
        <f t="shared" si="12"/>
        <v>10.10730904274603</v>
      </c>
      <c r="AX92" s="192"/>
      <c r="AY92" s="101"/>
      <c r="AZ92" s="103">
        <f>LN(SUM($AY$2:AY92))</f>
        <v>0</v>
      </c>
      <c r="BA92" s="193" t="e">
        <f t="shared" si="13"/>
        <v>#NUM!</v>
      </c>
      <c r="BB92" s="192"/>
      <c r="BC92" s="149"/>
      <c r="BD92" s="103" t="e">
        <f>LN(SUM($BC$2:BC92))</f>
        <v>#NUM!</v>
      </c>
      <c r="BE92" s="193" t="e">
        <f t="shared" si="14"/>
        <v>#NUM!</v>
      </c>
      <c r="BF92" s="192"/>
      <c r="BG92" s="101"/>
      <c r="BH92" s="103">
        <f>LN(SUM($BG$2:BG92))</f>
        <v>2.9444389791664403</v>
      </c>
      <c r="BI92" s="193">
        <f t="shared" si="15"/>
        <v>59.827133087592109</v>
      </c>
      <c r="BJ92" s="192"/>
      <c r="BK92" s="101">
        <v>4</v>
      </c>
      <c r="BL92" s="103">
        <f>LN(SUM($BK$2:BK92))</f>
        <v>1.9459101490553132</v>
      </c>
      <c r="BM92" s="193">
        <f t="shared" si="16"/>
        <v>3.9013774863087942</v>
      </c>
      <c r="BN92" s="192"/>
      <c r="BO92" s="101"/>
      <c r="BP92" s="103">
        <f>LN(SUM($BO$2:BO92))</f>
        <v>0.69314718055994529</v>
      </c>
      <c r="BQ92" s="193" t="e">
        <f t="shared" si="17"/>
        <v>#DIV/0!</v>
      </c>
      <c r="BR92" s="192"/>
      <c r="BS92" s="104">
        <v>60</v>
      </c>
      <c r="BT92" s="103">
        <f>LN(SUM($BS$2:BS92))</f>
        <v>7.1522688560325394</v>
      </c>
      <c r="BU92" s="123">
        <f t="shared" si="18"/>
        <v>15.3401269318678</v>
      </c>
      <c r="BV92" s="192"/>
    </row>
    <row r="93" spans="1:74" s="10" customFormat="1" x14ac:dyDescent="0.25">
      <c r="A93" s="215">
        <f t="shared" si="40"/>
        <v>154</v>
      </c>
      <c r="B93" s="107">
        <v>44056</v>
      </c>
      <c r="C93" s="101">
        <v>3</v>
      </c>
      <c r="D93" s="102">
        <f>LN(SUM($C$2:C93))</f>
        <v>3.9318256327243257</v>
      </c>
      <c r="E93" s="192">
        <f t="shared" si="37"/>
        <v>106.71198419702785</v>
      </c>
      <c r="F93" s="192"/>
      <c r="G93" s="101">
        <v>2</v>
      </c>
      <c r="H93" s="102">
        <f>LN(SUM($G$2:G93))</f>
        <v>2.7080502011022101</v>
      </c>
      <c r="I93" s="192">
        <f t="shared" si="39"/>
        <v>21.337951485089004</v>
      </c>
      <c r="J93" s="192"/>
      <c r="K93" s="101"/>
      <c r="L93" s="102">
        <f>LN(SUM($K$2:K93))</f>
        <v>4.1271343850450917</v>
      </c>
      <c r="M93" s="192">
        <f t="shared" si="4"/>
        <v>90.535422814582219</v>
      </c>
      <c r="N93" s="192"/>
      <c r="O93" s="101">
        <v>2</v>
      </c>
      <c r="P93" s="102">
        <f>LN(SUM($O$2:O93))</f>
        <v>4.8121843553724171</v>
      </c>
      <c r="Q93" s="193">
        <f t="shared" si="38"/>
        <v>101.41245172053563</v>
      </c>
      <c r="R93" s="192"/>
      <c r="S93" s="101"/>
      <c r="T93" s="102">
        <f>LN(SUM($S$2:S93))</f>
        <v>0.69314718055994529</v>
      </c>
      <c r="U93" s="196">
        <f t="shared" si="5"/>
        <v>9.3333333333333339</v>
      </c>
      <c r="V93" s="192"/>
      <c r="W93" s="101"/>
      <c r="X93" s="102" t="e">
        <f>LN(SUM($W$2:W93))</f>
        <v>#NUM!</v>
      </c>
      <c r="Y93" s="193" t="e">
        <f t="shared" si="6"/>
        <v>#NUM!</v>
      </c>
      <c r="Z93" s="192"/>
      <c r="AA93" s="149"/>
      <c r="AB93" s="102">
        <f>LN(SUM($AA$2:AA93))</f>
        <v>1.9459101490553132</v>
      </c>
      <c r="AC93" s="193">
        <f t="shared" si="7"/>
        <v>4.5811802349670101</v>
      </c>
      <c r="AD93" s="192"/>
      <c r="AE93" s="101">
        <v>1</v>
      </c>
      <c r="AF93" s="102">
        <f>LN(SUM($AE$2:AE93))</f>
        <v>5.3659760150218512</v>
      </c>
      <c r="AG93" s="193">
        <f t="shared" si="8"/>
        <v>28.019359019198482</v>
      </c>
      <c r="AH93" s="192"/>
      <c r="AI93" s="101"/>
      <c r="AJ93" s="102">
        <f>LN(SUM($AI$2:AI93))</f>
        <v>3.8066624897703196</v>
      </c>
      <c r="AK93" s="193" t="e">
        <f t="shared" si="9"/>
        <v>#DIV/0!</v>
      </c>
      <c r="AL93" s="192"/>
      <c r="AM93" s="101"/>
      <c r="AN93" s="102">
        <f>LN(SUM($AM$2:AM93))</f>
        <v>1.0986122886681098</v>
      </c>
      <c r="AO93" s="193" t="e">
        <f t="shared" si="10"/>
        <v>#DIV/0!</v>
      </c>
      <c r="AP93" s="192"/>
      <c r="AQ93" s="149">
        <v>1</v>
      </c>
      <c r="AR93" s="102">
        <f>LN(SUM($AQ$2:AQ93))</f>
        <v>2.3978952727983707</v>
      </c>
      <c r="AS93" s="193">
        <f t="shared" si="11"/>
        <v>6.3358928754769952</v>
      </c>
      <c r="AT93" s="192"/>
      <c r="AU93" s="101">
        <v>36</v>
      </c>
      <c r="AV93" s="102">
        <f>LN(SUM($AU$2:AU93))</f>
        <v>6.633318433280377</v>
      </c>
      <c r="AW93" s="193">
        <f t="shared" si="12"/>
        <v>11.066295900529248</v>
      </c>
      <c r="AX93" s="192"/>
      <c r="AY93" s="101"/>
      <c r="AZ93" s="103">
        <f>LN(SUM($AY$2:AY93))</f>
        <v>0</v>
      </c>
      <c r="BA93" s="193" t="e">
        <f t="shared" si="13"/>
        <v>#NUM!</v>
      </c>
      <c r="BB93" s="192"/>
      <c r="BC93" s="149"/>
      <c r="BD93" s="103" t="e">
        <f>LN(SUM($BC$2:BC93))</f>
        <v>#NUM!</v>
      </c>
      <c r="BE93" s="193" t="e">
        <f t="shared" si="14"/>
        <v>#NUM!</v>
      </c>
      <c r="BF93" s="192"/>
      <c r="BG93" s="101"/>
      <c r="BH93" s="103">
        <f>LN(SUM($BG$2:BG93))</f>
        <v>2.9444389791664403</v>
      </c>
      <c r="BI93" s="193">
        <f t="shared" si="15"/>
        <v>71.792559705110534</v>
      </c>
      <c r="BJ93" s="192"/>
      <c r="BK93" s="101"/>
      <c r="BL93" s="103">
        <f>LN(SUM($BK$2:BK93))</f>
        <v>1.9459101490553132</v>
      </c>
      <c r="BM93" s="193">
        <f t="shared" si="16"/>
        <v>3.0984506317246283</v>
      </c>
      <c r="BN93" s="192"/>
      <c r="BO93" s="101">
        <v>1</v>
      </c>
      <c r="BP93" s="103">
        <f>LN(SUM($BO$2:BO93))</f>
        <v>1.0986122886681098</v>
      </c>
      <c r="BQ93" s="193">
        <f t="shared" si="17"/>
        <v>15.955438719280238</v>
      </c>
      <c r="BR93" s="192"/>
      <c r="BS93" s="104">
        <v>46</v>
      </c>
      <c r="BT93" s="103">
        <f>LN(SUM($BS$2:BS93))</f>
        <v>7.187657164114956</v>
      </c>
      <c r="BU93" s="123">
        <f t="shared" si="18"/>
        <v>16.241409127576908</v>
      </c>
      <c r="BV93" s="192"/>
    </row>
    <row r="94" spans="1:74" s="10" customFormat="1" x14ac:dyDescent="0.25">
      <c r="A94" s="215">
        <f t="shared" si="40"/>
        <v>155</v>
      </c>
      <c r="B94" s="107">
        <v>44057</v>
      </c>
      <c r="C94" s="101"/>
      <c r="D94" s="102">
        <f>LN(SUM($C$2:C94))</f>
        <v>3.9318256327243257</v>
      </c>
      <c r="E94" s="192">
        <f t="shared" ref="E94:E125" si="41">LN(2)/(SLOPE(D88:D94,A88:A94))</f>
        <v>64.027190518216713</v>
      </c>
      <c r="F94" s="192"/>
      <c r="G94" s="101">
        <v>2</v>
      </c>
      <c r="H94" s="102">
        <f>LN(SUM($G$2:G94))</f>
        <v>2.8332133440562162</v>
      </c>
      <c r="I94" s="192">
        <f t="shared" si="39"/>
        <v>12.352026969628378</v>
      </c>
      <c r="J94" s="192"/>
      <c r="K94" s="101"/>
      <c r="L94" s="102">
        <f>LN(SUM($K$2:K94))</f>
        <v>4.1271343850450917</v>
      </c>
      <c r="M94" s="192">
        <f t="shared" si="4"/>
        <v>197.29822024808325</v>
      </c>
      <c r="N94" s="192"/>
      <c r="O94" s="101">
        <v>2</v>
      </c>
      <c r="P94" s="102">
        <f>LN(SUM($O$2:O94))</f>
        <v>4.8283137373023015</v>
      </c>
      <c r="Q94" s="193">
        <f t="shared" ref="Q94:Q125" si="42">LN(2)/(SLOPE(P88:P94,A88:A94))</f>
        <v>81.202448181245913</v>
      </c>
      <c r="R94" s="192"/>
      <c r="S94" s="101"/>
      <c r="T94" s="102">
        <f>LN(SUM($S$2:S94))</f>
        <v>0.69314718055994529</v>
      </c>
      <c r="U94" s="196" t="e">
        <f t="shared" si="5"/>
        <v>#DIV/0!</v>
      </c>
      <c r="V94" s="192"/>
      <c r="W94" s="101"/>
      <c r="X94" s="102" t="e">
        <f>LN(SUM($W$2:W94))</f>
        <v>#NUM!</v>
      </c>
      <c r="Y94" s="193" t="e">
        <f t="shared" si="6"/>
        <v>#NUM!</v>
      </c>
      <c r="Z94" s="192"/>
      <c r="AA94" s="149"/>
      <c r="AB94" s="102">
        <f>LN(SUM($AA$2:AA94))</f>
        <v>1.9459101490553132</v>
      </c>
      <c r="AC94" s="193">
        <f t="shared" si="7"/>
        <v>5.4650592218669303</v>
      </c>
      <c r="AD94" s="192"/>
      <c r="AE94" s="101">
        <v>23</v>
      </c>
      <c r="AF94" s="102">
        <f>LN(SUM($AE$2:AE94))</f>
        <v>5.4680601411351315</v>
      </c>
      <c r="AG94" s="193">
        <f t="shared" si="8"/>
        <v>21.992076475737406</v>
      </c>
      <c r="AH94" s="192"/>
      <c r="AI94" s="101"/>
      <c r="AJ94" s="102">
        <f>LN(SUM($AI$2:AI94))</f>
        <v>3.8066624897703196</v>
      </c>
      <c r="AK94" s="193" t="e">
        <f t="shared" si="9"/>
        <v>#DIV/0!</v>
      </c>
      <c r="AL94" s="192"/>
      <c r="AM94" s="101"/>
      <c r="AN94" s="102">
        <f>LN(SUM($AM$2:AM94))</f>
        <v>1.0986122886681098</v>
      </c>
      <c r="AO94" s="193" t="e">
        <f t="shared" si="10"/>
        <v>#DIV/0!</v>
      </c>
      <c r="AP94" s="192"/>
      <c r="AQ94" s="149"/>
      <c r="AR94" s="102">
        <f>LN(SUM($AQ$2:AQ94))</f>
        <v>2.3978952727983707</v>
      </c>
      <c r="AS94" s="193">
        <f t="shared" si="11"/>
        <v>7.2460042238752962</v>
      </c>
      <c r="AT94" s="192"/>
      <c r="AU94" s="101">
        <v>73</v>
      </c>
      <c r="AV94" s="102">
        <f>LN(SUM($AU$2:AU94))</f>
        <v>6.7250336421668431</v>
      </c>
      <c r="AW94" s="193">
        <f t="shared" si="12"/>
        <v>10.659433923544995</v>
      </c>
      <c r="AX94" s="192"/>
      <c r="AY94" s="101">
        <v>1</v>
      </c>
      <c r="AZ94" s="103">
        <f>LN(SUM($AY$2:AY94))</f>
        <v>0.69314718055994529</v>
      </c>
      <c r="BA94" s="193" t="e">
        <f t="shared" si="13"/>
        <v>#NUM!</v>
      </c>
      <c r="BB94" s="192"/>
      <c r="BC94" s="149"/>
      <c r="BD94" s="103" t="e">
        <f>LN(SUM($BC$2:BC94))</f>
        <v>#NUM!</v>
      </c>
      <c r="BE94" s="193" t="e">
        <f t="shared" si="14"/>
        <v>#NUM!</v>
      </c>
      <c r="BF94" s="192"/>
      <c r="BG94" s="101"/>
      <c r="BH94" s="103">
        <f>LN(SUM($BG$2:BG94))</f>
        <v>2.9444389791664403</v>
      </c>
      <c r="BI94" s="193">
        <f t="shared" si="15"/>
        <v>119.65426617518422</v>
      </c>
      <c r="BJ94" s="192"/>
      <c r="BK94" s="101"/>
      <c r="BL94" s="103">
        <f>LN(SUM($BK$2:BK94))</f>
        <v>1.9459101490553132</v>
      </c>
      <c r="BM94" s="193">
        <f t="shared" si="16"/>
        <v>3.0805649037644627</v>
      </c>
      <c r="BN94" s="192"/>
      <c r="BO94" s="101"/>
      <c r="BP94" s="103">
        <f>LN(SUM($BO$2:BO94))</f>
        <v>1.0986122886681098</v>
      </c>
      <c r="BQ94" s="193">
        <f t="shared" si="17"/>
        <v>9.5732632315681432</v>
      </c>
      <c r="BR94" s="192"/>
      <c r="BS94" s="104">
        <v>101</v>
      </c>
      <c r="BT94" s="103">
        <f>LN(SUM($BS$2:BS94))</f>
        <v>7.2612250919719212</v>
      </c>
      <c r="BU94" s="123">
        <f t="shared" si="18"/>
        <v>15.100574386110193</v>
      </c>
      <c r="BV94" s="192"/>
    </row>
    <row r="95" spans="1:74" s="10" customFormat="1" x14ac:dyDescent="0.25">
      <c r="A95" s="215">
        <f t="shared" si="40"/>
        <v>156</v>
      </c>
      <c r="B95" s="107">
        <v>44058</v>
      </c>
      <c r="C95" s="101"/>
      <c r="D95" s="102">
        <f>LN(SUM($C$2:C95))</f>
        <v>3.9318256327243257</v>
      </c>
      <c r="E95" s="192">
        <f t="shared" si="41"/>
        <v>53.355992098513923</v>
      </c>
      <c r="F95" s="192"/>
      <c r="G95" s="101">
        <v>11</v>
      </c>
      <c r="H95" s="102">
        <f>LN(SUM($G$2:G95))</f>
        <v>3.3322045101752038</v>
      </c>
      <c r="I95" s="192">
        <f t="shared" ref="I95:I126" si="43">LN(2)/(SLOPE(H89:H95,A89:A95))</f>
        <v>5.7393175456726073</v>
      </c>
      <c r="J95" s="192"/>
      <c r="K95" s="101">
        <v>1</v>
      </c>
      <c r="L95" s="102">
        <f>LN(SUM($K$2:K95))</f>
        <v>4.1431347263915326</v>
      </c>
      <c r="M95" s="192">
        <f t="shared" ref="M95:M118" si="44">LN(2)/(SLOPE(L89:L95,$A89:$A95))</f>
        <v>404.32722934784107</v>
      </c>
      <c r="N95" s="192"/>
      <c r="O95" s="101">
        <v>2</v>
      </c>
      <c r="P95" s="102">
        <f>LN(SUM($O$2:O95))</f>
        <v>4.8441870864585912</v>
      </c>
      <c r="Q95" s="193">
        <f t="shared" si="42"/>
        <v>70.158886509369964</v>
      </c>
      <c r="R95" s="192"/>
      <c r="S95" s="101"/>
      <c r="T95" s="102">
        <f>LN(SUM($S$2:S95))</f>
        <v>0.69314718055994529</v>
      </c>
      <c r="U95" s="196" t="e">
        <f t="shared" ref="U95:U118" si="45">LN(2)/(SLOPE(T89:T95,$A89:$A95))</f>
        <v>#DIV/0!</v>
      </c>
      <c r="V95" s="192"/>
      <c r="W95" s="101"/>
      <c r="X95" s="102" t="e">
        <f>LN(SUM($W$2:W95))</f>
        <v>#NUM!</v>
      </c>
      <c r="Y95" s="193" t="e">
        <f t="shared" ref="Y95:Y118" si="46">LN(2)/(SLOPE(X89:X95,$A89:$A95))</f>
        <v>#NUM!</v>
      </c>
      <c r="Z95" s="192"/>
      <c r="AA95" s="149"/>
      <c r="AB95" s="102">
        <f>LN(SUM($AA$2:AA95))</f>
        <v>1.9459101490553132</v>
      </c>
      <c r="AC95" s="193">
        <f t="shared" ref="AC95:AC118" si="47">LN(2)/(SLOPE(AB89:AB95,$A89:$A95))</f>
        <v>9.6135326798286762</v>
      </c>
      <c r="AD95" s="192"/>
      <c r="AE95" s="101">
        <v>14</v>
      </c>
      <c r="AF95" s="102">
        <f>LN(SUM($AE$2:AE95))</f>
        <v>5.5254529391317835</v>
      </c>
      <c r="AG95" s="193">
        <f t="shared" ref="AG95:AG118" si="48">LN(2)/(SLOPE(AF89:AF95,$A89:$A95))</f>
        <v>17.769291821210942</v>
      </c>
      <c r="AH95" s="192"/>
      <c r="AI95" s="101"/>
      <c r="AJ95" s="102">
        <f>LN(SUM($AI$2:AI95))</f>
        <v>3.8066624897703196</v>
      </c>
      <c r="AK95" s="193" t="e">
        <f t="shared" ref="AK95:AK118" si="49">LN(2)/(SLOPE(AJ89:AJ95,$A89:$A95))</f>
        <v>#DIV/0!</v>
      </c>
      <c r="AL95" s="192"/>
      <c r="AM95" s="101">
        <v>1</v>
      </c>
      <c r="AN95" s="102">
        <f>LN(SUM($AM$2:AM95))</f>
        <v>1.3862943611198906</v>
      </c>
      <c r="AO95" s="193">
        <f t="shared" ref="AO95:AO118" si="50">LN(2)/(SLOPE(AN89:AN95,$A89:$A95))</f>
        <v>22.487927836763294</v>
      </c>
      <c r="AP95" s="192"/>
      <c r="AQ95" s="149">
        <v>3</v>
      </c>
      <c r="AR95" s="102">
        <f>LN(SUM($AQ$2:AQ95))</f>
        <v>2.6390573296152584</v>
      </c>
      <c r="AS95" s="193">
        <f t="shared" ref="AS95:AS118" si="51">LN(2)/(SLOPE(AR89:AR95,$A89:$A95))</f>
        <v>8.0496050536203274</v>
      </c>
      <c r="AT95" s="192"/>
      <c r="AU95" s="101">
        <v>69</v>
      </c>
      <c r="AV95" s="102">
        <f>LN(SUM($AU$2:AU95))</f>
        <v>6.804614520062624</v>
      </c>
      <c r="AW95" s="193">
        <f t="shared" ref="AW95:AW118" si="52">LN(2)/(SLOPE(AV89:AV95,$A89:$A95))</f>
        <v>10.268545297211459</v>
      </c>
      <c r="AX95" s="192"/>
      <c r="AY95" s="101"/>
      <c r="AZ95" s="103">
        <f>LN(SUM($AY$2:AY95))</f>
        <v>0.69314718055994529</v>
      </c>
      <c r="BA95" s="193">
        <f t="shared" ref="BA95:BA118" si="53">LN(2)/(SLOPE(AZ89:AZ95,$A89:$A95))</f>
        <v>5.6000000000000005</v>
      </c>
      <c r="BB95" s="192"/>
      <c r="BC95" s="149"/>
      <c r="BD95" s="103" t="e">
        <f>LN(SUM($BC$2:BC95))</f>
        <v>#NUM!</v>
      </c>
      <c r="BE95" s="193" t="e">
        <f t="shared" ref="BE95:BE118" si="54">LN(2)/(SLOPE(BD89:BD95,$A89:$A95))</f>
        <v>#NUM!</v>
      </c>
      <c r="BF95" s="192"/>
      <c r="BG95" s="101"/>
      <c r="BH95" s="103">
        <f>LN(SUM($BG$2:BG95))</f>
        <v>2.9444389791664403</v>
      </c>
      <c r="BI95" s="193" t="e">
        <f t="shared" ref="BI95:BI118" si="55">LN(2)/(SLOPE(BH89:BH95,$A89:$A95))</f>
        <v>#DIV/0!</v>
      </c>
      <c r="BJ95" s="192"/>
      <c r="BK95" s="101"/>
      <c r="BL95" s="103">
        <f>LN(SUM($BK$2:BK95))</f>
        <v>1.9459101490553132</v>
      </c>
      <c r="BM95" s="193">
        <f t="shared" ref="BM95:BM118" si="56">LN(2)/(SLOPE(BL89:BL95,$A89:$A95))</f>
        <v>3.8176501958058418</v>
      </c>
      <c r="BN95" s="192"/>
      <c r="BO95" s="101"/>
      <c r="BP95" s="103">
        <f>LN(SUM($BO$2:BO95))</f>
        <v>1.0986122886681098</v>
      </c>
      <c r="BQ95" s="193">
        <f t="shared" ref="BQ95:BQ118" si="57">LN(2)/(SLOPE(BP89:BP95,$A89:$A95))</f>
        <v>7.9777193596401208</v>
      </c>
      <c r="BR95" s="192"/>
      <c r="BS95" s="104">
        <v>101</v>
      </c>
      <c r="BT95" s="103">
        <f>LN(SUM($BS$2:BS95))</f>
        <v>7.3297496890415124</v>
      </c>
      <c r="BU95" s="123">
        <f t="shared" ref="BU95:BU118" si="58">LN(2)/(SLOPE(BT89:BT95,$A89:$A95))</f>
        <v>13.90807656560872</v>
      </c>
      <c r="BV95" s="192"/>
    </row>
    <row r="96" spans="1:74" s="10" customFormat="1" x14ac:dyDescent="0.25">
      <c r="A96" s="215">
        <f t="shared" si="40"/>
        <v>157</v>
      </c>
      <c r="B96" s="107">
        <v>44059</v>
      </c>
      <c r="C96" s="101"/>
      <c r="D96" s="102">
        <f>LN(SUM($C$2:C96))</f>
        <v>3.9318256327243257</v>
      </c>
      <c r="E96" s="192">
        <f t="shared" si="41"/>
        <v>53.355992098513923</v>
      </c>
      <c r="F96" s="192"/>
      <c r="G96" s="101">
        <v>1</v>
      </c>
      <c r="H96" s="102">
        <f>LN(SUM($G$2:G96))</f>
        <v>3.3672958299864741</v>
      </c>
      <c r="I96" s="192">
        <f t="shared" si="43"/>
        <v>4.361432527818617</v>
      </c>
      <c r="J96" s="192"/>
      <c r="K96" s="101">
        <v>4</v>
      </c>
      <c r="L96" s="102">
        <f>LN(SUM($K$2:K96))</f>
        <v>4.2046926193909657</v>
      </c>
      <c r="M96" s="192">
        <f t="shared" si="44"/>
        <v>73.328016513934841</v>
      </c>
      <c r="N96" s="192"/>
      <c r="O96" s="101">
        <v>4</v>
      </c>
      <c r="P96" s="102">
        <f>LN(SUM($O$2:O96))</f>
        <v>4.8751973232011512</v>
      </c>
      <c r="Q96" s="193">
        <f t="shared" si="42"/>
        <v>52.805953818035704</v>
      </c>
      <c r="R96" s="192"/>
      <c r="S96" s="101"/>
      <c r="T96" s="102">
        <f>LN(SUM($S$2:S96))</f>
        <v>0.69314718055994529</v>
      </c>
      <c r="U96" s="196" t="e">
        <f t="shared" si="45"/>
        <v>#DIV/0!</v>
      </c>
      <c r="V96" s="192"/>
      <c r="W96" s="101"/>
      <c r="X96" s="102" t="e">
        <f>LN(SUM($W$2:W96))</f>
        <v>#NUM!</v>
      </c>
      <c r="Y96" s="193" t="e">
        <f t="shared" si="46"/>
        <v>#NUM!</v>
      </c>
      <c r="Z96" s="192"/>
      <c r="AA96" s="149"/>
      <c r="AB96" s="102">
        <f>LN(SUM($AA$2:AA96))</f>
        <v>1.9459101490553132</v>
      </c>
      <c r="AC96" s="193">
        <f t="shared" si="47"/>
        <v>11.536239215794412</v>
      </c>
      <c r="AD96" s="192"/>
      <c r="AE96" s="101">
        <v>20</v>
      </c>
      <c r="AF96" s="102">
        <f>LN(SUM($AE$2:AE96))</f>
        <v>5.602118820879701</v>
      </c>
      <c r="AG96" s="193">
        <f t="shared" si="48"/>
        <v>14.92431448540761</v>
      </c>
      <c r="AH96" s="192"/>
      <c r="AI96" s="101"/>
      <c r="AJ96" s="102">
        <f>LN(SUM($AI$2:AI96))</f>
        <v>3.8066624897703196</v>
      </c>
      <c r="AK96" s="193" t="e">
        <f t="shared" si="49"/>
        <v>#DIV/0!</v>
      </c>
      <c r="AL96" s="192"/>
      <c r="AM96" s="101"/>
      <c r="AN96" s="102">
        <f>LN(SUM($AM$2:AM96))</f>
        <v>1.3862943611198906</v>
      </c>
      <c r="AO96" s="193">
        <f t="shared" si="50"/>
        <v>13.492756702057976</v>
      </c>
      <c r="AP96" s="192"/>
      <c r="AQ96" s="149">
        <v>2</v>
      </c>
      <c r="AR96" s="102">
        <f>LN(SUM($AQ$2:AQ96))</f>
        <v>2.7725887222397811</v>
      </c>
      <c r="AS96" s="193">
        <f t="shared" si="51"/>
        <v>6.815376265073068</v>
      </c>
      <c r="AT96" s="192"/>
      <c r="AU96" s="101">
        <v>46</v>
      </c>
      <c r="AV96" s="102">
        <f>LN(SUM($AU$2:AU96))</f>
        <v>6.8543545022550214</v>
      </c>
      <c r="AW96" s="193">
        <f t="shared" si="52"/>
        <v>10.339679579772296</v>
      </c>
      <c r="AX96" s="192"/>
      <c r="AY96" s="101"/>
      <c r="AZ96" s="103">
        <f>LN(SUM($AY$2:AY96))</f>
        <v>0.69314718055994529</v>
      </c>
      <c r="BA96" s="193">
        <f t="shared" si="53"/>
        <v>4.666666666666667</v>
      </c>
      <c r="BB96" s="192"/>
      <c r="BC96" s="149"/>
      <c r="BD96" s="103" t="e">
        <f>LN(SUM($BC$2:BC96))</f>
        <v>#NUM!</v>
      </c>
      <c r="BE96" s="193" t="e">
        <f t="shared" si="54"/>
        <v>#NUM!</v>
      </c>
      <c r="BF96" s="192"/>
      <c r="BG96" s="101"/>
      <c r="BH96" s="103">
        <f>LN(SUM($BG$2:BG96))</f>
        <v>2.9444389791664403</v>
      </c>
      <c r="BI96" s="193" t="e">
        <f t="shared" si="55"/>
        <v>#DIV/0!</v>
      </c>
      <c r="BJ96" s="192"/>
      <c r="BK96" s="101">
        <v>6</v>
      </c>
      <c r="BL96" s="103">
        <f>LN(SUM($BK$2:BK96))</f>
        <v>2.5649493574615367</v>
      </c>
      <c r="BM96" s="193">
        <f t="shared" si="56"/>
        <v>3.1849972089914211</v>
      </c>
      <c r="BN96" s="192"/>
      <c r="BO96" s="101"/>
      <c r="BP96" s="103">
        <f>LN(SUM($BO$2:BO96))</f>
        <v>1.0986122886681098</v>
      </c>
      <c r="BQ96" s="193">
        <f t="shared" si="57"/>
        <v>7.9777193596401208</v>
      </c>
      <c r="BR96" s="192"/>
      <c r="BS96" s="104">
        <v>83</v>
      </c>
      <c r="BT96" s="103">
        <f>LN(SUM($BS$2:BS96))</f>
        <v>7.3827464497389119</v>
      </c>
      <c r="BU96" s="123">
        <f t="shared" si="58"/>
        <v>13.082505058447195</v>
      </c>
      <c r="BV96" s="192"/>
    </row>
    <row r="97" spans="1:74" s="10" customFormat="1" x14ac:dyDescent="0.25">
      <c r="A97" s="215">
        <f t="shared" si="40"/>
        <v>158</v>
      </c>
      <c r="B97" s="107">
        <v>44060</v>
      </c>
      <c r="C97" s="101"/>
      <c r="D97" s="102">
        <f>LN(SUM($C$2:C97))</f>
        <v>3.9318256327243257</v>
      </c>
      <c r="E97" s="192">
        <f t="shared" si="41"/>
        <v>64.027190518216713</v>
      </c>
      <c r="F97" s="192"/>
      <c r="G97" s="101">
        <v>1</v>
      </c>
      <c r="H97" s="102">
        <f>LN(SUM($G$2:G97))</f>
        <v>3.4011973816621555</v>
      </c>
      <c r="I97" s="192">
        <f t="shared" si="43"/>
        <v>4.0966220421329655</v>
      </c>
      <c r="J97" s="192"/>
      <c r="K97" s="101"/>
      <c r="L97" s="102">
        <f>LN(SUM($K$2:K97))</f>
        <v>4.2046926193909657</v>
      </c>
      <c r="M97" s="192">
        <f t="shared" si="44"/>
        <v>48.064707719685593</v>
      </c>
      <c r="N97" s="192"/>
      <c r="O97" s="101"/>
      <c r="P97" s="102">
        <f>LN(SUM($O$2:O97))</f>
        <v>4.8751973232011512</v>
      </c>
      <c r="Q97" s="193">
        <f t="shared" si="42"/>
        <v>45.236514067305812</v>
      </c>
      <c r="R97" s="192"/>
      <c r="S97" s="101"/>
      <c r="T97" s="102">
        <f>LN(SUM($S$2:S97))</f>
        <v>0.69314718055994529</v>
      </c>
      <c r="U97" s="196" t="e">
        <f t="shared" si="45"/>
        <v>#DIV/0!</v>
      </c>
      <c r="V97" s="192"/>
      <c r="W97" s="101"/>
      <c r="X97" s="102" t="e">
        <f>LN(SUM($W$2:W97))</f>
        <v>#NUM!</v>
      </c>
      <c r="Y97" s="193" t="e">
        <f t="shared" si="46"/>
        <v>#NUM!</v>
      </c>
      <c r="Z97" s="192"/>
      <c r="AA97" s="149">
        <v>1</v>
      </c>
      <c r="AB97" s="102">
        <f>LN(SUM($AA$2:AA97))</f>
        <v>2.0794415416798357</v>
      </c>
      <c r="AC97" s="193">
        <f t="shared" si="47"/>
        <v>13.764518575331524</v>
      </c>
      <c r="AD97" s="192"/>
      <c r="AE97" s="101">
        <v>6</v>
      </c>
      <c r="AF97" s="102">
        <f>LN(SUM($AE$2:AE97))</f>
        <v>5.6240175061873385</v>
      </c>
      <c r="AG97" s="193">
        <f t="shared" si="48"/>
        <v>12.810417956273021</v>
      </c>
      <c r="AH97" s="192"/>
      <c r="AI97" s="101"/>
      <c r="AJ97" s="102">
        <f>LN(SUM($AI$2:AI97))</f>
        <v>3.8066624897703196</v>
      </c>
      <c r="AK97" s="193" t="e">
        <f t="shared" si="49"/>
        <v>#DIV/0!</v>
      </c>
      <c r="AL97" s="192"/>
      <c r="AM97" s="101"/>
      <c r="AN97" s="102">
        <f>LN(SUM($AM$2:AM97))</f>
        <v>1.3862943611198906</v>
      </c>
      <c r="AO97" s="193">
        <f t="shared" si="50"/>
        <v>11.243963918381647</v>
      </c>
      <c r="AP97" s="192"/>
      <c r="AQ97" s="149"/>
      <c r="AR97" s="102">
        <f>LN(SUM($AQ$2:AQ97))</f>
        <v>2.7725887222397811</v>
      </c>
      <c r="AS97" s="193">
        <f t="shared" si="51"/>
        <v>7.4900699815732548</v>
      </c>
      <c r="AT97" s="192"/>
      <c r="AU97" s="101">
        <v>43</v>
      </c>
      <c r="AV97" s="102">
        <f>LN(SUM($AU$2:AU97))</f>
        <v>6.8987145343299883</v>
      </c>
      <c r="AW97" s="193">
        <f t="shared" si="52"/>
        <v>10.445780505403372</v>
      </c>
      <c r="AX97" s="192"/>
      <c r="AY97" s="101"/>
      <c r="AZ97" s="103">
        <f>LN(SUM($AY$2:AY97))</f>
        <v>0.69314718055994529</v>
      </c>
      <c r="BA97" s="193">
        <f t="shared" si="53"/>
        <v>4.666666666666667</v>
      </c>
      <c r="BB97" s="192"/>
      <c r="BC97" s="149"/>
      <c r="BD97" s="103" t="e">
        <f>LN(SUM($BC$2:BC97))</f>
        <v>#NUM!</v>
      </c>
      <c r="BE97" s="193" t="e">
        <f t="shared" si="54"/>
        <v>#NUM!</v>
      </c>
      <c r="BF97" s="192"/>
      <c r="BG97" s="101"/>
      <c r="BH97" s="103">
        <f>LN(SUM($BG$2:BG97))</f>
        <v>2.9444389791664403</v>
      </c>
      <c r="BI97" s="193" t="e">
        <f t="shared" si="55"/>
        <v>#DIV/0!</v>
      </c>
      <c r="BJ97" s="192"/>
      <c r="BK97" s="101"/>
      <c r="BL97" s="103">
        <f>LN(SUM($BK$2:BK97))</f>
        <v>2.5649493574615367</v>
      </c>
      <c r="BM97" s="193">
        <f t="shared" si="56"/>
        <v>3.4429328524115457</v>
      </c>
      <c r="BN97" s="192"/>
      <c r="BO97" s="101"/>
      <c r="BP97" s="103">
        <f>LN(SUM($BO$2:BO97))</f>
        <v>1.0986122886681098</v>
      </c>
      <c r="BQ97" s="193">
        <f t="shared" si="57"/>
        <v>9.5732632315681432</v>
      </c>
      <c r="BR97" s="192"/>
      <c r="BS97" s="104">
        <v>51</v>
      </c>
      <c r="BT97" s="103">
        <f>LN(SUM($BS$2:BS97))</f>
        <v>7.4139702901904441</v>
      </c>
      <c r="BU97" s="123">
        <f t="shared" si="58"/>
        <v>12.664135686075852</v>
      </c>
      <c r="BV97" s="192"/>
    </row>
    <row r="98" spans="1:74" s="10" customFormat="1" x14ac:dyDescent="0.25">
      <c r="A98" s="215">
        <f t="shared" si="40"/>
        <v>159</v>
      </c>
      <c r="B98" s="107">
        <v>44061</v>
      </c>
      <c r="C98" s="101"/>
      <c r="D98" s="102">
        <f>LN(SUM($C$2:C98))</f>
        <v>3.9318256327243257</v>
      </c>
      <c r="E98" s="192">
        <f t="shared" si="41"/>
        <v>106.71198419702785</v>
      </c>
      <c r="F98" s="192"/>
      <c r="G98" s="101"/>
      <c r="H98" s="102">
        <f>LN(SUM($G$2:G98))</f>
        <v>3.4011973816621555</v>
      </c>
      <c r="I98" s="192">
        <f t="shared" si="43"/>
        <v>4.3819352435298509</v>
      </c>
      <c r="J98" s="192"/>
      <c r="K98" s="101"/>
      <c r="L98" s="102">
        <f>LN(SUM($K$2:K98))</f>
        <v>4.2046926193909657</v>
      </c>
      <c r="M98" s="192">
        <f t="shared" si="44"/>
        <v>41.706555982023289</v>
      </c>
      <c r="N98" s="192"/>
      <c r="O98" s="101"/>
      <c r="P98" s="102">
        <f>LN(SUM($O$2:O98))</f>
        <v>4.8751973232011512</v>
      </c>
      <c r="Q98" s="193">
        <f t="shared" si="42"/>
        <v>47.206790870101393</v>
      </c>
      <c r="R98" s="192"/>
      <c r="S98" s="101"/>
      <c r="T98" s="102">
        <f>LN(SUM($S$2:S98))</f>
        <v>0.69314718055994529</v>
      </c>
      <c r="U98" s="196" t="e">
        <f t="shared" si="45"/>
        <v>#DIV/0!</v>
      </c>
      <c r="V98" s="192"/>
      <c r="W98" s="101"/>
      <c r="X98" s="102" t="e">
        <f>LN(SUM($W$2:W98))</f>
        <v>#NUM!</v>
      </c>
      <c r="Y98" s="193" t="e">
        <f t="shared" si="46"/>
        <v>#NUM!</v>
      </c>
      <c r="Z98" s="192"/>
      <c r="AA98" s="149"/>
      <c r="AB98" s="102">
        <f>LN(SUM($AA$2:AA98))</f>
        <v>2.0794415416798357</v>
      </c>
      <c r="AC98" s="193">
        <f t="shared" si="47"/>
        <v>29.069001190232839</v>
      </c>
      <c r="AD98" s="192"/>
      <c r="AE98" s="101">
        <v>23</v>
      </c>
      <c r="AF98" s="102">
        <f>LN(SUM($AE$2:AE98))</f>
        <v>5.7037824746562009</v>
      </c>
      <c r="AG98" s="193">
        <f t="shared" si="48"/>
        <v>11.568893309402647</v>
      </c>
      <c r="AH98" s="192"/>
      <c r="AI98" s="101"/>
      <c r="AJ98" s="102">
        <f>LN(SUM($AI$2:AI98))</f>
        <v>3.8066624897703196</v>
      </c>
      <c r="AK98" s="193" t="e">
        <f t="shared" si="49"/>
        <v>#DIV/0!</v>
      </c>
      <c r="AL98" s="192"/>
      <c r="AM98" s="101"/>
      <c r="AN98" s="102">
        <f>LN(SUM($AM$2:AM98))</f>
        <v>1.3862943611198906</v>
      </c>
      <c r="AO98" s="193">
        <f t="shared" si="50"/>
        <v>11.243963918381647</v>
      </c>
      <c r="AP98" s="192"/>
      <c r="AQ98" s="149"/>
      <c r="AR98" s="102">
        <f>LN(SUM($AQ$2:AQ98))</f>
        <v>2.7725887222397811</v>
      </c>
      <c r="AS98" s="193">
        <f t="shared" si="51"/>
        <v>7.6588091144828594</v>
      </c>
      <c r="AT98" s="192"/>
      <c r="AU98" s="101">
        <v>39</v>
      </c>
      <c r="AV98" s="102">
        <f>LN(SUM($AU$2:AU98))</f>
        <v>6.9373140812236818</v>
      </c>
      <c r="AW98" s="193">
        <f t="shared" si="52"/>
        <v>11.299024441371449</v>
      </c>
      <c r="AX98" s="192"/>
      <c r="AY98" s="101"/>
      <c r="AZ98" s="103">
        <f>LN(SUM($AY$2:AY98))</f>
        <v>0.69314718055994529</v>
      </c>
      <c r="BA98" s="193">
        <f t="shared" si="53"/>
        <v>5.6000000000000005</v>
      </c>
      <c r="BB98" s="192"/>
      <c r="BC98" s="149"/>
      <c r="BD98" s="103" t="e">
        <f>LN(SUM($BC$2:BC98))</f>
        <v>#NUM!</v>
      </c>
      <c r="BE98" s="193" t="e">
        <f t="shared" si="54"/>
        <v>#NUM!</v>
      </c>
      <c r="BF98" s="192"/>
      <c r="BG98" s="101"/>
      <c r="BH98" s="103">
        <f>LN(SUM($BG$2:BG98))</f>
        <v>2.9444389791664403</v>
      </c>
      <c r="BI98" s="193" t="e">
        <f t="shared" si="55"/>
        <v>#DIV/0!</v>
      </c>
      <c r="BJ98" s="192"/>
      <c r="BK98" s="101"/>
      <c r="BL98" s="103">
        <f>LN(SUM($BK$2:BK98))</f>
        <v>2.5649493574615367</v>
      </c>
      <c r="BM98" s="193">
        <f t="shared" si="56"/>
        <v>5.2253343547351276</v>
      </c>
      <c r="BN98" s="192"/>
      <c r="BO98" s="101"/>
      <c r="BP98" s="103">
        <f>LN(SUM($BO$2:BO98))</f>
        <v>1.0986122886681098</v>
      </c>
      <c r="BQ98" s="193">
        <f t="shared" si="57"/>
        <v>15.955438719280238</v>
      </c>
      <c r="BR98" s="192"/>
      <c r="BS98" s="104">
        <v>62</v>
      </c>
      <c r="BT98" s="103">
        <f>LN(SUM($BS$2:BS98))</f>
        <v>7.4506607962115394</v>
      </c>
      <c r="BU98" s="123">
        <f t="shared" si="58"/>
        <v>13.208882845942819</v>
      </c>
      <c r="BV98" s="192"/>
    </row>
    <row r="99" spans="1:74" s="10" customFormat="1" x14ac:dyDescent="0.25">
      <c r="A99" s="215">
        <f t="shared" si="40"/>
        <v>160</v>
      </c>
      <c r="B99" s="107">
        <v>44062</v>
      </c>
      <c r="C99" s="101">
        <v>1</v>
      </c>
      <c r="D99" s="102">
        <f>LN(SUM($C$2:C99))</f>
        <v>3.9512437185814275</v>
      </c>
      <c r="E99" s="192">
        <f t="shared" si="41"/>
        <v>333.16227628379244</v>
      </c>
      <c r="F99" s="192"/>
      <c r="G99" s="101">
        <v>-2</v>
      </c>
      <c r="H99" s="102">
        <f>LN(SUM($G$2:G99))</f>
        <v>3.3322045101752038</v>
      </c>
      <c r="I99" s="192">
        <f t="shared" si="43"/>
        <v>6.3066128849420888</v>
      </c>
      <c r="J99" s="192"/>
      <c r="K99" s="101">
        <v>1</v>
      </c>
      <c r="L99" s="102">
        <f>LN(SUM($K$2:K99))</f>
        <v>4.219507705176107</v>
      </c>
      <c r="M99" s="192">
        <f t="shared" si="44"/>
        <v>39.304058770380109</v>
      </c>
      <c r="N99" s="192"/>
      <c r="O99" s="101">
        <v>2</v>
      </c>
      <c r="P99" s="102">
        <f>LN(SUM($O$2:O99))</f>
        <v>4.8903491282217537</v>
      </c>
      <c r="Q99" s="193">
        <f t="shared" si="42"/>
        <v>54.0207302505329</v>
      </c>
      <c r="R99" s="192"/>
      <c r="S99" s="101"/>
      <c r="T99" s="102">
        <f>LN(SUM($S$2:S99))</f>
        <v>0.69314718055994529</v>
      </c>
      <c r="U99" s="196" t="e">
        <f t="shared" si="45"/>
        <v>#DIV/0!</v>
      </c>
      <c r="V99" s="192"/>
      <c r="W99" s="101"/>
      <c r="X99" s="102" t="e">
        <f>LN(SUM($W$2:W99))</f>
        <v>#NUM!</v>
      </c>
      <c r="Y99" s="193" t="e">
        <f t="shared" si="46"/>
        <v>#NUM!</v>
      </c>
      <c r="Z99" s="192"/>
      <c r="AA99" s="149"/>
      <c r="AB99" s="102">
        <f>LN(SUM($AA$2:AA99))</f>
        <v>2.0794415416798357</v>
      </c>
      <c r="AC99" s="193">
        <f t="shared" si="47"/>
        <v>24.224167658527367</v>
      </c>
      <c r="AD99" s="192"/>
      <c r="AE99" s="101">
        <v>3</v>
      </c>
      <c r="AF99" s="102">
        <f>LN(SUM($AE$2:AE99))</f>
        <v>5.7137328055093688</v>
      </c>
      <c r="AG99" s="193">
        <f t="shared" si="48"/>
        <v>12.030227735345711</v>
      </c>
      <c r="AH99" s="192"/>
      <c r="AI99" s="101"/>
      <c r="AJ99" s="102">
        <f>LN(SUM($AI$2:AI99))</f>
        <v>3.8066624897703196</v>
      </c>
      <c r="AK99" s="193" t="e">
        <f t="shared" si="49"/>
        <v>#DIV/0!</v>
      </c>
      <c r="AL99" s="192"/>
      <c r="AM99" s="101"/>
      <c r="AN99" s="102">
        <f>LN(SUM($AM$2:AM99))</f>
        <v>1.3862943611198906</v>
      </c>
      <c r="AO99" s="193">
        <f t="shared" si="50"/>
        <v>13.492756702057976</v>
      </c>
      <c r="AP99" s="192"/>
      <c r="AQ99" s="149"/>
      <c r="AR99" s="102">
        <f>LN(SUM($AQ$2:AQ99))</f>
        <v>2.7725887222397811</v>
      </c>
      <c r="AS99" s="193">
        <f t="shared" si="51"/>
        <v>9.6702213297499675</v>
      </c>
      <c r="AT99" s="192"/>
      <c r="AU99" s="101">
        <v>34</v>
      </c>
      <c r="AV99" s="102">
        <f>LN(SUM($AU$2:AU99))</f>
        <v>6.9697906699015899</v>
      </c>
      <c r="AW99" s="193">
        <f t="shared" si="52"/>
        <v>12.701004862036307</v>
      </c>
      <c r="AX99" s="192"/>
      <c r="AY99" s="101"/>
      <c r="AZ99" s="103">
        <f>LN(SUM($AY$2:AY99))</f>
        <v>0.69314718055994529</v>
      </c>
      <c r="BA99" s="193">
        <f t="shared" si="53"/>
        <v>9.3333333333333339</v>
      </c>
      <c r="BB99" s="192"/>
      <c r="BC99" s="149"/>
      <c r="BD99" s="103" t="e">
        <f>LN(SUM($BC$2:BC99))</f>
        <v>#NUM!</v>
      </c>
      <c r="BE99" s="193" t="e">
        <f t="shared" si="54"/>
        <v>#NUM!</v>
      </c>
      <c r="BF99" s="192"/>
      <c r="BG99" s="101">
        <v>2</v>
      </c>
      <c r="BH99" s="103">
        <f>LN(SUM($BG$2:BG99))</f>
        <v>3.044522437723423</v>
      </c>
      <c r="BI99" s="193">
        <f t="shared" si="55"/>
        <v>64.639789416777631</v>
      </c>
      <c r="BJ99" s="192"/>
      <c r="BK99" s="101">
        <v>2</v>
      </c>
      <c r="BL99" s="103">
        <f>LN(SUM($BK$2:BK99))</f>
        <v>2.7080502011022101</v>
      </c>
      <c r="BM99" s="193">
        <f t="shared" si="56"/>
        <v>4.6839493398588701</v>
      </c>
      <c r="BN99" s="192"/>
      <c r="BO99" s="101"/>
      <c r="BP99" s="103">
        <f>LN(SUM($BO$2:BO99))</f>
        <v>1.0986122886681098</v>
      </c>
      <c r="BQ99" s="193" t="e">
        <f t="shared" si="57"/>
        <v>#DIV/0!</v>
      </c>
      <c r="BR99" s="192"/>
      <c r="BS99" s="104">
        <v>43</v>
      </c>
      <c r="BT99" s="103">
        <f>LN(SUM($BS$2:BS99))</f>
        <v>7.4753392365667368</v>
      </c>
      <c r="BU99" s="123">
        <f t="shared" si="58"/>
        <v>14.635066436343511</v>
      </c>
      <c r="BV99" s="192"/>
    </row>
    <row r="100" spans="1:74" s="10" customFormat="1" x14ac:dyDescent="0.25">
      <c r="A100" s="215">
        <f t="shared" si="40"/>
        <v>161</v>
      </c>
      <c r="B100" s="107">
        <v>44063</v>
      </c>
      <c r="C100" s="101"/>
      <c r="D100" s="102">
        <f>LN(SUM($C$2:C100))</f>
        <v>3.9512437185814275</v>
      </c>
      <c r="E100" s="192">
        <f t="shared" si="41"/>
        <v>199.89736577027551</v>
      </c>
      <c r="F100" s="192"/>
      <c r="G100" s="101">
        <v>1</v>
      </c>
      <c r="H100" s="102">
        <f>LN(SUM($G$2:G100))</f>
        <v>3.3672958299864741</v>
      </c>
      <c r="I100" s="192">
        <f t="shared" si="43"/>
        <v>11.862074263032689</v>
      </c>
      <c r="J100" s="192"/>
      <c r="K100" s="101">
        <v>1</v>
      </c>
      <c r="L100" s="102">
        <f>LN(SUM($K$2:K100))</f>
        <v>4.2341065045972597</v>
      </c>
      <c r="M100" s="192">
        <f t="shared" si="44"/>
        <v>40.974593905486955</v>
      </c>
      <c r="N100" s="192"/>
      <c r="O100" s="101">
        <v>1</v>
      </c>
      <c r="P100" s="102">
        <f>LN(SUM($O$2:O100))</f>
        <v>4.8978397999509111</v>
      </c>
      <c r="Q100" s="193">
        <f t="shared" si="42"/>
        <v>64.49974923992734</v>
      </c>
      <c r="R100" s="192"/>
      <c r="S100" s="101"/>
      <c r="T100" s="102">
        <f>LN(SUM($S$2:S100))</f>
        <v>0.69314718055994529</v>
      </c>
      <c r="U100" s="196" t="e">
        <f t="shared" si="45"/>
        <v>#DIV/0!</v>
      </c>
      <c r="V100" s="192"/>
      <c r="W100" s="101"/>
      <c r="X100" s="102" t="e">
        <f>LN(SUM($W$2:W100))</f>
        <v>#NUM!</v>
      </c>
      <c r="Y100" s="193" t="e">
        <f t="shared" si="46"/>
        <v>#NUM!</v>
      </c>
      <c r="Z100" s="192"/>
      <c r="AA100" s="149"/>
      <c r="AB100" s="102">
        <f>LN(SUM($AA$2:AA100))</f>
        <v>2.0794415416798357</v>
      </c>
      <c r="AC100" s="193">
        <f t="shared" si="47"/>
        <v>24.224167658527367</v>
      </c>
      <c r="AD100" s="192"/>
      <c r="AE100" s="101">
        <v>2</v>
      </c>
      <c r="AF100" s="102">
        <f>LN(SUM($AE$2:AE100))</f>
        <v>5.7203117766074119</v>
      </c>
      <c r="AG100" s="193">
        <f t="shared" si="48"/>
        <v>15.71535399973838</v>
      </c>
      <c r="AH100" s="192"/>
      <c r="AI100" s="101"/>
      <c r="AJ100" s="102">
        <f>LN(SUM($AI$2:AI100))</f>
        <v>3.8066624897703196</v>
      </c>
      <c r="AK100" s="193" t="e">
        <f t="shared" si="49"/>
        <v>#DIV/0!</v>
      </c>
      <c r="AL100" s="192"/>
      <c r="AM100" s="101"/>
      <c r="AN100" s="102">
        <f>LN(SUM($AM$2:AM100))</f>
        <v>1.3862943611198906</v>
      </c>
      <c r="AO100" s="193">
        <f t="shared" si="50"/>
        <v>22.487927836763294</v>
      </c>
      <c r="AP100" s="192"/>
      <c r="AQ100" s="149"/>
      <c r="AR100" s="102">
        <f>LN(SUM($AQ$2:AQ100))</f>
        <v>2.7725887222397811</v>
      </c>
      <c r="AS100" s="193">
        <f t="shared" si="51"/>
        <v>13.951203573011897</v>
      </c>
      <c r="AT100" s="192"/>
      <c r="AU100" s="101">
        <v>33</v>
      </c>
      <c r="AV100" s="102">
        <f>LN(SUM($AU$2:AU100))</f>
        <v>7.00033446027523</v>
      </c>
      <c r="AW100" s="193">
        <f t="shared" si="52"/>
        <v>15.661633778182635</v>
      </c>
      <c r="AX100" s="192"/>
      <c r="AY100" s="101"/>
      <c r="AZ100" s="103">
        <f>LN(SUM($AY$2:AY100))</f>
        <v>0.69314718055994529</v>
      </c>
      <c r="BA100" s="193" t="e">
        <f t="shared" si="53"/>
        <v>#DIV/0!</v>
      </c>
      <c r="BB100" s="192"/>
      <c r="BC100" s="149"/>
      <c r="BD100" s="103" t="e">
        <f>LN(SUM($BC$2:BC100))</f>
        <v>#NUM!</v>
      </c>
      <c r="BE100" s="193" t="e">
        <f t="shared" si="54"/>
        <v>#NUM!</v>
      </c>
      <c r="BF100" s="192"/>
      <c r="BG100" s="101"/>
      <c r="BH100" s="103">
        <f>LN(SUM($BG$2:BG100))</f>
        <v>3.044522437723423</v>
      </c>
      <c r="BI100" s="193">
        <f t="shared" si="55"/>
        <v>38.783873650066575</v>
      </c>
      <c r="BJ100" s="192"/>
      <c r="BK100" s="101">
        <v>2</v>
      </c>
      <c r="BL100" s="103">
        <f>LN(SUM($BK$2:BK100))</f>
        <v>2.8332133440562162</v>
      </c>
      <c r="BM100" s="193">
        <f t="shared" si="56"/>
        <v>4.636225899229923</v>
      </c>
      <c r="BN100" s="192"/>
      <c r="BO100" s="101">
        <v>1</v>
      </c>
      <c r="BP100" s="103">
        <f>LN(SUM($BO$2:BO100))</f>
        <v>1.3862943611198906</v>
      </c>
      <c r="BQ100" s="193">
        <f t="shared" si="57"/>
        <v>22.487927836763294</v>
      </c>
      <c r="BR100" s="192"/>
      <c r="BS100" s="104">
        <v>41</v>
      </c>
      <c r="BT100" s="103">
        <f>LN(SUM($BS$2:BS100))</f>
        <v>7.498315870766981</v>
      </c>
      <c r="BU100" s="123">
        <f t="shared" si="58"/>
        <v>18.132232416479589</v>
      </c>
      <c r="BV100" s="192"/>
    </row>
    <row r="101" spans="1:74" s="10" customFormat="1" x14ac:dyDescent="0.25">
      <c r="A101" s="215">
        <f t="shared" si="40"/>
        <v>162</v>
      </c>
      <c r="B101" s="107">
        <v>44064</v>
      </c>
      <c r="C101" s="101"/>
      <c r="D101" s="102">
        <f>LN(SUM($C$2:C101))</f>
        <v>3.9512437185814275</v>
      </c>
      <c r="E101" s="192">
        <f t="shared" si="41"/>
        <v>166.58113814189622</v>
      </c>
      <c r="F101" s="192"/>
      <c r="G101" s="101">
        <v>6</v>
      </c>
      <c r="H101" s="102">
        <f>LN(SUM($G$2:G101))</f>
        <v>3.5553480614894135</v>
      </c>
      <c r="I101" s="192">
        <f t="shared" si="43"/>
        <v>32.323284148280791</v>
      </c>
      <c r="J101" s="192"/>
      <c r="K101" s="101">
        <v>1</v>
      </c>
      <c r="L101" s="102">
        <f>LN(SUM($K$2:K101))</f>
        <v>4.2484952420493594</v>
      </c>
      <c r="M101" s="192">
        <f t="shared" si="44"/>
        <v>49.799604278699235</v>
      </c>
      <c r="N101" s="192"/>
      <c r="O101" s="101">
        <v>3</v>
      </c>
      <c r="P101" s="102">
        <f>LN(SUM($O$2:O101))</f>
        <v>4.9199809258281251</v>
      </c>
      <c r="Q101" s="193">
        <f t="shared" si="42"/>
        <v>67.431857639514305</v>
      </c>
      <c r="R101" s="192"/>
      <c r="S101" s="101"/>
      <c r="T101" s="102">
        <f>LN(SUM($S$2:S101))</f>
        <v>0.69314718055994529</v>
      </c>
      <c r="U101" s="196" t="e">
        <f t="shared" si="45"/>
        <v>#DIV/0!</v>
      </c>
      <c r="V101" s="192"/>
      <c r="W101" s="101"/>
      <c r="X101" s="102" t="e">
        <f>LN(SUM($W$2:W101))</f>
        <v>#NUM!</v>
      </c>
      <c r="Y101" s="193" t="e">
        <f t="shared" si="46"/>
        <v>#NUM!</v>
      </c>
      <c r="Z101" s="192"/>
      <c r="AA101" s="149"/>
      <c r="AB101" s="102">
        <f>LN(SUM($AA$2:AA101))</f>
        <v>2.0794415416798357</v>
      </c>
      <c r="AC101" s="193">
        <f t="shared" si="47"/>
        <v>29.069001190232839</v>
      </c>
      <c r="AD101" s="192"/>
      <c r="AE101" s="101">
        <v>41</v>
      </c>
      <c r="AF101" s="102">
        <f>LN(SUM($AE$2:AE101))</f>
        <v>5.8464387750577247</v>
      </c>
      <c r="AG101" s="193">
        <f t="shared" si="48"/>
        <v>15.056041106824289</v>
      </c>
      <c r="AH101" s="192"/>
      <c r="AI101" s="101">
        <v>2</v>
      </c>
      <c r="AJ101" s="102">
        <f>LN(SUM($AI$2:AI101))</f>
        <v>3.8501476017100584</v>
      </c>
      <c r="AK101" s="193">
        <f t="shared" si="49"/>
        <v>148.77215204577013</v>
      </c>
      <c r="AL101" s="192"/>
      <c r="AM101" s="101">
        <v>3</v>
      </c>
      <c r="AN101" s="102">
        <f>LN(SUM($AM$2:AM101))</f>
        <v>1.9459101490553132</v>
      </c>
      <c r="AO101" s="193">
        <f t="shared" si="50"/>
        <v>11.560384507902222</v>
      </c>
      <c r="AP101" s="192"/>
      <c r="AQ101" s="149"/>
      <c r="AR101" s="102">
        <f>LN(SUM($AQ$2:AQ101))</f>
        <v>2.7725887222397811</v>
      </c>
      <c r="AS101" s="193">
        <f t="shared" si="51"/>
        <v>48.448335317054649</v>
      </c>
      <c r="AT101" s="192"/>
      <c r="AU101" s="101">
        <v>68</v>
      </c>
      <c r="AV101" s="102">
        <f>LN(SUM($AU$2:AU101))</f>
        <v>7.0604763659998007</v>
      </c>
      <c r="AW101" s="193">
        <f t="shared" si="52"/>
        <v>17.165885772244774</v>
      </c>
      <c r="AX101" s="192"/>
      <c r="AY101" s="101"/>
      <c r="AZ101" s="103">
        <f>LN(SUM($AY$2:AY101))</f>
        <v>0.69314718055994529</v>
      </c>
      <c r="BA101" s="193" t="e">
        <f t="shared" si="53"/>
        <v>#DIV/0!</v>
      </c>
      <c r="BB101" s="192"/>
      <c r="BC101" s="149"/>
      <c r="BD101" s="103" t="e">
        <f>LN(SUM($BC$2:BC101))</f>
        <v>#NUM!</v>
      </c>
      <c r="BE101" s="193" t="e">
        <f t="shared" si="54"/>
        <v>#NUM!</v>
      </c>
      <c r="BF101" s="192"/>
      <c r="BG101" s="101">
        <v>4</v>
      </c>
      <c r="BH101" s="103">
        <f>LN(SUM($BG$2:BG101))</f>
        <v>3.2188758248682006</v>
      </c>
      <c r="BI101" s="193">
        <f t="shared" si="55"/>
        <v>17.273759557657229</v>
      </c>
      <c r="BJ101" s="192"/>
      <c r="BK101" s="101"/>
      <c r="BL101" s="103">
        <f>LN(SUM($BK$2:BK101))</f>
        <v>2.8332133440562162</v>
      </c>
      <c r="BM101" s="193">
        <f t="shared" si="56"/>
        <v>5.8081394620614422</v>
      </c>
      <c r="BN101" s="192"/>
      <c r="BO101" s="101"/>
      <c r="BP101" s="103">
        <f>LN(SUM($BO$2:BO101))</f>
        <v>1.3862943611198906</v>
      </c>
      <c r="BQ101" s="193">
        <f t="shared" si="57"/>
        <v>13.492756702057976</v>
      </c>
      <c r="BR101" s="192"/>
      <c r="BS101" s="104">
        <v>128</v>
      </c>
      <c r="BT101" s="103">
        <f>LN(SUM($BS$2:BS101))</f>
        <v>7.5668284792083309</v>
      </c>
      <c r="BU101" s="123">
        <f t="shared" si="58"/>
        <v>19.335725028090703</v>
      </c>
      <c r="BV101" s="192"/>
    </row>
    <row r="102" spans="1:74" s="10" customFormat="1" x14ac:dyDescent="0.25">
      <c r="A102" s="215">
        <f t="shared" si="40"/>
        <v>163</v>
      </c>
      <c r="B102" s="107">
        <v>44065</v>
      </c>
      <c r="C102" s="101"/>
      <c r="D102" s="102">
        <f>LN(SUM($C$2:C102))</f>
        <v>3.9512437185814275</v>
      </c>
      <c r="E102" s="192">
        <f t="shared" si="41"/>
        <v>166.58113814189622</v>
      </c>
      <c r="F102" s="192"/>
      <c r="G102" s="101"/>
      <c r="H102" s="102">
        <f>LN(SUM($G$2:G102))</f>
        <v>3.5553480614894135</v>
      </c>
      <c r="I102" s="192">
        <f t="shared" si="43"/>
        <v>23.144678978819602</v>
      </c>
      <c r="J102" s="192"/>
      <c r="K102" s="101">
        <v>4</v>
      </c>
      <c r="L102" s="102">
        <f>LN(SUM($K$2:K102))</f>
        <v>4.3040650932041702</v>
      </c>
      <c r="M102" s="192">
        <f t="shared" si="44"/>
        <v>46.75117371361349</v>
      </c>
      <c r="N102" s="192"/>
      <c r="O102" s="101">
        <v>0</v>
      </c>
      <c r="P102" s="102">
        <f>LN(SUM($O$2:O102))</f>
        <v>4.9199809258281251</v>
      </c>
      <c r="Q102" s="193">
        <f t="shared" si="42"/>
        <v>78.715454632491671</v>
      </c>
      <c r="R102" s="192"/>
      <c r="S102" s="101"/>
      <c r="T102" s="102">
        <f>LN(SUM($S$2:S102))</f>
        <v>0.69314718055994529</v>
      </c>
      <c r="U102" s="196" t="e">
        <f t="shared" si="45"/>
        <v>#DIV/0!</v>
      </c>
      <c r="V102" s="192"/>
      <c r="W102" s="101"/>
      <c r="X102" s="102" t="e">
        <f>LN(SUM($W$2:W102))</f>
        <v>#NUM!</v>
      </c>
      <c r="Y102" s="193" t="e">
        <f t="shared" si="46"/>
        <v>#NUM!</v>
      </c>
      <c r="Z102" s="192"/>
      <c r="AA102" s="149">
        <v>6</v>
      </c>
      <c r="AB102" s="102">
        <f>LN(SUM($AA$2:AA102))</f>
        <v>2.6390573296152584</v>
      </c>
      <c r="AC102" s="193">
        <f t="shared" si="47"/>
        <v>9.3333333333333357</v>
      </c>
      <c r="AD102" s="192"/>
      <c r="AE102" s="101">
        <v>18</v>
      </c>
      <c r="AF102" s="102">
        <f>LN(SUM($AE$2:AE102))</f>
        <v>5.8971538676367405</v>
      </c>
      <c r="AG102" s="193">
        <f t="shared" si="48"/>
        <v>14.414001386202919</v>
      </c>
      <c r="AH102" s="192"/>
      <c r="AI102" s="101"/>
      <c r="AJ102" s="102">
        <f>LN(SUM($AI$2:AI102))</f>
        <v>3.8501476017100584</v>
      </c>
      <c r="AK102" s="193">
        <f t="shared" si="49"/>
        <v>89.263291227462076</v>
      </c>
      <c r="AL102" s="192"/>
      <c r="AM102" s="101"/>
      <c r="AN102" s="102">
        <f>LN(SUM($AM$2:AM102))</f>
        <v>1.9459101490553132</v>
      </c>
      <c r="AO102" s="193">
        <f t="shared" si="50"/>
        <v>6.9362307047413339</v>
      </c>
      <c r="AP102" s="192"/>
      <c r="AQ102" s="149"/>
      <c r="AR102" s="102">
        <f>LN(SUM($AQ$2:AQ102))</f>
        <v>2.7725887222397811</v>
      </c>
      <c r="AS102" s="193" t="e">
        <f t="shared" si="51"/>
        <v>#DIV/0!</v>
      </c>
      <c r="AT102" s="192"/>
      <c r="AU102" s="101">
        <v>93</v>
      </c>
      <c r="AV102" s="102">
        <f>LN(SUM($AU$2:AU102))</f>
        <v>7.1372784372603855</v>
      </c>
      <c r="AW102" s="193">
        <f t="shared" si="52"/>
        <v>15.711059723238456</v>
      </c>
      <c r="AX102" s="192"/>
      <c r="AY102" s="101"/>
      <c r="AZ102" s="103">
        <f>LN(SUM($AY$2:AY102))</f>
        <v>0.69314718055994529</v>
      </c>
      <c r="BA102" s="193" t="e">
        <f t="shared" si="53"/>
        <v>#DIV/0!</v>
      </c>
      <c r="BB102" s="192"/>
      <c r="BC102" s="149"/>
      <c r="BD102" s="103" t="e">
        <f>LN(SUM($BC$2:BC102))</f>
        <v>#NUM!</v>
      </c>
      <c r="BE102" s="193" t="e">
        <f t="shared" si="54"/>
        <v>#NUM!</v>
      </c>
      <c r="BF102" s="192"/>
      <c r="BG102" s="101">
        <v>2</v>
      </c>
      <c r="BH102" s="103">
        <f>LN(SUM($BG$2:BG102))</f>
        <v>3.2958368660043291</v>
      </c>
      <c r="BI102" s="193">
        <f t="shared" si="55"/>
        <v>11.395421319310591</v>
      </c>
      <c r="BJ102" s="192"/>
      <c r="BK102" s="101">
        <v>8</v>
      </c>
      <c r="BL102" s="103">
        <f>LN(SUM($BK$2:BK102))</f>
        <v>3.2188758248682006</v>
      </c>
      <c r="BM102" s="193">
        <f t="shared" si="56"/>
        <v>7.0152251708482041</v>
      </c>
      <c r="BN102" s="192"/>
      <c r="BO102" s="101"/>
      <c r="BP102" s="103">
        <f>LN(SUM($BO$2:BO102))</f>
        <v>1.3862943611198906</v>
      </c>
      <c r="BQ102" s="193">
        <f t="shared" si="57"/>
        <v>11.243963918381647</v>
      </c>
      <c r="BR102" s="192"/>
      <c r="BS102" s="104">
        <v>131</v>
      </c>
      <c r="BT102" s="103">
        <f>LN(SUM($BS$2:BS102))</f>
        <v>7.6324011266014535</v>
      </c>
      <c r="BU102" s="123">
        <f t="shared" si="58"/>
        <v>17.60636516907779</v>
      </c>
      <c r="BV102" s="192"/>
    </row>
    <row r="103" spans="1:74" s="10" customFormat="1" x14ac:dyDescent="0.25">
      <c r="A103" s="215">
        <f t="shared" si="40"/>
        <v>164</v>
      </c>
      <c r="B103" s="107">
        <v>44066</v>
      </c>
      <c r="C103" s="101"/>
      <c r="D103" s="102">
        <f>LN(SUM($C$2:C103))</f>
        <v>3.9512437185814275</v>
      </c>
      <c r="E103" s="192">
        <f t="shared" si="41"/>
        <v>199.89736577027551</v>
      </c>
      <c r="F103" s="192"/>
      <c r="G103" s="101">
        <v>8</v>
      </c>
      <c r="H103" s="102">
        <f>LN(SUM($G$2:G103))</f>
        <v>3.7612001156935624</v>
      </c>
      <c r="I103" s="192">
        <f t="shared" si="43"/>
        <v>12.043863329531666</v>
      </c>
      <c r="J103" s="192"/>
      <c r="K103" s="101">
        <v>1</v>
      </c>
      <c r="L103" s="102">
        <f>LN(SUM($K$2:K103))</f>
        <v>4.3174881135363101</v>
      </c>
      <c r="M103" s="192">
        <f t="shared" si="44"/>
        <v>34.282760672604418</v>
      </c>
      <c r="N103" s="192"/>
      <c r="O103" s="101">
        <v>3</v>
      </c>
      <c r="P103" s="102">
        <f>LN(SUM($O$2:O103))</f>
        <v>4.9416424226093039</v>
      </c>
      <c r="Q103" s="193">
        <f t="shared" si="42"/>
        <v>60.929454032371353</v>
      </c>
      <c r="R103" s="192"/>
      <c r="S103" s="101"/>
      <c r="T103" s="102">
        <f>LN(SUM($S$2:S103))</f>
        <v>0.69314718055994529</v>
      </c>
      <c r="U103" s="196" t="e">
        <f t="shared" si="45"/>
        <v>#DIV/0!</v>
      </c>
      <c r="V103" s="192"/>
      <c r="W103" s="101"/>
      <c r="X103" s="102" t="e">
        <f>LN(SUM($W$2:W103))</f>
        <v>#NUM!</v>
      </c>
      <c r="Y103" s="193" t="e">
        <f t="shared" si="46"/>
        <v>#NUM!</v>
      </c>
      <c r="Z103" s="192"/>
      <c r="AA103" s="149"/>
      <c r="AB103" s="102">
        <f>LN(SUM($AA$2:AA103))</f>
        <v>2.6390573296152584</v>
      </c>
      <c r="AC103" s="193">
        <f t="shared" si="47"/>
        <v>6.9362307047413339</v>
      </c>
      <c r="AD103" s="192"/>
      <c r="AE103" s="101">
        <v>32</v>
      </c>
      <c r="AF103" s="102">
        <f>LN(SUM($AE$2:AE103))</f>
        <v>5.9814142112544806</v>
      </c>
      <c r="AG103" s="193">
        <f t="shared" si="48"/>
        <v>12.193796854816929</v>
      </c>
      <c r="AH103" s="192"/>
      <c r="AI103" s="101">
        <v>3</v>
      </c>
      <c r="AJ103" s="102">
        <f>LN(SUM($AI$2:AI103))</f>
        <v>3.912023005428146</v>
      </c>
      <c r="AK103" s="193">
        <f t="shared" si="49"/>
        <v>43.463646125484061</v>
      </c>
      <c r="AL103" s="192"/>
      <c r="AM103" s="101"/>
      <c r="AN103" s="102">
        <f>LN(SUM($AM$2:AM103))</f>
        <v>1.9459101490553132</v>
      </c>
      <c r="AO103" s="193">
        <f t="shared" si="50"/>
        <v>5.7801922539511112</v>
      </c>
      <c r="AP103" s="192"/>
      <c r="AQ103" s="149">
        <v>3</v>
      </c>
      <c r="AR103" s="102">
        <f>LN(SUM($AQ$2:AQ103))</f>
        <v>2.9444389791664403</v>
      </c>
      <c r="AS103" s="193">
        <f t="shared" si="51"/>
        <v>37.645411772570725</v>
      </c>
      <c r="AT103" s="192"/>
      <c r="AU103" s="101">
        <v>79</v>
      </c>
      <c r="AV103" s="102">
        <f>LN(SUM($AU$2:AU103))</f>
        <v>7.1981835771019433</v>
      </c>
      <c r="AW103" s="193">
        <f t="shared" si="52"/>
        <v>13.972512697504426</v>
      </c>
      <c r="AX103" s="192"/>
      <c r="AY103" s="101"/>
      <c r="AZ103" s="103">
        <f>LN(SUM($AY$2:AY103))</f>
        <v>0.69314718055994529</v>
      </c>
      <c r="BA103" s="193" t="e">
        <f t="shared" si="53"/>
        <v>#DIV/0!</v>
      </c>
      <c r="BB103" s="192"/>
      <c r="BC103" s="149">
        <v>1</v>
      </c>
      <c r="BD103" s="103">
        <f>LN(SUM($BC$2:BC103))</f>
        <v>0</v>
      </c>
      <c r="BE103" s="193" t="e">
        <f t="shared" si="54"/>
        <v>#NUM!</v>
      </c>
      <c r="BF103" s="192"/>
      <c r="BG103" s="101">
        <v>3</v>
      </c>
      <c r="BH103" s="103">
        <f>LN(SUM($BG$2:BG103))</f>
        <v>3.4011973816621555</v>
      </c>
      <c r="BI103" s="193">
        <f t="shared" si="55"/>
        <v>8.6357171032601574</v>
      </c>
      <c r="BJ103" s="192"/>
      <c r="BK103" s="101"/>
      <c r="BL103" s="103">
        <f>LN(SUM($BK$2:BK103))</f>
        <v>3.2188758248682006</v>
      </c>
      <c r="BM103" s="193">
        <f t="shared" si="56"/>
        <v>5.7170221800080077</v>
      </c>
      <c r="BN103" s="192"/>
      <c r="BO103" s="101">
        <v>3</v>
      </c>
      <c r="BP103" s="103">
        <f>LN(SUM($BO$2:BO103))</f>
        <v>1.9459101490553132</v>
      </c>
      <c r="BQ103" s="193">
        <f t="shared" si="57"/>
        <v>5.6999894870775165</v>
      </c>
      <c r="BR103" s="192"/>
      <c r="BS103" s="104">
        <v>136</v>
      </c>
      <c r="BT103" s="103">
        <f>LN(SUM($BS$2:BS103))</f>
        <v>7.696212639346407</v>
      </c>
      <c r="BU103" s="123">
        <f t="shared" si="58"/>
        <v>14.909861348618021</v>
      </c>
      <c r="BV103" s="192"/>
    </row>
    <row r="104" spans="1:74" s="10" customFormat="1" x14ac:dyDescent="0.25">
      <c r="A104" s="215">
        <f t="shared" si="40"/>
        <v>165</v>
      </c>
      <c r="B104" s="107">
        <v>44067</v>
      </c>
      <c r="C104" s="101"/>
      <c r="D104" s="102">
        <f>LN(SUM($C$2:C104))</f>
        <v>3.9512437185814275</v>
      </c>
      <c r="E104" s="192">
        <f t="shared" si="41"/>
        <v>333.16227628379244</v>
      </c>
      <c r="F104" s="192"/>
      <c r="G104" s="101">
        <v>5</v>
      </c>
      <c r="H104" s="102">
        <f>LN(SUM($G$2:G104))</f>
        <v>3.8712010109078911</v>
      </c>
      <c r="I104" s="192">
        <f t="shared" si="43"/>
        <v>7.9021546129603122</v>
      </c>
      <c r="J104" s="192"/>
      <c r="K104" s="101">
        <v>2</v>
      </c>
      <c r="L104" s="102">
        <f>LN(SUM($K$2:K104))</f>
        <v>4.3438054218536841</v>
      </c>
      <c r="M104" s="192">
        <f t="shared" si="44"/>
        <v>28.40526766689247</v>
      </c>
      <c r="N104" s="192"/>
      <c r="O104" s="101">
        <v>1</v>
      </c>
      <c r="P104" s="102">
        <f>LN(SUM($O$2:O104))</f>
        <v>4.9487598903781684</v>
      </c>
      <c r="Q104" s="193">
        <f t="shared" si="42"/>
        <v>56.187767384926275</v>
      </c>
      <c r="R104" s="192"/>
      <c r="S104" s="101">
        <v>0</v>
      </c>
      <c r="T104" s="102">
        <f>LN(SUM($S$2:S104))</f>
        <v>0.69314718055994529</v>
      </c>
      <c r="U104" s="196" t="e">
        <f t="shared" si="45"/>
        <v>#DIV/0!</v>
      </c>
      <c r="V104" s="192"/>
      <c r="W104" s="101"/>
      <c r="X104" s="102" t="e">
        <f>LN(SUM($W$2:W104))</f>
        <v>#NUM!</v>
      </c>
      <c r="Y104" s="193" t="e">
        <f t="shared" si="46"/>
        <v>#NUM!</v>
      </c>
      <c r="Z104" s="192"/>
      <c r="AA104" s="149">
        <v>1</v>
      </c>
      <c r="AB104" s="102">
        <f>LN(SUM($AA$2:AA104))</f>
        <v>2.7080502011022101</v>
      </c>
      <c r="AC104" s="193">
        <f t="shared" si="47"/>
        <v>5.4445721089242198</v>
      </c>
      <c r="AD104" s="192"/>
      <c r="AE104" s="101"/>
      <c r="AF104" s="102">
        <f>LN(SUM($AE$2:AE104))</f>
        <v>5.9814142112544806</v>
      </c>
      <c r="AG104" s="193">
        <f t="shared" si="48"/>
        <v>12.561076723117456</v>
      </c>
      <c r="AH104" s="192"/>
      <c r="AI104" s="101"/>
      <c r="AJ104" s="102">
        <f>LN(SUM($AI$2:AI104))</f>
        <v>3.912023005428146</v>
      </c>
      <c r="AK104" s="193">
        <f t="shared" si="49"/>
        <v>34.03215848458786</v>
      </c>
      <c r="AL104" s="192"/>
      <c r="AM104" s="101">
        <v>1</v>
      </c>
      <c r="AN104" s="102">
        <f>LN(SUM($AM$2:AM104))</f>
        <v>2.0794415416798357</v>
      </c>
      <c r="AO104" s="193">
        <f t="shared" si="50"/>
        <v>5.1640843862077146</v>
      </c>
      <c r="AP104" s="192"/>
      <c r="AQ104" s="149"/>
      <c r="AR104" s="102">
        <f>LN(SUM($AQ$2:AQ104))</f>
        <v>2.9444389791664403</v>
      </c>
      <c r="AS104" s="193">
        <f t="shared" si="51"/>
        <v>22.587247063542431</v>
      </c>
      <c r="AT104" s="192"/>
      <c r="AU104" s="101">
        <v>99</v>
      </c>
      <c r="AV104" s="102">
        <f>LN(SUM($AU$2:AU104))</f>
        <v>7.2696167496081694</v>
      </c>
      <c r="AW104" s="193">
        <f t="shared" si="52"/>
        <v>12.201471068966041</v>
      </c>
      <c r="AX104" s="192"/>
      <c r="AY104" s="101"/>
      <c r="AZ104" s="103">
        <f>LN(SUM($AY$2:AY104))</f>
        <v>0.69314718055994529</v>
      </c>
      <c r="BA104" s="193" t="e">
        <f t="shared" si="53"/>
        <v>#DIV/0!</v>
      </c>
      <c r="BB104" s="192"/>
      <c r="BC104" s="149"/>
      <c r="BD104" s="103">
        <f>LN(SUM($BC$2:BC104))</f>
        <v>0</v>
      </c>
      <c r="BE104" s="193" t="e">
        <f t="shared" si="54"/>
        <v>#NUM!</v>
      </c>
      <c r="BF104" s="192"/>
      <c r="BG104" s="101"/>
      <c r="BH104" s="103">
        <f>LN(SUM($BG$2:BG104))</f>
        <v>3.4011973816621555</v>
      </c>
      <c r="BI104" s="193">
        <f t="shared" si="55"/>
        <v>8.3120444273335057</v>
      </c>
      <c r="BJ104" s="192"/>
      <c r="BK104" s="101">
        <v>8</v>
      </c>
      <c r="BL104" s="103">
        <f>LN(SUM($BK$2:BK104))</f>
        <v>3.4965075614664802</v>
      </c>
      <c r="BM104" s="193">
        <f t="shared" si="56"/>
        <v>4.6187945999919808</v>
      </c>
      <c r="BN104" s="192"/>
      <c r="BO104" s="101">
        <v>1</v>
      </c>
      <c r="BP104" s="103">
        <f>LN(SUM($BO$2:BO104))</f>
        <v>2.0794415416798357</v>
      </c>
      <c r="BQ104" s="193">
        <f t="shared" si="57"/>
        <v>4.1854154966551169</v>
      </c>
      <c r="BR104" s="192"/>
      <c r="BS104" s="104">
        <v>118</v>
      </c>
      <c r="BT104" s="103">
        <f>LN(SUM($BS$2:BS104))</f>
        <v>7.748460023899697</v>
      </c>
      <c r="BU104" s="123">
        <f t="shared" si="58"/>
        <v>13.209725115410297</v>
      </c>
      <c r="BV104" s="192"/>
    </row>
    <row r="105" spans="1:74" s="10" customFormat="1" x14ac:dyDescent="0.25">
      <c r="A105" s="215">
        <f t="shared" si="40"/>
        <v>166</v>
      </c>
      <c r="B105" s="107">
        <v>44068</v>
      </c>
      <c r="C105" s="101"/>
      <c r="D105" s="102">
        <f>LN(SUM($C$2:C105))</f>
        <v>3.9512437185814275</v>
      </c>
      <c r="E105" s="192" t="e">
        <f t="shared" si="41"/>
        <v>#DIV/0!</v>
      </c>
      <c r="F105" s="192"/>
      <c r="G105" s="101"/>
      <c r="H105" s="102">
        <f>LN(SUM($G$2:G105))</f>
        <v>3.8712010109078911</v>
      </c>
      <c r="I105" s="192">
        <f t="shared" si="43"/>
        <v>6.8564138637403245</v>
      </c>
      <c r="J105" s="192"/>
      <c r="K105" s="101">
        <v>2</v>
      </c>
      <c r="L105" s="102">
        <f>LN(SUM($K$2:K105))</f>
        <v>4.3694478524670215</v>
      </c>
      <c r="M105" s="192">
        <f t="shared" si="44"/>
        <v>26.290745014635569</v>
      </c>
      <c r="N105" s="192"/>
      <c r="O105" s="101"/>
      <c r="P105" s="102">
        <f>LN(SUM($O$2:O105))</f>
        <v>4.9487598903781684</v>
      </c>
      <c r="Q105" s="193">
        <f t="shared" si="42"/>
        <v>64.967909202520048</v>
      </c>
      <c r="R105" s="192"/>
      <c r="S105" s="101"/>
      <c r="T105" s="102">
        <f>LN(SUM($S$2:S105))</f>
        <v>0.69314718055994529</v>
      </c>
      <c r="U105" s="196" t="e">
        <f t="shared" si="45"/>
        <v>#DIV/0!</v>
      </c>
      <c r="V105" s="192"/>
      <c r="W105" s="101"/>
      <c r="X105" s="102" t="e">
        <f>LN(SUM($W$2:W105))</f>
        <v>#NUM!</v>
      </c>
      <c r="Y105" s="193" t="e">
        <f t="shared" si="46"/>
        <v>#NUM!</v>
      </c>
      <c r="Z105" s="192"/>
      <c r="AA105" s="149">
        <v>2</v>
      </c>
      <c r="AB105" s="102">
        <f>LN(SUM($AA$2:AA105))</f>
        <v>2.8332133440562162</v>
      </c>
      <c r="AC105" s="193">
        <f t="shared" si="47"/>
        <v>4.7590520525388733</v>
      </c>
      <c r="AD105" s="192"/>
      <c r="AE105" s="101">
        <v>44</v>
      </c>
      <c r="AF105" s="102">
        <f>LN(SUM($AE$2:AE105))</f>
        <v>6.0867747269123065</v>
      </c>
      <c r="AG105" s="193">
        <f t="shared" si="48"/>
        <v>10.926113121349358</v>
      </c>
      <c r="AH105" s="192"/>
      <c r="AI105" s="101">
        <v>4</v>
      </c>
      <c r="AJ105" s="102">
        <f>LN(SUM($AI$2:AI105))</f>
        <v>3.9889840465642745</v>
      </c>
      <c r="AK105" s="193">
        <f t="shared" si="49"/>
        <v>23.681115327985804</v>
      </c>
      <c r="AL105" s="192"/>
      <c r="AM105" s="101">
        <v>5</v>
      </c>
      <c r="AN105" s="102">
        <f>LN(SUM($AM$2:AM105))</f>
        <v>2.5649493574615367</v>
      </c>
      <c r="AO105" s="193">
        <f t="shared" si="50"/>
        <v>3.9429293897542022</v>
      </c>
      <c r="AP105" s="192"/>
      <c r="AQ105" s="149"/>
      <c r="AR105" s="102">
        <f>LN(SUM($AQ$2:AQ105))</f>
        <v>2.9444389791664403</v>
      </c>
      <c r="AS105" s="193">
        <f t="shared" si="51"/>
        <v>18.822705886285362</v>
      </c>
      <c r="AT105" s="192"/>
      <c r="AU105" s="101">
        <v>52</v>
      </c>
      <c r="AV105" s="102">
        <f>LN(SUM($AU$2:AU105))</f>
        <v>7.305188215393037</v>
      </c>
      <c r="AW105" s="193">
        <f t="shared" si="52"/>
        <v>11.535531303342211</v>
      </c>
      <c r="AX105" s="192"/>
      <c r="AY105" s="101"/>
      <c r="AZ105" s="103">
        <f>LN(SUM($AY$2:AY105))</f>
        <v>0.69314718055994529</v>
      </c>
      <c r="BA105" s="193" t="e">
        <f t="shared" si="53"/>
        <v>#DIV/0!</v>
      </c>
      <c r="BB105" s="192"/>
      <c r="BC105" s="149">
        <v>1</v>
      </c>
      <c r="BD105" s="103">
        <f>LN(SUM($BC$2:BC105))</f>
        <v>0.69314718055994529</v>
      </c>
      <c r="BE105" s="193" t="e">
        <f t="shared" si="54"/>
        <v>#NUM!</v>
      </c>
      <c r="BF105" s="192"/>
      <c r="BG105" s="101"/>
      <c r="BH105" s="103">
        <f>LN(SUM($BG$2:BG105))</f>
        <v>3.4011973816621555</v>
      </c>
      <c r="BI105" s="193">
        <f t="shared" si="55"/>
        <v>9.8734078544207531</v>
      </c>
      <c r="BJ105" s="192"/>
      <c r="BK105" s="101"/>
      <c r="BL105" s="103">
        <f>LN(SUM($BK$2:BK105))</f>
        <v>3.4965075614664802</v>
      </c>
      <c r="BM105" s="193">
        <f t="shared" si="56"/>
        <v>4.7596653911518638</v>
      </c>
      <c r="BN105" s="192"/>
      <c r="BO105" s="101">
        <v>3</v>
      </c>
      <c r="BP105" s="103">
        <f>LN(SUM($BO$2:BO105))</f>
        <v>2.3978952727983707</v>
      </c>
      <c r="BQ105" s="193">
        <f t="shared" si="57"/>
        <v>3.3211706230114335</v>
      </c>
      <c r="BR105" s="192"/>
      <c r="BS105" s="104">
        <v>113</v>
      </c>
      <c r="BT105" s="103">
        <f>LN(SUM($BS$2:BS105))</f>
        <v>7.7960579743161231</v>
      </c>
      <c r="BU105" s="123">
        <f t="shared" si="58"/>
        <v>12.192342871926057</v>
      </c>
      <c r="BV105" s="192"/>
    </row>
    <row r="106" spans="1:74" s="10" customFormat="1" x14ac:dyDescent="0.25">
      <c r="A106" s="215">
        <f t="shared" si="40"/>
        <v>167</v>
      </c>
      <c r="B106" s="107">
        <v>44069</v>
      </c>
      <c r="C106" s="101"/>
      <c r="D106" s="102">
        <f>LN(SUM($C$2:C106))</f>
        <v>3.9512437185814275</v>
      </c>
      <c r="E106" s="192" t="e">
        <f t="shared" si="41"/>
        <v>#DIV/0!</v>
      </c>
      <c r="F106" s="192"/>
      <c r="G106" s="101">
        <v>1</v>
      </c>
      <c r="H106" s="102">
        <f>LN(SUM($G$2:G106))</f>
        <v>3.8918202981106265</v>
      </c>
      <c r="I106" s="192">
        <f t="shared" si="43"/>
        <v>7.6981764980589613</v>
      </c>
      <c r="J106" s="192"/>
      <c r="K106" s="101">
        <v>3</v>
      </c>
      <c r="L106" s="102">
        <f>LN(SUM($K$2:K106))</f>
        <v>4.4067192472642533</v>
      </c>
      <c r="M106" s="192">
        <f t="shared" si="44"/>
        <v>24.275815973042327</v>
      </c>
      <c r="N106" s="192"/>
      <c r="O106" s="101"/>
      <c r="P106" s="102">
        <f>LN(SUM($O$2:O106))</f>
        <v>4.9487598903781684</v>
      </c>
      <c r="Q106" s="193">
        <f t="shared" si="42"/>
        <v>81.172526914763509</v>
      </c>
      <c r="R106" s="192"/>
      <c r="S106" s="101">
        <v>0</v>
      </c>
      <c r="T106" s="102">
        <f>LN(SUM($S$2:S106))</f>
        <v>0.69314718055994529</v>
      </c>
      <c r="U106" s="196" t="e">
        <f t="shared" si="45"/>
        <v>#DIV/0!</v>
      </c>
      <c r="V106" s="192"/>
      <c r="W106" s="101"/>
      <c r="X106" s="102" t="e">
        <f>LN(SUM($W$2:W106))</f>
        <v>#NUM!</v>
      </c>
      <c r="Y106" s="193" t="e">
        <f t="shared" si="46"/>
        <v>#NUM!</v>
      </c>
      <c r="Z106" s="192"/>
      <c r="AA106" s="149"/>
      <c r="AB106" s="102">
        <f>LN(SUM($AA$2:AA106))</f>
        <v>2.8332133440562162</v>
      </c>
      <c r="AC106" s="193">
        <f t="shared" si="47"/>
        <v>5.0570271197235686</v>
      </c>
      <c r="AD106" s="192"/>
      <c r="AE106" s="101">
        <v>26</v>
      </c>
      <c r="AF106" s="102">
        <f>LN(SUM($AE$2:AE106))</f>
        <v>6.1441856341256456</v>
      </c>
      <c r="AG106" s="193">
        <f t="shared" si="48"/>
        <v>10.567684347486006</v>
      </c>
      <c r="AH106" s="192"/>
      <c r="AI106" s="101"/>
      <c r="AJ106" s="102">
        <f>LN(SUM($AI$2:AI106))</f>
        <v>3.9889840465642745</v>
      </c>
      <c r="AK106" s="193">
        <f t="shared" si="49"/>
        <v>21.892653404979921</v>
      </c>
      <c r="AL106" s="192"/>
      <c r="AM106" s="101"/>
      <c r="AN106" s="102">
        <f>LN(SUM($AM$2:AM106))</f>
        <v>2.5649493574615367</v>
      </c>
      <c r="AO106" s="193">
        <f t="shared" si="50"/>
        <v>3.95472750853664</v>
      </c>
      <c r="AP106" s="192"/>
      <c r="AQ106" s="149">
        <v>2</v>
      </c>
      <c r="AR106" s="102">
        <f>LN(SUM($AQ$2:AQ106))</f>
        <v>3.044522437723423</v>
      </c>
      <c r="AS106" s="193">
        <f t="shared" si="51"/>
        <v>14.577754239499415</v>
      </c>
      <c r="AT106" s="192"/>
      <c r="AU106" s="101">
        <v>57</v>
      </c>
      <c r="AV106" s="102">
        <f>LN(SUM($AU$2:AU106))</f>
        <v>7.3427791893318455</v>
      </c>
      <c r="AW106" s="193">
        <f t="shared" si="52"/>
        <v>11.7689441499152</v>
      </c>
      <c r="AX106" s="192"/>
      <c r="AY106" s="101"/>
      <c r="AZ106" s="103">
        <f>LN(SUM($AY$2:AY106))</f>
        <v>0.69314718055994529</v>
      </c>
      <c r="BA106" s="193" t="e">
        <f t="shared" si="53"/>
        <v>#DIV/0!</v>
      </c>
      <c r="BB106" s="192"/>
      <c r="BC106" s="149">
        <v>1</v>
      </c>
      <c r="BD106" s="103">
        <f>LN(SUM($BC$2:BC106))</f>
        <v>1.0986122886681098</v>
      </c>
      <c r="BE106" s="193" t="e">
        <f t="shared" si="54"/>
        <v>#NUM!</v>
      </c>
      <c r="BF106" s="192"/>
      <c r="BG106" s="101">
        <v>3</v>
      </c>
      <c r="BH106" s="103">
        <f>LN(SUM($BG$2:BG106))</f>
        <v>3.4965075614664802</v>
      </c>
      <c r="BI106" s="193">
        <f t="shared" si="55"/>
        <v>10.629001555144816</v>
      </c>
      <c r="BJ106" s="192"/>
      <c r="BK106" s="101">
        <v>1</v>
      </c>
      <c r="BL106" s="103">
        <f>LN(SUM($BK$2:BK106))</f>
        <v>3.5263605246161616</v>
      </c>
      <c r="BM106" s="193">
        <f t="shared" si="56"/>
        <v>5.2687034172181448</v>
      </c>
      <c r="BN106" s="192"/>
      <c r="BO106" s="101">
        <v>3</v>
      </c>
      <c r="BP106" s="103">
        <f>LN(SUM($BO$2:BO106))</f>
        <v>2.6390573296152584</v>
      </c>
      <c r="BQ106" s="193">
        <f t="shared" si="57"/>
        <v>2.9975608408143377</v>
      </c>
      <c r="BR106" s="192"/>
      <c r="BS106" s="104">
        <v>97</v>
      </c>
      <c r="BT106" s="103">
        <f>LN(SUM($BS$2:BS106))</f>
        <v>7.8351837552667485</v>
      </c>
      <c r="BU106" s="123">
        <f t="shared" si="58"/>
        <v>12.243932438943306</v>
      </c>
      <c r="BV106" s="192"/>
    </row>
    <row r="107" spans="1:74" s="10" customFormat="1" x14ac:dyDescent="0.25">
      <c r="A107" s="215">
        <f t="shared" si="40"/>
        <v>168</v>
      </c>
      <c r="B107" s="107">
        <v>44070</v>
      </c>
      <c r="C107" s="101"/>
      <c r="D107" s="102">
        <f>LN(SUM($C$2:C107))</f>
        <v>3.9512437185814275</v>
      </c>
      <c r="E107" s="192" t="e">
        <f t="shared" si="41"/>
        <v>#DIV/0!</v>
      </c>
      <c r="F107" s="192"/>
      <c r="G107" s="101"/>
      <c r="H107" s="102">
        <f>LN(SUM($G$2:G107))</f>
        <v>3.8918202981106265</v>
      </c>
      <c r="I107" s="192">
        <f t="shared" si="43"/>
        <v>10.828236822475985</v>
      </c>
      <c r="J107" s="192"/>
      <c r="K107" s="101">
        <v>7</v>
      </c>
      <c r="L107" s="102">
        <f>LN(SUM($K$2:K107))</f>
        <v>4.4886363697321396</v>
      </c>
      <c r="M107" s="192">
        <f t="shared" si="44"/>
        <v>19.850967757494697</v>
      </c>
      <c r="N107" s="192"/>
      <c r="O107" s="101"/>
      <c r="P107" s="102">
        <f>LN(SUM($O$2:O107))</f>
        <v>4.9487598903781684</v>
      </c>
      <c r="Q107" s="193">
        <f t="shared" si="42"/>
        <v>128.52014222793426</v>
      </c>
      <c r="R107" s="192"/>
      <c r="S107" s="101"/>
      <c r="T107" s="102">
        <f>LN(SUM($S$2:S107))</f>
        <v>0.69314718055994529</v>
      </c>
      <c r="U107" s="196" t="e">
        <f t="shared" si="45"/>
        <v>#DIV/0!</v>
      </c>
      <c r="V107" s="192"/>
      <c r="W107" s="101"/>
      <c r="X107" s="102" t="e">
        <f>LN(SUM($W$2:W107))</f>
        <v>#NUM!</v>
      </c>
      <c r="Y107" s="193" t="e">
        <f t="shared" si="46"/>
        <v>#NUM!</v>
      </c>
      <c r="Z107" s="192"/>
      <c r="AA107" s="149">
        <v>1</v>
      </c>
      <c r="AB107" s="102">
        <f>LN(SUM($AA$2:AA107))</f>
        <v>2.8903717578961645</v>
      </c>
      <c r="AC107" s="193">
        <f t="shared" si="47"/>
        <v>6.4366354725558645</v>
      </c>
      <c r="AD107" s="192"/>
      <c r="AE107" s="101">
        <v>36</v>
      </c>
      <c r="AF107" s="102">
        <f>LN(SUM($AE$2:AE107))</f>
        <v>6.2186001196917289</v>
      </c>
      <c r="AG107" s="193">
        <f t="shared" si="48"/>
        <v>11.310699712408773</v>
      </c>
      <c r="AH107" s="192"/>
      <c r="AI107" s="101">
        <v>5</v>
      </c>
      <c r="AJ107" s="102">
        <f>LN(SUM($AI$2:AI107))</f>
        <v>4.0775374439057197</v>
      </c>
      <c r="AK107" s="193">
        <f t="shared" si="49"/>
        <v>18.7191901382716</v>
      </c>
      <c r="AL107" s="192"/>
      <c r="AM107" s="101">
        <v>3</v>
      </c>
      <c r="AN107" s="102">
        <f>LN(SUM($AM$2:AM107))</f>
        <v>2.7725887222397811</v>
      </c>
      <c r="AO107" s="193">
        <f t="shared" si="50"/>
        <v>4.4748524003820753</v>
      </c>
      <c r="AP107" s="192"/>
      <c r="AQ107" s="149"/>
      <c r="AR107" s="102">
        <f>LN(SUM($AQ$2:AQ107))</f>
        <v>3.044522437723423</v>
      </c>
      <c r="AS107" s="193">
        <f t="shared" si="51"/>
        <v>14.274155759730322</v>
      </c>
      <c r="AT107" s="192"/>
      <c r="AU107" s="101">
        <v>111</v>
      </c>
      <c r="AV107" s="102">
        <f>LN(SUM($AU$2:AU107))</f>
        <v>7.412160334945205</v>
      </c>
      <c r="AW107" s="193">
        <f t="shared" si="52"/>
        <v>12.337828896195083</v>
      </c>
      <c r="AX107" s="192"/>
      <c r="AY107" s="101"/>
      <c r="AZ107" s="103">
        <f>LN(SUM($AY$2:AY107))</f>
        <v>0.69314718055994529</v>
      </c>
      <c r="BA107" s="193" t="e">
        <f t="shared" si="53"/>
        <v>#DIV/0!</v>
      </c>
      <c r="BB107" s="192"/>
      <c r="BC107" s="149"/>
      <c r="BD107" s="103">
        <f>LN(SUM($BC$2:BC107))</f>
        <v>1.0986122886681098</v>
      </c>
      <c r="BE107" s="193" t="e">
        <f t="shared" si="54"/>
        <v>#NUM!</v>
      </c>
      <c r="BF107" s="192"/>
      <c r="BG107" s="101">
        <v>1</v>
      </c>
      <c r="BH107" s="103">
        <f>LN(SUM($BG$2:BG107))</f>
        <v>3.5263605246161616</v>
      </c>
      <c r="BI107" s="193">
        <f t="shared" si="55"/>
        <v>14.660966289598639</v>
      </c>
      <c r="BJ107" s="192"/>
      <c r="BK107" s="101">
        <v>1</v>
      </c>
      <c r="BL107" s="103">
        <f>LN(SUM($BK$2:BK107))</f>
        <v>3.5553480614894135</v>
      </c>
      <c r="BM107" s="193">
        <f t="shared" si="56"/>
        <v>6.3445856498892095</v>
      </c>
      <c r="BN107" s="192"/>
      <c r="BO107" s="101">
        <v>2</v>
      </c>
      <c r="BP107" s="103">
        <f>LN(SUM($BO$2:BO107))</f>
        <v>2.7725887222397811</v>
      </c>
      <c r="BQ107" s="193">
        <f t="shared" si="57"/>
        <v>2.7272408838944107</v>
      </c>
      <c r="BR107" s="192"/>
      <c r="BS107" s="104">
        <v>167</v>
      </c>
      <c r="BT107" s="103">
        <f>LN(SUM($BS$2:BS107))</f>
        <v>7.8991534833430972</v>
      </c>
      <c r="BU107" s="123">
        <f t="shared" si="58"/>
        <v>12.918202221123147</v>
      </c>
      <c r="BV107" s="192"/>
    </row>
    <row r="108" spans="1:74" s="10" customFormat="1" x14ac:dyDescent="0.25">
      <c r="A108" s="215">
        <f t="shared" si="40"/>
        <v>169</v>
      </c>
      <c r="B108" s="107">
        <v>44071</v>
      </c>
      <c r="C108" s="101"/>
      <c r="D108" s="102">
        <f>LN(SUM($C$2:C108))</f>
        <v>3.9512437185814275</v>
      </c>
      <c r="E108" s="192" t="e">
        <f t="shared" si="41"/>
        <v>#DIV/0!</v>
      </c>
      <c r="F108" s="192"/>
      <c r="G108" s="101">
        <v>0</v>
      </c>
      <c r="H108" s="102">
        <f>LN(SUM($G$2:G108))</f>
        <v>3.8918202981106265</v>
      </c>
      <c r="I108" s="192">
        <f t="shared" si="43"/>
        <v>15.030183799782076</v>
      </c>
      <c r="J108" s="192"/>
      <c r="K108" s="101"/>
      <c r="L108" s="102">
        <f>LN(SUM($K$2:K108))</f>
        <v>4.4886363697321396</v>
      </c>
      <c r="M108" s="192">
        <f t="shared" si="44"/>
        <v>20.239474314826886</v>
      </c>
      <c r="N108" s="192"/>
      <c r="O108" s="101">
        <v>1</v>
      </c>
      <c r="P108" s="102">
        <f>LN(SUM($O$2:O108))</f>
        <v>4.9558270576012609</v>
      </c>
      <c r="Q108" s="193">
        <f t="shared" si="42"/>
        <v>159.37907683947583</v>
      </c>
      <c r="R108" s="192"/>
      <c r="S108" s="101"/>
      <c r="T108" s="102">
        <f>LN(SUM($S$2:S108))</f>
        <v>0.69314718055994529</v>
      </c>
      <c r="U108" s="196" t="e">
        <f t="shared" si="45"/>
        <v>#DIV/0!</v>
      </c>
      <c r="V108" s="192"/>
      <c r="W108" s="101"/>
      <c r="X108" s="102" t="e">
        <f>LN(SUM($W$2:W108))</f>
        <v>#NUM!</v>
      </c>
      <c r="Y108" s="193" t="e">
        <f t="shared" si="46"/>
        <v>#NUM!</v>
      </c>
      <c r="Z108" s="192"/>
      <c r="AA108" s="149">
        <v>1</v>
      </c>
      <c r="AB108" s="102">
        <f>LN(SUM($AA$2:AA108))</f>
        <v>2.9444389791664403</v>
      </c>
      <c r="AC108" s="193">
        <f t="shared" si="47"/>
        <v>12.570539929555123</v>
      </c>
      <c r="AD108" s="192"/>
      <c r="AE108" s="101">
        <v>26</v>
      </c>
      <c r="AF108" s="102">
        <f>LN(SUM($AE$2:AE108))</f>
        <v>6.2690962837062614</v>
      </c>
      <c r="AG108" s="193">
        <f t="shared" si="48"/>
        <v>11.071561779872519</v>
      </c>
      <c r="AH108" s="192"/>
      <c r="AI108" s="101">
        <v>2</v>
      </c>
      <c r="AJ108" s="102">
        <f>LN(SUM($AI$2:AI108))</f>
        <v>4.1108738641733114</v>
      </c>
      <c r="AK108" s="193">
        <f t="shared" si="49"/>
        <v>16.307033588010714</v>
      </c>
      <c r="AL108" s="192"/>
      <c r="AM108" s="101"/>
      <c r="AN108" s="102">
        <f>LN(SUM($AM$2:AM108))</f>
        <v>2.7725887222397811</v>
      </c>
      <c r="AO108" s="193">
        <f t="shared" si="50"/>
        <v>4.2018918338201363</v>
      </c>
      <c r="AP108" s="192"/>
      <c r="AQ108" s="149">
        <v>1</v>
      </c>
      <c r="AR108" s="102">
        <f>LN(SUM($AQ$2:AQ108))</f>
        <v>3.0910424533583161</v>
      </c>
      <c r="AS108" s="193">
        <f t="shared" si="51"/>
        <v>15.457105950947188</v>
      </c>
      <c r="AT108" s="192"/>
      <c r="AU108" s="101">
        <v>83</v>
      </c>
      <c r="AV108" s="102">
        <f>LN(SUM($AU$2:AU108))</f>
        <v>7.4610655143542832</v>
      </c>
      <c r="AW108" s="193">
        <f t="shared" si="52"/>
        <v>13.180592019412728</v>
      </c>
      <c r="AX108" s="192"/>
      <c r="AY108" s="101"/>
      <c r="AZ108" s="103">
        <f>LN(SUM($AY$2:AY108))</f>
        <v>0.69314718055994529</v>
      </c>
      <c r="BA108" s="193" t="e">
        <f t="shared" si="53"/>
        <v>#DIV/0!</v>
      </c>
      <c r="BB108" s="192"/>
      <c r="BC108" s="149"/>
      <c r="BD108" s="103">
        <f>LN(SUM($BC$2:BC108))</f>
        <v>1.0986122886681098</v>
      </c>
      <c r="BE108" s="193" t="e">
        <f t="shared" si="54"/>
        <v>#NUM!</v>
      </c>
      <c r="BF108" s="192"/>
      <c r="BG108" s="101">
        <v>3</v>
      </c>
      <c r="BH108" s="103">
        <f>LN(SUM($BG$2:BG108))</f>
        <v>3.6109179126442243</v>
      </c>
      <c r="BI108" s="193">
        <f t="shared" si="55"/>
        <v>15.034803378256278</v>
      </c>
      <c r="BJ108" s="192"/>
      <c r="BK108" s="101">
        <v>2</v>
      </c>
      <c r="BL108" s="103">
        <f>LN(SUM($BK$2:BK108))</f>
        <v>3.6109179126442243</v>
      </c>
      <c r="BM108" s="193">
        <f t="shared" si="56"/>
        <v>10.329382219495582</v>
      </c>
      <c r="BN108" s="192"/>
      <c r="BO108" s="101"/>
      <c r="BP108" s="103">
        <f>LN(SUM($BO$2:BO108))</f>
        <v>2.7725887222397811</v>
      </c>
      <c r="BQ108" s="193">
        <f t="shared" si="57"/>
        <v>3.0459133103251803</v>
      </c>
      <c r="BR108" s="192"/>
      <c r="BS108" s="104">
        <v>119</v>
      </c>
      <c r="BT108" s="103">
        <f>LN(SUM($BS$2:BS108))</f>
        <v>7.9423622376743346</v>
      </c>
      <c r="BU108" s="123">
        <f t="shared" si="58"/>
        <v>13.64377821651675</v>
      </c>
      <c r="BV108" s="192"/>
    </row>
    <row r="109" spans="1:74" s="10" customFormat="1" x14ac:dyDescent="0.25">
      <c r="A109" s="215">
        <f t="shared" si="40"/>
        <v>170</v>
      </c>
      <c r="B109" s="107">
        <v>44072</v>
      </c>
      <c r="C109" s="101">
        <v>2</v>
      </c>
      <c r="D109" s="102">
        <f>LN(SUM($C$2:C109))</f>
        <v>3.9889840465642745</v>
      </c>
      <c r="E109" s="192">
        <f t="shared" si="41"/>
        <v>171.41805678441619</v>
      </c>
      <c r="F109" s="192"/>
      <c r="G109" s="101"/>
      <c r="H109" s="102">
        <f>LN(SUM($G$2:G109))</f>
        <v>3.8918202981106265</v>
      </c>
      <c r="I109" s="192">
        <f t="shared" si="43"/>
        <v>42.775696724469491</v>
      </c>
      <c r="J109" s="192"/>
      <c r="K109" s="101">
        <v>6</v>
      </c>
      <c r="L109" s="102">
        <f>LN(SUM($K$2:K109))</f>
        <v>4.5538768916005408</v>
      </c>
      <c r="M109" s="192">
        <f t="shared" si="44"/>
        <v>17.35941890318664</v>
      </c>
      <c r="N109" s="192"/>
      <c r="O109" s="101">
        <v>1</v>
      </c>
      <c r="P109" s="102">
        <f>LN(SUM($O$2:O109))</f>
        <v>4.962844630259907</v>
      </c>
      <c r="Q109" s="193">
        <f t="shared" si="42"/>
        <v>249.65117108500175</v>
      </c>
      <c r="R109" s="192"/>
      <c r="S109" s="101"/>
      <c r="T109" s="102">
        <f>LN(SUM($S$2:S109))</f>
        <v>0.69314718055994529</v>
      </c>
      <c r="U109" s="196" t="e">
        <f t="shared" si="45"/>
        <v>#DIV/0!</v>
      </c>
      <c r="V109" s="192"/>
      <c r="W109" s="101"/>
      <c r="X109" s="102" t="e">
        <f>LN(SUM($W$2:W109))</f>
        <v>#NUM!</v>
      </c>
      <c r="Y109" s="193" t="e">
        <f t="shared" si="46"/>
        <v>#NUM!</v>
      </c>
      <c r="Z109" s="192"/>
      <c r="AA109" s="149"/>
      <c r="AB109" s="102">
        <f>LN(SUM($AA$2:AA109))</f>
        <v>2.9444389791664403</v>
      </c>
      <c r="AC109" s="193">
        <f t="shared" si="47"/>
        <v>13.421186052419166</v>
      </c>
      <c r="AD109" s="192"/>
      <c r="AE109" s="101">
        <v>40</v>
      </c>
      <c r="AF109" s="102">
        <f>LN(SUM($AE$2:AE109))</f>
        <v>6.3421214187211516</v>
      </c>
      <c r="AG109" s="193">
        <f t="shared" si="48"/>
        <v>10.846699829882144</v>
      </c>
      <c r="AH109" s="192"/>
      <c r="AI109" s="101"/>
      <c r="AJ109" s="102">
        <f>LN(SUM($AI$2:AI109))</f>
        <v>4.1108738641733114</v>
      </c>
      <c r="AK109" s="193">
        <f t="shared" si="49"/>
        <v>17.923885483809968</v>
      </c>
      <c r="AL109" s="192"/>
      <c r="AM109" s="101"/>
      <c r="AN109" s="102">
        <f>LN(SUM($AM$2:AM109))</f>
        <v>2.7725887222397811</v>
      </c>
      <c r="AO109" s="193">
        <f t="shared" si="50"/>
        <v>4.7639338771543898</v>
      </c>
      <c r="AP109" s="192"/>
      <c r="AQ109" s="149">
        <v>2</v>
      </c>
      <c r="AR109" s="102">
        <f>LN(SUM($AQ$2:AQ109))</f>
        <v>3.1780538303479458</v>
      </c>
      <c r="AS109" s="193">
        <f t="shared" si="51"/>
        <v>17.738324572931049</v>
      </c>
      <c r="AT109" s="192"/>
      <c r="AU109" s="101">
        <v>96</v>
      </c>
      <c r="AV109" s="102">
        <f>LN(SUM($AU$2:AU109))</f>
        <v>7.5147997604886703</v>
      </c>
      <c r="AW109" s="193">
        <f t="shared" si="52"/>
        <v>13.480499910608323</v>
      </c>
      <c r="AX109" s="192"/>
      <c r="AY109" s="101"/>
      <c r="AZ109" s="103">
        <f>LN(SUM($AY$2:AY109))</f>
        <v>0.69314718055994529</v>
      </c>
      <c r="BA109" s="193" t="e">
        <f t="shared" si="53"/>
        <v>#DIV/0!</v>
      </c>
      <c r="BB109" s="192"/>
      <c r="BC109" s="149"/>
      <c r="BD109" s="103">
        <f>LN(SUM($BC$2:BC109))</f>
        <v>1.0986122886681098</v>
      </c>
      <c r="BE109" s="193">
        <f t="shared" si="54"/>
        <v>3.2903337615580828</v>
      </c>
      <c r="BF109" s="192"/>
      <c r="BG109" s="101">
        <v>1</v>
      </c>
      <c r="BH109" s="103">
        <f>LN(SUM($BG$2:BG109))</f>
        <v>3.6375861597263857</v>
      </c>
      <c r="BI109" s="193">
        <f t="shared" si="55"/>
        <v>15.479803082183263</v>
      </c>
      <c r="BJ109" s="192"/>
      <c r="BK109" s="101">
        <v>7</v>
      </c>
      <c r="BL109" s="103">
        <f>LN(SUM($BK$2:BK109))</f>
        <v>3.784189633918261</v>
      </c>
      <c r="BM109" s="193">
        <f t="shared" si="56"/>
        <v>9.7842787495652548</v>
      </c>
      <c r="BN109" s="192"/>
      <c r="BO109" s="101">
        <v>4</v>
      </c>
      <c r="BP109" s="103">
        <f>LN(SUM($BO$2:BO109))</f>
        <v>2.9957322735539909</v>
      </c>
      <c r="BQ109" s="193">
        <f t="shared" si="57"/>
        <v>3.9524085406784564</v>
      </c>
      <c r="BR109" s="192"/>
      <c r="BS109" s="104">
        <v>159</v>
      </c>
      <c r="BT109" s="103">
        <f>LN(SUM($BS$2:BS109))</f>
        <v>7.9973268229980974</v>
      </c>
      <c r="BU109" s="123">
        <f t="shared" si="58"/>
        <v>13.920190518682988</v>
      </c>
      <c r="BV109" s="192"/>
    </row>
    <row r="110" spans="1:74" s="10" customFormat="1" x14ac:dyDescent="0.25">
      <c r="A110" s="215">
        <f t="shared" si="40"/>
        <v>171</v>
      </c>
      <c r="B110" s="107">
        <v>44073</v>
      </c>
      <c r="C110" s="101"/>
      <c r="D110" s="102">
        <f>LN(SUM($C$2:C110))</f>
        <v>3.9889840465642745</v>
      </c>
      <c r="E110" s="192">
        <f t="shared" si="41"/>
        <v>102.8508340706497</v>
      </c>
      <c r="F110" s="192"/>
      <c r="G110" s="101"/>
      <c r="H110" s="102">
        <f>LN(SUM($G$2:G110))</f>
        <v>3.8918202981106265</v>
      </c>
      <c r="I110" s="192">
        <f t="shared" si="43"/>
        <v>188.25210459364303</v>
      </c>
      <c r="J110" s="192"/>
      <c r="K110" s="101">
        <v>14</v>
      </c>
      <c r="L110" s="102">
        <f>LN(SUM($K$2:K110))</f>
        <v>4.6913478822291435</v>
      </c>
      <c r="M110" s="192">
        <f t="shared" si="44"/>
        <v>12.995906992131451</v>
      </c>
      <c r="N110" s="192"/>
      <c r="O110" s="101">
        <v>1</v>
      </c>
      <c r="P110" s="102">
        <f>LN(SUM($O$2:O110))</f>
        <v>4.9698132995760007</v>
      </c>
      <c r="Q110" s="193">
        <f t="shared" si="42"/>
        <v>197.243267517465</v>
      </c>
      <c r="R110" s="192"/>
      <c r="S110" s="101"/>
      <c r="T110" s="102">
        <f>LN(SUM($S$2:S110))</f>
        <v>0.69314718055994529</v>
      </c>
      <c r="U110" s="196" t="e">
        <f t="shared" si="45"/>
        <v>#DIV/0!</v>
      </c>
      <c r="V110" s="192"/>
      <c r="W110" s="101"/>
      <c r="X110" s="102" t="e">
        <f>LN(SUM($W$2:W110))</f>
        <v>#NUM!</v>
      </c>
      <c r="Y110" s="193" t="e">
        <f t="shared" si="46"/>
        <v>#NUM!</v>
      </c>
      <c r="Z110" s="192"/>
      <c r="AA110" s="149"/>
      <c r="AB110" s="102">
        <f>LN(SUM($AA$2:AA110))</f>
        <v>2.9444389791664403</v>
      </c>
      <c r="AC110" s="193">
        <f t="shared" si="47"/>
        <v>18.610775157874212</v>
      </c>
      <c r="AD110" s="192"/>
      <c r="AE110" s="101">
        <v>36</v>
      </c>
      <c r="AF110" s="102">
        <f>LN(SUM($AE$2:AE110))</f>
        <v>6.4035741979348151</v>
      </c>
      <c r="AG110" s="193">
        <f t="shared" si="48"/>
        <v>10.203608844121451</v>
      </c>
      <c r="AH110" s="192"/>
      <c r="AI110" s="101"/>
      <c r="AJ110" s="102">
        <f>LN(SUM($AI$2:AI110))</f>
        <v>4.1108738641733114</v>
      </c>
      <c r="AK110" s="193">
        <f t="shared" si="49"/>
        <v>20.170106762766377</v>
      </c>
      <c r="AL110" s="192"/>
      <c r="AM110" s="101">
        <v>3</v>
      </c>
      <c r="AN110" s="102">
        <f>LN(SUM($AM$2:AM110))</f>
        <v>2.9444389791664403</v>
      </c>
      <c r="AO110" s="193">
        <f t="shared" si="50"/>
        <v>6.0312807387982739</v>
      </c>
      <c r="AP110" s="192"/>
      <c r="AQ110" s="149"/>
      <c r="AR110" s="102">
        <f>LN(SUM($AQ$2:AQ110))</f>
        <v>3.1780538303479458</v>
      </c>
      <c r="AS110" s="193">
        <f t="shared" si="51"/>
        <v>15.979098132112858</v>
      </c>
      <c r="AT110" s="192"/>
      <c r="AU110" s="101">
        <v>64</v>
      </c>
      <c r="AV110" s="102">
        <f>LN(SUM($AU$2:AU110))</f>
        <v>7.5490827108122858</v>
      </c>
      <c r="AW110" s="193">
        <f t="shared" si="52"/>
        <v>14.105689440151814</v>
      </c>
      <c r="AX110" s="192"/>
      <c r="AY110" s="101"/>
      <c r="AZ110" s="103">
        <f>LN(SUM($AY$2:AY110))</f>
        <v>0.69314718055994529</v>
      </c>
      <c r="BA110" s="193" t="e">
        <f t="shared" si="53"/>
        <v>#DIV/0!</v>
      </c>
      <c r="BB110" s="192"/>
      <c r="BC110" s="149"/>
      <c r="BD110" s="103">
        <f>LN(SUM($BC$2:BC110))</f>
        <v>1.0986122886681098</v>
      </c>
      <c r="BE110" s="193">
        <f t="shared" si="54"/>
        <v>4.7258879471644848</v>
      </c>
      <c r="BF110" s="192"/>
      <c r="BG110" s="101">
        <v>1</v>
      </c>
      <c r="BH110" s="103">
        <f>LN(SUM($BG$2:BG110))</f>
        <v>3.6635616461296463</v>
      </c>
      <c r="BI110" s="193">
        <f t="shared" si="55"/>
        <v>14.12238492883605</v>
      </c>
      <c r="BJ110" s="192"/>
      <c r="BK110" s="101"/>
      <c r="BL110" s="103">
        <f>LN(SUM($BK$2:BK110))</f>
        <v>3.784189633918261</v>
      </c>
      <c r="BM110" s="193">
        <f t="shared" si="56"/>
        <v>12.743619194839466</v>
      </c>
      <c r="BN110" s="192"/>
      <c r="BO110" s="101"/>
      <c r="BP110" s="103">
        <f>LN(SUM($BO$2:BO110))</f>
        <v>2.9957322735539909</v>
      </c>
      <c r="BQ110" s="193">
        <f t="shared" si="57"/>
        <v>4.759134819901524</v>
      </c>
      <c r="BR110" s="192"/>
      <c r="BS110" s="104">
        <v>119</v>
      </c>
      <c r="BT110" s="103">
        <f>LN(SUM($BS$2:BS110))</f>
        <v>8.0365734097073123</v>
      </c>
      <c r="BU110" s="123">
        <f t="shared" si="58"/>
        <v>14.124690909913474</v>
      </c>
      <c r="BV110" s="192"/>
    </row>
    <row r="111" spans="1:74" s="10" customFormat="1" x14ac:dyDescent="0.25">
      <c r="A111" s="215">
        <f t="shared" si="40"/>
        <v>172</v>
      </c>
      <c r="B111" s="107">
        <v>44074</v>
      </c>
      <c r="C111" s="101"/>
      <c r="D111" s="102">
        <f>LN(SUM($C$2:C111))</f>
        <v>3.9889840465642745</v>
      </c>
      <c r="E111" s="192">
        <f t="shared" si="41"/>
        <v>85.709028392208097</v>
      </c>
      <c r="F111" s="192"/>
      <c r="G111" s="101">
        <v>1</v>
      </c>
      <c r="H111" s="102">
        <f>LN(SUM($G$2:G111))</f>
        <v>3.912023005428146</v>
      </c>
      <c r="I111" s="192">
        <f t="shared" si="43"/>
        <v>158.4776481711647</v>
      </c>
      <c r="J111" s="192"/>
      <c r="K111" s="101">
        <v>18</v>
      </c>
      <c r="L111" s="102">
        <f>LN(SUM($K$2:K111))</f>
        <v>4.8441870864585912</v>
      </c>
      <c r="M111" s="192">
        <f t="shared" si="44"/>
        <v>9.4272963478359575</v>
      </c>
      <c r="N111" s="192"/>
      <c r="O111" s="101">
        <v>2</v>
      </c>
      <c r="P111" s="102">
        <f>LN(SUM($O$2:O111))</f>
        <v>4.9836066217083363</v>
      </c>
      <c r="Q111" s="193">
        <f t="shared" si="42"/>
        <v>120.74851908121501</v>
      </c>
      <c r="R111" s="192"/>
      <c r="S111" s="101"/>
      <c r="T111" s="102">
        <f>LN(SUM($S$2:S111))</f>
        <v>0.69314718055994529</v>
      </c>
      <c r="U111" s="196" t="e">
        <f t="shared" si="45"/>
        <v>#DIV/0!</v>
      </c>
      <c r="V111" s="192"/>
      <c r="W111" s="101"/>
      <c r="X111" s="102" t="e">
        <f>LN(SUM($W$2:W111))</f>
        <v>#NUM!</v>
      </c>
      <c r="Y111" s="193" t="e">
        <f t="shared" si="46"/>
        <v>#NUM!</v>
      </c>
      <c r="Z111" s="192"/>
      <c r="AA111" s="149">
        <v>4</v>
      </c>
      <c r="AB111" s="102">
        <f>LN(SUM($AA$2:AA111))</f>
        <v>3.1354942159291497</v>
      </c>
      <c r="AC111" s="193">
        <f t="shared" si="47"/>
        <v>16.400844120257347</v>
      </c>
      <c r="AD111" s="192"/>
      <c r="AE111" s="101">
        <v>17</v>
      </c>
      <c r="AF111" s="102">
        <f>LN(SUM($AE$2:AE111))</f>
        <v>6.4313310819334788</v>
      </c>
      <c r="AG111" s="193">
        <f t="shared" si="48"/>
        <v>11.580249110835338</v>
      </c>
      <c r="AH111" s="192"/>
      <c r="AI111" s="101"/>
      <c r="AJ111" s="102">
        <f>LN(SUM($AI$2:AI111))</f>
        <v>4.1108738641733114</v>
      </c>
      <c r="AK111" s="193">
        <f t="shared" si="49"/>
        <v>30.193775069108412</v>
      </c>
      <c r="AL111" s="192"/>
      <c r="AM111" s="101">
        <v>4</v>
      </c>
      <c r="AN111" s="102">
        <f>LN(SUM($AM$2:AM111))</f>
        <v>3.1354942159291497</v>
      </c>
      <c r="AO111" s="193">
        <f t="shared" si="50"/>
        <v>7.8555866999099964</v>
      </c>
      <c r="AP111" s="192"/>
      <c r="AQ111" s="149">
        <v>1</v>
      </c>
      <c r="AR111" s="102">
        <f>LN(SUM($AQ$2:AQ111))</f>
        <v>3.2188758248682006</v>
      </c>
      <c r="AS111" s="193">
        <f t="shared" si="51"/>
        <v>15.857542517935205</v>
      </c>
      <c r="AT111" s="192"/>
      <c r="AU111" s="101">
        <v>138</v>
      </c>
      <c r="AV111" s="102">
        <f>LN(SUM($AU$2:AU111))</f>
        <v>7.6192334162268054</v>
      </c>
      <c r="AW111" s="193">
        <f t="shared" si="52"/>
        <v>13.317112541590483</v>
      </c>
      <c r="AX111" s="192"/>
      <c r="AY111" s="101"/>
      <c r="AZ111" s="103">
        <f>LN(SUM($AY$2:AY111))</f>
        <v>0.69314718055994529</v>
      </c>
      <c r="BA111" s="193" t="e">
        <f t="shared" si="53"/>
        <v>#DIV/0!</v>
      </c>
      <c r="BB111" s="192"/>
      <c r="BC111" s="149"/>
      <c r="BD111" s="103">
        <f>LN(SUM($BC$2:BC111))</f>
        <v>1.0986122886681098</v>
      </c>
      <c r="BE111" s="193">
        <f t="shared" si="54"/>
        <v>15.955438719280238</v>
      </c>
      <c r="BF111" s="192"/>
      <c r="BG111" s="101"/>
      <c r="BH111" s="103">
        <f>LN(SUM($BG$2:BG111))</f>
        <v>3.6635616461296463</v>
      </c>
      <c r="BI111" s="193">
        <f t="shared" si="55"/>
        <v>15.7478920770691</v>
      </c>
      <c r="BJ111" s="192"/>
      <c r="BK111" s="101">
        <v>4</v>
      </c>
      <c r="BL111" s="103">
        <f>LN(SUM($BK$2:BK111))</f>
        <v>3.8712010109078911</v>
      </c>
      <c r="BM111" s="193">
        <f t="shared" si="56"/>
        <v>10.386560708257409</v>
      </c>
      <c r="BN111" s="192"/>
      <c r="BO111" s="101">
        <v>1</v>
      </c>
      <c r="BP111" s="103">
        <f>LN(SUM($BO$2:BO111))</f>
        <v>3.044522437723423</v>
      </c>
      <c r="BQ111" s="193">
        <f t="shared" si="57"/>
        <v>6.747423928115162</v>
      </c>
      <c r="BR111" s="192"/>
      <c r="BS111" s="104">
        <v>190</v>
      </c>
      <c r="BT111" s="103">
        <f>LN(SUM($BS$2:BS111))</f>
        <v>8.0962082716500365</v>
      </c>
      <c r="BU111" s="123">
        <f t="shared" si="58"/>
        <v>13.849059528013967</v>
      </c>
      <c r="BV111" s="192"/>
    </row>
    <row r="112" spans="1:74" s="10" customFormat="1" x14ac:dyDescent="0.25">
      <c r="A112" s="215">
        <f t="shared" si="40"/>
        <v>173</v>
      </c>
      <c r="B112" s="107">
        <v>44075</v>
      </c>
      <c r="C112" s="101"/>
      <c r="D112" s="102">
        <f>LN(SUM($C$2:C112))</f>
        <v>3.9889840465642745</v>
      </c>
      <c r="E112" s="192">
        <f t="shared" si="41"/>
        <v>85.709028392208097</v>
      </c>
      <c r="F112" s="192"/>
      <c r="G112" s="101">
        <v>13</v>
      </c>
      <c r="H112" s="102">
        <f>LN(SUM($G$2:G112))</f>
        <v>4.1431347263915326</v>
      </c>
      <c r="I112" s="192">
        <f t="shared" si="43"/>
        <v>24.432747316686353</v>
      </c>
      <c r="J112" s="192"/>
      <c r="K112" s="101">
        <v>2</v>
      </c>
      <c r="L112" s="102">
        <f>LN(SUM($K$2:K112))</f>
        <v>4.8598124043616719</v>
      </c>
      <c r="M112" s="192">
        <f t="shared" si="44"/>
        <v>8.5382014864250166</v>
      </c>
      <c r="N112" s="192"/>
      <c r="O112" s="101">
        <v>4</v>
      </c>
      <c r="P112" s="102">
        <f>LN(SUM($O$2:O112))</f>
        <v>5.0106352940962555</v>
      </c>
      <c r="Q112" s="193">
        <f t="shared" si="42"/>
        <v>72.067191687168005</v>
      </c>
      <c r="R112" s="192"/>
      <c r="S112" s="101">
        <v>0</v>
      </c>
      <c r="T112" s="102">
        <f>LN(SUM($S$2:S112))</f>
        <v>0.69314718055994529</v>
      </c>
      <c r="U112" s="196" t="e">
        <f t="shared" si="45"/>
        <v>#DIV/0!</v>
      </c>
      <c r="V112" s="192"/>
      <c r="W112" s="101">
        <v>2</v>
      </c>
      <c r="X112" s="102">
        <f>LN(SUM($W$2:W112))</f>
        <v>0.69314718055994529</v>
      </c>
      <c r="Y112" s="193" t="e">
        <f t="shared" si="46"/>
        <v>#NUM!</v>
      </c>
      <c r="Z112" s="192"/>
      <c r="AA112" s="149">
        <v>1</v>
      </c>
      <c r="AB112" s="102">
        <f>LN(SUM($AA$2:AA112))</f>
        <v>3.1780538303479458</v>
      </c>
      <c r="AC112" s="193">
        <f t="shared" si="47"/>
        <v>12.728586736067964</v>
      </c>
      <c r="AD112" s="192"/>
      <c r="AE112" s="101">
        <v>31</v>
      </c>
      <c r="AF112" s="102">
        <f>LN(SUM($AE$2:AE112))</f>
        <v>6.4800445619266531</v>
      </c>
      <c r="AG112" s="193">
        <f t="shared" si="48"/>
        <v>12.381445135484922</v>
      </c>
      <c r="AH112" s="192"/>
      <c r="AI112" s="101">
        <v>2</v>
      </c>
      <c r="AJ112" s="102">
        <f>LN(SUM($AI$2:AI112))</f>
        <v>4.1431347263915326</v>
      </c>
      <c r="AK112" s="193">
        <f t="shared" si="49"/>
        <v>36.679660678697388</v>
      </c>
      <c r="AL112" s="192"/>
      <c r="AM112" s="101">
        <v>1</v>
      </c>
      <c r="AN112" s="102">
        <f>LN(SUM($AM$2:AM112))</f>
        <v>3.1780538303479458</v>
      </c>
      <c r="AO112" s="193">
        <f t="shared" si="50"/>
        <v>7.0910853937741871</v>
      </c>
      <c r="AP112" s="192"/>
      <c r="AQ112" s="149">
        <v>7</v>
      </c>
      <c r="AR112" s="102">
        <f>LN(SUM($AQ$2:AQ112))</f>
        <v>3.4657359027997265</v>
      </c>
      <c r="AS112" s="193">
        <f t="shared" si="51"/>
        <v>11.420851176791968</v>
      </c>
      <c r="AT112" s="192"/>
      <c r="AU112" s="101">
        <v>193</v>
      </c>
      <c r="AV112" s="102">
        <f>LN(SUM($AU$2:AU112))</f>
        <v>7.7097568644541647</v>
      </c>
      <c r="AW112" s="193">
        <f t="shared" si="52"/>
        <v>12.106646390501208</v>
      </c>
      <c r="AX112" s="192"/>
      <c r="AY112" s="101">
        <v>0</v>
      </c>
      <c r="AZ112" s="103">
        <f>LN(SUM($AY$2:AY112))</f>
        <v>0.69314718055994529</v>
      </c>
      <c r="BA112" s="193" t="e">
        <f t="shared" si="53"/>
        <v>#DIV/0!</v>
      </c>
      <c r="BB112" s="192"/>
      <c r="BC112" s="149"/>
      <c r="BD112" s="103">
        <f>LN(SUM($BC$2:BC112))</f>
        <v>1.0986122886681098</v>
      </c>
      <c r="BE112" s="193" t="e">
        <f t="shared" si="54"/>
        <v>#DIV/0!</v>
      </c>
      <c r="BF112" s="192"/>
      <c r="BG112" s="101">
        <v>2</v>
      </c>
      <c r="BH112" s="103">
        <f>LN(SUM($BG$2:BG112))</f>
        <v>3.713572066704308</v>
      </c>
      <c r="BI112" s="193">
        <f t="shared" si="55"/>
        <v>19.839846182776224</v>
      </c>
      <c r="BJ112" s="192"/>
      <c r="BK112" s="101">
        <v>2</v>
      </c>
      <c r="BL112" s="103">
        <f>LN(SUM($BK$2:BK112))</f>
        <v>3.912023005428146</v>
      </c>
      <c r="BM112" s="193">
        <f t="shared" si="56"/>
        <v>9.8921848437421271</v>
      </c>
      <c r="BN112" s="192"/>
      <c r="BO112" s="101">
        <v>4</v>
      </c>
      <c r="BP112" s="103">
        <f>LN(SUM($BO$2:BO112))</f>
        <v>3.2188758248682006</v>
      </c>
      <c r="BQ112" s="193">
        <f t="shared" si="57"/>
        <v>7.7432199086440212</v>
      </c>
      <c r="BR112" s="192"/>
      <c r="BS112" s="104">
        <v>264</v>
      </c>
      <c r="BT112" s="103">
        <f>LN(SUM($BS$2:BS112))</f>
        <v>8.173575486634153</v>
      </c>
      <c r="BU112" s="123">
        <f t="shared" si="58"/>
        <v>12.908662074732076</v>
      </c>
      <c r="BV112" s="192"/>
    </row>
    <row r="113" spans="1:74" s="10" customFormat="1" x14ac:dyDescent="0.25">
      <c r="A113" s="215">
        <f t="shared" si="40"/>
        <v>174</v>
      </c>
      <c r="B113" s="107">
        <v>44076</v>
      </c>
      <c r="C113" s="101"/>
      <c r="D113" s="102">
        <f>LN(SUM($C$2:C113))</f>
        <v>3.9889840465642745</v>
      </c>
      <c r="E113" s="192">
        <f t="shared" si="41"/>
        <v>102.8508340706497</v>
      </c>
      <c r="F113" s="192"/>
      <c r="G113" s="101">
        <v>20</v>
      </c>
      <c r="H113" s="102">
        <f>LN(SUM($G$2:G113))</f>
        <v>4.4188406077965983</v>
      </c>
      <c r="I113" s="192">
        <f t="shared" si="43"/>
        <v>9.2248634950841826</v>
      </c>
      <c r="J113" s="192"/>
      <c r="K113" s="101">
        <v>25</v>
      </c>
      <c r="L113" s="102">
        <f>LN(SUM($K$2:K113))</f>
        <v>5.0369526024136295</v>
      </c>
      <c r="M113" s="192">
        <f t="shared" si="44"/>
        <v>7.2482975794253024</v>
      </c>
      <c r="N113" s="192"/>
      <c r="O113" s="101">
        <v>1</v>
      </c>
      <c r="P113" s="102">
        <f>LN(SUM($O$2:O113))</f>
        <v>5.0172798368149243</v>
      </c>
      <c r="Q113" s="193">
        <f t="shared" si="42"/>
        <v>57.772873289845464</v>
      </c>
      <c r="R113" s="192"/>
      <c r="S113" s="101"/>
      <c r="T113" s="102">
        <f>LN(SUM($S$2:S113))</f>
        <v>0.69314718055994529</v>
      </c>
      <c r="U113" s="196" t="e">
        <f t="shared" si="45"/>
        <v>#DIV/0!</v>
      </c>
      <c r="V113" s="192"/>
      <c r="W113" s="101"/>
      <c r="X113" s="102">
        <f>LN(SUM($W$2:W113))</f>
        <v>0.69314718055994529</v>
      </c>
      <c r="Y113" s="193" t="e">
        <f t="shared" si="46"/>
        <v>#NUM!</v>
      </c>
      <c r="Z113" s="192"/>
      <c r="AA113" s="149">
        <v>11</v>
      </c>
      <c r="AB113" s="102">
        <f>LN(SUM($AA$2:AA113))</f>
        <v>3.5553480614894135</v>
      </c>
      <c r="AC113" s="193">
        <f t="shared" si="47"/>
        <v>7.3149478909775665</v>
      </c>
      <c r="AD113" s="192"/>
      <c r="AE113" s="101">
        <v>78</v>
      </c>
      <c r="AF113" s="102">
        <f>LN(SUM($AE$2:AE113))</f>
        <v>6.5930445341424369</v>
      </c>
      <c r="AG113" s="193">
        <f t="shared" si="48"/>
        <v>11.874481432302709</v>
      </c>
      <c r="AH113" s="192"/>
      <c r="AI113" s="101">
        <v>2</v>
      </c>
      <c r="AJ113" s="102">
        <f>LN(SUM($AI$2:AI113))</f>
        <v>4.1743872698956368</v>
      </c>
      <c r="AK113" s="193">
        <f t="shared" si="49"/>
        <v>54.659800412301536</v>
      </c>
      <c r="AL113" s="192"/>
      <c r="AM113" s="101">
        <v>14</v>
      </c>
      <c r="AN113" s="102">
        <f>LN(SUM($AM$2:AM113))</f>
        <v>3.6375861597263857</v>
      </c>
      <c r="AO113" s="193">
        <f t="shared" si="50"/>
        <v>5.1496435869464072</v>
      </c>
      <c r="AP113" s="192"/>
      <c r="AQ113" s="149"/>
      <c r="AR113" s="102">
        <f>LN(SUM($AQ$2:AQ113))</f>
        <v>3.4657359027997265</v>
      </c>
      <c r="AS113" s="193">
        <f t="shared" si="51"/>
        <v>9.4496325329721209</v>
      </c>
      <c r="AT113" s="192"/>
      <c r="AU113" s="101">
        <v>61</v>
      </c>
      <c r="AV113" s="102">
        <f>LN(SUM($AU$2:AU113))</f>
        <v>7.7367436824534952</v>
      </c>
      <c r="AW113" s="193">
        <f t="shared" si="52"/>
        <v>12.318186700740997</v>
      </c>
      <c r="AX113" s="192"/>
      <c r="AY113" s="101"/>
      <c r="AZ113" s="103">
        <f>LN(SUM($AY$2:AY113))</f>
        <v>0.69314718055994529</v>
      </c>
      <c r="BA113" s="193" t="e">
        <f t="shared" si="53"/>
        <v>#DIV/0!</v>
      </c>
      <c r="BB113" s="192"/>
      <c r="BC113" s="149"/>
      <c r="BD113" s="103">
        <f>LN(SUM($BC$2:BC113))</f>
        <v>1.0986122886681098</v>
      </c>
      <c r="BE113" s="193" t="e">
        <f t="shared" si="54"/>
        <v>#DIV/0!</v>
      </c>
      <c r="BF113" s="192"/>
      <c r="BG113" s="101">
        <v>2</v>
      </c>
      <c r="BH113" s="103">
        <f>LN(SUM($BG$2:BG113))</f>
        <v>3.7612001156935624</v>
      </c>
      <c r="BI113" s="193">
        <f t="shared" si="55"/>
        <v>20.739546699712182</v>
      </c>
      <c r="BJ113" s="192"/>
      <c r="BK113" s="101">
        <v>1</v>
      </c>
      <c r="BL113" s="103">
        <f>LN(SUM($BK$2:BK113))</f>
        <v>3.9318256327243257</v>
      </c>
      <c r="BM113" s="193">
        <f t="shared" si="56"/>
        <v>10.671693520313831</v>
      </c>
      <c r="BN113" s="192"/>
      <c r="BO113" s="101">
        <v>7</v>
      </c>
      <c r="BP113" s="103">
        <f>LN(SUM($BO$2:BO113))</f>
        <v>3.4657359027997265</v>
      </c>
      <c r="BQ113" s="193">
        <f t="shared" si="57"/>
        <v>6.4248156375501573</v>
      </c>
      <c r="BR113" s="192"/>
      <c r="BS113" s="104">
        <v>222</v>
      </c>
      <c r="BT113" s="103">
        <f>LN(SUM($BS$2:BS113))</f>
        <v>8.234299635696253</v>
      </c>
      <c r="BU113" s="123">
        <f t="shared" si="58"/>
        <v>12.387531900950147</v>
      </c>
      <c r="BV113" s="192"/>
    </row>
    <row r="114" spans="1:74" s="10" customFormat="1" x14ac:dyDescent="0.25">
      <c r="A114" s="215">
        <f t="shared" si="40"/>
        <v>175</v>
      </c>
      <c r="B114" s="107">
        <v>44077</v>
      </c>
      <c r="C114" s="101">
        <v>1</v>
      </c>
      <c r="D114" s="102">
        <f>LN(SUM($C$2:C114))</f>
        <v>4.0073331852324712</v>
      </c>
      <c r="E114" s="192">
        <f t="shared" si="41"/>
        <v>115.34026032864375</v>
      </c>
      <c r="F114" s="192"/>
      <c r="G114" s="101"/>
      <c r="H114" s="102">
        <f>LN(SUM($G$2:G114))</f>
        <v>4.4188406077965983</v>
      </c>
      <c r="I114" s="192">
        <f t="shared" si="43"/>
        <v>6.7239515067385138</v>
      </c>
      <c r="J114" s="192"/>
      <c r="K114" s="101">
        <v>7</v>
      </c>
      <c r="L114" s="102">
        <f>LN(SUM($K$2:K114))</f>
        <v>5.0814043649844631</v>
      </c>
      <c r="M114" s="192">
        <f t="shared" si="44"/>
        <v>6.6627719008072441</v>
      </c>
      <c r="N114" s="192"/>
      <c r="O114" s="101">
        <v>1</v>
      </c>
      <c r="P114" s="102">
        <f>LN(SUM($O$2:O114))</f>
        <v>5.0238805208462765</v>
      </c>
      <c r="Q114" s="193">
        <f t="shared" si="42"/>
        <v>54.848007985762798</v>
      </c>
      <c r="R114" s="192"/>
      <c r="S114" s="101"/>
      <c r="T114" s="102">
        <f>LN(SUM($S$2:S114))</f>
        <v>0.69314718055994529</v>
      </c>
      <c r="U114" s="196" t="e">
        <f t="shared" si="45"/>
        <v>#DIV/0!</v>
      </c>
      <c r="V114" s="192"/>
      <c r="W114" s="101"/>
      <c r="X114" s="102">
        <f>LN(SUM($W$2:W114))</f>
        <v>0.69314718055994529</v>
      </c>
      <c r="Y114" s="193" t="e">
        <f t="shared" si="46"/>
        <v>#NUM!</v>
      </c>
      <c r="Z114" s="192"/>
      <c r="AA114" s="149"/>
      <c r="AB114" s="102">
        <f>LN(SUM($AA$2:AA114))</f>
        <v>3.5553480614894135</v>
      </c>
      <c r="AC114" s="193">
        <f t="shared" si="47"/>
        <v>5.9024255220373876</v>
      </c>
      <c r="AD114" s="192"/>
      <c r="AE114" s="101">
        <v>26</v>
      </c>
      <c r="AF114" s="102">
        <f>LN(SUM($AE$2:AE114))</f>
        <v>6.6280413761795334</v>
      </c>
      <c r="AG114" s="193">
        <f t="shared" si="48"/>
        <v>11.725885328725569</v>
      </c>
      <c r="AH114" s="192"/>
      <c r="AI114" s="101"/>
      <c r="AJ114" s="102">
        <f>LN(SUM($AI$2:AI114))</f>
        <v>4.1743872698956368</v>
      </c>
      <c r="AK114" s="193">
        <f t="shared" si="49"/>
        <v>55.479055742637499</v>
      </c>
      <c r="AL114" s="192"/>
      <c r="AM114" s="101">
        <v>3</v>
      </c>
      <c r="AN114" s="102">
        <f>LN(SUM($AM$2:AM114))</f>
        <v>3.713572066704308</v>
      </c>
      <c r="AO114" s="193">
        <f t="shared" si="50"/>
        <v>4.0547119498430755</v>
      </c>
      <c r="AP114" s="192"/>
      <c r="AQ114" s="149">
        <v>2</v>
      </c>
      <c r="AR114" s="102">
        <f>LN(SUM($AQ$2:AQ114))</f>
        <v>3.5263605246161616</v>
      </c>
      <c r="AS114" s="193">
        <f t="shared" si="51"/>
        <v>8.9479562922803613</v>
      </c>
      <c r="AT114" s="192"/>
      <c r="AU114" s="101">
        <v>76</v>
      </c>
      <c r="AV114" s="102">
        <f>LN(SUM($AU$2:AU114))</f>
        <v>7.7693786095139838</v>
      </c>
      <c r="AW114" s="193">
        <f t="shared" si="52"/>
        <v>12.689182592229317</v>
      </c>
      <c r="AX114" s="192"/>
      <c r="AY114" s="101"/>
      <c r="AZ114" s="103">
        <f>LN(SUM($AY$2:AY114))</f>
        <v>0.69314718055994529</v>
      </c>
      <c r="BA114" s="193" t="e">
        <f t="shared" si="53"/>
        <v>#DIV/0!</v>
      </c>
      <c r="BB114" s="192"/>
      <c r="BC114" s="149"/>
      <c r="BD114" s="103">
        <f>LN(SUM($BC$2:BC114))</f>
        <v>1.0986122886681098</v>
      </c>
      <c r="BE114" s="193" t="e">
        <f t="shared" si="54"/>
        <v>#DIV/0!</v>
      </c>
      <c r="BF114" s="192"/>
      <c r="BG114" s="101">
        <v>5</v>
      </c>
      <c r="BH114" s="103">
        <f>LN(SUM($BG$2:BG114))</f>
        <v>3.8712010109078911</v>
      </c>
      <c r="BI114" s="193">
        <f t="shared" si="55"/>
        <v>18.002359515324891</v>
      </c>
      <c r="BJ114" s="192"/>
      <c r="BK114" s="101">
        <v>1</v>
      </c>
      <c r="BL114" s="103">
        <f>LN(SUM($BK$2:BK114))</f>
        <v>3.9512437185814275</v>
      </c>
      <c r="BM114" s="193">
        <f t="shared" si="56"/>
        <v>13.439756523162925</v>
      </c>
      <c r="BN114" s="192"/>
      <c r="BO114" s="101">
        <v>3</v>
      </c>
      <c r="BP114" s="103">
        <f>LN(SUM($BO$2:BO114))</f>
        <v>3.5553480614894135</v>
      </c>
      <c r="BQ114" s="193">
        <f t="shared" si="57"/>
        <v>5.5271292709625079</v>
      </c>
      <c r="BR114" s="192"/>
      <c r="BS114" s="104">
        <v>125</v>
      </c>
      <c r="BT114" s="103">
        <f>LN(SUM($BS$2:BS114))</f>
        <v>8.2669353476104561</v>
      </c>
      <c r="BU114" s="123">
        <f t="shared" si="58"/>
        <v>12.247444202567172</v>
      </c>
      <c r="BV114" s="192"/>
    </row>
    <row r="115" spans="1:74" s="10" customFormat="1" x14ac:dyDescent="0.25">
      <c r="A115" s="215">
        <f>A114+1</f>
        <v>176</v>
      </c>
      <c r="B115" s="107">
        <v>44078</v>
      </c>
      <c r="C115" s="101"/>
      <c r="D115" s="102">
        <f>LN(SUM($C$2:C115))</f>
        <v>4.0073331852324712</v>
      </c>
      <c r="E115" s="192">
        <f t="shared" si="41"/>
        <v>211.54258416845781</v>
      </c>
      <c r="F115" s="192"/>
      <c r="G115" s="101"/>
      <c r="H115" s="102">
        <f>LN(SUM($G$2:G115))</f>
        <v>4.4188406077965983</v>
      </c>
      <c r="I115" s="192">
        <f t="shared" si="43"/>
        <v>6.1771548293173542</v>
      </c>
      <c r="J115" s="192"/>
      <c r="K115" s="101"/>
      <c r="L115" s="102">
        <f>LN(SUM($K$2:K115))</f>
        <v>5.0814043649844631</v>
      </c>
      <c r="M115" s="192">
        <f t="shared" si="44"/>
        <v>7.5947634508492605</v>
      </c>
      <c r="N115" s="192"/>
      <c r="O115" s="101"/>
      <c r="P115" s="102">
        <f>LN(SUM($O$2:O115))</f>
        <v>5.0238805208462765</v>
      </c>
      <c r="Q115" s="193">
        <f t="shared" si="42"/>
        <v>59.732857452878498</v>
      </c>
      <c r="R115" s="192"/>
      <c r="S115" s="101"/>
      <c r="T115" s="102">
        <f>LN(SUM($S$2:S115))</f>
        <v>0.69314718055994529</v>
      </c>
      <c r="U115" s="196" t="e">
        <f t="shared" si="45"/>
        <v>#DIV/0!</v>
      </c>
      <c r="V115" s="192"/>
      <c r="W115" s="101"/>
      <c r="X115" s="102">
        <f>LN(SUM($W$2:W115))</f>
        <v>0.69314718055994529</v>
      </c>
      <c r="Y115" s="193" t="e">
        <f t="shared" si="46"/>
        <v>#NUM!</v>
      </c>
      <c r="Z115" s="192"/>
      <c r="AA115" s="149">
        <v>1</v>
      </c>
      <c r="AB115" s="102">
        <f>LN(SUM($AA$2:AA115))</f>
        <v>3.5835189384561099</v>
      </c>
      <c r="AC115" s="193">
        <f t="shared" si="47"/>
        <v>5.4533862219823153</v>
      </c>
      <c r="AD115" s="192"/>
      <c r="AE115" s="101">
        <v>24</v>
      </c>
      <c r="AF115" s="102">
        <f>LN(SUM($AE$2:AE115))</f>
        <v>6.6592939196836376</v>
      </c>
      <c r="AG115" s="193">
        <f t="shared" si="48"/>
        <v>12.423858673430701</v>
      </c>
      <c r="AH115" s="192"/>
      <c r="AI115" s="101"/>
      <c r="AJ115" s="102">
        <f>LN(SUM($AI$2:AI115))</f>
        <v>4.1743872698956368</v>
      </c>
      <c r="AK115" s="193">
        <f t="shared" si="49"/>
        <v>50.929198423948804</v>
      </c>
      <c r="AL115" s="192"/>
      <c r="AM115" s="101"/>
      <c r="AN115" s="102">
        <f>LN(SUM($AM$2:AM115))</f>
        <v>3.713572066704308</v>
      </c>
      <c r="AO115" s="193">
        <f t="shared" si="50"/>
        <v>3.9907241013780479</v>
      </c>
      <c r="AP115" s="192"/>
      <c r="AQ115" s="149"/>
      <c r="AR115" s="102">
        <f>LN(SUM($AQ$2:AQ115))</f>
        <v>3.5263605246161616</v>
      </c>
      <c r="AS115" s="193">
        <f t="shared" si="51"/>
        <v>9.7607040934016087</v>
      </c>
      <c r="AT115" s="192"/>
      <c r="AU115" s="101">
        <v>107</v>
      </c>
      <c r="AV115" s="102">
        <f>LN(SUM($AU$2:AU115))</f>
        <v>7.8135915529524329</v>
      </c>
      <c r="AW115" s="193">
        <f t="shared" si="52"/>
        <v>13.343707168156252</v>
      </c>
      <c r="AX115" s="192"/>
      <c r="AY115" s="101">
        <v>1</v>
      </c>
      <c r="AZ115" s="103">
        <f>LN(SUM($AY$2:AY115))</f>
        <v>1.0986122886681098</v>
      </c>
      <c r="BA115" s="193">
        <f t="shared" si="53"/>
        <v>15.955438719280238</v>
      </c>
      <c r="BB115" s="192"/>
      <c r="BC115" s="149"/>
      <c r="BD115" s="103">
        <f>LN(SUM($BC$2:BC115))</f>
        <v>1.0986122886681098</v>
      </c>
      <c r="BE115" s="193" t="e">
        <f t="shared" si="54"/>
        <v>#DIV/0!</v>
      </c>
      <c r="BF115" s="192"/>
      <c r="BG115" s="101">
        <v>2</v>
      </c>
      <c r="BH115" s="103">
        <f>LN(SUM($BG$2:BG115))</f>
        <v>3.912023005428146</v>
      </c>
      <c r="BI115" s="193">
        <f t="shared" si="55"/>
        <v>14.524560843572003</v>
      </c>
      <c r="BJ115" s="192"/>
      <c r="BK115" s="101"/>
      <c r="BL115" s="103">
        <f>LN(SUM($BK$2:BK115))</f>
        <v>3.9512437185814275</v>
      </c>
      <c r="BM115" s="193">
        <f t="shared" si="56"/>
        <v>21.663386979457076</v>
      </c>
      <c r="BN115" s="192"/>
      <c r="BO115" s="101"/>
      <c r="BP115" s="103">
        <f>LN(SUM($BO$2:BO115))</f>
        <v>3.5553480614894135</v>
      </c>
      <c r="BQ115" s="193">
        <f t="shared" si="57"/>
        <v>6.0286915929169975</v>
      </c>
      <c r="BR115" s="192"/>
      <c r="BS115" s="104">
        <v>135</v>
      </c>
      <c r="BT115" s="103">
        <f>LN(SUM($BS$2:BS115))</f>
        <v>8.3010252538384535</v>
      </c>
      <c r="BU115" s="123">
        <f t="shared" si="58"/>
        <v>12.85382189179712</v>
      </c>
      <c r="BV115" s="192"/>
    </row>
    <row r="116" spans="1:74" s="10" customFormat="1" x14ac:dyDescent="0.25">
      <c r="A116" s="215">
        <f t="shared" ref="A116:A179" si="59">A115+1</f>
        <v>177</v>
      </c>
      <c r="B116" s="107">
        <v>44079</v>
      </c>
      <c r="C116" s="101"/>
      <c r="D116" s="102">
        <f>LN(SUM($C$2:C116))</f>
        <v>4.0073331852324712</v>
      </c>
      <c r="E116" s="192">
        <f t="shared" si="41"/>
        <v>176.28548680704816</v>
      </c>
      <c r="F116" s="192"/>
      <c r="G116" s="101">
        <v>4</v>
      </c>
      <c r="H116" s="102">
        <f>LN(SUM($G$2:G116))</f>
        <v>4.4659081186545837</v>
      </c>
      <c r="I116" s="192">
        <f t="shared" si="43"/>
        <v>6.4444453937436181</v>
      </c>
      <c r="J116" s="192"/>
      <c r="K116" s="101">
        <v>17</v>
      </c>
      <c r="L116" s="102">
        <f>LN(SUM($K$2:K116))</f>
        <v>5.181783550292085</v>
      </c>
      <c r="M116" s="192">
        <f t="shared" si="44"/>
        <v>8.9548382193583116</v>
      </c>
      <c r="N116" s="192"/>
      <c r="O116" s="101">
        <v>3</v>
      </c>
      <c r="P116" s="102">
        <f>LN(SUM($O$2:O116))</f>
        <v>5.0434251169192468</v>
      </c>
      <c r="Q116" s="193">
        <f t="shared" si="42"/>
        <v>61.685837332029891</v>
      </c>
      <c r="R116" s="192"/>
      <c r="S116" s="101"/>
      <c r="T116" s="102">
        <f>LN(SUM($S$2:S116))</f>
        <v>0.69314718055994529</v>
      </c>
      <c r="U116" s="196" t="e">
        <f t="shared" si="45"/>
        <v>#DIV/0!</v>
      </c>
      <c r="V116" s="192"/>
      <c r="W116" s="101"/>
      <c r="X116" s="102">
        <f>LN(SUM($W$2:W116))</f>
        <v>0.69314718055994529</v>
      </c>
      <c r="Y116" s="193" t="e">
        <f t="shared" si="46"/>
        <v>#NUM!</v>
      </c>
      <c r="Z116" s="192"/>
      <c r="AA116" s="149"/>
      <c r="AB116" s="102">
        <f>LN(SUM($AA$2:AA116))</f>
        <v>3.5835189384561099</v>
      </c>
      <c r="AC116" s="193">
        <f t="shared" si="47"/>
        <v>6.082937721833046</v>
      </c>
      <c r="AD116" s="192"/>
      <c r="AE116" s="101">
        <v>25</v>
      </c>
      <c r="AF116" s="102">
        <f>LN(SUM($AE$2:AE116))</f>
        <v>6.6908422774185636</v>
      </c>
      <c r="AG116" s="193">
        <f t="shared" si="48"/>
        <v>13.2412957219208</v>
      </c>
      <c r="AH116" s="192"/>
      <c r="AI116" s="101">
        <v>1</v>
      </c>
      <c r="AJ116" s="102">
        <f>LN(SUM($AI$2:AI116))</f>
        <v>4.1896547420264252</v>
      </c>
      <c r="AK116" s="193">
        <f t="shared" si="49"/>
        <v>49.181549991810108</v>
      </c>
      <c r="AL116" s="192"/>
      <c r="AM116" s="101">
        <v>2</v>
      </c>
      <c r="AN116" s="102">
        <f>LN(SUM($AM$2:AM116))</f>
        <v>3.7612001156935624</v>
      </c>
      <c r="AO116" s="193">
        <f t="shared" si="50"/>
        <v>4.685736579940599</v>
      </c>
      <c r="AP116" s="192"/>
      <c r="AQ116" s="149"/>
      <c r="AR116" s="102">
        <f>LN(SUM($AQ$2:AQ116))</f>
        <v>3.5263605246161616</v>
      </c>
      <c r="AS116" s="193">
        <f t="shared" si="51"/>
        <v>11.280419619482881</v>
      </c>
      <c r="AT116" s="192"/>
      <c r="AU116" s="101">
        <v>75</v>
      </c>
      <c r="AV116" s="102">
        <f>LN(SUM($AU$2:AU116))</f>
        <v>7.8434564043761155</v>
      </c>
      <c r="AW116" s="193">
        <f t="shared" si="52"/>
        <v>14.576580735602295</v>
      </c>
      <c r="AX116" s="192"/>
      <c r="AY116" s="101"/>
      <c r="AZ116" s="103">
        <f>LN(SUM($AY$2:AY116))</f>
        <v>1.0986122886681098</v>
      </c>
      <c r="BA116" s="193">
        <f t="shared" si="53"/>
        <v>9.5732632315681432</v>
      </c>
      <c r="BB116" s="192"/>
      <c r="BC116" s="149"/>
      <c r="BD116" s="103">
        <f>LN(SUM($BC$2:BC116))</f>
        <v>1.0986122886681098</v>
      </c>
      <c r="BE116" s="193" t="e">
        <f t="shared" si="54"/>
        <v>#DIV/0!</v>
      </c>
      <c r="BF116" s="192"/>
      <c r="BG116" s="101"/>
      <c r="BH116" s="103">
        <f>LN(SUM($BG$2:BG116))</f>
        <v>3.912023005428146</v>
      </c>
      <c r="BI116" s="193">
        <f t="shared" si="55"/>
        <v>13.863579942625286</v>
      </c>
      <c r="BJ116" s="192"/>
      <c r="BK116" s="101">
        <v>1</v>
      </c>
      <c r="BL116" s="103">
        <f>LN(SUM($BK$2:BK116))</f>
        <v>3.970291913552122</v>
      </c>
      <c r="BM116" s="193">
        <f t="shared" si="56"/>
        <v>25.6174615413913</v>
      </c>
      <c r="BN116" s="192"/>
      <c r="BO116" s="101">
        <v>4</v>
      </c>
      <c r="BP116" s="103">
        <f>LN(SUM($BO$2:BO116))</f>
        <v>3.6635616461296463</v>
      </c>
      <c r="BQ116" s="193">
        <f t="shared" si="57"/>
        <v>5.7734573038787236</v>
      </c>
      <c r="BR116" s="192"/>
      <c r="BS116" s="104">
        <v>132</v>
      </c>
      <c r="BT116" s="103">
        <f>LN(SUM($BS$2:BS116))</f>
        <v>8.3332703532553083</v>
      </c>
      <c r="BU116" s="123">
        <f t="shared" si="58"/>
        <v>13.931759977491648</v>
      </c>
      <c r="BV116" s="192"/>
    </row>
    <row r="117" spans="1:74" s="10" customFormat="1" x14ac:dyDescent="0.25">
      <c r="A117" s="215">
        <f t="shared" si="59"/>
        <v>178</v>
      </c>
      <c r="B117" s="107">
        <v>44080</v>
      </c>
      <c r="C117" s="101"/>
      <c r="D117" s="102">
        <f>LN(SUM($C$2:C117))</f>
        <v>4.0073331852324712</v>
      </c>
      <c r="E117" s="192">
        <f t="shared" si="41"/>
        <v>176.28548680704816</v>
      </c>
      <c r="F117" s="192"/>
      <c r="G117" s="101">
        <v>3</v>
      </c>
      <c r="H117" s="102">
        <f>LN(SUM($G$2:G117))</f>
        <v>4.499809670330265</v>
      </c>
      <c r="I117" s="192">
        <f t="shared" si="43"/>
        <v>8.0568169856130343</v>
      </c>
      <c r="J117" s="192"/>
      <c r="K117" s="101">
        <v>13</v>
      </c>
      <c r="L117" s="102">
        <f>LN(SUM($K$2:K117))</f>
        <v>5.2522734280466299</v>
      </c>
      <c r="M117" s="192">
        <f t="shared" si="44"/>
        <v>10.147224955107442</v>
      </c>
      <c r="N117" s="192"/>
      <c r="O117" s="101">
        <v>2</v>
      </c>
      <c r="P117" s="102">
        <f>LN(SUM($O$2:O117))</f>
        <v>5.0562458053483077</v>
      </c>
      <c r="Q117" s="193">
        <f t="shared" si="42"/>
        <v>66.901974656696382</v>
      </c>
      <c r="R117" s="192"/>
      <c r="S117" s="101"/>
      <c r="T117" s="102">
        <f>LN(SUM($S$2:S117))</f>
        <v>0.69314718055994529</v>
      </c>
      <c r="U117" s="196" t="e">
        <f t="shared" si="45"/>
        <v>#DIV/0!</v>
      </c>
      <c r="V117" s="192"/>
      <c r="W117" s="101"/>
      <c r="X117" s="102">
        <f>LN(SUM($W$2:W117))</f>
        <v>0.69314718055994529</v>
      </c>
      <c r="Y117" s="193" t="e">
        <f t="shared" si="46"/>
        <v>#NUM!</v>
      </c>
      <c r="Z117" s="192"/>
      <c r="AA117" s="149">
        <v>1</v>
      </c>
      <c r="AB117" s="102">
        <f>LN(SUM($AA$2:AA117))</f>
        <v>3.6109179126442243</v>
      </c>
      <c r="AC117" s="193">
        <f t="shared" si="47"/>
        <v>8.5672990948288099</v>
      </c>
      <c r="AD117" s="192"/>
      <c r="AE117" s="101">
        <v>16</v>
      </c>
      <c r="AF117" s="102">
        <f>LN(SUM($AE$2:AE117))</f>
        <v>6.7105231094524278</v>
      </c>
      <c r="AG117" s="193">
        <f t="shared" si="48"/>
        <v>14.642987045943407</v>
      </c>
      <c r="AH117" s="192"/>
      <c r="AI117" s="101"/>
      <c r="AJ117" s="102">
        <f>LN(SUM($AI$2:AI117))</f>
        <v>4.1896547420264252</v>
      </c>
      <c r="AK117" s="193">
        <f t="shared" si="49"/>
        <v>58.922715516151364</v>
      </c>
      <c r="AL117" s="192"/>
      <c r="AM117" s="101"/>
      <c r="AN117" s="102">
        <f>LN(SUM($AM$2:AM117))</f>
        <v>3.7612001156935624</v>
      </c>
      <c r="AO117" s="193">
        <f t="shared" si="50"/>
        <v>6.2217557356173057</v>
      </c>
      <c r="AP117" s="192"/>
      <c r="AQ117" s="149"/>
      <c r="AR117" s="102">
        <f>LN(SUM($AQ$2:AQ117))</f>
        <v>3.5263605246161616</v>
      </c>
      <c r="AS117" s="193">
        <f t="shared" si="51"/>
        <v>17.574598920050498</v>
      </c>
      <c r="AT117" s="192"/>
      <c r="AU117" s="101">
        <v>48</v>
      </c>
      <c r="AV117" s="102">
        <f>LN(SUM($AU$2:AU117))</f>
        <v>7.8621122116627484</v>
      </c>
      <c r="AW117" s="193">
        <f t="shared" si="52"/>
        <v>18.089684491015419</v>
      </c>
      <c r="AX117" s="192"/>
      <c r="AY117" s="101"/>
      <c r="AZ117" s="103">
        <f>LN(SUM($AY$2:AY117))</f>
        <v>1.0986122886681098</v>
      </c>
      <c r="BA117" s="193">
        <f t="shared" si="53"/>
        <v>7.9777193596401208</v>
      </c>
      <c r="BB117" s="192"/>
      <c r="BC117" s="149"/>
      <c r="BD117" s="103">
        <f>LN(SUM($BC$2:BC117))</f>
        <v>1.0986122886681098</v>
      </c>
      <c r="BE117" s="193" t="e">
        <f t="shared" si="54"/>
        <v>#DIV/0!</v>
      </c>
      <c r="BF117" s="192"/>
      <c r="BG117" s="101"/>
      <c r="BH117" s="103">
        <f>LN(SUM($BG$2:BG117))</f>
        <v>3.912023005428146</v>
      </c>
      <c r="BI117" s="193">
        <f t="shared" si="55"/>
        <v>15.008884309743777</v>
      </c>
      <c r="BJ117" s="192"/>
      <c r="BK117" s="101">
        <v>5</v>
      </c>
      <c r="BL117" s="103">
        <f>LN(SUM($BK$2:BK117))</f>
        <v>4.0604430105464191</v>
      </c>
      <c r="BM117" s="193">
        <f t="shared" si="56"/>
        <v>27.580816029982365</v>
      </c>
      <c r="BN117" s="192"/>
      <c r="BO117" s="101">
        <v>4</v>
      </c>
      <c r="BP117" s="103">
        <f>LN(SUM($BO$2:BO117))</f>
        <v>3.7612001156935624</v>
      </c>
      <c r="BQ117" s="193">
        <f t="shared" si="57"/>
        <v>6.2026259615556096</v>
      </c>
      <c r="BR117" s="192"/>
      <c r="BS117" s="104">
        <v>92</v>
      </c>
      <c r="BT117" s="103">
        <f>LN(SUM($BS$2:BS117))</f>
        <v>8.3551447394618386</v>
      </c>
      <c r="BU117" s="123">
        <f t="shared" si="58"/>
        <v>16.689060040418422</v>
      </c>
      <c r="BV117" s="192"/>
    </row>
    <row r="118" spans="1:74" s="10" customFormat="1" x14ac:dyDescent="0.25">
      <c r="A118" s="215">
        <f t="shared" si="59"/>
        <v>179</v>
      </c>
      <c r="B118" s="107">
        <v>44081</v>
      </c>
      <c r="C118" s="101"/>
      <c r="D118" s="102">
        <f>LN(SUM($C$2:C118))</f>
        <v>4.0073331852324712</v>
      </c>
      <c r="E118" s="192">
        <f t="shared" si="41"/>
        <v>211.54258416845781</v>
      </c>
      <c r="F118" s="192"/>
      <c r="G118" s="101"/>
      <c r="H118" s="102">
        <f>LN(SUM($G$2:G118))</f>
        <v>4.499809670330265</v>
      </c>
      <c r="I118" s="192">
        <f t="shared" si="43"/>
        <v>15.174088143458302</v>
      </c>
      <c r="J118" s="192"/>
      <c r="K118" s="101">
        <v>5</v>
      </c>
      <c r="L118" s="102">
        <f>LN(SUM($K$2:K118))</f>
        <v>5.2781146592305168</v>
      </c>
      <c r="M118" s="192">
        <f t="shared" si="44"/>
        <v>10.867249625826604</v>
      </c>
      <c r="N118" s="192"/>
      <c r="O118" s="101"/>
      <c r="P118" s="102">
        <f>LN(SUM($O$2:O118))</f>
        <v>5.0562458053483077</v>
      </c>
      <c r="Q118" s="193">
        <f t="shared" si="42"/>
        <v>82.831638333228042</v>
      </c>
      <c r="R118" s="192"/>
      <c r="S118" s="101"/>
      <c r="T118" s="102">
        <f>LN(SUM($S$2:S118))</f>
        <v>0.69314718055994529</v>
      </c>
      <c r="U118" s="196" t="e">
        <f t="shared" si="45"/>
        <v>#DIV/0!</v>
      </c>
      <c r="V118" s="192"/>
      <c r="W118" s="101"/>
      <c r="X118" s="102">
        <f>LN(SUM($W$2:W118))</f>
        <v>0.69314718055994529</v>
      </c>
      <c r="Y118" s="193" t="e">
        <f t="shared" si="46"/>
        <v>#DIV/0!</v>
      </c>
      <c r="Z118" s="192"/>
      <c r="AA118" s="149">
        <v>3</v>
      </c>
      <c r="AB118" s="102">
        <f>LN(SUM($AA$2:AA118))</f>
        <v>3.6888794541139363</v>
      </c>
      <c r="AC118" s="193">
        <f t="shared" si="47"/>
        <v>11.609203699316815</v>
      </c>
      <c r="AD118" s="192"/>
      <c r="AE118" s="101">
        <v>23</v>
      </c>
      <c r="AF118" s="102">
        <f>LN(SUM($AE$2:AE118))</f>
        <v>6.7381524945959574</v>
      </c>
      <c r="AG118" s="193">
        <f t="shared" si="48"/>
        <v>18.103208312021653</v>
      </c>
      <c r="AH118" s="192"/>
      <c r="AI118" s="101"/>
      <c r="AJ118" s="102">
        <f>LN(SUM($AI$2:AI118))</f>
        <v>4.1896547420264252</v>
      </c>
      <c r="AK118" s="193">
        <f t="shared" si="49"/>
        <v>104.7036207356448</v>
      </c>
      <c r="AL118" s="192"/>
      <c r="AM118" s="101">
        <v>1</v>
      </c>
      <c r="AN118" s="102">
        <f>LN(SUM($AM$2:AM118))</f>
        <v>3.784189633918261</v>
      </c>
      <c r="AO118" s="193">
        <f t="shared" si="50"/>
        <v>9.1839575304174197</v>
      </c>
      <c r="AP118" s="192"/>
      <c r="AQ118" s="149">
        <v>2</v>
      </c>
      <c r="AR118" s="102">
        <f>LN(SUM($AQ$2:AQ118))</f>
        <v>3.5835189384561099</v>
      </c>
      <c r="AS118" s="193">
        <f t="shared" si="51"/>
        <v>40.893781091020621</v>
      </c>
      <c r="AT118" s="192"/>
      <c r="AU118" s="105">
        <v>45</v>
      </c>
      <c r="AV118" s="125">
        <f>LN(SUM($AU$2:AU118))</f>
        <v>7.8792914850822706</v>
      </c>
      <c r="AW118" s="193">
        <f t="shared" si="52"/>
        <v>23.287359285946785</v>
      </c>
      <c r="AX118" s="192"/>
      <c r="AY118" s="101">
        <v>0</v>
      </c>
      <c r="AZ118" s="103">
        <f>LN(SUM($AY$2:AY118))</f>
        <v>1.0986122886681098</v>
      </c>
      <c r="BA118" s="193">
        <f t="shared" si="53"/>
        <v>7.9777193596401208</v>
      </c>
      <c r="BB118" s="192"/>
      <c r="BC118" s="149"/>
      <c r="BD118" s="103">
        <f>LN(SUM($BC$2:BC118))</f>
        <v>1.0986122886681098</v>
      </c>
      <c r="BE118" s="193" t="e">
        <f t="shared" si="54"/>
        <v>#DIV/0!</v>
      </c>
      <c r="BF118" s="192"/>
      <c r="BG118" s="101"/>
      <c r="BH118" s="103">
        <f>LN(SUM($BG$2:BG118))</f>
        <v>3.912023005428146</v>
      </c>
      <c r="BI118" s="193">
        <f t="shared" si="55"/>
        <v>20.694918899517774</v>
      </c>
      <c r="BJ118" s="192"/>
      <c r="BK118" s="101"/>
      <c r="BL118" s="103">
        <f>LN(SUM($BK$2:BK118))</f>
        <v>4.0604430105464191</v>
      </c>
      <c r="BM118" s="193">
        <f t="shared" si="56"/>
        <v>26.898080878101808</v>
      </c>
      <c r="BN118" s="192"/>
      <c r="BO118" s="101">
        <v>2</v>
      </c>
      <c r="BP118" s="103">
        <f>LN(SUM($BO$2:BO118))</f>
        <v>3.8066624897703196</v>
      </c>
      <c r="BQ118" s="193">
        <f t="shared" si="57"/>
        <v>7.8814640618415615</v>
      </c>
      <c r="BR118" s="192"/>
      <c r="BS118" s="104">
        <v>82</v>
      </c>
      <c r="BT118" s="103">
        <f>LN(SUM($BS$2:BS118))</f>
        <v>8.3742461820963037</v>
      </c>
      <c r="BU118" s="123">
        <f t="shared" si="58"/>
        <v>21.326731404316547</v>
      </c>
      <c r="BV118" s="192"/>
    </row>
    <row r="119" spans="1:74" s="10" customFormat="1" x14ac:dyDescent="0.25">
      <c r="A119" s="215">
        <f t="shared" si="59"/>
        <v>180</v>
      </c>
      <c r="B119" s="107">
        <v>44082</v>
      </c>
      <c r="C119" s="101">
        <v>1</v>
      </c>
      <c r="D119" s="102">
        <f>LN(SUM($C$2:C119))</f>
        <v>4.0253516907351496</v>
      </c>
      <c r="E119" s="192">
        <f t="shared" si="41"/>
        <v>177.88817045254547</v>
      </c>
      <c r="F119" s="192"/>
      <c r="G119" s="101">
        <v>1</v>
      </c>
      <c r="H119" s="102">
        <f>LN(SUM($G$2:G119))</f>
        <v>4.5108595065168497</v>
      </c>
      <c r="I119" s="192">
        <f t="shared" si="43"/>
        <v>37.397826058717264</v>
      </c>
      <c r="J119" s="192"/>
      <c r="K119" s="101">
        <v>22</v>
      </c>
      <c r="L119" s="102">
        <f>LN(SUM($K$2:K119))</f>
        <v>5.3844950627890888</v>
      </c>
      <c r="M119" s="192">
        <f t="shared" ref="M119:M142" si="60">LN(2)/(SLOPE(L113:L119,$A113:$A119))</f>
        <v>12.077861308932624</v>
      </c>
      <c r="N119" s="192"/>
      <c r="O119" s="101">
        <v>1</v>
      </c>
      <c r="P119" s="102">
        <f>LN(SUM($O$2:O119))</f>
        <v>5.0625950330269669</v>
      </c>
      <c r="Q119" s="193">
        <f t="shared" si="42"/>
        <v>83.281844110087491</v>
      </c>
      <c r="R119" s="192"/>
      <c r="S119" s="101"/>
      <c r="T119" s="102">
        <f>LN(SUM($S$2:S119))</f>
        <v>0.69314718055994529</v>
      </c>
      <c r="U119" s="196" t="e">
        <f t="shared" ref="U119:U142" si="61">LN(2)/(SLOPE(T113:T119,$A113:$A119))</f>
        <v>#DIV/0!</v>
      </c>
      <c r="V119" s="192"/>
      <c r="W119" s="101"/>
      <c r="X119" s="102">
        <f>LN(SUM($W$2:W119))</f>
        <v>0.69314718055994529</v>
      </c>
      <c r="Y119" s="193" t="e">
        <f t="shared" ref="Y119:Y142" si="62">LN(2)/(SLOPE(X113:X119,$A113:$A119))</f>
        <v>#DIV/0!</v>
      </c>
      <c r="Z119" s="192"/>
      <c r="AA119" s="149"/>
      <c r="AB119" s="102">
        <f>LN(SUM($AA$2:AA119))</f>
        <v>3.6888794541139363</v>
      </c>
      <c r="AC119" s="193">
        <f t="shared" ref="AC119:AC142" si="63">LN(2)/(SLOPE(AB113:AB119,$A113:$A119))</f>
        <v>27.923106636238938</v>
      </c>
      <c r="AD119" s="192"/>
      <c r="AE119" s="101">
        <v>30</v>
      </c>
      <c r="AF119" s="102">
        <f>LN(SUM($AE$2:AE119))</f>
        <v>6.7730803756555353</v>
      </c>
      <c r="AG119" s="193">
        <f t="shared" ref="AG119:AG142" si="64">LN(2)/(SLOPE(AF113:AF119,$A113:$A119))</f>
        <v>23.914616465499485</v>
      </c>
      <c r="AH119" s="192"/>
      <c r="AI119" s="101"/>
      <c r="AJ119" s="102">
        <f>LN(SUM($AI$2:AI119))</f>
        <v>4.1896547420264252</v>
      </c>
      <c r="AK119" s="193">
        <f t="shared" ref="AK119:AK142" si="65">LN(2)/(SLOPE(AJ113:AJ119,$A113:$A119))</f>
        <v>211.86787274954366</v>
      </c>
      <c r="AL119" s="192"/>
      <c r="AM119" s="101"/>
      <c r="AN119" s="102">
        <f>LN(SUM($AM$2:AM119))</f>
        <v>3.784189633918261</v>
      </c>
      <c r="AO119" s="193">
        <f t="shared" ref="AO119:AO142" si="66">LN(2)/(SLOPE(AN113:AN119,$A113:$A119))</f>
        <v>30.871537902453557</v>
      </c>
      <c r="AP119" s="192"/>
      <c r="AQ119" s="149">
        <v>3</v>
      </c>
      <c r="AR119" s="102">
        <f>LN(SUM($AQ$2:AQ119))</f>
        <v>3.6635616461296463</v>
      </c>
      <c r="AS119" s="193">
        <f t="shared" ref="AS119:AS142" si="67">LN(2)/(SLOPE(AR113:AR119,$A113:$A119))</f>
        <v>27.420576430915293</v>
      </c>
      <c r="AT119" s="192"/>
      <c r="AU119" s="101">
        <v>84</v>
      </c>
      <c r="AV119" s="102">
        <f>LN(SUM($AU$2:AU119))</f>
        <v>7.9105906122564775</v>
      </c>
      <c r="AW119" s="193">
        <f t="shared" ref="AW119:AW142" si="68">LN(2)/(SLOPE(AV113:AV119,$A113:$A119))</f>
        <v>24.570750195677476</v>
      </c>
      <c r="AX119" s="192"/>
      <c r="AY119" s="101"/>
      <c r="AZ119" s="103">
        <f>LN(SUM($AY$2:AY119))</f>
        <v>1.0986122886681098</v>
      </c>
      <c r="BA119" s="193">
        <f t="shared" ref="BA119:BA142" si="69">LN(2)/(SLOPE(AZ113:AZ119,$A113:$A119))</f>
        <v>9.5732632315681432</v>
      </c>
      <c r="BB119" s="192"/>
      <c r="BC119" s="149"/>
      <c r="BD119" s="103">
        <f>LN(SUM($BC$2:BC119))</f>
        <v>1.0986122886681098</v>
      </c>
      <c r="BE119" s="193" t="e">
        <f t="shared" ref="BE119:BE142" si="70">LN(2)/(SLOPE(BD113:BD119,$A113:$A119))</f>
        <v>#DIV/0!</v>
      </c>
      <c r="BF119" s="192"/>
      <c r="BG119" s="101">
        <v>1</v>
      </c>
      <c r="BH119" s="103">
        <f>LN(SUM($BG$2:BG119))</f>
        <v>3.9318256327243257</v>
      </c>
      <c r="BI119" s="193">
        <f t="shared" ref="BI119:BI142" si="71">LN(2)/(SLOPE(BH113:BH119,$A113:$A119))</f>
        <v>32.699998977854953</v>
      </c>
      <c r="BJ119" s="192"/>
      <c r="BK119" s="101"/>
      <c r="BL119" s="103">
        <f>LN(SUM($BK$2:BK119))</f>
        <v>4.0604430105464191</v>
      </c>
      <c r="BM119" s="193">
        <f t="shared" ref="BM119:BM142" si="72">LN(2)/(SLOPE(BL113:BL119,$A113:$A119))</f>
        <v>27.203196861759636</v>
      </c>
      <c r="BN119" s="192"/>
      <c r="BO119" s="101">
        <v>7</v>
      </c>
      <c r="BP119" s="103">
        <f>LN(SUM($BO$2:BO119))</f>
        <v>3.9512437185814275</v>
      </c>
      <c r="BQ119" s="193">
        <f t="shared" ref="BQ119:BQ142" si="73">LN(2)/(SLOPE(BP113:BP119,$A113:$A119))</f>
        <v>8.9644720496598822</v>
      </c>
      <c r="BR119" s="192"/>
      <c r="BS119" s="104">
        <v>150</v>
      </c>
      <c r="BT119" s="103">
        <f>LN(SUM($BS$2:BS119))</f>
        <v>8.4082707841920499</v>
      </c>
      <c r="BU119" s="123">
        <f t="shared" ref="BU119:BU142" si="74">LN(2)/(SLOPE(BT113:BT119,$A113:$A119))</f>
        <v>24.546902090564028</v>
      </c>
      <c r="BV119" s="192"/>
    </row>
    <row r="120" spans="1:74" s="10" customFormat="1" x14ac:dyDescent="0.25">
      <c r="A120" s="215">
        <f t="shared" si="59"/>
        <v>181</v>
      </c>
      <c r="B120" s="107">
        <v>44083</v>
      </c>
      <c r="C120" s="101"/>
      <c r="D120" s="102">
        <f>LN(SUM($C$2:C120))</f>
        <v>4.0253516907351496</v>
      </c>
      <c r="E120" s="192">
        <f t="shared" si="41"/>
        <v>215.42431532729981</v>
      </c>
      <c r="F120" s="192"/>
      <c r="G120" s="101">
        <v>1</v>
      </c>
      <c r="H120" s="102">
        <f>LN(SUM($G$2:G120))</f>
        <v>4.5217885770490405</v>
      </c>
      <c r="I120" s="192">
        <f t="shared" si="43"/>
        <v>36.84270675356462</v>
      </c>
      <c r="J120" s="192"/>
      <c r="K120" s="101">
        <v>1</v>
      </c>
      <c r="L120" s="102">
        <f>LN(SUM($K$2:K120))</f>
        <v>5.389071729816501</v>
      </c>
      <c r="M120" s="192">
        <f t="shared" si="60"/>
        <v>11.939678097689942</v>
      </c>
      <c r="N120" s="192"/>
      <c r="O120" s="101">
        <v>4</v>
      </c>
      <c r="P120" s="102">
        <f>LN(SUM($O$2:O120))</f>
        <v>5.0875963352323836</v>
      </c>
      <c r="Q120" s="193">
        <f t="shared" si="42"/>
        <v>68.970565783586977</v>
      </c>
      <c r="R120" s="192"/>
      <c r="S120" s="101"/>
      <c r="T120" s="102">
        <f>LN(SUM($S$2:S120))</f>
        <v>0.69314718055994529</v>
      </c>
      <c r="U120" s="196" t="e">
        <f t="shared" si="61"/>
        <v>#DIV/0!</v>
      </c>
      <c r="V120" s="192"/>
      <c r="W120" s="101"/>
      <c r="X120" s="102">
        <f>LN(SUM($W$2:W120))</f>
        <v>0.69314718055994529</v>
      </c>
      <c r="Y120" s="193" t="e">
        <f t="shared" si="62"/>
        <v>#DIV/0!</v>
      </c>
      <c r="Z120" s="192"/>
      <c r="AA120" s="149">
        <v>1</v>
      </c>
      <c r="AB120" s="102">
        <f>LN(SUM($AA$2:AA120))</f>
        <v>3.713572066704308</v>
      </c>
      <c r="AC120" s="193">
        <f t="shared" si="63"/>
        <v>24.543830054231734</v>
      </c>
      <c r="AD120" s="192"/>
      <c r="AE120" s="101">
        <v>29</v>
      </c>
      <c r="AF120" s="102">
        <f>LN(SUM($AE$2:AE120))</f>
        <v>6.8057225534169854</v>
      </c>
      <c r="AG120" s="193">
        <f t="shared" si="64"/>
        <v>24.022132201523007</v>
      </c>
      <c r="AH120" s="192"/>
      <c r="AI120" s="101">
        <v>5</v>
      </c>
      <c r="AJ120" s="102">
        <f>LN(SUM($AI$2:AI120))</f>
        <v>4.2626798770413155</v>
      </c>
      <c r="AK120" s="193">
        <f t="shared" si="65"/>
        <v>65.698315405499784</v>
      </c>
      <c r="AL120" s="192"/>
      <c r="AM120" s="101">
        <v>3</v>
      </c>
      <c r="AN120" s="102">
        <f>LN(SUM($AM$2:AM120))</f>
        <v>3.8501476017100584</v>
      </c>
      <c r="AO120" s="193">
        <f t="shared" si="66"/>
        <v>33.814929048979025</v>
      </c>
      <c r="AP120" s="192"/>
      <c r="AQ120" s="149"/>
      <c r="AR120" s="102">
        <f>LN(SUM($AQ$2:AQ120))</f>
        <v>3.6635616461296463</v>
      </c>
      <c r="AS120" s="193">
        <f t="shared" si="67"/>
        <v>26.115528331046228</v>
      </c>
      <c r="AT120" s="192"/>
      <c r="AU120" s="101">
        <v>140</v>
      </c>
      <c r="AV120" s="102">
        <f>LN(SUM($AU$2:AU120))</f>
        <v>7.9606726083881174</v>
      </c>
      <c r="AW120" s="193">
        <f t="shared" si="68"/>
        <v>24.148008092668146</v>
      </c>
      <c r="AX120" s="192"/>
      <c r="AY120" s="101"/>
      <c r="AZ120" s="103">
        <f>LN(SUM($AY$2:AY120))</f>
        <v>1.0986122886681098</v>
      </c>
      <c r="BA120" s="193">
        <f t="shared" si="69"/>
        <v>15.955438719280238</v>
      </c>
      <c r="BB120" s="192"/>
      <c r="BC120" s="149"/>
      <c r="BD120" s="103">
        <f>LN(SUM($BC$2:BC120))</f>
        <v>1.0986122886681098</v>
      </c>
      <c r="BE120" s="193" t="e">
        <f t="shared" si="70"/>
        <v>#DIV/0!</v>
      </c>
      <c r="BF120" s="192"/>
      <c r="BG120" s="101">
        <v>5</v>
      </c>
      <c r="BH120" s="103">
        <f>LN(SUM($BG$2:BG120))</f>
        <v>4.0253516907351496</v>
      </c>
      <c r="BI120" s="193">
        <f t="shared" si="71"/>
        <v>38.657183721371482</v>
      </c>
      <c r="BJ120" s="192"/>
      <c r="BK120" s="101">
        <v>1</v>
      </c>
      <c r="BL120" s="103">
        <f>LN(SUM($BK$2:BK120))</f>
        <v>4.0775374439057197</v>
      </c>
      <c r="BM120" s="193">
        <f t="shared" si="72"/>
        <v>28.232833689311715</v>
      </c>
      <c r="BN120" s="192"/>
      <c r="BO120" s="101"/>
      <c r="BP120" s="103">
        <f>LN(SUM($BO$2:BO120))</f>
        <v>3.9512437185814275</v>
      </c>
      <c r="BQ120" s="193">
        <f t="shared" si="73"/>
        <v>9.1436501893340285</v>
      </c>
      <c r="BR120" s="192"/>
      <c r="BS120" s="104">
        <v>190</v>
      </c>
      <c r="BT120" s="103">
        <f>LN(SUM($BS$2:BS120))</f>
        <v>8.4497705150988036</v>
      </c>
      <c r="BU120" s="123">
        <f t="shared" si="74"/>
        <v>24.140282985437484</v>
      </c>
      <c r="BV120" s="192"/>
    </row>
    <row r="121" spans="1:74" s="10" customFormat="1" x14ac:dyDescent="0.25">
      <c r="A121" s="215">
        <f t="shared" si="59"/>
        <v>182</v>
      </c>
      <c r="B121" s="107">
        <v>44084</v>
      </c>
      <c r="C121" s="101"/>
      <c r="D121" s="102">
        <f>LN(SUM($C$2:C121))</f>
        <v>4.0253516907351496</v>
      </c>
      <c r="E121" s="192">
        <f t="shared" si="41"/>
        <v>179.52026277274982</v>
      </c>
      <c r="F121" s="192"/>
      <c r="G121" s="101"/>
      <c r="H121" s="102">
        <f>LN(SUM($G$2:G121))</f>
        <v>4.5217885770490405</v>
      </c>
      <c r="I121" s="192">
        <f t="shared" si="43"/>
        <v>44.962148729563324</v>
      </c>
      <c r="J121" s="192"/>
      <c r="K121" s="101">
        <v>9</v>
      </c>
      <c r="L121" s="102">
        <f>LN(SUM($K$2:K121))</f>
        <v>5.4293456289544411</v>
      </c>
      <c r="M121" s="192">
        <f t="shared" si="60"/>
        <v>12.201593886206211</v>
      </c>
      <c r="N121" s="192"/>
      <c r="O121" s="101">
        <v>5</v>
      </c>
      <c r="P121" s="102">
        <f>LN(SUM($O$2:O121))</f>
        <v>5.1179938124167554</v>
      </c>
      <c r="Q121" s="193">
        <f t="shared" si="42"/>
        <v>51.476120820852103</v>
      </c>
      <c r="R121" s="192"/>
      <c r="S121" s="101"/>
      <c r="T121" s="102">
        <f>LN(SUM($S$2:S121))</f>
        <v>0.69314718055994529</v>
      </c>
      <c r="U121" s="196" t="e">
        <f t="shared" si="61"/>
        <v>#DIV/0!</v>
      </c>
      <c r="V121" s="192"/>
      <c r="W121" s="101"/>
      <c r="X121" s="102">
        <f>LN(SUM($W$2:W121))</f>
        <v>0.69314718055994529</v>
      </c>
      <c r="Y121" s="193" t="e">
        <f t="shared" si="62"/>
        <v>#DIV/0!</v>
      </c>
      <c r="Z121" s="192"/>
      <c r="AA121" s="149"/>
      <c r="AB121" s="102">
        <f>LN(SUM($AA$2:AA121))</f>
        <v>3.713572066704308</v>
      </c>
      <c r="AC121" s="193">
        <f t="shared" si="63"/>
        <v>26.651190063291832</v>
      </c>
      <c r="AD121" s="192"/>
      <c r="AE121" s="101">
        <v>23</v>
      </c>
      <c r="AF121" s="102">
        <f>LN(SUM($AE$2:AE121))</f>
        <v>6.8308742346461795</v>
      </c>
      <c r="AG121" s="193">
        <f t="shared" si="64"/>
        <v>24.047965208169639</v>
      </c>
      <c r="AH121" s="192"/>
      <c r="AI121" s="101"/>
      <c r="AJ121" s="102">
        <f>LN(SUM($AI$2:AI121))</f>
        <v>4.2626798770413155</v>
      </c>
      <c r="AK121" s="193">
        <f t="shared" si="65"/>
        <v>47.229969083887077</v>
      </c>
      <c r="AL121" s="192"/>
      <c r="AM121" s="101"/>
      <c r="AN121" s="102">
        <f>LN(SUM($AM$2:AM121))</f>
        <v>3.8501476017100584</v>
      </c>
      <c r="AO121" s="193">
        <f t="shared" si="66"/>
        <v>31.784750073923071</v>
      </c>
      <c r="AP121" s="192"/>
      <c r="AQ121" s="149">
        <v>4</v>
      </c>
      <c r="AR121" s="102">
        <f>LN(SUM($AQ$2:AQ121))</f>
        <v>3.7612001156935624</v>
      </c>
      <c r="AS121" s="193">
        <f t="shared" si="67"/>
        <v>17.388886394108702</v>
      </c>
      <c r="AT121" s="192"/>
      <c r="AU121" s="101">
        <v>83</v>
      </c>
      <c r="AV121" s="102">
        <f>LN(SUM($AU$2:AU121))</f>
        <v>7.9892214088152764</v>
      </c>
      <c r="AW121" s="193">
        <f t="shared" si="68"/>
        <v>23.966549813919872</v>
      </c>
      <c r="AX121" s="192"/>
      <c r="AY121" s="101"/>
      <c r="AZ121" s="103">
        <f>LN(SUM($AY$2:AY121))</f>
        <v>1.0986122886681098</v>
      </c>
      <c r="BA121" s="193" t="e">
        <f t="shared" si="69"/>
        <v>#DIV/0!</v>
      </c>
      <c r="BB121" s="192"/>
      <c r="BC121" s="149"/>
      <c r="BD121" s="103">
        <f>LN(SUM($BC$2:BC121))</f>
        <v>1.0986122886681098</v>
      </c>
      <c r="BE121" s="193" t="e">
        <f t="shared" si="70"/>
        <v>#DIV/0!</v>
      </c>
      <c r="BF121" s="192"/>
      <c r="BG121" s="101">
        <v>5</v>
      </c>
      <c r="BH121" s="103">
        <f>LN(SUM($BG$2:BG121))</f>
        <v>4.1108738641733114</v>
      </c>
      <c r="BI121" s="193">
        <f t="shared" si="71"/>
        <v>23.022338753780556</v>
      </c>
      <c r="BJ121" s="192"/>
      <c r="BK121" s="101"/>
      <c r="BL121" s="103">
        <f>LN(SUM($BK$2:BK121))</f>
        <v>4.0775374439057197</v>
      </c>
      <c r="BM121" s="193">
        <f t="shared" si="72"/>
        <v>32.708171794938103</v>
      </c>
      <c r="BN121" s="192"/>
      <c r="BO121" s="101">
        <v>4</v>
      </c>
      <c r="BP121" s="103">
        <f>LN(SUM($BO$2:BO121))</f>
        <v>4.0253516907351496</v>
      </c>
      <c r="BQ121" s="193">
        <f t="shared" si="73"/>
        <v>8.9215568620713821</v>
      </c>
      <c r="BR121" s="192"/>
      <c r="BS121" s="104">
        <v>133</v>
      </c>
      <c r="BT121" s="103">
        <f>LN(SUM($BS$2:BS121))</f>
        <v>8.4778284678939606</v>
      </c>
      <c r="BU121" s="123">
        <f t="shared" si="74"/>
        <v>23.768848898414209</v>
      </c>
      <c r="BV121" s="192"/>
    </row>
    <row r="122" spans="1:74" s="10" customFormat="1" x14ac:dyDescent="0.25">
      <c r="A122" s="215">
        <f t="shared" si="59"/>
        <v>183</v>
      </c>
      <c r="B122" s="107">
        <v>44085</v>
      </c>
      <c r="C122" s="101"/>
      <c r="D122" s="102">
        <f>LN(SUM($C$2:C122))</f>
        <v>4.0253516907351496</v>
      </c>
      <c r="E122" s="192">
        <f t="shared" si="41"/>
        <v>179.52026277274982</v>
      </c>
      <c r="F122" s="192"/>
      <c r="G122" s="101">
        <v>7</v>
      </c>
      <c r="H122" s="102">
        <f>LN(SUM($G$2:G122))</f>
        <v>4.5951198501345898</v>
      </c>
      <c r="I122" s="192">
        <f t="shared" si="43"/>
        <v>42.789512381847288</v>
      </c>
      <c r="J122" s="192"/>
      <c r="K122" s="101">
        <v>8</v>
      </c>
      <c r="L122" s="102">
        <f>LN(SUM($K$2:K122))</f>
        <v>5.4638318050256105</v>
      </c>
      <c r="M122" s="192">
        <f t="shared" si="60"/>
        <v>14.801278748353557</v>
      </c>
      <c r="N122" s="192"/>
      <c r="O122" s="101">
        <v>1</v>
      </c>
      <c r="P122" s="102">
        <f>LN(SUM($O$2:O122))</f>
        <v>5.1239639794032588</v>
      </c>
      <c r="Q122" s="193">
        <f t="shared" si="42"/>
        <v>48.953154820651569</v>
      </c>
      <c r="R122" s="192"/>
      <c r="S122" s="101">
        <v>1</v>
      </c>
      <c r="T122" s="102">
        <f>LN(SUM($S$2:S122))</f>
        <v>1.0986122886681098</v>
      </c>
      <c r="U122" s="196">
        <f t="shared" si="61"/>
        <v>15.955438719280238</v>
      </c>
      <c r="V122" s="192"/>
      <c r="W122" s="101"/>
      <c r="X122" s="102">
        <f>LN(SUM($W$2:W122))</f>
        <v>0.69314718055994529</v>
      </c>
      <c r="Y122" s="193" t="e">
        <f t="shared" si="62"/>
        <v>#DIV/0!</v>
      </c>
      <c r="Z122" s="192"/>
      <c r="AA122" s="149"/>
      <c r="AB122" s="102">
        <f>LN(SUM($AA$2:AA122))</f>
        <v>3.713572066704308</v>
      </c>
      <c r="AC122" s="193">
        <f t="shared" si="63"/>
        <v>31.295329425244219</v>
      </c>
      <c r="AD122" s="192"/>
      <c r="AE122" s="101">
        <v>30</v>
      </c>
      <c r="AF122" s="102">
        <f>LN(SUM($AE$2:AE122))</f>
        <v>6.8627579130514009</v>
      </c>
      <c r="AG122" s="193">
        <f t="shared" si="64"/>
        <v>23.552995702417306</v>
      </c>
      <c r="AH122" s="192"/>
      <c r="AI122" s="101">
        <v>2</v>
      </c>
      <c r="AJ122" s="102">
        <f>LN(SUM($AI$2:AI122))</f>
        <v>4.290459441148391</v>
      </c>
      <c r="AK122" s="193">
        <f t="shared" si="65"/>
        <v>37.216705160823111</v>
      </c>
      <c r="AL122" s="192"/>
      <c r="AM122" s="101">
        <v>4</v>
      </c>
      <c r="AN122" s="102">
        <f>LN(SUM($AM$2:AM122))</f>
        <v>3.9318256327243257</v>
      </c>
      <c r="AO122" s="193">
        <f t="shared" si="66"/>
        <v>25.681306987407183</v>
      </c>
      <c r="AP122" s="192"/>
      <c r="AQ122" s="149">
        <v>1</v>
      </c>
      <c r="AR122" s="102">
        <f>LN(SUM($AQ$2:AQ122))</f>
        <v>3.784189633918261</v>
      </c>
      <c r="AS122" s="193">
        <f t="shared" si="67"/>
        <v>14.667462103162796</v>
      </c>
      <c r="AT122" s="192"/>
      <c r="AU122" s="101">
        <v>146</v>
      </c>
      <c r="AV122" s="102">
        <f>LN(SUM($AU$2:AU122))</f>
        <v>8.0375431851186967</v>
      </c>
      <c r="AW122" s="193">
        <f t="shared" si="68"/>
        <v>21.144972021208428</v>
      </c>
      <c r="AX122" s="192"/>
      <c r="AY122" s="101"/>
      <c r="AZ122" s="103">
        <f>LN(SUM($AY$2:AY122))</f>
        <v>1.0986122886681098</v>
      </c>
      <c r="BA122" s="193" t="e">
        <f t="shared" si="69"/>
        <v>#DIV/0!</v>
      </c>
      <c r="BB122" s="192"/>
      <c r="BC122" s="149"/>
      <c r="BD122" s="103">
        <f>LN(SUM($BC$2:BC122))</f>
        <v>1.0986122886681098</v>
      </c>
      <c r="BE122" s="193" t="e">
        <f t="shared" si="70"/>
        <v>#DIV/0!</v>
      </c>
      <c r="BF122" s="192"/>
      <c r="BG122" s="101">
        <v>6</v>
      </c>
      <c r="BH122" s="103">
        <f>LN(SUM($BG$2:BG122))</f>
        <v>4.2046926193909657</v>
      </c>
      <c r="BI122" s="193">
        <f t="shared" si="71"/>
        <v>13.972334568609444</v>
      </c>
      <c r="BJ122" s="192"/>
      <c r="BK122" s="101"/>
      <c r="BL122" s="103">
        <f>LN(SUM($BK$2:BK122))</f>
        <v>4.0775374439057197</v>
      </c>
      <c r="BM122" s="193">
        <f t="shared" si="72"/>
        <v>52.029721515473298</v>
      </c>
      <c r="BN122" s="192"/>
      <c r="BO122" s="101">
        <v>7</v>
      </c>
      <c r="BP122" s="103">
        <f>LN(SUM($BO$2:BO122))</f>
        <v>4.1431347263915326</v>
      </c>
      <c r="BQ122" s="193">
        <f t="shared" si="73"/>
        <v>9.1911762580801906</v>
      </c>
      <c r="BR122" s="192"/>
      <c r="BS122" s="104">
        <v>213</v>
      </c>
      <c r="BT122" s="103">
        <f>LN(SUM($BS$2:BS122))</f>
        <v>8.5211852126857757</v>
      </c>
      <c r="BU122" s="123">
        <f t="shared" si="74"/>
        <v>21.939094699539737</v>
      </c>
      <c r="BV122" s="192"/>
    </row>
    <row r="123" spans="1:74" s="10" customFormat="1" x14ac:dyDescent="0.25">
      <c r="A123" s="215">
        <f t="shared" si="59"/>
        <v>184</v>
      </c>
      <c r="B123" s="107">
        <v>44086</v>
      </c>
      <c r="C123" s="101"/>
      <c r="D123" s="102">
        <f>LN(SUM($C$2:C123))</f>
        <v>4.0253516907351496</v>
      </c>
      <c r="E123" s="192">
        <f t="shared" si="41"/>
        <v>215.42431532729981</v>
      </c>
      <c r="F123" s="192"/>
      <c r="G123" s="101">
        <v>1</v>
      </c>
      <c r="H123" s="102">
        <f>LN(SUM($G$2:G123))</f>
        <v>4.6051701859880918</v>
      </c>
      <c r="I123" s="192">
        <f t="shared" si="43"/>
        <v>37.494125957983613</v>
      </c>
      <c r="J123" s="192"/>
      <c r="K123" s="101">
        <v>15</v>
      </c>
      <c r="L123" s="102">
        <f>LN(SUM($K$2:K123))</f>
        <v>5.5254529391317835</v>
      </c>
      <c r="M123" s="192">
        <f t="shared" si="60"/>
        <v>15.704607306227716</v>
      </c>
      <c r="N123" s="192"/>
      <c r="O123" s="101">
        <v>3</v>
      </c>
      <c r="P123" s="102">
        <f>LN(SUM($O$2:O123))</f>
        <v>5.1416635565026603</v>
      </c>
      <c r="Q123" s="193">
        <f t="shared" si="42"/>
        <v>43.410032293582596</v>
      </c>
      <c r="R123" s="192"/>
      <c r="S123" s="101"/>
      <c r="T123" s="102">
        <f>LN(SUM($S$2:S123))</f>
        <v>1.0986122886681098</v>
      </c>
      <c r="U123" s="196">
        <f t="shared" si="61"/>
        <v>9.5732632315681432</v>
      </c>
      <c r="V123" s="192"/>
      <c r="W123" s="101"/>
      <c r="X123" s="102">
        <f>LN(SUM($W$2:W123))</f>
        <v>0.69314718055994529</v>
      </c>
      <c r="Y123" s="193" t="e">
        <f t="shared" si="62"/>
        <v>#DIV/0!</v>
      </c>
      <c r="Z123" s="192"/>
      <c r="AA123" s="149">
        <v>2</v>
      </c>
      <c r="AB123" s="102">
        <f>LN(SUM($AA$2:AA123))</f>
        <v>3.7612001156935624</v>
      </c>
      <c r="AC123" s="193">
        <f t="shared" si="63"/>
        <v>36.973170462126554</v>
      </c>
      <c r="AD123" s="192"/>
      <c r="AE123" s="101">
        <v>35</v>
      </c>
      <c r="AF123" s="102">
        <f>LN(SUM($AE$2:AE123))</f>
        <v>6.8987145343299883</v>
      </c>
      <c r="AG123" s="193">
        <f t="shared" si="64"/>
        <v>22.267771150768752</v>
      </c>
      <c r="AH123" s="192"/>
      <c r="AI123" s="101">
        <v>5</v>
      </c>
      <c r="AJ123" s="102">
        <f>LN(SUM($AI$2:AI123))</f>
        <v>4.3567088266895917</v>
      </c>
      <c r="AK123" s="193">
        <f t="shared" si="65"/>
        <v>25.017016536659373</v>
      </c>
      <c r="AL123" s="192"/>
      <c r="AM123" s="101">
        <v>2</v>
      </c>
      <c r="AN123" s="102">
        <f>LN(SUM($AM$2:AM123))</f>
        <v>3.970291913552122</v>
      </c>
      <c r="AO123" s="193">
        <f t="shared" si="66"/>
        <v>19.633804591320267</v>
      </c>
      <c r="AP123" s="192"/>
      <c r="AQ123" s="149"/>
      <c r="AR123" s="102">
        <f>LN(SUM($AQ$2:AQ123))</f>
        <v>3.784189633918261</v>
      </c>
      <c r="AS123" s="193">
        <f t="shared" si="67"/>
        <v>15.252354821161141</v>
      </c>
      <c r="AT123" s="192"/>
      <c r="AU123" s="101">
        <v>128</v>
      </c>
      <c r="AV123" s="102">
        <f>LN(SUM($AU$2:AU123))</f>
        <v>8.0780678818154374</v>
      </c>
      <c r="AW123" s="193">
        <f t="shared" si="68"/>
        <v>18.607956466160637</v>
      </c>
      <c r="AX123" s="192"/>
      <c r="AY123" s="101"/>
      <c r="AZ123" s="103">
        <f>LN(SUM($AY$2:AY123))</f>
        <v>1.0986122886681098</v>
      </c>
      <c r="BA123" s="193" t="e">
        <f t="shared" si="69"/>
        <v>#DIV/0!</v>
      </c>
      <c r="BB123" s="192"/>
      <c r="BC123" s="149"/>
      <c r="BD123" s="103">
        <f>LN(SUM($BC$2:BC123))</f>
        <v>1.0986122886681098</v>
      </c>
      <c r="BE123" s="193" t="e">
        <f t="shared" si="70"/>
        <v>#DIV/0!</v>
      </c>
      <c r="BF123" s="192"/>
      <c r="BG123" s="101"/>
      <c r="BH123" s="103">
        <f>LN(SUM($BG$2:BG123))</f>
        <v>4.2046926193909657</v>
      </c>
      <c r="BI123" s="193">
        <f t="shared" si="71"/>
        <v>11.816953704019339</v>
      </c>
      <c r="BJ123" s="192"/>
      <c r="BK123" s="101">
        <v>1</v>
      </c>
      <c r="BL123" s="103">
        <f>LN(SUM($BK$2:BK123))</f>
        <v>4.0943445622221004</v>
      </c>
      <c r="BM123" s="193">
        <f t="shared" si="72"/>
        <v>126.86045148041229</v>
      </c>
      <c r="BN123" s="192"/>
      <c r="BO123" s="101">
        <v>1</v>
      </c>
      <c r="BP123" s="103">
        <f>LN(SUM($BO$2:BO123))</f>
        <v>4.1588830833596715</v>
      </c>
      <c r="BQ123" s="193">
        <f t="shared" si="73"/>
        <v>10.003663505383157</v>
      </c>
      <c r="BR123" s="192"/>
      <c r="BS123" s="104">
        <v>193</v>
      </c>
      <c r="BT123" s="103">
        <f>LN(SUM($BS$2:BS123))</f>
        <v>8.5589107847681056</v>
      </c>
      <c r="BU123" s="123">
        <f t="shared" si="74"/>
        <v>19.911199803331304</v>
      </c>
      <c r="BV123" s="192"/>
    </row>
    <row r="124" spans="1:74" s="10" customFormat="1" x14ac:dyDescent="0.25">
      <c r="A124" s="215">
        <f t="shared" si="59"/>
        <v>185</v>
      </c>
      <c r="B124" s="107">
        <v>44087</v>
      </c>
      <c r="C124" s="101">
        <v>1</v>
      </c>
      <c r="D124" s="102">
        <f>LN(SUM($C$2:C124))</f>
        <v>4.0430512678345503</v>
      </c>
      <c r="E124" s="192">
        <f t="shared" si="41"/>
        <v>181.12320746045825</v>
      </c>
      <c r="F124" s="192"/>
      <c r="G124" s="101">
        <v>3</v>
      </c>
      <c r="H124" s="102">
        <f>LN(SUM($G$2:G124))</f>
        <v>4.6347289882296359</v>
      </c>
      <c r="I124" s="192">
        <f t="shared" si="43"/>
        <v>29.110263840404105</v>
      </c>
      <c r="J124" s="192"/>
      <c r="K124" s="101">
        <v>13</v>
      </c>
      <c r="L124" s="102">
        <f>LN(SUM($K$2:K124))</f>
        <v>5.575949103146316</v>
      </c>
      <c r="M124" s="192">
        <f t="shared" si="60"/>
        <v>15.524271786163647</v>
      </c>
      <c r="N124" s="192"/>
      <c r="O124" s="101"/>
      <c r="P124" s="102">
        <f>LN(SUM($O$2:O124))</f>
        <v>5.1416635565026603</v>
      </c>
      <c r="Q124" s="193">
        <f t="shared" si="42"/>
        <v>43.056636691191791</v>
      </c>
      <c r="R124" s="192"/>
      <c r="S124" s="101"/>
      <c r="T124" s="102">
        <f>LN(SUM($S$2:S124))</f>
        <v>1.0986122886681098</v>
      </c>
      <c r="U124" s="196">
        <f t="shared" si="61"/>
        <v>7.9777193596401208</v>
      </c>
      <c r="V124" s="192"/>
      <c r="W124" s="101"/>
      <c r="X124" s="102">
        <f>LN(SUM($W$2:W124))</f>
        <v>0.69314718055994529</v>
      </c>
      <c r="Y124" s="193" t="e">
        <f t="shared" si="62"/>
        <v>#DIV/0!</v>
      </c>
      <c r="Z124" s="192"/>
      <c r="AA124" s="149"/>
      <c r="AB124" s="102">
        <f>LN(SUM($AA$2:AA124))</f>
        <v>3.7612001156935624</v>
      </c>
      <c r="AC124" s="193">
        <f t="shared" si="63"/>
        <v>53.672410157116268</v>
      </c>
      <c r="AD124" s="192"/>
      <c r="AE124" s="101">
        <v>31</v>
      </c>
      <c r="AF124" s="102">
        <f>LN(SUM($AE$2:AE124))</f>
        <v>6.9295167707636498</v>
      </c>
      <c r="AG124" s="193">
        <f t="shared" si="64"/>
        <v>21.994784583808205</v>
      </c>
      <c r="AH124" s="192"/>
      <c r="AI124" s="101">
        <v>2</v>
      </c>
      <c r="AJ124" s="102">
        <f>LN(SUM($AI$2:AI124))</f>
        <v>4.3820266346738812</v>
      </c>
      <c r="AK124" s="193">
        <f t="shared" si="65"/>
        <v>20.668850422218114</v>
      </c>
      <c r="AL124" s="192"/>
      <c r="AM124" s="101">
        <v>4</v>
      </c>
      <c r="AN124" s="102">
        <f>LN(SUM($AM$2:AM124))</f>
        <v>4.0430512678345503</v>
      </c>
      <c r="AO124" s="193">
        <f t="shared" si="66"/>
        <v>15.77296530089213</v>
      </c>
      <c r="AP124" s="192"/>
      <c r="AQ124" s="149"/>
      <c r="AR124" s="102">
        <f>LN(SUM($AQ$2:AQ124))</f>
        <v>3.784189633918261</v>
      </c>
      <c r="AS124" s="193">
        <f t="shared" si="67"/>
        <v>20.135076869197647</v>
      </c>
      <c r="AT124" s="192"/>
      <c r="AU124" s="101">
        <v>97</v>
      </c>
      <c r="AV124" s="102">
        <f>LN(SUM($AU$2:AU124))</f>
        <v>8.1077200619105341</v>
      </c>
      <c r="AW124" s="193">
        <f t="shared" si="68"/>
        <v>17.690209809285314</v>
      </c>
      <c r="AX124" s="192"/>
      <c r="AY124" s="101"/>
      <c r="AZ124" s="103">
        <f>LN(SUM($AY$2:AY124))</f>
        <v>1.0986122886681098</v>
      </c>
      <c r="BA124" s="193" t="e">
        <f t="shared" si="69"/>
        <v>#DIV/0!</v>
      </c>
      <c r="BB124" s="192"/>
      <c r="BC124" s="149"/>
      <c r="BD124" s="103">
        <f>LN(SUM($BC$2:BC124))</f>
        <v>1.0986122886681098</v>
      </c>
      <c r="BE124" s="193" t="e">
        <f t="shared" si="70"/>
        <v>#DIV/0!</v>
      </c>
      <c r="BF124" s="192"/>
      <c r="BG124" s="101">
        <v>2</v>
      </c>
      <c r="BH124" s="103">
        <f>LN(SUM($BG$2:BG124))</f>
        <v>4.2341065045972597</v>
      </c>
      <c r="BI124" s="193">
        <f t="shared" si="71"/>
        <v>11.47509583989982</v>
      </c>
      <c r="BJ124" s="192"/>
      <c r="BK124" s="101"/>
      <c r="BL124" s="103">
        <f>LN(SUM($BK$2:BK124))</f>
        <v>4.0943445622221004</v>
      </c>
      <c r="BM124" s="193">
        <f t="shared" si="72"/>
        <v>114.49694834824059</v>
      </c>
      <c r="BN124" s="192"/>
      <c r="BO124" s="101">
        <v>7</v>
      </c>
      <c r="BP124" s="103">
        <f>LN(SUM($BO$2:BO124))</f>
        <v>4.2626798770413155</v>
      </c>
      <c r="BQ124" s="193">
        <f t="shared" si="73"/>
        <v>9.8257927697843677</v>
      </c>
      <c r="BR124" s="192"/>
      <c r="BS124" s="104">
        <v>160</v>
      </c>
      <c r="BT124" s="103">
        <f>LN(SUM($BS$2:BS124))</f>
        <v>8.5891416907288214</v>
      </c>
      <c r="BU124" s="123">
        <f t="shared" si="74"/>
        <v>19.076547301735577</v>
      </c>
      <c r="BV124" s="192"/>
    </row>
    <row r="125" spans="1:74" s="10" customFormat="1" x14ac:dyDescent="0.25">
      <c r="A125" s="215">
        <f t="shared" si="59"/>
        <v>186</v>
      </c>
      <c r="B125" s="107">
        <v>44088</v>
      </c>
      <c r="C125" s="101"/>
      <c r="D125" s="102">
        <f>LN(SUM($C$2:C125))</f>
        <v>4.0430512678345503</v>
      </c>
      <c r="E125" s="192">
        <f t="shared" si="41"/>
        <v>219.30604270014683</v>
      </c>
      <c r="F125" s="192"/>
      <c r="G125" s="101"/>
      <c r="H125" s="102">
        <f>LN(SUM($G$2:G125))</f>
        <v>4.6347289882296359</v>
      </c>
      <c r="I125" s="192">
        <f t="shared" si="43"/>
        <v>28.504848316020833</v>
      </c>
      <c r="J125" s="192"/>
      <c r="K125" s="101">
        <v>1</v>
      </c>
      <c r="L125" s="102">
        <f>LN(SUM($K$2:K125))</f>
        <v>5.579729825986222</v>
      </c>
      <c r="M125" s="192">
        <f t="shared" si="60"/>
        <v>18.386453036654721</v>
      </c>
      <c r="N125" s="192"/>
      <c r="O125" s="101">
        <v>2</v>
      </c>
      <c r="P125" s="102">
        <f>LN(SUM($O$2:O125))</f>
        <v>5.1532915944977793</v>
      </c>
      <c r="Q125" s="193">
        <f t="shared" si="42"/>
        <v>48.052526783228785</v>
      </c>
      <c r="R125" s="192"/>
      <c r="S125" s="101"/>
      <c r="T125" s="102">
        <f>LN(SUM($S$2:S125))</f>
        <v>1.0986122886681098</v>
      </c>
      <c r="U125" s="196">
        <f t="shared" si="61"/>
        <v>7.9777193596401208</v>
      </c>
      <c r="V125" s="192"/>
      <c r="W125" s="101"/>
      <c r="X125" s="102">
        <f>LN(SUM($W$2:W125))</f>
        <v>0.69314718055994529</v>
      </c>
      <c r="Y125" s="193" t="e">
        <f t="shared" si="62"/>
        <v>#DIV/0!</v>
      </c>
      <c r="Z125" s="192"/>
      <c r="AA125" s="149"/>
      <c r="AB125" s="102">
        <f>LN(SUM($AA$2:AA125))</f>
        <v>3.7612001156935624</v>
      </c>
      <c r="AC125" s="193">
        <f t="shared" si="63"/>
        <v>53.934499625247049</v>
      </c>
      <c r="AD125" s="192"/>
      <c r="AE125" s="101">
        <v>4</v>
      </c>
      <c r="AF125" s="102">
        <f>LN(SUM($AE$2:AE125))</f>
        <v>6.9334230257307148</v>
      </c>
      <c r="AG125" s="193">
        <f t="shared" si="64"/>
        <v>24.368081065652042</v>
      </c>
      <c r="AH125" s="192"/>
      <c r="AI125" s="101"/>
      <c r="AJ125" s="102">
        <f>LN(SUM($AI$2:AI125))</f>
        <v>4.3820266346738812</v>
      </c>
      <c r="AK125" s="193">
        <f t="shared" si="65"/>
        <v>21.331399664956638</v>
      </c>
      <c r="AL125" s="192"/>
      <c r="AM125" s="101"/>
      <c r="AN125" s="102">
        <f>LN(SUM($AM$2:AM125))</f>
        <v>4.0430512678345503</v>
      </c>
      <c r="AO125" s="193">
        <f t="shared" si="66"/>
        <v>15.132606644724003</v>
      </c>
      <c r="AP125" s="192"/>
      <c r="AQ125" s="149"/>
      <c r="AR125" s="102">
        <f>LN(SUM($AQ$2:AQ125))</f>
        <v>3.784189633918261</v>
      </c>
      <c r="AS125" s="193">
        <f t="shared" si="67"/>
        <v>30.996978074580568</v>
      </c>
      <c r="AT125" s="192"/>
      <c r="AU125" s="101">
        <v>56</v>
      </c>
      <c r="AV125" s="102">
        <f>LN(SUM($AU$2:AU125))</f>
        <v>8.1244468557158473</v>
      </c>
      <c r="AW125" s="193">
        <f t="shared" si="68"/>
        <v>18.94380627211504</v>
      </c>
      <c r="AX125" s="192"/>
      <c r="AY125" s="101"/>
      <c r="AZ125" s="103">
        <f>LN(SUM($AY$2:AY125))</f>
        <v>1.0986122886681098</v>
      </c>
      <c r="BA125" s="193" t="e">
        <f t="shared" si="69"/>
        <v>#DIV/0!</v>
      </c>
      <c r="BB125" s="192"/>
      <c r="BC125" s="149"/>
      <c r="BD125" s="103">
        <f>LN(SUM($BC$2:BC125))</f>
        <v>1.0986122886681098</v>
      </c>
      <c r="BE125" s="193" t="e">
        <f t="shared" si="70"/>
        <v>#DIV/0!</v>
      </c>
      <c r="BF125" s="192"/>
      <c r="BG125" s="101"/>
      <c r="BH125" s="103">
        <f>LN(SUM($BG$2:BG125))</f>
        <v>4.2341065045972597</v>
      </c>
      <c r="BI125" s="193">
        <f t="shared" si="71"/>
        <v>13.685317973203563</v>
      </c>
      <c r="BJ125" s="192"/>
      <c r="BK125" s="101"/>
      <c r="BL125" s="103">
        <f>LN(SUM($BK$2:BK125))</f>
        <v>4.0943445622221004</v>
      </c>
      <c r="BM125" s="193">
        <f t="shared" si="72"/>
        <v>127.5792420948701</v>
      </c>
      <c r="BN125" s="192"/>
      <c r="BO125" s="101">
        <v>2</v>
      </c>
      <c r="BP125" s="103">
        <f>LN(SUM($BO$2:BO125))</f>
        <v>4.290459441148391</v>
      </c>
      <c r="BQ125" s="193">
        <f t="shared" si="73"/>
        <v>10.940002513240273</v>
      </c>
      <c r="BR125" s="192"/>
      <c r="BS125" s="104">
        <v>65</v>
      </c>
      <c r="BT125" s="103">
        <f>LN(SUM($BS$2:BS125))</f>
        <v>8.6011666251924161</v>
      </c>
      <c r="BU125" s="123">
        <f t="shared" si="74"/>
        <v>20.679668563709619</v>
      </c>
      <c r="BV125" s="192"/>
    </row>
    <row r="126" spans="1:74" s="10" customFormat="1" x14ac:dyDescent="0.25">
      <c r="A126" s="215">
        <f t="shared" si="59"/>
        <v>187</v>
      </c>
      <c r="B126" s="107">
        <v>44089</v>
      </c>
      <c r="C126" s="101">
        <v>1</v>
      </c>
      <c r="D126" s="102">
        <f>LN(SUM($C$2:C126))</f>
        <v>4.0604430105464191</v>
      </c>
      <c r="E126" s="192">
        <f>LN(2)/(SLOPE(D120:D126,A120:A126))</f>
        <v>122.54714475060509</v>
      </c>
      <c r="F126" s="192"/>
      <c r="G126" s="101">
        <v>1</v>
      </c>
      <c r="H126" s="102">
        <f>LN(SUM($G$2:G126))</f>
        <v>4.6443908991413725</v>
      </c>
      <c r="I126" s="192">
        <f t="shared" si="43"/>
        <v>30.64616333414461</v>
      </c>
      <c r="J126" s="192"/>
      <c r="K126" s="101">
        <v>27</v>
      </c>
      <c r="L126" s="102">
        <f>LN(SUM($K$2:K126))</f>
        <v>5.6767538022682817</v>
      </c>
      <c r="M126" s="192">
        <f t="shared" si="60"/>
        <v>15.21093791178985</v>
      </c>
      <c r="N126" s="192"/>
      <c r="O126" s="101">
        <v>2</v>
      </c>
      <c r="P126" s="102">
        <f>LN(SUM($O$2:O126))</f>
        <v>5.1647859739235145</v>
      </c>
      <c r="Q126" s="192">
        <f t="shared" ref="Q126:Q136" si="75">LN(2)/(SLOPE(P120:P126,A120:A126))</f>
        <v>60.676154793351984</v>
      </c>
      <c r="R126" s="192"/>
      <c r="S126" s="101"/>
      <c r="T126" s="102">
        <f>LN(SUM($S$2:S126))</f>
        <v>1.0986122886681098</v>
      </c>
      <c r="U126" s="196">
        <f t="shared" si="61"/>
        <v>9.5732632315681432</v>
      </c>
      <c r="V126" s="192"/>
      <c r="W126" s="101"/>
      <c r="X126" s="102">
        <f>LN(SUM($W$2:W126))</f>
        <v>0.69314718055994529</v>
      </c>
      <c r="Y126" s="193" t="e">
        <f t="shared" si="62"/>
        <v>#DIV/0!</v>
      </c>
      <c r="Z126" s="192"/>
      <c r="AA126" s="149">
        <v>3</v>
      </c>
      <c r="AB126" s="102">
        <f>LN(SUM($AA$2:AA126))</f>
        <v>3.8286413964890951</v>
      </c>
      <c r="AC126" s="192">
        <f t="shared" si="63"/>
        <v>39.763232413295327</v>
      </c>
      <c r="AD126" s="192"/>
      <c r="AE126" s="101">
        <v>26</v>
      </c>
      <c r="AF126" s="102">
        <f>LN(SUM($AE$2:AE126))</f>
        <v>6.9584483932976555</v>
      </c>
      <c r="AG126" s="192">
        <f t="shared" si="64"/>
        <v>26.58523045743085</v>
      </c>
      <c r="AH126" s="192"/>
      <c r="AI126" s="101">
        <v>3</v>
      </c>
      <c r="AJ126" s="102">
        <f>LN(SUM($AI$2:AI126))</f>
        <v>4.4188406077965983</v>
      </c>
      <c r="AK126" s="192">
        <f t="shared" si="65"/>
        <v>24.298333080654618</v>
      </c>
      <c r="AL126" s="192"/>
      <c r="AM126" s="101">
        <v>2</v>
      </c>
      <c r="AN126" s="102">
        <f>LN(SUM($AM$2:AM126))</f>
        <v>4.0775374439057197</v>
      </c>
      <c r="AO126" s="192">
        <f t="shared" si="66"/>
        <v>16.458683860758587</v>
      </c>
      <c r="AP126" s="192"/>
      <c r="AQ126" s="149"/>
      <c r="AR126" s="102">
        <f>LN(SUM($AQ$2:AQ126))</f>
        <v>3.784189633918261</v>
      </c>
      <c r="AS126" s="192">
        <f t="shared" si="67"/>
        <v>47.584902441432995</v>
      </c>
      <c r="AT126" s="192"/>
      <c r="AU126" s="101">
        <v>98</v>
      </c>
      <c r="AV126" s="102">
        <f>LN(SUM($AU$2:AU126))</f>
        <v>8.153061946801051</v>
      </c>
      <c r="AW126" s="192">
        <f t="shared" si="68"/>
        <v>21.146448213519825</v>
      </c>
      <c r="AX126" s="192"/>
      <c r="AY126" s="101"/>
      <c r="AZ126" s="103">
        <f>LN(SUM($AY$2:AY126))</f>
        <v>1.0986122886681098</v>
      </c>
      <c r="BA126" s="192" t="e">
        <f t="shared" si="69"/>
        <v>#DIV/0!</v>
      </c>
      <c r="BB126" s="192"/>
      <c r="BC126" s="149"/>
      <c r="BD126" s="103">
        <f>LN(SUM($BC$2:BC126))</f>
        <v>1.0986122886681098</v>
      </c>
      <c r="BE126" s="192" t="e">
        <f t="shared" si="70"/>
        <v>#DIV/0!</v>
      </c>
      <c r="BF126" s="192"/>
      <c r="BG126" s="101">
        <v>5</v>
      </c>
      <c r="BH126" s="103">
        <f>LN(SUM($BG$2:BG126))</f>
        <v>4.3040650932041702</v>
      </c>
      <c r="BI126" s="193">
        <f t="shared" si="71"/>
        <v>17.453042203094977</v>
      </c>
      <c r="BJ126" s="192"/>
      <c r="BK126" s="101">
        <v>3</v>
      </c>
      <c r="BL126" s="103">
        <f>LN(SUM($BK$2:BK126))</f>
        <v>4.1431347263915326</v>
      </c>
      <c r="BM126" s="193">
        <f t="shared" si="72"/>
        <v>78.507623649317807</v>
      </c>
      <c r="BN126" s="192"/>
      <c r="BO126" s="101">
        <v>1</v>
      </c>
      <c r="BP126" s="103">
        <f>LN(SUM($BO$2:BO126))</f>
        <v>4.3040650932041702</v>
      </c>
      <c r="BQ126" s="193">
        <f t="shared" si="73"/>
        <v>11.361573333792961</v>
      </c>
      <c r="BR126" s="192"/>
      <c r="BS126" s="104">
        <v>180</v>
      </c>
      <c r="BT126" s="103">
        <f>LN(SUM($BS$2:BS126))</f>
        <v>8.6337310076641884</v>
      </c>
      <c r="BU126" s="123">
        <f t="shared" si="74"/>
        <v>22.397924327490038</v>
      </c>
      <c r="BV126" s="192"/>
    </row>
    <row r="127" spans="1:74" s="10" customFormat="1" x14ac:dyDescent="0.25">
      <c r="A127" s="215">
        <f t="shared" si="59"/>
        <v>188</v>
      </c>
      <c r="B127" s="107">
        <v>44090</v>
      </c>
      <c r="C127" s="101"/>
      <c r="D127" s="102">
        <f>LN(SUM($C$2:C127))</f>
        <v>4.0604430105464191</v>
      </c>
      <c r="E127" s="192">
        <f>LN(2)/(SLOPE(D121:D127,A121:A127))</f>
        <v>100.47890490454259</v>
      </c>
      <c r="F127" s="192"/>
      <c r="G127" s="101">
        <v>5</v>
      </c>
      <c r="H127" s="102">
        <f>LN(SUM($G$2:G127))</f>
        <v>4.6913478822291435</v>
      </c>
      <c r="I127" s="192">
        <f t="shared" ref="I127:I136" si="76">LN(2)/(SLOPE(H121:H127,A121:A127))</f>
        <v>30.478590955377864</v>
      </c>
      <c r="J127" s="192"/>
      <c r="K127" s="101">
        <v>10</v>
      </c>
      <c r="L127" s="102">
        <f>LN(SUM($K$2:K127))</f>
        <v>5.7104270173748697</v>
      </c>
      <c r="M127" s="192">
        <f t="shared" si="60"/>
        <v>14.665734980326343</v>
      </c>
      <c r="N127" s="192"/>
      <c r="O127" s="101">
        <v>1</v>
      </c>
      <c r="P127" s="102">
        <f>LN(SUM($O$2:O127))</f>
        <v>5.1704839950381514</v>
      </c>
      <c r="Q127" s="192">
        <f t="shared" si="75"/>
        <v>77.402575384067887</v>
      </c>
      <c r="R127" s="192"/>
      <c r="S127" s="101">
        <v>7</v>
      </c>
      <c r="T127" s="102">
        <f>LN(SUM($S$2:S127))</f>
        <v>2.3025850929940459</v>
      </c>
      <c r="U127" s="196">
        <f t="shared" si="61"/>
        <v>4.0196478753516667</v>
      </c>
      <c r="V127" s="192"/>
      <c r="W127" s="101"/>
      <c r="X127" s="102">
        <f>LN(SUM($W$2:W127))</f>
        <v>0.69314718055994529</v>
      </c>
      <c r="Y127" s="193" t="e">
        <f t="shared" si="62"/>
        <v>#DIV/0!</v>
      </c>
      <c r="Z127" s="192"/>
      <c r="AA127" s="149"/>
      <c r="AB127" s="102">
        <f>LN(SUM($AA$2:AA127))</f>
        <v>3.8286413964890951</v>
      </c>
      <c r="AC127" s="192">
        <f t="shared" si="63"/>
        <v>33.732917523682914</v>
      </c>
      <c r="AD127" s="192"/>
      <c r="AE127" s="101">
        <v>22</v>
      </c>
      <c r="AF127" s="102">
        <f>LN(SUM($AE$2:AE127))</f>
        <v>6.9791452750688103</v>
      </c>
      <c r="AG127" s="192">
        <f t="shared" si="64"/>
        <v>28.928374747814974</v>
      </c>
      <c r="AH127" s="192"/>
      <c r="AI127" s="101">
        <v>1</v>
      </c>
      <c r="AJ127" s="102">
        <f>LN(SUM($AI$2:AI127))</f>
        <v>4.4308167988433134</v>
      </c>
      <c r="AK127" s="192">
        <f t="shared" si="65"/>
        <v>24.676853719059945</v>
      </c>
      <c r="AL127" s="192"/>
      <c r="AM127" s="101">
        <v>2</v>
      </c>
      <c r="AN127" s="102">
        <f>LN(SUM($AM$2:AM127))</f>
        <v>4.1108738641733114</v>
      </c>
      <c r="AO127" s="192">
        <f t="shared" si="66"/>
        <v>16.930188762895909</v>
      </c>
      <c r="AP127" s="192"/>
      <c r="AQ127" s="149">
        <v>1</v>
      </c>
      <c r="AR127" s="102">
        <f>LN(SUM($AQ$2:AQ127))</f>
        <v>3.8066624897703196</v>
      </c>
      <c r="AS127" s="192">
        <f t="shared" si="67"/>
        <v>142.30171249533669</v>
      </c>
      <c r="AT127" s="192"/>
      <c r="AU127" s="101">
        <v>86</v>
      </c>
      <c r="AV127" s="102">
        <f>LN(SUM($AU$2:AU127))</f>
        <v>8.1775158238460754</v>
      </c>
      <c r="AW127" s="192">
        <f t="shared" si="68"/>
        <v>23.041822381848309</v>
      </c>
      <c r="AX127" s="192"/>
      <c r="AY127" s="101"/>
      <c r="AZ127" s="103">
        <f>LN(SUM($AY$2:AY127))</f>
        <v>1.0986122886681098</v>
      </c>
      <c r="BA127" s="192" t="e">
        <f t="shared" si="69"/>
        <v>#DIV/0!</v>
      </c>
      <c r="BB127" s="192"/>
      <c r="BC127" s="149">
        <v>1</v>
      </c>
      <c r="BD127" s="103">
        <f>LN(SUM($BC$2:BC127))</f>
        <v>1.3862943611198906</v>
      </c>
      <c r="BE127" s="192">
        <f t="shared" si="70"/>
        <v>22.487927836763294</v>
      </c>
      <c r="BF127" s="192"/>
      <c r="BG127" s="101">
        <v>4</v>
      </c>
      <c r="BH127" s="103">
        <f>LN(SUM($BG$2:BG127))</f>
        <v>4.3567088266895917</v>
      </c>
      <c r="BI127" s="193">
        <f t="shared" si="71"/>
        <v>20.098219127472362</v>
      </c>
      <c r="BJ127" s="192"/>
      <c r="BK127" s="101"/>
      <c r="BL127" s="103">
        <f>LN(SUM($BK$2:BK127))</f>
        <v>4.1431347263915326</v>
      </c>
      <c r="BM127" s="193">
        <f t="shared" si="72"/>
        <v>59.173552074740243</v>
      </c>
      <c r="BN127" s="192"/>
      <c r="BO127" s="101">
        <v>3</v>
      </c>
      <c r="BP127" s="103">
        <f>LN(SUM($BO$2:BO127))</f>
        <v>4.3438054218536841</v>
      </c>
      <c r="BQ127" s="193">
        <f t="shared" si="73"/>
        <v>13.776366187763045</v>
      </c>
      <c r="BR127" s="192"/>
      <c r="BS127" s="104">
        <v>143</v>
      </c>
      <c r="BT127" s="103">
        <f>LN(SUM($BS$2:BS127))</f>
        <v>8.6588663497323832</v>
      </c>
      <c r="BU127" s="123">
        <f t="shared" si="74"/>
        <v>23.947011932944804</v>
      </c>
      <c r="BV127" s="192"/>
    </row>
    <row r="128" spans="1:74" s="10" customFormat="1" x14ac:dyDescent="0.25">
      <c r="A128" s="215">
        <f t="shared" si="59"/>
        <v>189</v>
      </c>
      <c r="B128" s="107">
        <v>44091</v>
      </c>
      <c r="C128" s="101"/>
      <c r="D128" s="102">
        <f>LN(SUM($C$2:C128))</f>
        <v>4.0604430105464191</v>
      </c>
      <c r="E128" s="192">
        <f>LN(2)/(SLOPE(D122:D128,A122:A128))</f>
        <v>100.63929447215594</v>
      </c>
      <c r="F128" s="192"/>
      <c r="G128" s="101"/>
      <c r="H128" s="102">
        <f>LN(SUM($G$2:G128))</f>
        <v>4.6913478822291435</v>
      </c>
      <c r="I128" s="192">
        <f t="shared" si="76"/>
        <v>41.232341924149495</v>
      </c>
      <c r="J128" s="192"/>
      <c r="K128" s="101"/>
      <c r="L128" s="102">
        <f>LN(SUM($K$2:K128))</f>
        <v>5.7104270173748697</v>
      </c>
      <c r="M128" s="192">
        <f t="shared" si="60"/>
        <v>16.032634380008144</v>
      </c>
      <c r="N128" s="192"/>
      <c r="O128" s="101">
        <v>5</v>
      </c>
      <c r="P128" s="102">
        <f>LN(SUM($O$2:O128))</f>
        <v>5.1984970312658261</v>
      </c>
      <c r="Q128" s="192">
        <f t="shared" si="75"/>
        <v>63.766476615648834</v>
      </c>
      <c r="R128" s="192"/>
      <c r="S128" s="101"/>
      <c r="T128" s="102">
        <f>LN(SUM($S$2:S128))</f>
        <v>2.3025850929940459</v>
      </c>
      <c r="U128" s="196">
        <f t="shared" si="61"/>
        <v>3.2240131979632909</v>
      </c>
      <c r="V128" s="192"/>
      <c r="W128" s="101"/>
      <c r="X128" s="102">
        <f>LN(SUM($W$2:W128))</f>
        <v>0.69314718055994529</v>
      </c>
      <c r="Y128" s="193" t="e">
        <f t="shared" si="62"/>
        <v>#DIV/0!</v>
      </c>
      <c r="Z128" s="192"/>
      <c r="AA128" s="149">
        <v>3</v>
      </c>
      <c r="AB128" s="102">
        <f>LN(SUM($AA$2:AA128))</f>
        <v>3.8918202981106265</v>
      </c>
      <c r="AC128" s="192">
        <f t="shared" si="63"/>
        <v>26.33150119941266</v>
      </c>
      <c r="AD128" s="192"/>
      <c r="AE128" s="101">
        <v>9</v>
      </c>
      <c r="AF128" s="102">
        <f>LN(SUM($AE$2:AE128))</f>
        <v>6.9874902470009905</v>
      </c>
      <c r="AG128" s="192">
        <f t="shared" si="64"/>
        <v>34.412165841224464</v>
      </c>
      <c r="AH128" s="192"/>
      <c r="AI128" s="101">
        <v>1</v>
      </c>
      <c r="AJ128" s="102">
        <f>LN(SUM($AI$2:AI128))</f>
        <v>4.4426512564903167</v>
      </c>
      <c r="AK128" s="192">
        <f t="shared" si="65"/>
        <v>30.249312367245082</v>
      </c>
      <c r="AL128" s="192"/>
      <c r="AM128" s="101"/>
      <c r="AN128" s="102">
        <f>LN(SUM($AM$2:AM128))</f>
        <v>4.1108738641733114</v>
      </c>
      <c r="AO128" s="192">
        <f t="shared" si="66"/>
        <v>22.758255210557014</v>
      </c>
      <c r="AP128" s="192"/>
      <c r="AQ128" s="149">
        <v>1</v>
      </c>
      <c r="AR128" s="102">
        <f>LN(SUM($AQ$2:AQ128))</f>
        <v>3.8286413964890951</v>
      </c>
      <c r="AS128" s="192">
        <f t="shared" si="67"/>
        <v>108.8503211938219</v>
      </c>
      <c r="AT128" s="192"/>
      <c r="AU128" s="101">
        <v>87</v>
      </c>
      <c r="AV128" s="102">
        <f>LN(SUM($AU$2:AU128))</f>
        <v>8.2016601908086795</v>
      </c>
      <c r="AW128" s="192">
        <f t="shared" si="68"/>
        <v>26.348651274614458</v>
      </c>
      <c r="AX128" s="192"/>
      <c r="AY128" s="101"/>
      <c r="AZ128" s="103">
        <f>LN(SUM($AY$2:AY128))</f>
        <v>1.0986122886681098</v>
      </c>
      <c r="BA128" s="192" t="e">
        <f t="shared" si="69"/>
        <v>#DIV/0!</v>
      </c>
      <c r="BB128" s="192"/>
      <c r="BC128" s="149">
        <v>2</v>
      </c>
      <c r="BD128" s="103">
        <f>LN(SUM($BC$2:BC128))</f>
        <v>1.791759469228055</v>
      </c>
      <c r="BE128" s="192">
        <f t="shared" si="70"/>
        <v>7.3105618063730144</v>
      </c>
      <c r="BF128" s="192"/>
      <c r="BG128" s="101">
        <v>8</v>
      </c>
      <c r="BH128" s="103">
        <f>LN(SUM($BG$2:BG128))</f>
        <v>4.4543472962535073</v>
      </c>
      <c r="BI128" s="193">
        <f t="shared" si="71"/>
        <v>17.283079439204887</v>
      </c>
      <c r="BJ128" s="192"/>
      <c r="BK128" s="101">
        <v>1</v>
      </c>
      <c r="BL128" s="103">
        <f>LN(SUM($BK$2:BK128))</f>
        <v>4.1588830833596715</v>
      </c>
      <c r="BM128" s="193">
        <f t="shared" si="72"/>
        <v>49.712481155060708</v>
      </c>
      <c r="BN128" s="192"/>
      <c r="BO128" s="101">
        <v>3</v>
      </c>
      <c r="BP128" s="103">
        <f>LN(SUM($BO$2:BO128))</f>
        <v>4.3820266346738812</v>
      </c>
      <c r="BQ128" s="193">
        <f t="shared" si="73"/>
        <v>17.207220840098838</v>
      </c>
      <c r="BR128" s="192"/>
      <c r="BS128" s="104">
        <v>132</v>
      </c>
      <c r="BT128" s="103">
        <f>LN(SUM($BS$2:BS128))</f>
        <v>8.6815204848379128</v>
      </c>
      <c r="BU128" s="123">
        <f t="shared" si="74"/>
        <v>26.751141977542339</v>
      </c>
      <c r="BV128" s="192"/>
    </row>
    <row r="129" spans="1:74" s="10" customFormat="1" x14ac:dyDescent="0.25">
      <c r="A129" s="215">
        <f t="shared" si="59"/>
        <v>190</v>
      </c>
      <c r="B129" s="107">
        <v>44092</v>
      </c>
      <c r="C129" s="101"/>
      <c r="D129" s="102">
        <f>LN(SUM($C$2:C129))</f>
        <v>4.0604430105464191</v>
      </c>
      <c r="E129" s="192">
        <f>LN(2)/(SLOPE(D123:D129,A123:A129))</f>
        <v>123.26593331656274</v>
      </c>
      <c r="F129" s="192"/>
      <c r="G129" s="101"/>
      <c r="H129" s="102">
        <f>LN(SUM($G$2:G129))</f>
        <v>4.6913478822291435</v>
      </c>
      <c r="I129" s="192">
        <f t="shared" si="76"/>
        <v>45.304819073954519</v>
      </c>
      <c r="J129" s="192"/>
      <c r="K129" s="101">
        <v>26</v>
      </c>
      <c r="L129" s="102">
        <f>LN(SUM($K$2:K129))</f>
        <v>5.7930136083841441</v>
      </c>
      <c r="M129" s="192">
        <f t="shared" si="60"/>
        <v>16.142024153096106</v>
      </c>
      <c r="N129" s="192"/>
      <c r="O129" s="101">
        <v>1</v>
      </c>
      <c r="P129" s="102">
        <f>LN(SUM($O$2:O129))</f>
        <v>5.2040066870767951</v>
      </c>
      <c r="Q129" s="192">
        <f t="shared" si="75"/>
        <v>61.053187811709535</v>
      </c>
      <c r="R129" s="192"/>
      <c r="S129" s="101"/>
      <c r="T129" s="102">
        <f>LN(SUM($S$2:S129))</f>
        <v>2.3025850929940459</v>
      </c>
      <c r="U129" s="196">
        <f t="shared" si="61"/>
        <v>2.6866776649694093</v>
      </c>
      <c r="V129" s="192"/>
      <c r="W129" s="101"/>
      <c r="X129" s="102">
        <f>LN(SUM($W$2:W129))</f>
        <v>0.69314718055994529</v>
      </c>
      <c r="Y129" s="193" t="e">
        <f t="shared" si="62"/>
        <v>#DIV/0!</v>
      </c>
      <c r="Z129" s="192"/>
      <c r="AA129" s="149">
        <v>2</v>
      </c>
      <c r="AB129" s="102">
        <f>LN(SUM($AA$2:AA129))</f>
        <v>3.9318256327243257</v>
      </c>
      <c r="AC129" s="192">
        <f t="shared" si="63"/>
        <v>23.089562544708016</v>
      </c>
      <c r="AD129" s="192"/>
      <c r="AE129" s="101">
        <v>26</v>
      </c>
      <c r="AF129" s="102">
        <f>LN(SUM($AE$2:AE129))</f>
        <v>7.0112139873503674</v>
      </c>
      <c r="AG129" s="192">
        <f t="shared" si="64"/>
        <v>38.880974199725294</v>
      </c>
      <c r="AH129" s="192"/>
      <c r="AI129" s="101"/>
      <c r="AJ129" s="102">
        <f>LN(SUM($AI$2:AI129))</f>
        <v>4.4426512564903167</v>
      </c>
      <c r="AK129" s="192">
        <f t="shared" si="65"/>
        <v>45.360204901395498</v>
      </c>
      <c r="AL129" s="192"/>
      <c r="AM129" s="101">
        <v>4</v>
      </c>
      <c r="AN129" s="102">
        <f>LN(SUM($AM$2:AM129))</f>
        <v>4.1743872698956368</v>
      </c>
      <c r="AO129" s="192">
        <f t="shared" si="66"/>
        <v>23.791638696196468</v>
      </c>
      <c r="AP129" s="192"/>
      <c r="AQ129" s="149">
        <v>2</v>
      </c>
      <c r="AR129" s="102">
        <f>LN(SUM($AQ$2:AQ129))</f>
        <v>3.8712010109078911</v>
      </c>
      <c r="AS129" s="192">
        <f t="shared" si="67"/>
        <v>52.114858287423083</v>
      </c>
      <c r="AT129" s="192"/>
      <c r="AU129" s="101">
        <v>99</v>
      </c>
      <c r="AV129" s="102">
        <f>LN(SUM($AU$2:AU129))</f>
        <v>8.228443883004033</v>
      </c>
      <c r="AW129" s="192">
        <f t="shared" si="68"/>
        <v>28.043287986683069</v>
      </c>
      <c r="AX129" s="192"/>
      <c r="AY129" s="101"/>
      <c r="AZ129" s="103">
        <f>LN(SUM($AY$2:AY129))</f>
        <v>1.0986122886681098</v>
      </c>
      <c r="BA129" s="192" t="e">
        <f t="shared" si="69"/>
        <v>#DIV/0!</v>
      </c>
      <c r="BB129" s="192"/>
      <c r="BC129" s="149">
        <v>1</v>
      </c>
      <c r="BD129" s="103">
        <f>LN(SUM($BC$2:BC129))</f>
        <v>1.9459101490553132</v>
      </c>
      <c r="BE129" s="192">
        <f t="shared" si="70"/>
        <v>4.6035862082684087</v>
      </c>
      <c r="BF129" s="192"/>
      <c r="BG129" s="101">
        <v>5</v>
      </c>
      <c r="BH129" s="103">
        <f>LN(SUM($BG$2:BG129))</f>
        <v>4.5108595065168497</v>
      </c>
      <c r="BI129" s="193">
        <f t="shared" si="71"/>
        <v>13.099570210714738</v>
      </c>
      <c r="BJ129" s="192"/>
      <c r="BK129" s="101">
        <v>1</v>
      </c>
      <c r="BL129" s="103">
        <f>LN(SUM($BK$2:BK129))</f>
        <v>4.1743872698956368</v>
      </c>
      <c r="BM129" s="193">
        <f t="shared" si="72"/>
        <v>46.431430419356033</v>
      </c>
      <c r="BN129" s="192"/>
      <c r="BO129" s="101">
        <v>6</v>
      </c>
      <c r="BP129" s="103">
        <f>LN(SUM($BO$2:BO129))</f>
        <v>4.4543472962535073</v>
      </c>
      <c r="BQ129" s="193">
        <f t="shared" si="73"/>
        <v>16.469443156699857</v>
      </c>
      <c r="BR129" s="192"/>
      <c r="BS129" s="104">
        <v>173</v>
      </c>
      <c r="BT129" s="103">
        <f>LN(SUM($BS$2:BS129))</f>
        <v>8.710454688248527</v>
      </c>
      <c r="BU129" s="123">
        <f t="shared" si="74"/>
        <v>27.841667864172422</v>
      </c>
      <c r="BV129" s="192"/>
    </row>
    <row r="130" spans="1:74" s="10" customFormat="1" x14ac:dyDescent="0.25">
      <c r="A130" s="215">
        <f t="shared" si="59"/>
        <v>191</v>
      </c>
      <c r="B130" s="107">
        <v>44093</v>
      </c>
      <c r="C130" s="101"/>
      <c r="D130" s="102">
        <f>LN(SUM($C$2:C130))</f>
        <v>4.0604430105464191</v>
      </c>
      <c r="E130" s="192">
        <f t="shared" ref="E130:E135" si="77">LN(2)/(SLOPE(D124:D130,A124:A130))</f>
        <v>223.18776648453499</v>
      </c>
      <c r="F130" s="192"/>
      <c r="G130" s="101">
        <v>1</v>
      </c>
      <c r="H130" s="102">
        <f>LN(SUM($G$2:G130))</f>
        <v>4.7004803657924166</v>
      </c>
      <c r="I130" s="192">
        <f t="shared" si="76"/>
        <v>54.296210872948016</v>
      </c>
      <c r="J130" s="192"/>
      <c r="K130" s="101">
        <v>6</v>
      </c>
      <c r="L130" s="102">
        <f>LN(SUM($K$2:K130))</f>
        <v>5.8111409929767008</v>
      </c>
      <c r="M130" s="192">
        <f t="shared" si="60"/>
        <v>16.647664446469108</v>
      </c>
      <c r="N130" s="192"/>
      <c r="O130" s="101">
        <v>1</v>
      </c>
      <c r="P130" s="102">
        <f>LN(SUM($O$2:O130))</f>
        <v>5.2094861528414214</v>
      </c>
      <c r="Q130" s="192">
        <f t="shared" si="75"/>
        <v>57.317198447866794</v>
      </c>
      <c r="R130" s="192"/>
      <c r="S130" s="101"/>
      <c r="T130" s="102">
        <f>LN(SUM($S$2:S130))</f>
        <v>2.3025850929940459</v>
      </c>
      <c r="U130" s="196">
        <f t="shared" si="61"/>
        <v>2.6866776649694093</v>
      </c>
      <c r="V130" s="192"/>
      <c r="W130" s="101"/>
      <c r="X130" s="102">
        <f>LN(SUM($W$2:W130))</f>
        <v>0.69314718055994529</v>
      </c>
      <c r="Y130" s="193" t="e">
        <f t="shared" si="62"/>
        <v>#DIV/0!</v>
      </c>
      <c r="Z130" s="192"/>
      <c r="AA130" s="149">
        <v>6</v>
      </c>
      <c r="AB130" s="102">
        <f>LN(SUM($AA$2:AA130))</f>
        <v>4.0430512678345503</v>
      </c>
      <c r="AC130" s="192">
        <f t="shared" si="63"/>
        <v>15.526703137214401</v>
      </c>
      <c r="AD130" s="192"/>
      <c r="AE130" s="101">
        <v>21</v>
      </c>
      <c r="AF130" s="102">
        <f>LN(SUM($AE$2:AE130))</f>
        <v>7.0299729117063858</v>
      </c>
      <c r="AG130" s="192">
        <f t="shared" si="64"/>
        <v>39.9350464160323</v>
      </c>
      <c r="AH130" s="192"/>
      <c r="AI130" s="101">
        <v>1</v>
      </c>
      <c r="AJ130" s="102">
        <f>LN(SUM($AI$2:AI130))</f>
        <v>4.4543472962535073</v>
      </c>
      <c r="AK130" s="192">
        <f t="shared" si="65"/>
        <v>53.610354194613272</v>
      </c>
      <c r="AL130" s="192"/>
      <c r="AM130" s="101">
        <v>8</v>
      </c>
      <c r="AN130" s="102">
        <f>LN(SUM($AM$2:AM130))</f>
        <v>4.290459441148391</v>
      </c>
      <c r="AO130" s="192">
        <f t="shared" si="66"/>
        <v>18.693416695786901</v>
      </c>
      <c r="AP130" s="192"/>
      <c r="AQ130" s="149">
        <v>5</v>
      </c>
      <c r="AR130" s="102">
        <f>LN(SUM($AQ$2:AQ130))</f>
        <v>3.970291913552122</v>
      </c>
      <c r="AS130" s="192">
        <f t="shared" si="67"/>
        <v>24.985307537914803</v>
      </c>
      <c r="AT130" s="192"/>
      <c r="AU130" s="101">
        <v>87</v>
      </c>
      <c r="AV130" s="102">
        <f>LN(SUM($AU$2:AU130))</f>
        <v>8.2514030653805559</v>
      </c>
      <c r="AW130" s="192">
        <f t="shared" si="68"/>
        <v>28.224193052145409</v>
      </c>
      <c r="AX130" s="192"/>
      <c r="AY130" s="101"/>
      <c r="AZ130" s="103">
        <f>LN(SUM($AY$2:AY130))</f>
        <v>1.0986122886681098</v>
      </c>
      <c r="BA130" s="192" t="e">
        <f t="shared" si="69"/>
        <v>#DIV/0!</v>
      </c>
      <c r="BB130" s="192"/>
      <c r="BC130" s="149">
        <v>1</v>
      </c>
      <c r="BD130" s="103">
        <f>LN(SUM($BC$2:BC130))</f>
        <v>2.0794415416798357</v>
      </c>
      <c r="BE130" s="192">
        <f t="shared" si="70"/>
        <v>3.6411409359783611</v>
      </c>
      <c r="BF130" s="192"/>
      <c r="BG130" s="101">
        <v>9</v>
      </c>
      <c r="BH130" s="103">
        <f>LN(SUM($BG$2:BG130))</f>
        <v>4.6051701859880918</v>
      </c>
      <c r="BI130" s="193">
        <f t="shared" si="71"/>
        <v>10.68153147282514</v>
      </c>
      <c r="BJ130" s="192"/>
      <c r="BK130" s="101"/>
      <c r="BL130" s="103">
        <f>LN(SUM($BK$2:BK130))</f>
        <v>4.1743872698956368</v>
      </c>
      <c r="BM130" s="193">
        <f t="shared" si="72"/>
        <v>46.658410958555713</v>
      </c>
      <c r="BN130" s="192"/>
      <c r="BO130" s="101"/>
      <c r="BP130" s="103">
        <f>LN(SUM($BO$2:BO130))</f>
        <v>4.4543472962535073</v>
      </c>
      <c r="BQ130" s="193">
        <f t="shared" si="73"/>
        <v>19.789272147508417</v>
      </c>
      <c r="BR130" s="192"/>
      <c r="BS130" s="104">
        <v>146</v>
      </c>
      <c r="BT130" s="103">
        <f>LN(SUM($BS$2:BS130))</f>
        <v>8.7342381842685786</v>
      </c>
      <c r="BU130" s="123">
        <f t="shared" si="74"/>
        <v>27.660486613534172</v>
      </c>
      <c r="BV130" s="192"/>
    </row>
    <row r="131" spans="1:74" s="10" customFormat="1" x14ac:dyDescent="0.25">
      <c r="A131" s="215">
        <f t="shared" si="59"/>
        <v>192</v>
      </c>
      <c r="B131" s="107">
        <v>44094</v>
      </c>
      <c r="C131" s="101"/>
      <c r="D131" s="102">
        <f>LN(SUM($C$2:C131))</f>
        <v>4.0604430105464191</v>
      </c>
      <c r="E131" s="192">
        <f t="shared" si="77"/>
        <v>371.97961080755834</v>
      </c>
      <c r="F131" s="192"/>
      <c r="G131" s="101">
        <v>1</v>
      </c>
      <c r="H131" s="102">
        <f>LN(SUM($G$2:G131))</f>
        <v>4.7095302013123339</v>
      </c>
      <c r="I131" s="192">
        <f t="shared" si="76"/>
        <v>57.662287469696132</v>
      </c>
      <c r="J131" s="192"/>
      <c r="K131" s="101">
        <v>11</v>
      </c>
      <c r="L131" s="102">
        <f>LN(SUM($K$2:K131))</f>
        <v>5.8435444170313602</v>
      </c>
      <c r="M131" s="192">
        <f t="shared" si="60"/>
        <v>16.982884548788007</v>
      </c>
      <c r="N131" s="192"/>
      <c r="O131" s="101">
        <v>6</v>
      </c>
      <c r="P131" s="102">
        <f>LN(SUM($O$2:O131))</f>
        <v>5.2417470150596426</v>
      </c>
      <c r="Q131" s="192">
        <f t="shared" si="75"/>
        <v>49.983660321994414</v>
      </c>
      <c r="R131" s="192"/>
      <c r="S131" s="101"/>
      <c r="T131" s="102">
        <f>LN(SUM($S$2:S131))</f>
        <v>2.3025850929940459</v>
      </c>
      <c r="U131" s="196">
        <f t="shared" si="61"/>
        <v>3.2240131979632918</v>
      </c>
      <c r="V131" s="192"/>
      <c r="W131" s="101"/>
      <c r="X131" s="102">
        <f>LN(SUM($W$2:W131))</f>
        <v>0.69314718055994529</v>
      </c>
      <c r="Y131" s="193" t="e">
        <f t="shared" si="62"/>
        <v>#DIV/0!</v>
      </c>
      <c r="Z131" s="192"/>
      <c r="AA131" s="149"/>
      <c r="AB131" s="102">
        <f>LN(SUM($AA$2:AA131))</f>
        <v>4.0430512678345503</v>
      </c>
      <c r="AC131" s="192">
        <f t="shared" si="63"/>
        <v>14.088792639531581</v>
      </c>
      <c r="AD131" s="192"/>
      <c r="AE131" s="101">
        <v>21</v>
      </c>
      <c r="AF131" s="102">
        <f>LN(SUM($AE$2:AE131))</f>
        <v>7.0483864087218828</v>
      </c>
      <c r="AG131" s="192">
        <f t="shared" si="64"/>
        <v>37.322742842209209</v>
      </c>
      <c r="AH131" s="192"/>
      <c r="AI131" s="101"/>
      <c r="AJ131" s="102">
        <f>LN(SUM($AI$2:AI131))</f>
        <v>4.4543472962535073</v>
      </c>
      <c r="AK131" s="192">
        <f t="shared" si="65"/>
        <v>64.734774534777543</v>
      </c>
      <c r="AL131" s="192"/>
      <c r="AM131" s="101"/>
      <c r="AN131" s="102">
        <f>LN(SUM($AM$2:AM131))</f>
        <v>4.290459441148391</v>
      </c>
      <c r="AO131" s="192">
        <f t="shared" si="66"/>
        <v>15.758692733429726</v>
      </c>
      <c r="AP131" s="192"/>
      <c r="AQ131" s="149"/>
      <c r="AR131" s="102">
        <f>LN(SUM($AQ$2:AQ131))</f>
        <v>3.970291913552122</v>
      </c>
      <c r="AS131" s="192">
        <f t="shared" si="67"/>
        <v>19.504670749782704</v>
      </c>
      <c r="AT131" s="192"/>
      <c r="AU131" s="101">
        <v>88</v>
      </c>
      <c r="AV131" s="102">
        <f>LN(SUM($AU$2:AU131))</f>
        <v>8.2741020022923308</v>
      </c>
      <c r="AW131" s="192">
        <f t="shared" si="68"/>
        <v>27.862183609543884</v>
      </c>
      <c r="AX131" s="192"/>
      <c r="AY131" s="101"/>
      <c r="AZ131" s="103">
        <f>LN(SUM($AY$2:AY131))</f>
        <v>1.0986122886681098</v>
      </c>
      <c r="BA131" s="192" t="e">
        <f t="shared" si="69"/>
        <v>#DIV/0!</v>
      </c>
      <c r="BB131" s="192"/>
      <c r="BC131" s="149">
        <v>3</v>
      </c>
      <c r="BD131" s="103">
        <f>LN(SUM($BC$2:BC131))</f>
        <v>2.3978952727983707</v>
      </c>
      <c r="BE131" s="192">
        <f t="shared" si="70"/>
        <v>3.0234847207078044</v>
      </c>
      <c r="BF131" s="192"/>
      <c r="BG131" s="101">
        <v>3</v>
      </c>
      <c r="BH131" s="103">
        <f>LN(SUM($BG$2:BG131))</f>
        <v>4.6347289882296359</v>
      </c>
      <c r="BI131" s="193">
        <f t="shared" si="71"/>
        <v>9.9110613886058019</v>
      </c>
      <c r="BJ131" s="192"/>
      <c r="BK131" s="101"/>
      <c r="BL131" s="103">
        <f>LN(SUM($BK$2:BK131))</f>
        <v>4.1743872698956368</v>
      </c>
      <c r="BM131" s="193">
        <f t="shared" si="72"/>
        <v>58.128029873442287</v>
      </c>
      <c r="BN131" s="192"/>
      <c r="BO131" s="101">
        <v>2</v>
      </c>
      <c r="BP131" s="103">
        <f>LN(SUM($BO$2:BO131))</f>
        <v>4.4773368144782069</v>
      </c>
      <c r="BQ131" s="193">
        <f t="shared" si="73"/>
        <v>19.972578057976243</v>
      </c>
      <c r="BR131" s="192"/>
      <c r="BS131" s="104">
        <v>134</v>
      </c>
      <c r="BT131" s="103">
        <f>LN(SUM($BS$2:BS131))</f>
        <v>8.7555799721431402</v>
      </c>
      <c r="BU131" s="123">
        <f t="shared" si="74"/>
        <v>27.112269458694566</v>
      </c>
      <c r="BV131" s="192"/>
    </row>
    <row r="132" spans="1:74" customFormat="1" x14ac:dyDescent="0.25">
      <c r="A132" s="214">
        <f t="shared" si="59"/>
        <v>193</v>
      </c>
      <c r="B132" s="97">
        <v>44095</v>
      </c>
      <c r="C132" s="105"/>
      <c r="D132" s="102">
        <f>LN(SUM($C$2:C132))</f>
        <v>4.0604430105464191</v>
      </c>
      <c r="E132" s="192" t="e">
        <f t="shared" si="77"/>
        <v>#DIV/0!</v>
      </c>
      <c r="F132" s="192"/>
      <c r="G132" s="105">
        <v>1</v>
      </c>
      <c r="H132" s="106">
        <f>LN(SUM($G$2:G132))</f>
        <v>4.7184988712950942</v>
      </c>
      <c r="I132" s="192">
        <f t="shared" si="76"/>
        <v>72.466753122846285</v>
      </c>
      <c r="J132" s="192"/>
      <c r="K132" s="105">
        <v>7</v>
      </c>
      <c r="L132" s="106">
        <f>LN(SUM($K$2:K132))</f>
        <v>5.8636311755980968</v>
      </c>
      <c r="M132" s="192">
        <f t="shared" si="60"/>
        <v>20.923373004229166</v>
      </c>
      <c r="N132" s="192"/>
      <c r="O132" s="73">
        <v>1</v>
      </c>
      <c r="P132" s="106">
        <f>LN(SUM($O$2:O132))</f>
        <v>5.2470240721604862</v>
      </c>
      <c r="Q132" s="192">
        <f t="shared" si="75"/>
        <v>48.492485369943743</v>
      </c>
      <c r="R132" s="192"/>
      <c r="S132" s="73">
        <v>3</v>
      </c>
      <c r="T132" s="106">
        <f>LN(SUM($S$2:S132))</f>
        <v>2.5649493574615367</v>
      </c>
      <c r="U132" s="196">
        <f t="shared" si="61"/>
        <v>4.4119280777300887</v>
      </c>
      <c r="V132" s="192"/>
      <c r="W132" s="73"/>
      <c r="X132" s="106">
        <f>LN(SUM($W$2:W132))</f>
        <v>0.69314718055994529</v>
      </c>
      <c r="Y132" s="193" t="e">
        <f t="shared" si="62"/>
        <v>#DIV/0!</v>
      </c>
      <c r="Z132" s="192"/>
      <c r="AA132" s="94">
        <v>3</v>
      </c>
      <c r="AB132" s="106">
        <f>LN(SUM($AA$2:AA132))</f>
        <v>4.0943445622221004</v>
      </c>
      <c r="AC132" s="192">
        <f t="shared" si="63"/>
        <v>14.092856386781913</v>
      </c>
      <c r="AD132" s="192"/>
      <c r="AE132" s="73">
        <v>13</v>
      </c>
      <c r="AF132" s="106">
        <f>LN(SUM($AE$2:AE132))</f>
        <v>7.0596176282913827</v>
      </c>
      <c r="AG132" s="192">
        <f t="shared" si="64"/>
        <v>40.060303872166941</v>
      </c>
      <c r="AH132" s="192"/>
      <c r="AI132" s="73"/>
      <c r="AJ132" s="106">
        <f>LN(SUM($AI$2:AI132))</f>
        <v>4.4543472962535073</v>
      </c>
      <c r="AK132" s="192">
        <f t="shared" si="65"/>
        <v>117.42776864456256</v>
      </c>
      <c r="AL132" s="192"/>
      <c r="AM132" s="73">
        <v>4</v>
      </c>
      <c r="AN132" s="106">
        <f>LN(SUM($AM$2:AM132))</f>
        <v>4.3438054218536841</v>
      </c>
      <c r="AO132" s="192">
        <f t="shared" si="66"/>
        <v>14.510086582897818</v>
      </c>
      <c r="AP132" s="192"/>
      <c r="AQ132" s="94"/>
      <c r="AR132" s="106">
        <f>LN(SUM($AQ$2:AQ132))</f>
        <v>3.970291913552122</v>
      </c>
      <c r="AS132" s="192">
        <f t="shared" si="67"/>
        <v>18.893900805903115</v>
      </c>
      <c r="AT132" s="192"/>
      <c r="AU132" s="73">
        <v>42</v>
      </c>
      <c r="AV132" s="106">
        <f>LN(SUM($AU$2:AU132))</f>
        <v>8.2847565931904352</v>
      </c>
      <c r="AW132" s="192">
        <f t="shared" si="68"/>
        <v>30.420291983195558</v>
      </c>
      <c r="AX132" s="192"/>
      <c r="AY132" s="73"/>
      <c r="AZ132" s="95">
        <f>LN(SUM($AY$2:AY132))</f>
        <v>1.0986122886681098</v>
      </c>
      <c r="BA132" s="192" t="e">
        <f t="shared" si="69"/>
        <v>#DIV/0!</v>
      </c>
      <c r="BB132" s="192"/>
      <c r="BC132" s="94"/>
      <c r="BD132" s="95">
        <f>LN(SUM($BC$2:BC132))</f>
        <v>2.3978952727983707</v>
      </c>
      <c r="BE132" s="192">
        <f t="shared" si="70"/>
        <v>3.1259391457480161</v>
      </c>
      <c r="BF132" s="192"/>
      <c r="BG132" s="73"/>
      <c r="BH132" s="95">
        <f>LN(SUM($BG$2:BG132))</f>
        <v>4.6347289882296359</v>
      </c>
      <c r="BI132" s="193">
        <f t="shared" si="71"/>
        <v>11.424237043299806</v>
      </c>
      <c r="BJ132" s="192"/>
      <c r="BK132" s="73"/>
      <c r="BL132" s="95">
        <f>LN(SUM($BK$2:BK132))</f>
        <v>4.1743872698956368</v>
      </c>
      <c r="BM132" s="193">
        <f t="shared" si="72"/>
        <v>112.99103958522771</v>
      </c>
      <c r="BN132" s="192"/>
      <c r="BO132" s="73">
        <v>2</v>
      </c>
      <c r="BP132" s="95">
        <f>LN(SUM($BO$2:BO132))</f>
        <v>4.499809670330265</v>
      </c>
      <c r="BQ132" s="193">
        <f t="shared" si="73"/>
        <v>20.945134098672781</v>
      </c>
      <c r="BR132" s="192"/>
      <c r="BS132" s="17">
        <v>76</v>
      </c>
      <c r="BT132" s="95">
        <f>LN(SUM($BS$2:BS132))</f>
        <v>8.76748487464946</v>
      </c>
      <c r="BU132" s="123">
        <f t="shared" si="74"/>
        <v>29.9782589461513</v>
      </c>
      <c r="BV132" s="192"/>
    </row>
    <row r="133" spans="1:74" customFormat="1" x14ac:dyDescent="0.25">
      <c r="A133" s="214">
        <f t="shared" si="59"/>
        <v>194</v>
      </c>
      <c r="B133" s="97">
        <v>44096</v>
      </c>
      <c r="C133" s="105">
        <v>2</v>
      </c>
      <c r="D133" s="102">
        <f>LN(SUM($C$2:C133))</f>
        <v>4.0943445622221004</v>
      </c>
      <c r="E133" s="192">
        <f t="shared" si="77"/>
        <v>190.82824724706768</v>
      </c>
      <c r="F133" s="192"/>
      <c r="G133" s="105">
        <v>4</v>
      </c>
      <c r="H133" s="106">
        <f>LN(SUM($G$2:G133))</f>
        <v>4.7535901911063645</v>
      </c>
      <c r="I133" s="192">
        <f t="shared" si="76"/>
        <v>74.873768070909222</v>
      </c>
      <c r="J133" s="192"/>
      <c r="K133" s="105">
        <v>12</v>
      </c>
      <c r="L133" s="106">
        <f>LN(SUM($K$2:K133))</f>
        <v>5.8971538676367405</v>
      </c>
      <c r="M133" s="192">
        <f t="shared" si="60"/>
        <v>21.162037590209863</v>
      </c>
      <c r="N133" s="192"/>
      <c r="O133" s="73"/>
      <c r="P133" s="106">
        <f>LN(SUM($O$2:O133))</f>
        <v>5.2470240721604862</v>
      </c>
      <c r="Q133" s="192">
        <f t="shared" si="75"/>
        <v>53.258346028600975</v>
      </c>
      <c r="R133" s="192"/>
      <c r="S133" s="73">
        <v>1</v>
      </c>
      <c r="T133" s="106">
        <f>LN(SUM($S$2:S133))</f>
        <v>2.6390573296152584</v>
      </c>
      <c r="U133" s="196">
        <f t="shared" si="61"/>
        <v>12.650771625036533</v>
      </c>
      <c r="V133" s="192"/>
      <c r="W133" s="73">
        <v>1</v>
      </c>
      <c r="X133" s="106">
        <f>LN(SUM($W$2:W133))</f>
        <v>1.0986122886681098</v>
      </c>
      <c r="Y133" s="193">
        <f t="shared" si="62"/>
        <v>15.955438719280238</v>
      </c>
      <c r="Z133" s="192"/>
      <c r="AA133" s="94">
        <v>5</v>
      </c>
      <c r="AB133" s="106">
        <f>LN(SUM($AA$2:AA133))</f>
        <v>4.1743872698956368</v>
      </c>
      <c r="AC133" s="192">
        <f t="shared" si="63"/>
        <v>12.49306330415669</v>
      </c>
      <c r="AD133" s="192"/>
      <c r="AE133" s="73">
        <v>16</v>
      </c>
      <c r="AF133" s="106">
        <f>LN(SUM($AE$2:AE133))</f>
        <v>7.0732697174597101</v>
      </c>
      <c r="AG133" s="192">
        <f t="shared" si="64"/>
        <v>41.84583800609002</v>
      </c>
      <c r="AH133" s="192"/>
      <c r="AI133" s="73">
        <v>2</v>
      </c>
      <c r="AJ133" s="106">
        <f>LN(SUM($AI$2:AI133))</f>
        <v>4.4773368144782069</v>
      </c>
      <c r="AK133" s="192">
        <f t="shared" si="65"/>
        <v>111.12696731147911</v>
      </c>
      <c r="AL133" s="192"/>
      <c r="AM133" s="73"/>
      <c r="AN133" s="106">
        <f>LN(SUM($AM$2:AM133))</f>
        <v>4.3438054218536841</v>
      </c>
      <c r="AO133" s="192">
        <f t="shared" si="66"/>
        <v>15.15395256382725</v>
      </c>
      <c r="AP133" s="192"/>
      <c r="AQ133" s="94"/>
      <c r="AR133" s="106">
        <f>LN(SUM($AQ$2:AQ133))</f>
        <v>3.970291913552122</v>
      </c>
      <c r="AS133" s="192">
        <f t="shared" si="67"/>
        <v>22.2243912953851</v>
      </c>
      <c r="AT133" s="192"/>
      <c r="AU133" s="73">
        <v>69</v>
      </c>
      <c r="AV133" s="106">
        <f>LN(SUM($AU$2:AU133))</f>
        <v>8.3020178097512041</v>
      </c>
      <c r="AW133" s="192">
        <f t="shared" si="68"/>
        <v>33.156048318908041</v>
      </c>
      <c r="AX133" s="192"/>
      <c r="AY133" s="73"/>
      <c r="AZ133" s="95">
        <f>LN(SUM($AY$2:AY133))</f>
        <v>1.0986122886681098</v>
      </c>
      <c r="BA133" s="192" t="e">
        <f t="shared" si="69"/>
        <v>#DIV/0!</v>
      </c>
      <c r="BB133" s="192"/>
      <c r="BC133" s="94">
        <v>3</v>
      </c>
      <c r="BD133" s="95">
        <f>LN(SUM($BC$2:BC133))</f>
        <v>2.6390573296152584</v>
      </c>
      <c r="BE133" s="192">
        <f t="shared" si="70"/>
        <v>3.5791531057858532</v>
      </c>
      <c r="BF133" s="192"/>
      <c r="BG133" s="73">
        <v>2</v>
      </c>
      <c r="BH133" s="95">
        <f>LN(SUM($BG$2:BG133))</f>
        <v>4.6539603501575231</v>
      </c>
      <c r="BI133" s="193">
        <f t="shared" si="71"/>
        <v>14.100768829386357</v>
      </c>
      <c r="BJ133" s="192"/>
      <c r="BK133" s="73"/>
      <c r="BL133" s="95">
        <f>LN(SUM($BK$2:BK133))</f>
        <v>4.1743872698956368</v>
      </c>
      <c r="BM133" s="193">
        <f t="shared" si="72"/>
        <v>155.55616512613474</v>
      </c>
      <c r="BN133" s="192"/>
      <c r="BO133" s="73">
        <v>2</v>
      </c>
      <c r="BP133" s="95">
        <f>LN(SUM($BO$2:BO133))</f>
        <v>4.5217885770490405</v>
      </c>
      <c r="BQ133" s="193">
        <f t="shared" si="73"/>
        <v>24.489586445165472</v>
      </c>
      <c r="BR133" s="192"/>
      <c r="BS133" s="17">
        <v>121</v>
      </c>
      <c r="BT133" s="95">
        <f>LN(SUM($BS$2:BS133))</f>
        <v>8.7861510548697392</v>
      </c>
      <c r="BU133" s="123">
        <f t="shared" si="74"/>
        <v>32.405837386225016</v>
      </c>
      <c r="BV133" s="192"/>
    </row>
    <row r="134" spans="1:74" customFormat="1" x14ac:dyDescent="0.25">
      <c r="A134" s="214">
        <f t="shared" si="59"/>
        <v>195</v>
      </c>
      <c r="B134" s="97">
        <v>44097</v>
      </c>
      <c r="C134" s="105"/>
      <c r="D134" s="102">
        <f>LN(SUM($C$2:C134))</f>
        <v>4.0943445622221004</v>
      </c>
      <c r="E134" s="192">
        <f t="shared" si="77"/>
        <v>114.49694834824059</v>
      </c>
      <c r="F134" s="192"/>
      <c r="G134" s="105">
        <v>4</v>
      </c>
      <c r="H134" s="106">
        <f>LN(SUM($G$2:G134))</f>
        <v>4.7874917427820458</v>
      </c>
      <c r="I134" s="192">
        <f t="shared" si="76"/>
        <v>45.037266282532059</v>
      </c>
      <c r="J134" s="192"/>
      <c r="K134" s="105">
        <v>6</v>
      </c>
      <c r="L134" s="106">
        <f>LN(SUM($K$2:K134))</f>
        <v>5.9135030056382698</v>
      </c>
      <c r="M134" s="192">
        <f t="shared" si="60"/>
        <v>22.308219329539472</v>
      </c>
      <c r="N134" s="192"/>
      <c r="O134" s="73">
        <v>1</v>
      </c>
      <c r="P134" s="106">
        <f>LN(SUM($O$2:O134))</f>
        <v>5.2522734280466299</v>
      </c>
      <c r="Q134" s="192">
        <f t="shared" si="75"/>
        <v>68.122123544207582</v>
      </c>
      <c r="R134" s="192"/>
      <c r="S134" s="73"/>
      <c r="T134" s="106">
        <f>LN(SUM($S$2:S134))</f>
        <v>2.6390573296152584</v>
      </c>
      <c r="U134" s="196">
        <f t="shared" si="61"/>
        <v>9.9798771491853042</v>
      </c>
      <c r="V134" s="192"/>
      <c r="W134" s="73"/>
      <c r="X134" s="106">
        <f>LN(SUM($W$2:W134))</f>
        <v>1.0986122886681098</v>
      </c>
      <c r="Y134" s="193">
        <f t="shared" si="62"/>
        <v>9.5732632315681432</v>
      </c>
      <c r="Z134" s="192"/>
      <c r="AA134" s="94">
        <v>1</v>
      </c>
      <c r="AB134" s="106">
        <f>LN(SUM($AA$2:AA134))</f>
        <v>4.1896547420264252</v>
      </c>
      <c r="AC134" s="192">
        <f t="shared" si="63"/>
        <v>13.5728728925281</v>
      </c>
      <c r="AD134" s="192"/>
      <c r="AE134" s="73">
        <v>8</v>
      </c>
      <c r="AF134" s="106">
        <f>LN(SUM($AE$2:AE134))</f>
        <v>7.0800264999225906</v>
      </c>
      <c r="AG134" s="192">
        <f t="shared" si="64"/>
        <v>44.992347442661519</v>
      </c>
      <c r="AH134" s="192"/>
      <c r="AI134" s="73"/>
      <c r="AJ134" s="106">
        <f>LN(SUM($AI$2:AI134))</f>
        <v>4.4773368144782069</v>
      </c>
      <c r="AK134" s="192">
        <f t="shared" si="65"/>
        <v>111.90894528757154</v>
      </c>
      <c r="AL134" s="192"/>
      <c r="AM134" s="73">
        <v>3</v>
      </c>
      <c r="AN134" s="106">
        <f>LN(SUM($AM$2:AM134))</f>
        <v>4.3820266346738812</v>
      </c>
      <c r="AO134" s="192">
        <f t="shared" si="66"/>
        <v>16.097766712640517</v>
      </c>
      <c r="AP134" s="192"/>
      <c r="AQ134" s="94"/>
      <c r="AR134" s="106">
        <f>LN(SUM($AQ$2:AQ134))</f>
        <v>3.970291913552122</v>
      </c>
      <c r="AS134" s="192">
        <f t="shared" si="67"/>
        <v>31.146015301425987</v>
      </c>
      <c r="AT134" s="192"/>
      <c r="AU134" s="73">
        <v>86</v>
      </c>
      <c r="AV134" s="106">
        <f>LN(SUM($AU$2:AU134))</f>
        <v>8.3231228875877346</v>
      </c>
      <c r="AW134" s="192">
        <f t="shared" si="68"/>
        <v>35.618454871617921</v>
      </c>
      <c r="AX134" s="192"/>
      <c r="AY134" s="73"/>
      <c r="AZ134" s="95">
        <f>LN(SUM($AY$2:AY134))</f>
        <v>1.0986122886681098</v>
      </c>
      <c r="BA134" s="192" t="e">
        <f t="shared" si="69"/>
        <v>#DIV/0!</v>
      </c>
      <c r="BB134" s="192"/>
      <c r="BC134" s="94"/>
      <c r="BD134" s="95">
        <f>LN(SUM($BC$2:BC134))</f>
        <v>2.6390573296152584</v>
      </c>
      <c r="BE134" s="192">
        <f t="shared" si="70"/>
        <v>4.5702280880551731</v>
      </c>
      <c r="BF134" s="192"/>
      <c r="BG134" s="73">
        <v>4</v>
      </c>
      <c r="BH134" s="95">
        <f>LN(SUM($BG$2:BG134))</f>
        <v>4.6913478822291435</v>
      </c>
      <c r="BI134" s="193">
        <f t="shared" si="71"/>
        <v>18.90225425007884</v>
      </c>
      <c r="BJ134" s="192"/>
      <c r="BK134" s="73">
        <v>3</v>
      </c>
      <c r="BL134" s="95">
        <f>LN(SUM($BK$2:BK134))</f>
        <v>4.219507705176107</v>
      </c>
      <c r="BM134" s="193">
        <f t="shared" si="72"/>
        <v>106.71198419702628</v>
      </c>
      <c r="BN134" s="192"/>
      <c r="BO134" s="73">
        <v>2</v>
      </c>
      <c r="BP134" s="95">
        <f>LN(SUM($BO$2:BO134))</f>
        <v>4.5432947822700038</v>
      </c>
      <c r="BQ134" s="193">
        <f t="shared" si="73"/>
        <v>29.22252385569108</v>
      </c>
      <c r="BR134" s="192"/>
      <c r="BS134" s="17">
        <v>118</v>
      </c>
      <c r="BT134" s="95">
        <f>LN(SUM($BS$2:BS134))</f>
        <v>8.8040249024131789</v>
      </c>
      <c r="BU134" s="123">
        <f t="shared" si="74"/>
        <v>35.149917562669714</v>
      </c>
      <c r="BV134" s="192"/>
    </row>
    <row r="135" spans="1:74" customFormat="1" x14ac:dyDescent="0.25">
      <c r="A135" s="214">
        <f t="shared" si="59"/>
        <v>196</v>
      </c>
      <c r="B135" s="97">
        <v>44098</v>
      </c>
      <c r="C135" s="105"/>
      <c r="D135" s="102">
        <f>LN(SUM($C$2:C135))</f>
        <v>4.0943445622221004</v>
      </c>
      <c r="E135" s="192">
        <f t="shared" si="77"/>
        <v>95.41412362353384</v>
      </c>
      <c r="F135" s="192"/>
      <c r="G135" s="105"/>
      <c r="H135" s="106">
        <f>LN(SUM($G$2:G135))</f>
        <v>4.7874917427820458</v>
      </c>
      <c r="I135" s="192">
        <f t="shared" si="76"/>
        <v>38.317022996586843</v>
      </c>
      <c r="J135" s="192"/>
      <c r="K135" s="105">
        <v>3</v>
      </c>
      <c r="L135" s="106">
        <f>LN(SUM($K$2:K135))</f>
        <v>5.9215784196438159</v>
      </c>
      <c r="M135" s="192">
        <f t="shared" si="60"/>
        <v>30.135527922217058</v>
      </c>
      <c r="N135" s="192"/>
      <c r="O135" s="73">
        <v>2</v>
      </c>
      <c r="P135" s="106">
        <f>LN(SUM($O$2:O135))</f>
        <v>5.2626901889048856</v>
      </c>
      <c r="Q135" s="192">
        <f t="shared" si="75"/>
        <v>72.716251054945232</v>
      </c>
      <c r="R135" s="192"/>
      <c r="S135" s="73"/>
      <c r="T135" s="106">
        <f>LN(SUM($S$2:S135))</f>
        <v>2.6390573296152584</v>
      </c>
      <c r="U135" s="196">
        <f t="shared" si="61"/>
        <v>9.6135326798286886</v>
      </c>
      <c r="V135" s="192"/>
      <c r="W135" s="73"/>
      <c r="X135" s="106">
        <f>LN(SUM($W$2:W135))</f>
        <v>1.0986122886681098</v>
      </c>
      <c r="Y135" s="193">
        <f t="shared" si="62"/>
        <v>7.9777193596401208</v>
      </c>
      <c r="Z135" s="192"/>
      <c r="AA135" s="94">
        <v>4</v>
      </c>
      <c r="AB135" s="106">
        <f>LN(SUM($AA$2:AA135))</f>
        <v>4.2484952420493594</v>
      </c>
      <c r="AC135" s="192">
        <f t="shared" si="63"/>
        <v>14.119599829108163</v>
      </c>
      <c r="AD135" s="192"/>
      <c r="AE135" s="73">
        <v>13</v>
      </c>
      <c r="AF135" s="106">
        <f>LN(SUM($AE$2:AE135))</f>
        <v>7.0909098220799835</v>
      </c>
      <c r="AG135" s="192">
        <f t="shared" si="64"/>
        <v>53.307592392069864</v>
      </c>
      <c r="AH135" s="192"/>
      <c r="AI135" s="73"/>
      <c r="AJ135" s="106">
        <f>LN(SUM($AI$2:AI135))</f>
        <v>4.4773368144782069</v>
      </c>
      <c r="AK135" s="192">
        <f t="shared" si="65"/>
        <v>112.16931316016148</v>
      </c>
      <c r="AL135" s="192"/>
      <c r="AM135" s="73">
        <v>1</v>
      </c>
      <c r="AN135" s="106">
        <f>LN(SUM($AM$2:AM135))</f>
        <v>4.3944491546724391</v>
      </c>
      <c r="AO135" s="192">
        <f t="shared" si="66"/>
        <v>21.644760231365481</v>
      </c>
      <c r="AP135" s="192"/>
      <c r="AQ135" s="94"/>
      <c r="AR135" s="106">
        <f>LN(SUM($AQ$2:AQ135))</f>
        <v>3.970291913552122</v>
      </c>
      <c r="AS135" s="192">
        <f t="shared" si="67"/>
        <v>65.287261621315054</v>
      </c>
      <c r="AT135" s="192"/>
      <c r="AU135" s="73">
        <v>70</v>
      </c>
      <c r="AV135" s="106">
        <f>LN(SUM($AU$2:AU135))</f>
        <v>8.3399785719904269</v>
      </c>
      <c r="AW135" s="192">
        <f t="shared" si="68"/>
        <v>38.359039277422838</v>
      </c>
      <c r="AX135" s="192"/>
      <c r="AY135" s="73"/>
      <c r="AZ135" s="95">
        <f>LN(SUM($AY$2:AY135))</f>
        <v>1.0986122886681098</v>
      </c>
      <c r="BA135" s="192" t="e">
        <f t="shared" si="69"/>
        <v>#DIV/0!</v>
      </c>
      <c r="BB135" s="192"/>
      <c r="BC135" s="94">
        <v>2</v>
      </c>
      <c r="BD135" s="95">
        <f>LN(SUM($BC$2:BC135))</f>
        <v>2.7725887222397811</v>
      </c>
      <c r="BE135" s="192">
        <f t="shared" si="70"/>
        <v>5.0536331424382492</v>
      </c>
      <c r="BF135" s="192"/>
      <c r="BG135" s="73">
        <v>3</v>
      </c>
      <c r="BH135" s="95">
        <f>LN(SUM($BG$2:BG135))</f>
        <v>4.7184988712950942</v>
      </c>
      <c r="BI135" s="193">
        <f t="shared" si="71"/>
        <v>23.828122184403622</v>
      </c>
      <c r="BJ135" s="192"/>
      <c r="BK135" s="73"/>
      <c r="BL135" s="95">
        <f>LN(SUM($BK$2:BK135))</f>
        <v>4.219507705176107</v>
      </c>
      <c r="BM135" s="193">
        <f t="shared" si="72"/>
        <v>86.02807546087233</v>
      </c>
      <c r="BN135" s="192"/>
      <c r="BO135" s="73"/>
      <c r="BP135" s="95">
        <f>LN(SUM($BO$2:BO135))</f>
        <v>4.5432947822700038</v>
      </c>
      <c r="BQ135" s="193">
        <f t="shared" si="73"/>
        <v>39.674059335633828</v>
      </c>
      <c r="BR135" s="192"/>
      <c r="BS135" s="17">
        <v>99</v>
      </c>
      <c r="BT135" s="95">
        <f>LN(SUM($BS$2:BS135))</f>
        <v>8.8187781690370102</v>
      </c>
      <c r="BU135" s="123">
        <f t="shared" si="74"/>
        <v>39.199221533388062</v>
      </c>
      <c r="BV135" s="192"/>
    </row>
    <row r="136" spans="1:74" customFormat="1" x14ac:dyDescent="0.25">
      <c r="A136" s="214">
        <f t="shared" si="59"/>
        <v>197</v>
      </c>
      <c r="B136" s="97">
        <v>44099</v>
      </c>
      <c r="C136" s="105"/>
      <c r="D136" s="102">
        <f>LN(SUM($C$2:C136))</f>
        <v>4.0943445622221004</v>
      </c>
      <c r="E136" s="192">
        <f t="shared" ref="E136:E156" si="78">LN(2)/(SLOPE(D130:D136,A130:A136))</f>
        <v>95.41412362353384</v>
      </c>
      <c r="F136" s="192"/>
      <c r="G136" s="105">
        <v>2</v>
      </c>
      <c r="H136" s="106">
        <f>LN(SUM($G$2:G136))</f>
        <v>4.8040210447332568</v>
      </c>
      <c r="I136" s="192">
        <f t="shared" si="76"/>
        <v>36.240418743062378</v>
      </c>
      <c r="J136" s="192"/>
      <c r="K136" s="105">
        <v>3</v>
      </c>
      <c r="L136" s="106">
        <f>LN(SUM($K$2:K136))</f>
        <v>5.9295891433898946</v>
      </c>
      <c r="M136" s="192">
        <f t="shared" si="60"/>
        <v>34.578058788248526</v>
      </c>
      <c r="N136" s="192"/>
      <c r="O136" s="91">
        <v>2</v>
      </c>
      <c r="P136" s="106">
        <f>LN(SUM($O$2:O136))</f>
        <v>5.2729995585637468</v>
      </c>
      <c r="Q136" s="192">
        <f t="shared" si="75"/>
        <v>81.657918879443656</v>
      </c>
      <c r="R136" s="192"/>
      <c r="S136" s="73">
        <v>1</v>
      </c>
      <c r="T136" s="106">
        <f>LN(SUM($S$2:S136))</f>
        <v>2.7080502011022101</v>
      </c>
      <c r="U136" s="196">
        <f t="shared" si="61"/>
        <v>9.8847147120393579</v>
      </c>
      <c r="V136" s="192"/>
      <c r="W136" s="73"/>
      <c r="X136" s="106">
        <f>LN(SUM($W$2:W136))</f>
        <v>1.0986122886681098</v>
      </c>
      <c r="Y136" s="193">
        <f t="shared" si="62"/>
        <v>7.9777193596401208</v>
      </c>
      <c r="Z136" s="192"/>
      <c r="AA136" s="150">
        <v>4</v>
      </c>
      <c r="AB136" s="106">
        <f>LN(SUM($AA$2:AA136))</f>
        <v>4.3040650932041702</v>
      </c>
      <c r="AC136" s="192">
        <f t="shared" si="63"/>
        <v>15.053928680364942</v>
      </c>
      <c r="AD136" s="192"/>
      <c r="AE136" s="91">
        <v>23</v>
      </c>
      <c r="AF136" s="106">
        <f>LN(SUM($AE$2:AE136))</f>
        <v>7.1098794630722715</v>
      </c>
      <c r="AG136" s="192">
        <f t="shared" si="64"/>
        <v>56.226845046148597</v>
      </c>
      <c r="AH136" s="192"/>
      <c r="AI136" s="73"/>
      <c r="AJ136" s="106">
        <f>LN(SUM($AI$2:AI136))</f>
        <v>4.4773368144782069</v>
      </c>
      <c r="AK136" s="192">
        <f t="shared" si="65"/>
        <v>140.70268071724047</v>
      </c>
      <c r="AL136" s="192"/>
      <c r="AM136" s="91">
        <v>5</v>
      </c>
      <c r="AN136" s="106">
        <f>LN(SUM($AM$2:AM136))</f>
        <v>4.4543472962535073</v>
      </c>
      <c r="AO136" s="192">
        <f t="shared" si="66"/>
        <v>26.303106885159306</v>
      </c>
      <c r="AP136" s="192"/>
      <c r="AQ136" s="94">
        <v>5</v>
      </c>
      <c r="AR136" s="106">
        <f>LN(SUM($AQ$2:AQ136))</f>
        <v>4.0604430105464191</v>
      </c>
      <c r="AS136" s="192">
        <f t="shared" si="67"/>
        <v>71.76145272680823</v>
      </c>
      <c r="AT136" s="192"/>
      <c r="AU136" s="91">
        <v>126</v>
      </c>
      <c r="AV136" s="106">
        <f>LN(SUM($AU$2:AU136))</f>
        <v>8.3696208269491024</v>
      </c>
      <c r="AW136" s="192">
        <f t="shared" si="68"/>
        <v>36.983860577177872</v>
      </c>
      <c r="AX136" s="192"/>
      <c r="AY136" s="73"/>
      <c r="AZ136" s="95">
        <f>LN(SUM($AY$2:AY136))</f>
        <v>1.0986122886681098</v>
      </c>
      <c r="BA136" s="192" t="e">
        <f t="shared" si="69"/>
        <v>#DIV/0!</v>
      </c>
      <c r="BB136" s="192"/>
      <c r="BC136" s="150">
        <v>3</v>
      </c>
      <c r="BD136" s="95">
        <f>LN(SUM($BC$2:BC136))</f>
        <v>2.9444389791664403</v>
      </c>
      <c r="BE136" s="192">
        <f t="shared" si="70"/>
        <v>5.4128845839893964</v>
      </c>
      <c r="BF136" s="192"/>
      <c r="BG136" s="91">
        <v>2</v>
      </c>
      <c r="BH136" s="95">
        <f>LN(SUM($BG$2:BG136))</f>
        <v>4.7361984483944957</v>
      </c>
      <c r="BI136" s="193">
        <f t="shared" si="71"/>
        <v>31.443219266262691</v>
      </c>
      <c r="BJ136" s="192"/>
      <c r="BK136" s="73">
        <v>4</v>
      </c>
      <c r="BL136" s="95">
        <f>LN(SUM($BK$2:BK136))</f>
        <v>4.2766661190160553</v>
      </c>
      <c r="BM136" s="193">
        <f t="shared" si="72"/>
        <v>43.890129531640731</v>
      </c>
      <c r="BN136" s="192"/>
      <c r="BO136" s="91">
        <v>6</v>
      </c>
      <c r="BP136" s="95">
        <f>LN(SUM($BO$2:BO136))</f>
        <v>4.6051701859880918</v>
      </c>
      <c r="BQ136" s="193">
        <f t="shared" si="73"/>
        <v>30.911064092798931</v>
      </c>
      <c r="BR136" s="192"/>
      <c r="BS136" s="17">
        <v>186</v>
      </c>
      <c r="BT136" s="95">
        <f>LN(SUM($BS$2:BS136))</f>
        <v>8.8459212333040185</v>
      </c>
      <c r="BU136" s="123">
        <f t="shared" si="74"/>
        <v>38.973260024360172</v>
      </c>
      <c r="BV136" s="192"/>
    </row>
    <row r="137" spans="1:74" x14ac:dyDescent="0.25">
      <c r="A137" s="214">
        <f t="shared" si="59"/>
        <v>198</v>
      </c>
      <c r="B137" s="97">
        <v>44100</v>
      </c>
      <c r="C137" s="91">
        <v>1</v>
      </c>
      <c r="D137" s="102">
        <f>LN(SUM($C$2:C137))</f>
        <v>4.1108738641733114</v>
      </c>
      <c r="E137" s="192">
        <f t="shared" si="78"/>
        <v>88.58286230221222</v>
      </c>
      <c r="F137" s="192"/>
      <c r="G137" s="105">
        <v>5</v>
      </c>
      <c r="H137" s="106">
        <f>LN(SUM($G$2:G137))</f>
        <v>4.8441870864585912</v>
      </c>
      <c r="I137" s="192">
        <f t="shared" ref="I137:I156" si="79">LN(2)/(SLOPE(H131:H137,A131:A137))</f>
        <v>31.873203197514634</v>
      </c>
      <c r="J137" s="192"/>
      <c r="K137" s="105">
        <v>11</v>
      </c>
      <c r="L137" s="106">
        <f>LN(SUM($K$2:K137))</f>
        <v>5.9584246930297819</v>
      </c>
      <c r="M137" s="192">
        <f t="shared" si="60"/>
        <v>38.740209368844759</v>
      </c>
      <c r="N137" s="192"/>
      <c r="O137" s="91">
        <v>4</v>
      </c>
      <c r="P137" s="106">
        <f>LN(SUM($O$2:O137))</f>
        <v>5.2933048247244923</v>
      </c>
      <c r="Q137" s="192">
        <f t="shared" ref="Q137:Q156" si="80">LN(2)/(SLOPE(P131:P137,A131:A137))</f>
        <v>87.309711555279478</v>
      </c>
      <c r="R137" s="192"/>
      <c r="S137" s="91"/>
      <c r="T137" s="106">
        <f>LN(SUM($S$2:S137))</f>
        <v>2.7080502011022101</v>
      </c>
      <c r="U137" s="196">
        <f t="shared" si="61"/>
        <v>12.916384703132632</v>
      </c>
      <c r="V137" s="192"/>
      <c r="W137" s="91"/>
      <c r="X137" s="106">
        <f>LN(SUM($W$2:W137))</f>
        <v>1.0986122886681098</v>
      </c>
      <c r="Y137" s="193">
        <f t="shared" si="62"/>
        <v>9.5732632315681432</v>
      </c>
      <c r="Z137" s="192"/>
      <c r="AA137" s="150">
        <v>2</v>
      </c>
      <c r="AB137" s="106">
        <f>LN(SUM($AA$2:AA137))</f>
        <v>4.3307333402863311</v>
      </c>
      <c r="AC137" s="192">
        <f t="shared" si="63"/>
        <v>14.306493432438362</v>
      </c>
      <c r="AD137" s="192"/>
      <c r="AE137" s="91">
        <v>12</v>
      </c>
      <c r="AF137" s="106">
        <f>LN(SUM($AE$2:AE137))</f>
        <v>7.1196356380176358</v>
      </c>
      <c r="AG137" s="192">
        <f t="shared" si="64"/>
        <v>58.473789771157897</v>
      </c>
      <c r="AH137" s="192"/>
      <c r="AI137" s="91"/>
      <c r="AJ137" s="106">
        <f>LN(SUM($AI$2:AI137))</f>
        <v>4.4773368144782069</v>
      </c>
      <c r="AK137" s="192">
        <f t="shared" si="65"/>
        <v>168.84321686068856</v>
      </c>
      <c r="AL137" s="192"/>
      <c r="AM137" s="91">
        <v>7</v>
      </c>
      <c r="AN137" s="106">
        <f>LN(SUM($AM$2:AM137))</f>
        <v>4.5325994931532563</v>
      </c>
      <c r="AO137" s="192">
        <f t="shared" si="66"/>
        <v>19.444138646365779</v>
      </c>
      <c r="AP137" s="192"/>
      <c r="AQ137" s="150"/>
      <c r="AR137" s="106">
        <f>LN(SUM($AQ$2:AQ137))</f>
        <v>4.0604430105464191</v>
      </c>
      <c r="AS137" s="192">
        <f t="shared" si="67"/>
        <v>43.056871636084928</v>
      </c>
      <c r="AT137" s="192"/>
      <c r="AU137" s="91">
        <v>37</v>
      </c>
      <c r="AV137" s="106">
        <f>LN(SUM($AU$2:AU137))</f>
        <v>8.3781609827206793</v>
      </c>
      <c r="AW137" s="192">
        <f t="shared" si="68"/>
        <v>37.332917848438584</v>
      </c>
      <c r="AX137" s="192"/>
      <c r="AY137" s="91"/>
      <c r="AZ137" s="95">
        <f>LN(SUM($AY$2:AY137))</f>
        <v>1.0986122886681098</v>
      </c>
      <c r="BA137" s="192" t="e">
        <f t="shared" si="69"/>
        <v>#DIV/0!</v>
      </c>
      <c r="BB137" s="192"/>
      <c r="BC137" s="150"/>
      <c r="BD137" s="95">
        <f>LN(SUM($BC$2:BC137))</f>
        <v>2.9444389791664403</v>
      </c>
      <c r="BE137" s="192">
        <f t="shared" si="70"/>
        <v>6.7712591599289675</v>
      </c>
      <c r="BF137" s="192"/>
      <c r="BG137" s="91">
        <v>1</v>
      </c>
      <c r="BH137" s="95">
        <f>LN(SUM($BG$2:BG137))</f>
        <v>4.7449321283632502</v>
      </c>
      <c r="BI137" s="193">
        <f t="shared" si="71"/>
        <v>32.450338392414942</v>
      </c>
      <c r="BJ137" s="192"/>
      <c r="BK137" s="91"/>
      <c r="BL137" s="95">
        <f>LN(SUM($BK$2:BK137))</f>
        <v>4.2766661190160553</v>
      </c>
      <c r="BM137" s="193">
        <f t="shared" si="72"/>
        <v>34.874409826708636</v>
      </c>
      <c r="BN137" s="192"/>
      <c r="BO137" s="91">
        <v>1</v>
      </c>
      <c r="BP137" s="95">
        <f>LN(SUM($BO$2:BO137))</f>
        <v>4.6151205168412597</v>
      </c>
      <c r="BQ137" s="193">
        <f t="shared" si="73"/>
        <v>30.063153833005344</v>
      </c>
      <c r="BR137" s="192"/>
      <c r="BS137" s="84">
        <v>81</v>
      </c>
      <c r="BT137" s="95">
        <f>LN(SUM($BS$2:BS137))</f>
        <v>8.8575151511921977</v>
      </c>
      <c r="BU137" s="123">
        <f t="shared" si="74"/>
        <v>39.184152414122011</v>
      </c>
      <c r="BV137" s="192"/>
    </row>
    <row r="138" spans="1:74" x14ac:dyDescent="0.25">
      <c r="A138" s="214">
        <f t="shared" si="59"/>
        <v>199</v>
      </c>
      <c r="B138" s="97">
        <v>44101</v>
      </c>
      <c r="C138" s="91"/>
      <c r="D138" s="102">
        <f>LN(SUM($C$2:C138))</f>
        <v>4.1108738641733114</v>
      </c>
      <c r="E138" s="192">
        <f t="shared" si="78"/>
        <v>105.27799527881153</v>
      </c>
      <c r="F138" s="192"/>
      <c r="G138" s="105">
        <v>5</v>
      </c>
      <c r="H138" s="106">
        <f>LN(SUM($G$2:G138))</f>
        <v>4.8828019225863706</v>
      </c>
      <c r="I138" s="192">
        <f t="shared" si="79"/>
        <v>28.101961866400689</v>
      </c>
      <c r="J138" s="192"/>
      <c r="K138" s="105">
        <v>10</v>
      </c>
      <c r="L138" s="106">
        <f>LN(SUM($K$2:K138))</f>
        <v>5.9839362806871907</v>
      </c>
      <c r="M138" s="192">
        <f t="shared" si="60"/>
        <v>38.85174453985649</v>
      </c>
      <c r="N138" s="192"/>
      <c r="O138" s="91">
        <v>2</v>
      </c>
      <c r="P138" s="106">
        <f>LN(SUM($O$2:O138))</f>
        <v>5.3033049080590757</v>
      </c>
      <c r="Q138" s="192">
        <f t="shared" si="80"/>
        <v>68.791377007268721</v>
      </c>
      <c r="R138" s="192"/>
      <c r="S138" s="91"/>
      <c r="T138" s="106">
        <f>LN(SUM($S$2:S138))</f>
        <v>2.7080502011022101</v>
      </c>
      <c r="U138" s="196">
        <f t="shared" si="61"/>
        <v>30.502429934490436</v>
      </c>
      <c r="V138" s="192"/>
      <c r="W138" s="91"/>
      <c r="X138" s="106">
        <f>LN(SUM($W$2:W138))</f>
        <v>1.0986122886681098</v>
      </c>
      <c r="Y138" s="193">
        <f t="shared" si="62"/>
        <v>15.955438719280238</v>
      </c>
      <c r="Z138" s="192"/>
      <c r="AA138" s="150">
        <v>5</v>
      </c>
      <c r="AB138" s="106">
        <f>LN(SUM($AA$2:AA138))</f>
        <v>4.3944491546724391</v>
      </c>
      <c r="AC138" s="192">
        <f t="shared" si="63"/>
        <v>14.620975728860662</v>
      </c>
      <c r="AD138" s="192"/>
      <c r="AE138" s="91">
        <v>25</v>
      </c>
      <c r="AF138" s="106">
        <f>LN(SUM($AE$2:AE138))</f>
        <v>7.13966033596492</v>
      </c>
      <c r="AG138" s="192">
        <f t="shared" si="64"/>
        <v>53.508214336037192</v>
      </c>
      <c r="AH138" s="192"/>
      <c r="AI138" s="91">
        <v>1</v>
      </c>
      <c r="AJ138" s="106">
        <f>LN(SUM($AI$2:AI138))</f>
        <v>4.4886363697321396</v>
      </c>
      <c r="AK138" s="192">
        <f t="shared" si="65"/>
        <v>188.67158044552102</v>
      </c>
      <c r="AL138" s="192"/>
      <c r="AM138" s="91">
        <v>1</v>
      </c>
      <c r="AN138" s="106">
        <f>LN(SUM($AM$2:AM138))</f>
        <v>4.5432947822700038</v>
      </c>
      <c r="AO138" s="192">
        <f t="shared" si="66"/>
        <v>18.512541935489264</v>
      </c>
      <c r="AP138" s="192"/>
      <c r="AQ138" s="150">
        <v>1</v>
      </c>
      <c r="AR138" s="106">
        <f>LN(SUM($AQ$2:AQ138))</f>
        <v>4.0775374439057197</v>
      </c>
      <c r="AS138" s="192">
        <f t="shared" si="67"/>
        <v>32.773476285511364</v>
      </c>
      <c r="AT138" s="192"/>
      <c r="AU138" s="91">
        <v>110</v>
      </c>
      <c r="AV138" s="106">
        <f>LN(SUM($AU$2:AU138))</f>
        <v>8.4031282351282641</v>
      </c>
      <c r="AW138" s="192">
        <f t="shared" si="68"/>
        <v>35.039084126247012</v>
      </c>
      <c r="AX138" s="192"/>
      <c r="AY138" s="91"/>
      <c r="AZ138" s="95">
        <f>LN(SUM($AY$2:AY138))</f>
        <v>1.0986122886681098</v>
      </c>
      <c r="BA138" s="192" t="e">
        <f t="shared" si="69"/>
        <v>#DIV/0!</v>
      </c>
      <c r="BB138" s="192"/>
      <c r="BC138" s="150">
        <v>3</v>
      </c>
      <c r="BD138" s="95">
        <f>LN(SUM($BC$2:BC138))</f>
        <v>3.0910424533583161</v>
      </c>
      <c r="BE138" s="192">
        <f t="shared" si="70"/>
        <v>6.4789052555509823</v>
      </c>
      <c r="BF138" s="192"/>
      <c r="BG138" s="91">
        <v>2</v>
      </c>
      <c r="BH138" s="95">
        <f>LN(SUM($BG$2:BG138))</f>
        <v>4.7621739347977563</v>
      </c>
      <c r="BI138" s="193">
        <f t="shared" si="71"/>
        <v>31.862088748818802</v>
      </c>
      <c r="BJ138" s="192"/>
      <c r="BK138" s="91"/>
      <c r="BL138" s="95">
        <f>LN(SUM($BK$2:BK138))</f>
        <v>4.2766661190160553</v>
      </c>
      <c r="BM138" s="193">
        <f t="shared" si="72"/>
        <v>34.136013143839598</v>
      </c>
      <c r="BN138" s="192"/>
      <c r="BO138" s="91"/>
      <c r="BP138" s="95">
        <f>LN(SUM($BO$2:BO138))</f>
        <v>4.6151205168412597</v>
      </c>
      <c r="BQ138" s="193">
        <f t="shared" si="73"/>
        <v>32.64767195038052</v>
      </c>
      <c r="BR138" s="192"/>
      <c r="BS138" s="84">
        <v>165</v>
      </c>
      <c r="BT138" s="95">
        <f>LN(SUM($BS$2:BS138))</f>
        <v>8.8807245761514562</v>
      </c>
      <c r="BU138" s="123">
        <f t="shared" si="74"/>
        <v>37.014125885655503</v>
      </c>
      <c r="BV138" s="192"/>
    </row>
    <row r="139" spans="1:74" x14ac:dyDescent="0.25">
      <c r="A139" s="214">
        <f t="shared" si="59"/>
        <v>200</v>
      </c>
      <c r="B139" s="97">
        <v>44102</v>
      </c>
      <c r="C139" s="91"/>
      <c r="D139" s="102">
        <f>LN(SUM($C$2:C139))</f>
        <v>4.1108738641733114</v>
      </c>
      <c r="E139" s="192">
        <f t="shared" si="78"/>
        <v>195.69409840541417</v>
      </c>
      <c r="F139" s="192"/>
      <c r="G139" s="105">
        <v>2</v>
      </c>
      <c r="H139" s="106">
        <f>LN(SUM($G$2:G139))</f>
        <v>4.8978397999509111</v>
      </c>
      <c r="I139" s="192">
        <f t="shared" si="79"/>
        <v>28.53864626765445</v>
      </c>
      <c r="J139" s="192"/>
      <c r="K139" s="105">
        <v>27</v>
      </c>
      <c r="L139" s="106">
        <f>LN(SUM($K$2:K139))</f>
        <v>6.0497334552319577</v>
      </c>
      <c r="M139" s="192">
        <f t="shared" si="60"/>
        <v>30.54224975598467</v>
      </c>
      <c r="N139" s="192"/>
      <c r="O139" s="91">
        <v>3</v>
      </c>
      <c r="P139" s="106">
        <f>LN(SUM($O$2:O139))</f>
        <v>5.3181199938442161</v>
      </c>
      <c r="Q139" s="192">
        <f t="shared" si="80"/>
        <v>56.09845160634508</v>
      </c>
      <c r="R139" s="192"/>
      <c r="S139" s="91"/>
      <c r="T139" s="106">
        <f>LN(SUM($S$2:S139))</f>
        <v>2.7080502011022101</v>
      </c>
      <c r="U139" s="196">
        <f t="shared" si="61"/>
        <v>46.88436316532848</v>
      </c>
      <c r="V139" s="192"/>
      <c r="W139" s="91"/>
      <c r="X139" s="106">
        <f>LN(SUM($W$2:W139))</f>
        <v>1.0986122886681098</v>
      </c>
      <c r="Y139" s="193" t="e">
        <f t="shared" si="62"/>
        <v>#DIV/0!</v>
      </c>
      <c r="Z139" s="192"/>
      <c r="AA139" s="150">
        <v>1</v>
      </c>
      <c r="AB139" s="106">
        <f>LN(SUM($AA$2:AA139))</f>
        <v>4.4067192472642533</v>
      </c>
      <c r="AC139" s="192">
        <f t="shared" si="63"/>
        <v>16.325494554286845</v>
      </c>
      <c r="AD139" s="192"/>
      <c r="AE139" s="91">
        <v>2</v>
      </c>
      <c r="AF139" s="106">
        <f>LN(SUM($AE$2:AE139))</f>
        <v>7.1412451223504911</v>
      </c>
      <c r="AG139" s="192">
        <f t="shared" si="64"/>
        <v>55.149288053695805</v>
      </c>
      <c r="AH139" s="192"/>
      <c r="AI139" s="91"/>
      <c r="AJ139" s="106">
        <f>LN(SUM($AI$2:AI139))</f>
        <v>4.4886363697321396</v>
      </c>
      <c r="AK139" s="192">
        <f t="shared" si="65"/>
        <v>343.52008764103391</v>
      </c>
      <c r="AL139" s="192"/>
      <c r="AM139" s="91">
        <v>1</v>
      </c>
      <c r="AN139" s="106">
        <f>LN(SUM($AM$2:AM139))</f>
        <v>4.5538768916005408</v>
      </c>
      <c r="AO139" s="192">
        <f t="shared" si="66"/>
        <v>17.790908883763006</v>
      </c>
      <c r="AP139" s="192"/>
      <c r="AQ139" s="150"/>
      <c r="AR139" s="106">
        <f>LN(SUM($AQ$2:AQ139))</f>
        <v>4.0775374439057197</v>
      </c>
      <c r="AS139" s="192">
        <f t="shared" si="67"/>
        <v>30.984641631007754</v>
      </c>
      <c r="AT139" s="192"/>
      <c r="AU139" s="91">
        <v>60</v>
      </c>
      <c r="AV139" s="106">
        <f>LN(SUM($AU$2:AU139))</f>
        <v>8.4164884872946057</v>
      </c>
      <c r="AW139" s="192">
        <f t="shared" si="68"/>
        <v>35.834447788892582</v>
      </c>
      <c r="AX139" s="192"/>
      <c r="AY139" s="91"/>
      <c r="AZ139" s="95">
        <f>LN(SUM($AY$2:AY139))</f>
        <v>1.0986122886681098</v>
      </c>
      <c r="BA139" s="192" t="e">
        <f t="shared" si="69"/>
        <v>#DIV/0!</v>
      </c>
      <c r="BB139" s="192"/>
      <c r="BC139" s="150"/>
      <c r="BD139" s="95">
        <f>LN(SUM($BC$2:BC139))</f>
        <v>3.0910424533583161</v>
      </c>
      <c r="BE139" s="192">
        <f t="shared" si="70"/>
        <v>7.9810484387485161</v>
      </c>
      <c r="BF139" s="192"/>
      <c r="BG139" s="91">
        <v>1</v>
      </c>
      <c r="BH139" s="95">
        <f>LN(SUM($BG$2:BG139))</f>
        <v>4.7706846244656651</v>
      </c>
      <c r="BI139" s="193">
        <f t="shared" si="71"/>
        <v>37.448749701497391</v>
      </c>
      <c r="BJ139" s="192"/>
      <c r="BK139" s="91"/>
      <c r="BL139" s="95">
        <f>LN(SUM($BK$2:BK139))</f>
        <v>4.2766661190160553</v>
      </c>
      <c r="BM139" s="193">
        <f t="shared" si="72"/>
        <v>40.57629668940266</v>
      </c>
      <c r="BN139" s="192"/>
      <c r="BO139" s="91">
        <v>10</v>
      </c>
      <c r="BP139" s="95">
        <f>LN(SUM($BO$2:BO139))</f>
        <v>4.7095302013123339</v>
      </c>
      <c r="BQ139" s="193">
        <f t="shared" si="73"/>
        <v>24.923679596207613</v>
      </c>
      <c r="BR139" s="192"/>
      <c r="BS139" s="84">
        <v>107</v>
      </c>
      <c r="BT139" s="95">
        <f>LN(SUM($BS$2:BS139))</f>
        <v>8.8954926314516332</v>
      </c>
      <c r="BU139" s="123">
        <f t="shared" si="74"/>
        <v>37.311753169120117</v>
      </c>
      <c r="BV139" s="192"/>
    </row>
    <row r="140" spans="1:74" x14ac:dyDescent="0.25">
      <c r="A140" s="214">
        <f t="shared" si="59"/>
        <v>201</v>
      </c>
      <c r="B140" s="97">
        <v>44103</v>
      </c>
      <c r="D140" s="102">
        <f>LN(SUM($C$2:C140))</f>
        <v>4.1108738641733114</v>
      </c>
      <c r="E140" s="192">
        <f t="shared" si="78"/>
        <v>195.69409840541417</v>
      </c>
      <c r="F140" s="252"/>
      <c r="H140" s="106">
        <f>LN(SUM($G$2:G140))</f>
        <v>4.8978397999509111</v>
      </c>
      <c r="I140" s="192">
        <f t="shared" si="79"/>
        <v>30.781077897317939</v>
      </c>
      <c r="J140" s="253"/>
      <c r="K140" s="122">
        <v>1</v>
      </c>
      <c r="L140" s="106">
        <f>LN(SUM($K$2:K140))</f>
        <v>6.0520891689244172</v>
      </c>
      <c r="M140" s="192">
        <f t="shared" si="60"/>
        <v>26.717650926656635</v>
      </c>
      <c r="N140" s="253"/>
      <c r="O140" s="96">
        <v>5</v>
      </c>
      <c r="P140" s="106">
        <f>LN(SUM($O$2:O140))</f>
        <v>5.3423342519648109</v>
      </c>
      <c r="Q140" s="192">
        <f t="shared" si="80"/>
        <v>47.181821465208195</v>
      </c>
      <c r="R140" s="253"/>
      <c r="T140" s="106">
        <f>LN(SUM($S$2:S140))</f>
        <v>2.7080502011022101</v>
      </c>
      <c r="U140" s="196">
        <f t="shared" si="61"/>
        <v>56.261235798394175</v>
      </c>
      <c r="V140" s="253"/>
      <c r="X140" s="106">
        <f>LN(SUM($W$2:W140))</f>
        <v>1.0986122886681098</v>
      </c>
      <c r="Y140" s="193" t="e">
        <f t="shared" si="62"/>
        <v>#DIV/0!</v>
      </c>
      <c r="Z140" s="253"/>
      <c r="AA140" s="151">
        <v>1</v>
      </c>
      <c r="AB140" s="106">
        <f>LN(SUM($AA$2:AA140))</f>
        <v>4.4188406077965983</v>
      </c>
      <c r="AC140" s="192">
        <f t="shared" si="63"/>
        <v>17.734196147624214</v>
      </c>
      <c r="AD140" s="253"/>
      <c r="AE140" s="96">
        <v>21</v>
      </c>
      <c r="AF140" s="106">
        <f>LN(SUM($AE$2:AE140))</f>
        <v>7.1577354842499066</v>
      </c>
      <c r="AG140" s="192">
        <f t="shared" si="64"/>
        <v>53.380837930941389</v>
      </c>
      <c r="AH140" s="253"/>
      <c r="AI140" s="113">
        <v>1</v>
      </c>
      <c r="AJ140" s="106">
        <f>LN(SUM($AI$2:AI140))</f>
        <v>4.499809670330265</v>
      </c>
      <c r="AK140" s="192">
        <f t="shared" si="65"/>
        <v>191.55794547575383</v>
      </c>
      <c r="AL140" s="253"/>
      <c r="AM140" s="96">
        <v>2</v>
      </c>
      <c r="AN140" s="106">
        <f>LN(SUM($AM$2:AM140))</f>
        <v>4.5747109785033828</v>
      </c>
      <c r="AO140" s="192">
        <f t="shared" si="66"/>
        <v>19.686568044163348</v>
      </c>
      <c r="AP140" s="253"/>
      <c r="AQ140" s="147">
        <v>1</v>
      </c>
      <c r="AR140" s="106">
        <f>LN(SUM($AQ$2:AQ140))</f>
        <v>4.0943445622221004</v>
      </c>
      <c r="AS140" s="192">
        <f t="shared" si="67"/>
        <v>32.146305479064878</v>
      </c>
      <c r="AT140" s="253"/>
      <c r="AU140" s="96">
        <v>78</v>
      </c>
      <c r="AV140" s="106">
        <f>LN(SUM($AU$2:AU140))</f>
        <v>8.4335941675399244</v>
      </c>
      <c r="AW140" s="192">
        <f t="shared" si="68"/>
        <v>37.471677485954054</v>
      </c>
      <c r="AX140" s="253"/>
      <c r="AY140" s="113">
        <v>2</v>
      </c>
      <c r="AZ140" s="95">
        <f>LN(SUM($AY$2:AY140))</f>
        <v>1.6094379124341003</v>
      </c>
      <c r="BA140" s="192">
        <f t="shared" si="69"/>
        <v>12.66454418932943</v>
      </c>
      <c r="BB140" s="253"/>
      <c r="BC140" s="151">
        <v>7</v>
      </c>
      <c r="BD140" s="95">
        <f>LN(SUM($BC$2:BC140))</f>
        <v>3.3672958299864741</v>
      </c>
      <c r="BE140" s="192">
        <f t="shared" si="70"/>
        <v>6.538625493729695</v>
      </c>
      <c r="BF140" s="253"/>
      <c r="BG140" s="96">
        <v>4</v>
      </c>
      <c r="BH140" s="95">
        <f>LN(SUM($BG$2:BG140))</f>
        <v>4.8040210447332568</v>
      </c>
      <c r="BI140" s="193">
        <f t="shared" si="71"/>
        <v>41.437895053974827</v>
      </c>
      <c r="BJ140" s="253"/>
      <c r="BK140" s="113">
        <v>4</v>
      </c>
      <c r="BL140" s="95">
        <f>LN(SUM($BK$2:BK140))</f>
        <v>4.3307333402863311</v>
      </c>
      <c r="BM140" s="193">
        <f t="shared" si="72"/>
        <v>43.322304812734053</v>
      </c>
      <c r="BN140" s="253"/>
      <c r="BP140" s="95">
        <f>LN(SUM($BO$2:BO140))</f>
        <v>4.7095302013123339</v>
      </c>
      <c r="BQ140" s="193">
        <f t="shared" si="73"/>
        <v>23.073936783251263</v>
      </c>
      <c r="BR140" s="253"/>
      <c r="BS140" s="117">
        <f>BO140+BK140+BG140+BC140+AY140+AU140+AQ140+AM140+AI140+AE140+AA140+W140+S140+O140+K140+G140+C140</f>
        <v>127</v>
      </c>
      <c r="BT140" s="95">
        <f>LN(SUM($BS$2:BS140))</f>
        <v>8.9127426347370253</v>
      </c>
      <c r="BU140" s="123">
        <f t="shared" si="74"/>
        <v>37.730694954514831</v>
      </c>
      <c r="BV140" s="253"/>
    </row>
    <row r="141" spans="1:74" x14ac:dyDescent="0.25">
      <c r="A141" s="214">
        <f t="shared" si="59"/>
        <v>202</v>
      </c>
      <c r="B141" s="97">
        <v>44104</v>
      </c>
      <c r="D141" s="102">
        <f>LN(SUM($C$2:C141))</f>
        <v>4.1108738641733114</v>
      </c>
      <c r="E141" s="192">
        <f t="shared" si="78"/>
        <v>234.83291808649699</v>
      </c>
      <c r="F141" s="253"/>
      <c r="G141" s="122">
        <v>5</v>
      </c>
      <c r="H141" s="106">
        <f>LN(SUM($G$2:G141))</f>
        <v>4.9344739331306915</v>
      </c>
      <c r="I141" s="192">
        <f t="shared" si="79"/>
        <v>28.447778247478521</v>
      </c>
      <c r="J141" s="253"/>
      <c r="K141" s="122">
        <v>11</v>
      </c>
      <c r="L141" s="106">
        <f>LN(SUM($K$2:K141))</f>
        <v>6.0776422433490342</v>
      </c>
      <c r="M141" s="192">
        <f t="shared" si="60"/>
        <v>24.124442753267324</v>
      </c>
      <c r="N141" s="253"/>
      <c r="O141" s="96">
        <v>7</v>
      </c>
      <c r="P141" s="106">
        <f>LN(SUM($O$2:O141))</f>
        <v>5.3752784076841653</v>
      </c>
      <c r="Q141" s="192">
        <f t="shared" si="80"/>
        <v>38.719504352304803</v>
      </c>
      <c r="R141" s="253"/>
      <c r="T141" s="106">
        <f>LN(SUM($S$2:S141))</f>
        <v>2.7080502011022101</v>
      </c>
      <c r="U141" s="196">
        <f t="shared" si="61"/>
        <v>93.76872633065696</v>
      </c>
      <c r="V141" s="253"/>
      <c r="X141" s="106">
        <f>LN(SUM($W$2:W141))</f>
        <v>1.0986122886681098</v>
      </c>
      <c r="Y141" s="193" t="e">
        <f t="shared" si="62"/>
        <v>#DIV/0!</v>
      </c>
      <c r="Z141" s="253"/>
      <c r="AA141" s="151">
        <v>6</v>
      </c>
      <c r="AB141" s="106">
        <f>LN(SUM($AA$2:AA141))</f>
        <v>4.4886363697321396</v>
      </c>
      <c r="AC141" s="192">
        <f t="shared" si="63"/>
        <v>18.917028945721555</v>
      </c>
      <c r="AD141" s="253"/>
      <c r="AE141" s="96">
        <v>29</v>
      </c>
      <c r="AF141" s="106">
        <f>LN(SUM($AE$2:AE141))</f>
        <v>7.180069874302796</v>
      </c>
      <c r="AG141" s="192">
        <f t="shared" si="64"/>
        <v>50.436684388655912</v>
      </c>
      <c r="AH141" s="253"/>
      <c r="AJ141" s="106">
        <f>LN(SUM($AI$2:AI141))</f>
        <v>4.499809670330265</v>
      </c>
      <c r="AK141" s="192">
        <f t="shared" si="65"/>
        <v>156.94257849853574</v>
      </c>
      <c r="AL141" s="253"/>
      <c r="AM141" s="96">
        <v>1</v>
      </c>
      <c r="AN141" s="106">
        <f>LN(SUM($AM$2:AM141))</f>
        <v>4.5849674786705723</v>
      </c>
      <c r="AO141" s="192">
        <f t="shared" si="66"/>
        <v>23.283419582451476</v>
      </c>
      <c r="AP141" s="253"/>
      <c r="AQ141" s="147">
        <v>3</v>
      </c>
      <c r="AR141" s="106">
        <f>LN(SUM($AQ$2:AQ141))</f>
        <v>4.1431347263915326</v>
      </c>
      <c r="AS141" s="192">
        <f t="shared" si="67"/>
        <v>32.163217780468379</v>
      </c>
      <c r="AT141" s="253"/>
      <c r="AU141" s="96">
        <v>77</v>
      </c>
      <c r="AV141" s="106">
        <f>LN(SUM($AU$2:AU141))</f>
        <v>8.4501983225919588</v>
      </c>
      <c r="AW141" s="192">
        <f t="shared" si="68"/>
        <v>39.055776063225032</v>
      </c>
      <c r="AX141" s="253"/>
      <c r="AZ141" s="95">
        <f>LN(SUM($AY$2:AY141))</f>
        <v>1.6094379124341003</v>
      </c>
      <c r="BA141" s="192">
        <f t="shared" si="69"/>
        <v>7.5987265135976569</v>
      </c>
      <c r="BB141" s="253"/>
      <c r="BD141" s="95">
        <f>LN(SUM($BC$2:BC141))</f>
        <v>3.3672958299864741</v>
      </c>
      <c r="BE141" s="192">
        <f t="shared" si="70"/>
        <v>6.9902938826721011</v>
      </c>
      <c r="BF141" s="253"/>
      <c r="BG141" s="96">
        <v>4</v>
      </c>
      <c r="BH141" s="95">
        <f>LN(SUM($BG$2:BG141))</f>
        <v>4.836281906951478</v>
      </c>
      <c r="BI141" s="193">
        <f t="shared" si="71"/>
        <v>37.704209556923367</v>
      </c>
      <c r="BJ141" s="253"/>
      <c r="BK141" s="113">
        <v>2</v>
      </c>
      <c r="BL141" s="95">
        <f>LN(SUM($BK$2:BK141))</f>
        <v>4.3567088266895917</v>
      </c>
      <c r="BM141" s="193">
        <f t="shared" si="72"/>
        <v>37.342138269062929</v>
      </c>
      <c r="BN141" s="253"/>
      <c r="BP141" s="95">
        <f>LN(SUM($BO$2:BO141))</f>
        <v>4.7095302013123339</v>
      </c>
      <c r="BQ141" s="193">
        <f t="shared" si="73"/>
        <v>24.204602596341058</v>
      </c>
      <c r="BR141" s="253"/>
      <c r="BS141" s="117">
        <v>145</v>
      </c>
      <c r="BT141" s="95">
        <f>LN(SUM($BS$2:BS141))</f>
        <v>8.9320804381033074</v>
      </c>
      <c r="BU141" s="123">
        <f t="shared" si="74"/>
        <v>37.941531197052491</v>
      </c>
      <c r="BV141" s="253"/>
    </row>
    <row r="142" spans="1:74" x14ac:dyDescent="0.25">
      <c r="A142" s="214">
        <f t="shared" si="59"/>
        <v>203</v>
      </c>
      <c r="B142" s="97">
        <v>44105</v>
      </c>
      <c r="D142" s="102">
        <f>LN(SUM($C$2:C142))</f>
        <v>4.1108738641733114</v>
      </c>
      <c r="E142" s="192">
        <f t="shared" si="78"/>
        <v>391.38819681082833</v>
      </c>
      <c r="F142" s="252"/>
      <c r="H142" s="106">
        <f>LN(SUM($G$2:G142))</f>
        <v>4.9344739331306915</v>
      </c>
      <c r="I142" s="192">
        <f t="shared" si="79"/>
        <v>33.064915167096132</v>
      </c>
      <c r="J142" s="253"/>
      <c r="K142" s="96">
        <v>12</v>
      </c>
      <c r="L142" s="106">
        <f>LN(SUM($K$2:K142))</f>
        <v>6.1047932324149849</v>
      </c>
      <c r="M142" s="192">
        <f t="shared" si="60"/>
        <v>23.321455283019251</v>
      </c>
      <c r="N142" s="253"/>
      <c r="O142" s="96">
        <v>8</v>
      </c>
      <c r="P142" s="106">
        <f>LN(SUM($O$2:O142))</f>
        <v>5.4116460518550396</v>
      </c>
      <c r="Q142" s="192">
        <f t="shared" si="80"/>
        <v>31.358247934616408</v>
      </c>
      <c r="R142" s="253"/>
      <c r="T142" s="106">
        <f>LN(SUM($S$2:S142))</f>
        <v>2.7080502011022101</v>
      </c>
      <c r="U142" s="196" t="e">
        <f t="shared" si="61"/>
        <v>#DIV/0!</v>
      </c>
      <c r="V142" s="253"/>
      <c r="X142" s="106">
        <f>LN(SUM($W$2:W142))</f>
        <v>1.0986122886681098</v>
      </c>
      <c r="Y142" s="193" t="e">
        <f t="shared" si="62"/>
        <v>#DIV/0!</v>
      </c>
      <c r="Z142" s="253"/>
      <c r="AA142" s="151">
        <v>9</v>
      </c>
      <c r="AB142" s="106">
        <f>LN(SUM($AA$2:AA142))</f>
        <v>4.5849674786705723</v>
      </c>
      <c r="AC142" s="192">
        <f t="shared" si="63"/>
        <v>16.407172592939482</v>
      </c>
      <c r="AD142" s="253"/>
      <c r="AE142" s="96">
        <v>21</v>
      </c>
      <c r="AF142" s="106">
        <f>LN(SUM($AE$2:AE142))</f>
        <v>7.1959372264755688</v>
      </c>
      <c r="AG142" s="192">
        <f t="shared" si="64"/>
        <v>48.872562499591041</v>
      </c>
      <c r="AH142" s="253"/>
      <c r="AI142" s="113">
        <v>4</v>
      </c>
      <c r="AJ142" s="106">
        <f>LN(SUM($AI$2:AI142))</f>
        <v>4.5432947822700038</v>
      </c>
      <c r="AK142" s="192">
        <f t="shared" si="65"/>
        <v>76.412056627245562</v>
      </c>
      <c r="AL142" s="253"/>
      <c r="AM142" s="96">
        <v>4</v>
      </c>
      <c r="AN142" s="106">
        <f>LN(SUM($AM$2:AM142))</f>
        <v>4.6249728132842707</v>
      </c>
      <c r="AO142" s="192">
        <f t="shared" si="66"/>
        <v>29.949476783662604</v>
      </c>
      <c r="AP142" s="253"/>
      <c r="AR142" s="106">
        <f>LN(SUM($AQ$2:AQ142))</f>
        <v>4.1431347263915326</v>
      </c>
      <c r="AS142" s="192">
        <f t="shared" si="67"/>
        <v>45.107293392326035</v>
      </c>
      <c r="AT142" s="253"/>
      <c r="AU142" s="96">
        <v>122</v>
      </c>
      <c r="AV142" s="106">
        <f>LN(SUM($AU$2:AU142))</f>
        <v>8.4759544433996403</v>
      </c>
      <c r="AW142" s="192">
        <f t="shared" si="68"/>
        <v>39.324195775695905</v>
      </c>
      <c r="AX142" s="253"/>
      <c r="AZ142" s="95">
        <f>LN(SUM($AY$2:AY142))</f>
        <v>1.6094379124341003</v>
      </c>
      <c r="BA142" s="192">
        <f t="shared" si="69"/>
        <v>6.3322720946647149</v>
      </c>
      <c r="BB142" s="253"/>
      <c r="BC142" s="147">
        <v>5</v>
      </c>
      <c r="BD142" s="95">
        <f>LN(SUM($BC$2:BC142))</f>
        <v>3.5263605246161616</v>
      </c>
      <c r="BE142" s="192">
        <f t="shared" si="70"/>
        <v>6.7677603719871975</v>
      </c>
      <c r="BF142" s="253"/>
      <c r="BG142" s="96">
        <v>11</v>
      </c>
      <c r="BH142" s="95">
        <f>LN(SUM($BG$2:BG142))</f>
        <v>4.9199809258281251</v>
      </c>
      <c r="BI142" s="193">
        <f t="shared" si="71"/>
        <v>25.013878917709917</v>
      </c>
      <c r="BJ142" s="253"/>
      <c r="BL142" s="95">
        <f>LN(SUM($BK$2:BK142))</f>
        <v>4.3567088266895917</v>
      </c>
      <c r="BM142" s="193">
        <f t="shared" si="72"/>
        <v>42.72274500717554</v>
      </c>
      <c r="BN142" s="253"/>
      <c r="BP142" s="95">
        <f>LN(SUM($BO$2:BO142))</f>
        <v>4.7095302013123339</v>
      </c>
      <c r="BQ142" s="193">
        <f t="shared" si="73"/>
        <v>32.547081833337842</v>
      </c>
      <c r="BR142" s="253"/>
      <c r="BS142" s="117">
        <v>196</v>
      </c>
      <c r="BT142" s="95">
        <f>LN(SUM($BS$2:BS142))</f>
        <v>8.9576392684196477</v>
      </c>
      <c r="BU142" s="123">
        <f t="shared" si="74"/>
        <v>37.590583269191036</v>
      </c>
      <c r="BV142" s="253"/>
    </row>
    <row r="143" spans="1:74" x14ac:dyDescent="0.25">
      <c r="A143" s="214">
        <f t="shared" si="59"/>
        <v>204</v>
      </c>
      <c r="B143" s="97">
        <v>44106</v>
      </c>
      <c r="D143" s="102">
        <f>LN(SUM($C$2:C143))</f>
        <v>4.1108738641733114</v>
      </c>
      <c r="E143" s="192" t="e">
        <f t="shared" si="78"/>
        <v>#DIV/0!</v>
      </c>
      <c r="F143" s="253"/>
      <c r="G143" s="122">
        <v>3</v>
      </c>
      <c r="H143" s="106">
        <f>LN(SUM($G$2:G143))</f>
        <v>4.9558270576012609</v>
      </c>
      <c r="I143" s="192">
        <f t="shared" si="79"/>
        <v>40.867972257332305</v>
      </c>
      <c r="J143" s="253"/>
      <c r="K143" s="96">
        <v>5</v>
      </c>
      <c r="L143" s="106">
        <f>LN(SUM($K$2:K143))</f>
        <v>6.1158921254830343</v>
      </c>
      <c r="M143" s="192">
        <f t="shared" ref="M143:M172" si="81">LN(2)/(SLOPE(L137:L143,$A137:$A143))</f>
        <v>26.155616515828704</v>
      </c>
      <c r="N143" s="253"/>
      <c r="O143" s="96">
        <v>3</v>
      </c>
      <c r="P143" s="106">
        <f>LN(SUM($O$2:O143))</f>
        <v>5.4249500174814029</v>
      </c>
      <c r="Q143" s="192">
        <f t="shared" si="80"/>
        <v>29.020349023606013</v>
      </c>
      <c r="R143" s="253"/>
      <c r="T143" s="106">
        <f>LN(SUM($S$2:S143))</f>
        <v>2.7080502011022101</v>
      </c>
      <c r="U143" s="196" t="e">
        <f t="shared" ref="U143:U172" si="82">LN(2)/(SLOPE(T137:T143,$A137:$A143))</f>
        <v>#DIV/0!</v>
      </c>
      <c r="V143" s="253"/>
      <c r="W143" s="113">
        <v>1</v>
      </c>
      <c r="X143" s="106">
        <f>LN(SUM($W$2:W143))</f>
        <v>1.3862943611198906</v>
      </c>
      <c r="Y143" s="193">
        <f t="shared" ref="Y143:Y172" si="83">LN(2)/(SLOPE(X137:X143,$A137:$A143))</f>
        <v>22.487927836763294</v>
      </c>
      <c r="Z143" s="253"/>
      <c r="AA143" s="151">
        <v>10</v>
      </c>
      <c r="AB143" s="106">
        <f>LN(SUM($AA$2:AA143))</f>
        <v>4.6821312271242199</v>
      </c>
      <c r="AC143" s="192">
        <f t="shared" ref="AC143:AC172" si="84">LN(2)/(SLOPE(AB137:AB143,$A137:$A143))</f>
        <v>12.792508268738068</v>
      </c>
      <c r="AD143" s="253"/>
      <c r="AE143" s="96">
        <v>26</v>
      </c>
      <c r="AF143" s="106">
        <f>LN(SUM($AE$2:AE143))</f>
        <v>7.2152399787300974</v>
      </c>
      <c r="AG143" s="192">
        <f t="shared" ref="AG143:AG172" si="85">LN(2)/(SLOPE(AF137:AF143,$A137:$A143))</f>
        <v>44.291408242138964</v>
      </c>
      <c r="AH143" s="253"/>
      <c r="AJ143" s="106">
        <f>LN(SUM($AI$2:AI143))</f>
        <v>4.5432947822700038</v>
      </c>
      <c r="AK143" s="192">
        <f t="shared" ref="AK143:AK172" si="86">LN(2)/(SLOPE(AJ137:AJ143,$A137:$A143))</f>
        <v>60.962041200566702</v>
      </c>
      <c r="AL143" s="253"/>
      <c r="AM143" s="96">
        <v>2</v>
      </c>
      <c r="AN143" s="106">
        <f>LN(SUM($AM$2:AM143))</f>
        <v>4.6443908991413725</v>
      </c>
      <c r="AO143" s="192">
        <f t="shared" ref="AO143:AO172" si="87">LN(2)/(SLOPE(AN137:AN143,$A137:$A143))</f>
        <v>36.631477282630016</v>
      </c>
      <c r="AP143" s="253"/>
      <c r="AQ143" s="147">
        <v>5</v>
      </c>
      <c r="AR143" s="106">
        <f>LN(SUM($AQ$2:AQ143))</f>
        <v>4.219507705176107</v>
      </c>
      <c r="AS143" s="192">
        <f t="shared" ref="AS143:AS172" si="88">LN(2)/(SLOPE(AR137:AR143,$A137:$A143))</f>
        <v>28.796032903690655</v>
      </c>
      <c r="AT143" s="253"/>
      <c r="AU143" s="96">
        <v>89</v>
      </c>
      <c r="AV143" s="106">
        <f>LN(SUM($AU$2:AU143))</f>
        <v>8.4943338972701543</v>
      </c>
      <c r="AW143" s="192">
        <f t="shared" ref="AW143:AW172" si="89">LN(2)/(SLOPE(AV137:AV143,$A137:$A143))</f>
        <v>36.76609164100919</v>
      </c>
      <c r="AX143" s="253"/>
      <c r="AZ143" s="95">
        <f>LN(SUM($AY$2:AY143))</f>
        <v>1.6094379124341003</v>
      </c>
      <c r="BA143" s="192">
        <f t="shared" ref="BA143:BA172" si="90">LN(2)/(SLOPE(AZ137:AZ143,$A137:$A143))</f>
        <v>6.3322720946647149</v>
      </c>
      <c r="BB143" s="253"/>
      <c r="BD143" s="95">
        <f>LN(SUM($BC$2:BC143))</f>
        <v>3.5263605246161616</v>
      </c>
      <c r="BE143" s="192">
        <f t="shared" ref="BE143:BE172" si="91">LN(2)/(SLOPE(BD137:BD143,$A137:$A143))</f>
        <v>6.7094509099276065</v>
      </c>
      <c r="BF143" s="253"/>
      <c r="BG143" s="96">
        <v>8</v>
      </c>
      <c r="BH143" s="95">
        <f>LN(SUM($BG$2:BG143))</f>
        <v>4.9767337424205742</v>
      </c>
      <c r="BI143" s="193">
        <f t="shared" ref="BI143:BI172" si="92">LN(2)/(SLOPE(BH137:BH143,$A137:$A143))</f>
        <v>18.026965168516334</v>
      </c>
      <c r="BJ143" s="253"/>
      <c r="BK143" s="113">
        <v>4</v>
      </c>
      <c r="BL143" s="95">
        <f>LN(SUM($BK$2:BK143))</f>
        <v>4.4067192472642533</v>
      </c>
      <c r="BM143" s="193">
        <f t="shared" ref="BM143:BM172" si="93">LN(2)/(SLOPE(BL137:BL143,$A137:$A143))</f>
        <v>30.792488850831617</v>
      </c>
      <c r="BN143" s="253"/>
      <c r="BP143" s="95">
        <f>LN(SUM($BO$2:BO143))</f>
        <v>4.7095302013123339</v>
      </c>
      <c r="BQ143" s="193">
        <f t="shared" ref="BQ143:BQ172" si="94">LN(2)/(SLOPE(BP137:BP143,$A137:$A143))</f>
        <v>41.114682597260106</v>
      </c>
      <c r="BR143" s="253"/>
      <c r="BS143" s="117">
        <v>156</v>
      </c>
      <c r="BT143" s="95">
        <f>LN(SUM($BS$2:BS143))</f>
        <v>8.9775252009652426</v>
      </c>
      <c r="BU143" s="123">
        <f t="shared" ref="BU143:BU172" si="95">LN(2)/(SLOPE(BT137:BT143,$A137:$A143))</f>
        <v>35.258815198917056</v>
      </c>
      <c r="BV143" s="253"/>
    </row>
    <row r="144" spans="1:74" x14ac:dyDescent="0.25">
      <c r="A144" s="214">
        <f t="shared" si="59"/>
        <v>205</v>
      </c>
      <c r="B144" s="97">
        <v>44107</v>
      </c>
      <c r="C144" s="113">
        <v>4</v>
      </c>
      <c r="D144" s="102">
        <f>LN(SUM($C$2:C144))</f>
        <v>4.1743872698956368</v>
      </c>
      <c r="E144" s="192">
        <f t="shared" si="78"/>
        <v>101.85839684789761</v>
      </c>
      <c r="F144" s="252"/>
      <c r="G144" s="136">
        <v>1</v>
      </c>
      <c r="H144" s="106">
        <f>LN(SUM($G$2:G144))</f>
        <v>4.962844630259907</v>
      </c>
      <c r="I144" s="192">
        <f t="shared" si="79"/>
        <v>49.417631513082426</v>
      </c>
      <c r="J144" s="252"/>
      <c r="K144" s="137">
        <v>5</v>
      </c>
      <c r="L144" s="106">
        <f>LN(SUM($K$2:K144))</f>
        <v>6.1268691841141854</v>
      </c>
      <c r="M144" s="192">
        <f t="shared" si="81"/>
        <v>31.618581086484749</v>
      </c>
      <c r="N144" s="252"/>
      <c r="O144" s="136">
        <v>10</v>
      </c>
      <c r="P144" s="106">
        <f>LN(SUM($O$2:O144))</f>
        <v>5.4680601411351315</v>
      </c>
      <c r="Q144" s="192">
        <f t="shared" si="80"/>
        <v>24.970642689295349</v>
      </c>
      <c r="R144" s="252"/>
      <c r="T144" s="106">
        <f>LN(SUM($S$2:S144))</f>
        <v>2.7080502011022101</v>
      </c>
      <c r="U144" s="196" t="e">
        <f t="shared" si="82"/>
        <v>#DIV/0!</v>
      </c>
      <c r="V144" s="252"/>
      <c r="X144" s="106">
        <f>LN(SUM($W$2:W144))</f>
        <v>1.3862943611198906</v>
      </c>
      <c r="Y144" s="193">
        <f t="shared" si="83"/>
        <v>13.492756702057976</v>
      </c>
      <c r="Z144" s="252"/>
      <c r="AB144" s="106">
        <f>LN(SUM($AA$2:AA144))</f>
        <v>4.6821312271242199</v>
      </c>
      <c r="AC144" s="192">
        <f t="shared" si="84"/>
        <v>12.283643871910494</v>
      </c>
      <c r="AD144" s="252"/>
      <c r="AF144" s="106">
        <f>LN(SUM($AE$2:AE144))</f>
        <v>7.2152399787300974</v>
      </c>
      <c r="AG144" s="192">
        <f t="shared" si="85"/>
        <v>47.000951834777155</v>
      </c>
      <c r="AH144" s="252"/>
      <c r="AI144" s="113">
        <v>5</v>
      </c>
      <c r="AJ144" s="106">
        <f>LN(SUM($AI$2:AI144))</f>
        <v>4.5951198501345898</v>
      </c>
      <c r="AK144" s="192">
        <f t="shared" si="86"/>
        <v>41.096926030770241</v>
      </c>
      <c r="AL144" s="252"/>
      <c r="AM144" s="96">
        <v>3</v>
      </c>
      <c r="AN144" s="106">
        <f>LN(SUM($AM$2:AM144))</f>
        <v>4.6728288344619058</v>
      </c>
      <c r="AO144" s="192">
        <f t="shared" si="87"/>
        <v>31.308874536377115</v>
      </c>
      <c r="AP144" s="252"/>
      <c r="AQ144" s="147">
        <v>1</v>
      </c>
      <c r="AR144" s="106">
        <f>LN(SUM($AQ$2:AQ144))</f>
        <v>4.2341065045972597</v>
      </c>
      <c r="AS144" s="192">
        <f t="shared" si="88"/>
        <v>24.18644708913002</v>
      </c>
      <c r="AT144" s="252"/>
      <c r="AU144" s="96">
        <v>120</v>
      </c>
      <c r="AV144" s="106">
        <f>LN(SUM($AU$2:AU144))</f>
        <v>8.5185922123299456</v>
      </c>
      <c r="AW144" s="192">
        <f t="shared" si="89"/>
        <v>35.647662066308591</v>
      </c>
      <c r="AX144" s="252"/>
      <c r="AZ144" s="95">
        <f>LN(SUM($AY$2:AY144))</f>
        <v>1.6094379124341003</v>
      </c>
      <c r="BA144" s="192">
        <f t="shared" si="90"/>
        <v>7.5987265135976569</v>
      </c>
      <c r="BB144" s="252"/>
      <c r="BC144" s="147">
        <v>6</v>
      </c>
      <c r="BD144" s="95">
        <f>LN(SUM($BC$2:BC144))</f>
        <v>3.6888794541139363</v>
      </c>
      <c r="BE144" s="192">
        <f t="shared" si="91"/>
        <v>6.8744827379723024</v>
      </c>
      <c r="BF144" s="252"/>
      <c r="BG144" s="96">
        <v>5</v>
      </c>
      <c r="BH144" s="95">
        <f>LN(SUM($BG$2:BG144))</f>
        <v>5.0106352940962555</v>
      </c>
      <c r="BI144" s="193">
        <f t="shared" si="92"/>
        <v>15.240676909720058</v>
      </c>
      <c r="BJ144" s="252"/>
      <c r="BL144" s="95">
        <f>LN(SUM($BK$2:BK144))</f>
        <v>4.4067192472642533</v>
      </c>
      <c r="BM144" s="193">
        <f t="shared" si="93"/>
        <v>28.700001023730206</v>
      </c>
      <c r="BN144" s="252"/>
      <c r="BO144" s="113">
        <v>4</v>
      </c>
      <c r="BP144" s="95">
        <f>LN(SUM($BO$2:BO144))</f>
        <v>4.7449321283632502</v>
      </c>
      <c r="BQ144" s="193">
        <f t="shared" si="94"/>
        <v>49.836633328677408</v>
      </c>
      <c r="BR144" s="252"/>
      <c r="BS144" s="117">
        <v>178</v>
      </c>
      <c r="BT144" s="95">
        <f>LN(SUM($BS$2:BS144))</f>
        <v>8.999742789830492</v>
      </c>
      <c r="BU144" s="123">
        <f t="shared" si="95"/>
        <v>34.288972164604623</v>
      </c>
      <c r="BV144" s="252"/>
    </row>
    <row r="145" spans="1:74" x14ac:dyDescent="0.25">
      <c r="A145" s="214">
        <f t="shared" si="59"/>
        <v>206</v>
      </c>
      <c r="B145" s="97">
        <v>44108</v>
      </c>
      <c r="C145" s="113">
        <v>4</v>
      </c>
      <c r="D145" s="102">
        <f>LN(SUM($C$2:C145))</f>
        <v>4.2341065045972597</v>
      </c>
      <c r="E145" s="192">
        <f t="shared" si="78"/>
        <v>39.072185815147627</v>
      </c>
      <c r="F145" s="252"/>
      <c r="G145" s="136">
        <v>2</v>
      </c>
      <c r="H145" s="106">
        <f>LN(SUM($G$2:G145))</f>
        <v>4.9767337424205742</v>
      </c>
      <c r="I145" s="192">
        <f t="shared" si="79"/>
        <v>50.015179777301995</v>
      </c>
      <c r="J145" s="252"/>
      <c r="K145" s="137">
        <v>6</v>
      </c>
      <c r="L145" s="106">
        <f>LN(SUM($K$2:K145))</f>
        <v>6.1398845522262553</v>
      </c>
      <c r="M145" s="192">
        <f t="shared" si="81"/>
        <v>42.351471616310342</v>
      </c>
      <c r="N145" s="252"/>
      <c r="O145" s="136">
        <v>3</v>
      </c>
      <c r="P145" s="106">
        <f>LN(SUM($O$2:O145))</f>
        <v>5.4806389233419912</v>
      </c>
      <c r="Q145" s="192">
        <f t="shared" si="80"/>
        <v>24.608354096813983</v>
      </c>
      <c r="R145" s="252"/>
      <c r="T145" s="106">
        <f>LN(SUM($S$2:S145))</f>
        <v>2.7080502011022101</v>
      </c>
      <c r="U145" s="196" t="e">
        <f t="shared" si="82"/>
        <v>#DIV/0!</v>
      </c>
      <c r="V145" s="252"/>
      <c r="X145" s="106">
        <f>LN(SUM($W$2:W145))</f>
        <v>1.3862943611198906</v>
      </c>
      <c r="Y145" s="193">
        <f t="shared" si="83"/>
        <v>11.243963918381647</v>
      </c>
      <c r="Z145" s="252"/>
      <c r="AA145" s="147">
        <v>5</v>
      </c>
      <c r="AB145" s="106">
        <f>LN(SUM($AA$2:AA145))</f>
        <v>4.7273878187123408</v>
      </c>
      <c r="AC145" s="192">
        <f t="shared" si="84"/>
        <v>11.538155240594563</v>
      </c>
      <c r="AD145" s="252"/>
      <c r="AF145" s="106">
        <f>LN(SUM($AE$2:AE145))</f>
        <v>7.2152399787300974</v>
      </c>
      <c r="AG145" s="192">
        <f t="shared" si="85"/>
        <v>52.149425131736017</v>
      </c>
      <c r="AH145" s="252"/>
      <c r="AI145" s="113">
        <v>2</v>
      </c>
      <c r="AJ145" s="106">
        <f>LN(SUM($AI$2:AI145))</f>
        <v>4.6151205168412597</v>
      </c>
      <c r="AK145" s="192">
        <f t="shared" si="86"/>
        <v>31.632093154356898</v>
      </c>
      <c r="AL145" s="252"/>
      <c r="AM145" s="96">
        <v>2</v>
      </c>
      <c r="AN145" s="106">
        <f>LN(SUM($AM$2:AM145))</f>
        <v>4.6913478822291435</v>
      </c>
      <c r="AO145" s="192">
        <f t="shared" si="87"/>
        <v>29.050937663052849</v>
      </c>
      <c r="AP145" s="252"/>
      <c r="AQ145" s="147">
        <v>3</v>
      </c>
      <c r="AR145" s="106">
        <f>LN(SUM($AQ$2:AQ145))</f>
        <v>4.2766661190160553</v>
      </c>
      <c r="AS145" s="192">
        <f t="shared" si="88"/>
        <v>20.359246224138037</v>
      </c>
      <c r="AT145" s="252"/>
      <c r="AU145" s="96">
        <v>90</v>
      </c>
      <c r="AV145" s="106">
        <f>LN(SUM($AU$2:AU145))</f>
        <v>8.5364074103400416</v>
      </c>
      <c r="AW145" s="192">
        <f t="shared" si="89"/>
        <v>33.818630811009022</v>
      </c>
      <c r="AX145" s="252"/>
      <c r="AZ145" s="95">
        <f>LN(SUM($AY$2:AY145))</f>
        <v>1.6094379124341003</v>
      </c>
      <c r="BA145" s="192">
        <f t="shared" si="90"/>
        <v>12.66454418932943</v>
      </c>
      <c r="BB145" s="252"/>
      <c r="BC145" s="147">
        <v>1</v>
      </c>
      <c r="BD145" s="95">
        <f>LN(SUM($BC$2:BC145))</f>
        <v>3.713572066704308</v>
      </c>
      <c r="BE145" s="192">
        <f t="shared" si="91"/>
        <v>7.2694471403555685</v>
      </c>
      <c r="BF145" s="252"/>
      <c r="BG145" s="96">
        <v>5</v>
      </c>
      <c r="BH145" s="95">
        <f>LN(SUM($BG$2:BG145))</f>
        <v>5.0434251169192468</v>
      </c>
      <c r="BI145" s="193">
        <f t="shared" si="92"/>
        <v>14.146873261773898</v>
      </c>
      <c r="BJ145" s="252"/>
      <c r="BK145" s="113">
        <v>3</v>
      </c>
      <c r="BL145" s="95">
        <f>LN(SUM($BK$2:BK145))</f>
        <v>4.4426512564903167</v>
      </c>
      <c r="BM145" s="193">
        <f t="shared" si="93"/>
        <v>27.728357147466951</v>
      </c>
      <c r="BN145" s="252"/>
      <c r="BP145" s="95">
        <f>LN(SUM($BO$2:BO145))</f>
        <v>4.7449321283632502</v>
      </c>
      <c r="BQ145" s="193">
        <f t="shared" si="94"/>
        <v>109.64443278901197</v>
      </c>
      <c r="BR145" s="252"/>
      <c r="BS145" s="117">
        <v>150</v>
      </c>
      <c r="BT145" s="95">
        <f>LN(SUM($BS$2:BS145))</f>
        <v>9.0180896841043428</v>
      </c>
      <c r="BU145" s="123">
        <f t="shared" si="95"/>
        <v>33.049938050309443</v>
      </c>
      <c r="BV145" s="252"/>
    </row>
    <row r="146" spans="1:74" x14ac:dyDescent="0.25">
      <c r="A146" s="214">
        <f t="shared" si="59"/>
        <v>207</v>
      </c>
      <c r="B146" s="97">
        <v>44109</v>
      </c>
      <c r="D146" s="102">
        <f>LN(SUM($C$2:C146))</f>
        <v>4.2341065045972597</v>
      </c>
      <c r="E146" s="192">
        <f t="shared" si="78"/>
        <v>28.554934555270489</v>
      </c>
      <c r="F146" s="252"/>
      <c r="G146" s="137">
        <v>3</v>
      </c>
      <c r="H146" s="106">
        <f>LN(SUM($G$2:G146))</f>
        <v>4.9972122737641147</v>
      </c>
      <c r="I146" s="192">
        <f t="shared" si="79"/>
        <v>47.220816791246563</v>
      </c>
      <c r="J146" s="253"/>
      <c r="K146" s="96">
        <v>13</v>
      </c>
      <c r="L146" s="106">
        <f>LN(SUM($K$2:K146))</f>
        <v>6.1675164908883415</v>
      </c>
      <c r="M146" s="192">
        <f t="shared" si="81"/>
        <v>39.379963505130526</v>
      </c>
      <c r="N146" s="253"/>
      <c r="P146" s="106">
        <f>LN(SUM($O$2:O146))</f>
        <v>5.4806389233419912</v>
      </c>
      <c r="Q146" s="192">
        <f t="shared" si="80"/>
        <v>28.4556054212117</v>
      </c>
      <c r="R146" s="253"/>
      <c r="T146" s="106">
        <f>LN(SUM($S$2:S146))</f>
        <v>2.7080502011022101</v>
      </c>
      <c r="U146" s="196" t="e">
        <f t="shared" si="82"/>
        <v>#DIV/0!</v>
      </c>
      <c r="V146" s="253"/>
      <c r="X146" s="106">
        <f>LN(SUM($W$2:W146))</f>
        <v>1.3862943611198906</v>
      </c>
      <c r="Y146" s="193">
        <f t="shared" si="83"/>
        <v>11.243963918381647</v>
      </c>
      <c r="Z146" s="253"/>
      <c r="AB146" s="106">
        <f>LN(SUM($AA$2:AA146))</f>
        <v>4.7273878187123408</v>
      </c>
      <c r="AC146" s="192">
        <f t="shared" si="84"/>
        <v>12.936088752725043</v>
      </c>
      <c r="AD146" s="253"/>
      <c r="AE146" s="113">
        <v>3</v>
      </c>
      <c r="AF146" s="106">
        <f>LN(SUM($AE$2:AE146))</f>
        <v>7.217443431696533</v>
      </c>
      <c r="AG146" s="192">
        <f t="shared" si="85"/>
        <v>72.211749392482147</v>
      </c>
      <c r="AH146" s="253"/>
      <c r="AJ146" s="106">
        <f>LN(SUM($AI$2:AI146))</f>
        <v>4.6151205168412597</v>
      </c>
      <c r="AK146" s="192">
        <f t="shared" si="86"/>
        <v>30.885996790027875</v>
      </c>
      <c r="AL146" s="253"/>
      <c r="AN146" s="106">
        <f>LN(SUM($AM$2:AM146))</f>
        <v>4.6913478822291435</v>
      </c>
      <c r="AO146" s="192">
        <f t="shared" si="87"/>
        <v>31.789100082956502</v>
      </c>
      <c r="AP146" s="253"/>
      <c r="AR146" s="106">
        <f>LN(SUM($AQ$2:AQ146))</f>
        <v>4.2766661190160553</v>
      </c>
      <c r="AS146" s="192">
        <f t="shared" si="88"/>
        <v>21.44545578607844</v>
      </c>
      <c r="AT146" s="253"/>
      <c r="AU146" s="96">
        <v>82</v>
      </c>
      <c r="AV146" s="106">
        <f>LN(SUM($AU$2:AU146))</f>
        <v>8.5523672664238912</v>
      </c>
      <c r="AW146" s="192">
        <f t="shared" si="89"/>
        <v>33.967381959094027</v>
      </c>
      <c r="AX146" s="253"/>
      <c r="AZ146" s="95">
        <f>LN(SUM($AY$2:AY146))</f>
        <v>1.6094379124341003</v>
      </c>
      <c r="BA146" s="192" t="e">
        <f t="shared" si="90"/>
        <v>#DIV/0!</v>
      </c>
      <c r="BB146" s="253"/>
      <c r="BD146" s="95">
        <f>LN(SUM($BC$2:BC146))</f>
        <v>3.713572066704308</v>
      </c>
      <c r="BE146" s="192">
        <f t="shared" si="91"/>
        <v>10.247700457678516</v>
      </c>
      <c r="BF146" s="253"/>
      <c r="BH146" s="95">
        <f>LN(SUM($BG$2:BG146))</f>
        <v>5.0434251169192468</v>
      </c>
      <c r="BI146" s="193">
        <f t="shared" si="92"/>
        <v>15.867288049920315</v>
      </c>
      <c r="BJ146" s="253"/>
      <c r="BL146" s="95">
        <f>LN(SUM($BK$2:BK146))</f>
        <v>4.4426512564903167</v>
      </c>
      <c r="BM146" s="193">
        <f t="shared" si="93"/>
        <v>34.803469662375086</v>
      </c>
      <c r="BN146" s="253"/>
      <c r="BP146" s="95">
        <f>LN(SUM($BO$2:BO146))</f>
        <v>4.7449321283632502</v>
      </c>
      <c r="BQ146" s="193">
        <f t="shared" si="94"/>
        <v>91.370360657509963</v>
      </c>
      <c r="BR146" s="253"/>
      <c r="BS146" s="117">
        <v>106</v>
      </c>
      <c r="BT146" s="95">
        <f>LN(SUM($BS$2:BS146))</f>
        <v>9.0308547900014364</v>
      </c>
      <c r="BU146" s="123">
        <f t="shared" si="95"/>
        <v>34.141668680502214</v>
      </c>
      <c r="BV146" s="242">
        <f t="shared" ref="BV146:BV163" si="96">AVERAGE(BU142:BU146)</f>
        <v>34.865995472704874</v>
      </c>
    </row>
    <row r="147" spans="1:74" x14ac:dyDescent="0.25">
      <c r="A147" s="214">
        <f t="shared" si="59"/>
        <v>208</v>
      </c>
      <c r="B147" s="97">
        <v>44110</v>
      </c>
      <c r="C147" s="113">
        <v>1</v>
      </c>
      <c r="D147" s="102">
        <f>LN(SUM($C$2:C147))</f>
        <v>4.2484952420493594</v>
      </c>
      <c r="E147" s="192">
        <f t="shared" si="78"/>
        <v>24.800743831310371</v>
      </c>
      <c r="F147" s="252"/>
      <c r="G147" s="137">
        <v>7</v>
      </c>
      <c r="H147" s="106">
        <f>LN(SUM($G$2:G147))</f>
        <v>5.0434251169192468</v>
      </c>
      <c r="I147" s="192">
        <f t="shared" si="79"/>
        <v>41.0114264968649</v>
      </c>
      <c r="J147" s="253"/>
      <c r="K147" s="96">
        <v>6</v>
      </c>
      <c r="L147" s="106">
        <f>LN(SUM($K$2:K147))</f>
        <v>6.1800166536525722</v>
      </c>
      <c r="M147" s="192">
        <f t="shared" si="81"/>
        <v>42.509261904271575</v>
      </c>
      <c r="N147" s="253"/>
      <c r="O147" s="113">
        <v>18</v>
      </c>
      <c r="P147" s="106">
        <f>LN(SUM($O$2:O147))</f>
        <v>5.5529595849216173</v>
      </c>
      <c r="Q147" s="192">
        <f t="shared" si="80"/>
        <v>26.706530227541666</v>
      </c>
      <c r="R147" s="253"/>
      <c r="T147" s="106">
        <f>LN(SUM($S$2:S147))</f>
        <v>2.7080502011022101</v>
      </c>
      <c r="U147" s="196" t="e">
        <f t="shared" si="82"/>
        <v>#DIV/0!</v>
      </c>
      <c r="V147" s="253"/>
      <c r="X147" s="106">
        <f>LN(SUM($W$2:W147))</f>
        <v>1.3862943611198906</v>
      </c>
      <c r="Y147" s="193">
        <f t="shared" si="83"/>
        <v>13.492756702057976</v>
      </c>
      <c r="Z147" s="253"/>
      <c r="AA147" s="147">
        <v>10</v>
      </c>
      <c r="AB147" s="106">
        <f>LN(SUM($AA$2:AA147))</f>
        <v>4.8121843553724171</v>
      </c>
      <c r="AC147" s="192">
        <f t="shared" si="84"/>
        <v>14.92081639995348</v>
      </c>
      <c r="AD147" s="253"/>
      <c r="AE147" s="113">
        <v>27</v>
      </c>
      <c r="AF147" s="106">
        <f>LN(SUM($AE$2:AE147))</f>
        <v>7.2370590261247374</v>
      </c>
      <c r="AG147" s="192">
        <f t="shared" si="85"/>
        <v>90.700687998586545</v>
      </c>
      <c r="AH147" s="253"/>
      <c r="AI147" s="113">
        <v>1</v>
      </c>
      <c r="AJ147" s="106">
        <f>LN(SUM($AI$2:AI147))</f>
        <v>4.6249728132842707</v>
      </c>
      <c r="AK147" s="192">
        <f t="shared" si="86"/>
        <v>32.841314527499328</v>
      </c>
      <c r="AL147" s="253"/>
      <c r="AM147" s="113">
        <v>4</v>
      </c>
      <c r="AN147" s="106">
        <f>LN(SUM($AM$2:AM147))</f>
        <v>4.7273878187123408</v>
      </c>
      <c r="AO147" s="192">
        <f t="shared" si="87"/>
        <v>31.975518550965727</v>
      </c>
      <c r="AP147" s="253"/>
      <c r="AQ147" s="147">
        <v>2</v>
      </c>
      <c r="AR147" s="106">
        <f>LN(SUM($AQ$2:AQ147))</f>
        <v>4.3040650932041702</v>
      </c>
      <c r="AS147" s="192">
        <f t="shared" si="88"/>
        <v>24.04934976462695</v>
      </c>
      <c r="AT147" s="253"/>
      <c r="AU147" s="96">
        <v>96</v>
      </c>
      <c r="AV147" s="106">
        <f>LN(SUM($AU$2:AU147))</f>
        <v>8.5707339583442668</v>
      </c>
      <c r="AW147" s="192">
        <f t="shared" si="89"/>
        <v>34.87494966962219</v>
      </c>
      <c r="AX147" s="253"/>
      <c r="AY147" s="113">
        <v>4</v>
      </c>
      <c r="AZ147" s="95">
        <f>LN(SUM($AY$2:AY147))</f>
        <v>2.1972245773362196</v>
      </c>
      <c r="BA147" s="192">
        <f t="shared" si="90"/>
        <v>11.006329458500836</v>
      </c>
      <c r="BB147" s="253"/>
      <c r="BC147" s="147">
        <v>1</v>
      </c>
      <c r="BD147" s="95">
        <f>LN(SUM($BC$2:BC147))</f>
        <v>3.7376696182833684</v>
      </c>
      <c r="BE147" s="192">
        <f t="shared" si="91"/>
        <v>11.602481867230489</v>
      </c>
      <c r="BF147" s="253"/>
      <c r="BG147" s="113">
        <v>6</v>
      </c>
      <c r="BH147" s="95">
        <f>LN(SUM($BG$2:BG147))</f>
        <v>5.0814043649844631</v>
      </c>
      <c r="BI147" s="193">
        <f t="shared" si="92"/>
        <v>18.502477852481384</v>
      </c>
      <c r="BJ147" s="253"/>
      <c r="BK147" s="113">
        <v>3</v>
      </c>
      <c r="BL147" s="95">
        <f>LN(SUM($BK$2:BK147))</f>
        <v>4.4773368144782069</v>
      </c>
      <c r="BM147" s="193">
        <f t="shared" si="93"/>
        <v>34.067215561116242</v>
      </c>
      <c r="BN147" s="253"/>
      <c r="BO147" s="113">
        <v>1</v>
      </c>
      <c r="BP147" s="95">
        <f>LN(SUM($BO$2:BO147))</f>
        <v>4.7535901911063645</v>
      </c>
      <c r="BQ147" s="193">
        <f t="shared" si="94"/>
        <v>81.414770019326014</v>
      </c>
      <c r="BR147" s="253"/>
      <c r="BS147" s="117">
        <v>187</v>
      </c>
      <c r="BT147" s="95">
        <f>LN(SUM($BS$2:BS147))</f>
        <v>9.0529845611999757</v>
      </c>
      <c r="BU147" s="123">
        <f t="shared" si="95"/>
        <v>35.306243936614877</v>
      </c>
      <c r="BV147" s="242">
        <f t="shared" si="96"/>
        <v>34.409127606189642</v>
      </c>
    </row>
    <row r="148" spans="1:74" x14ac:dyDescent="0.25">
      <c r="A148" s="214">
        <f t="shared" si="59"/>
        <v>209</v>
      </c>
      <c r="B148" s="97">
        <v>44111</v>
      </c>
      <c r="D148" s="102">
        <f>LN(SUM($C$2:C148))</f>
        <v>4.2484952420493594</v>
      </c>
      <c r="E148" s="192">
        <f t="shared" si="78"/>
        <v>25.952718727908337</v>
      </c>
      <c r="F148" s="252"/>
      <c r="G148" s="137">
        <v>4</v>
      </c>
      <c r="H148" s="106">
        <f>LN(SUM($G$2:G148))</f>
        <v>5.0689042022202315</v>
      </c>
      <c r="I148" s="192">
        <f t="shared" si="79"/>
        <v>31.668395773569632</v>
      </c>
      <c r="J148" s="253"/>
      <c r="K148" s="96">
        <v>9</v>
      </c>
      <c r="L148" s="106">
        <f>LN(SUM($K$2:K148))</f>
        <v>6.1984787164923079</v>
      </c>
      <c r="M148" s="192">
        <f t="shared" si="81"/>
        <v>43.133680674469581</v>
      </c>
      <c r="N148" s="253"/>
      <c r="O148" s="113">
        <v>17</v>
      </c>
      <c r="P148" s="106">
        <f>LN(SUM($O$2:O148))</f>
        <v>5.6167710976665717</v>
      </c>
      <c r="Q148" s="192">
        <f t="shared" si="80"/>
        <v>21.955557306184801</v>
      </c>
      <c r="R148" s="253"/>
      <c r="T148" s="106">
        <f>LN(SUM($S$2:S148))</f>
        <v>2.7080502011022101</v>
      </c>
      <c r="U148" s="196" t="e">
        <f t="shared" si="82"/>
        <v>#DIV/0!</v>
      </c>
      <c r="V148" s="253"/>
      <c r="X148" s="106">
        <f>LN(SUM($W$2:W148))</f>
        <v>1.3862943611198906</v>
      </c>
      <c r="Y148" s="193">
        <f t="shared" si="83"/>
        <v>22.487927836763294</v>
      </c>
      <c r="Z148" s="253"/>
      <c r="AA148" s="147">
        <v>11</v>
      </c>
      <c r="AB148" s="106">
        <f>LN(SUM($AA$2:AA148))</f>
        <v>4.8978397999509111</v>
      </c>
      <c r="AC148" s="192">
        <f t="shared" si="84"/>
        <v>15.601636674181249</v>
      </c>
      <c r="AD148" s="253"/>
      <c r="AE148" s="113">
        <v>17</v>
      </c>
      <c r="AF148" s="106">
        <f>LN(SUM($AE$2:AE148))</f>
        <v>7.2492150571143892</v>
      </c>
      <c r="AG148" s="192">
        <f t="shared" si="85"/>
        <v>94.363035430127297</v>
      </c>
      <c r="AH148" s="253"/>
      <c r="AJ148" s="106">
        <f>LN(SUM($AI$2:AI148))</f>
        <v>4.6249728132842707</v>
      </c>
      <c r="AK148" s="192">
        <f t="shared" si="86"/>
        <v>45.304707918639593</v>
      </c>
      <c r="AL148" s="253"/>
      <c r="AM148" s="113">
        <v>3</v>
      </c>
      <c r="AN148" s="106">
        <f>LN(SUM($AM$2:AM148))</f>
        <v>4.7535901911063645</v>
      </c>
      <c r="AO148" s="192">
        <f t="shared" si="87"/>
        <v>34.027544401132161</v>
      </c>
      <c r="AP148" s="253"/>
      <c r="AR148" s="106">
        <f>LN(SUM($AQ$2:AQ148))</f>
        <v>4.3040650932041702</v>
      </c>
      <c r="AS148" s="192">
        <f t="shared" si="88"/>
        <v>27.946847337464686</v>
      </c>
      <c r="AT148" s="253"/>
      <c r="AU148" s="96">
        <v>45</v>
      </c>
      <c r="AV148" s="106">
        <f>LN(SUM($AU$2:AU148))</f>
        <v>8.5792285823356895</v>
      </c>
      <c r="AW148" s="192">
        <f t="shared" si="89"/>
        <v>39.097935460196986</v>
      </c>
      <c r="AX148" s="253"/>
      <c r="AZ148" s="95">
        <f>LN(SUM($AY$2:AY148))</f>
        <v>2.1972245773362196</v>
      </c>
      <c r="BA148" s="192">
        <f t="shared" si="90"/>
        <v>6.6037976751005028</v>
      </c>
      <c r="BB148" s="253"/>
      <c r="BC148" s="152">
        <v>5</v>
      </c>
      <c r="BD148" s="95">
        <f>LN(SUM($BC$2:BC148))</f>
        <v>3.8501476017100584</v>
      </c>
      <c r="BE148" s="192">
        <f t="shared" si="91"/>
        <v>13.680484727096008</v>
      </c>
      <c r="BF148" s="253"/>
      <c r="BG148" s="112">
        <v>13</v>
      </c>
      <c r="BH148" s="95">
        <f>LN(SUM($BG$2:BG148))</f>
        <v>5.1590552992145291</v>
      </c>
      <c r="BI148" s="192">
        <f t="shared" si="92"/>
        <v>20.230402177025265</v>
      </c>
      <c r="BJ148" s="253"/>
      <c r="BK148" s="112">
        <v>2</v>
      </c>
      <c r="BL148" s="95">
        <f>LN(SUM($BK$2:BK148))</f>
        <v>4.499809670330265</v>
      </c>
      <c r="BM148" s="193">
        <f t="shared" si="93"/>
        <v>32.001799709519759</v>
      </c>
      <c r="BN148" s="253"/>
      <c r="BO148" s="113">
        <v>1</v>
      </c>
      <c r="BP148" s="95">
        <f>LN(SUM($BO$2:BO148))</f>
        <v>4.7621739347977563</v>
      </c>
      <c r="BQ148" s="193">
        <f t="shared" si="94"/>
        <v>78.878390472185174</v>
      </c>
      <c r="BR148" s="253"/>
      <c r="BS148" s="117">
        <v>127</v>
      </c>
      <c r="BT148" s="95">
        <f>LN(SUM($BS$2:BS148))</f>
        <v>9.0677394033771606</v>
      </c>
      <c r="BU148" s="123">
        <f t="shared" si="95"/>
        <v>37.881987037674008</v>
      </c>
      <c r="BV148" s="242">
        <f t="shared" si="96"/>
        <v>34.933761973941031</v>
      </c>
    </row>
    <row r="149" spans="1:74" x14ac:dyDescent="0.25">
      <c r="A149" s="214">
        <f t="shared" si="59"/>
        <v>210</v>
      </c>
      <c r="B149" s="97">
        <v>44112</v>
      </c>
      <c r="C149" s="113">
        <v>0</v>
      </c>
      <c r="D149" s="102">
        <f>LN(SUM($C$2:C149))</f>
        <v>4.2484952420493594</v>
      </c>
      <c r="E149" s="192">
        <f t="shared" si="78"/>
        <v>33.725756351546821</v>
      </c>
      <c r="F149" s="252"/>
      <c r="G149" s="137">
        <v>1</v>
      </c>
      <c r="H149" s="106">
        <f>LN(SUM($G$2:G149))</f>
        <v>5.0751738152338266</v>
      </c>
      <c r="I149" s="192">
        <f t="shared" si="79"/>
        <v>30.475146329868139</v>
      </c>
      <c r="J149" s="253"/>
      <c r="K149" s="96">
        <v>18</v>
      </c>
      <c r="L149" s="106">
        <f>LN(SUM($K$2:K149))</f>
        <v>6.2344107257183712</v>
      </c>
      <c r="M149" s="192">
        <f t="shared" si="81"/>
        <v>36.013861850279994</v>
      </c>
      <c r="N149" s="253"/>
      <c r="O149" s="113">
        <v>2</v>
      </c>
      <c r="P149" s="106">
        <f>LN(SUM($O$2:O149))</f>
        <v>5.6240175061873385</v>
      </c>
      <c r="Q149" s="192">
        <f t="shared" si="80"/>
        <v>20.071586530313837</v>
      </c>
      <c r="R149" s="253"/>
      <c r="T149" s="106">
        <f>LN(SUM($S$2:S149))</f>
        <v>2.7080502011022101</v>
      </c>
      <c r="U149" s="196" t="e">
        <f t="shared" si="82"/>
        <v>#DIV/0!</v>
      </c>
      <c r="V149" s="253"/>
      <c r="X149" s="106">
        <f>LN(SUM($W$2:W149))</f>
        <v>1.3862943611198906</v>
      </c>
      <c r="Y149" s="193" t="e">
        <f t="shared" si="83"/>
        <v>#DIV/0!</v>
      </c>
      <c r="Z149" s="253"/>
      <c r="AA149" s="147">
        <v>1</v>
      </c>
      <c r="AB149" s="106">
        <f>LN(SUM($AA$2:AA149))</f>
        <v>4.9052747784384296</v>
      </c>
      <c r="AC149" s="192">
        <f t="shared" si="84"/>
        <v>16.3692605465173</v>
      </c>
      <c r="AD149" s="253"/>
      <c r="AE149" s="113">
        <v>24</v>
      </c>
      <c r="AF149" s="106">
        <f>LN(SUM($AE$2:AE149))</f>
        <v>7.2661287795564506</v>
      </c>
      <c r="AG149" s="192">
        <f t="shared" si="85"/>
        <v>80.054746596342071</v>
      </c>
      <c r="AH149" s="253"/>
      <c r="AI149" s="113">
        <v>1</v>
      </c>
      <c r="AJ149" s="106">
        <f>LN(SUM($AI$2:AI149))</f>
        <v>4.6347289882296359</v>
      </c>
      <c r="AK149" s="192">
        <f t="shared" si="86"/>
        <v>56.441789127872021</v>
      </c>
      <c r="AL149" s="253"/>
      <c r="AN149" s="106">
        <f>LN(SUM($AM$2:AM149))</f>
        <v>4.7535901911063645</v>
      </c>
      <c r="AO149" s="192">
        <f t="shared" si="87"/>
        <v>36.956549677882002</v>
      </c>
      <c r="AP149" s="253"/>
      <c r="AQ149" s="147">
        <v>1</v>
      </c>
      <c r="AR149" s="106">
        <f>LN(SUM($AQ$2:AQ149))</f>
        <v>4.3174881135363101</v>
      </c>
      <c r="AS149" s="192">
        <f t="shared" si="88"/>
        <v>42.076554316986403</v>
      </c>
      <c r="AT149" s="253"/>
      <c r="AU149" s="96">
        <v>90</v>
      </c>
      <c r="AV149" s="106">
        <f>LN(SUM($AU$2:AU149))</f>
        <v>8.596004371840527</v>
      </c>
      <c r="AW149" s="192">
        <f t="shared" si="89"/>
        <v>42.135626813621748</v>
      </c>
      <c r="AX149" s="253"/>
      <c r="AZ149" s="95">
        <f>LN(SUM($AY$2:AY149))</f>
        <v>2.1972245773362196</v>
      </c>
      <c r="BA149" s="192">
        <f t="shared" si="90"/>
        <v>5.5031647292504182</v>
      </c>
      <c r="BB149" s="253"/>
      <c r="BC149" s="152">
        <v>4</v>
      </c>
      <c r="BD149" s="95">
        <f>LN(SUM($BC$2:BC149))</f>
        <v>3.9318256327243257</v>
      </c>
      <c r="BE149" s="192">
        <f t="shared" si="91"/>
        <v>12.416992219071613</v>
      </c>
      <c r="BF149" s="253"/>
      <c r="BG149" s="112">
        <v>8</v>
      </c>
      <c r="BH149" s="95">
        <f>LN(SUM($BG$2:BG149))</f>
        <v>5.2040066870767951</v>
      </c>
      <c r="BI149" s="193">
        <f t="shared" si="92"/>
        <v>19.090491693395936</v>
      </c>
      <c r="BJ149" s="253"/>
      <c r="BL149" s="95">
        <f>LN(SUM($BK$2:BK149))</f>
        <v>4.499809670330265</v>
      </c>
      <c r="BM149" s="193">
        <f t="shared" si="93"/>
        <v>38.805557131746596</v>
      </c>
      <c r="BN149" s="253"/>
      <c r="BP149" s="95">
        <f>LN(SUM($BO$2:BO149))</f>
        <v>4.7621739347977563</v>
      </c>
      <c r="BQ149" s="193">
        <f t="shared" si="94"/>
        <v>96.522820159377986</v>
      </c>
      <c r="BR149" s="253"/>
      <c r="BS149" s="117">
        <v>150</v>
      </c>
      <c r="BT149" s="95">
        <f>LN(SUM($BS$2:BS149))</f>
        <v>9.0848905212587674</v>
      </c>
      <c r="BU149" s="123">
        <f t="shared" si="95"/>
        <v>39.368657996969134</v>
      </c>
      <c r="BV149" s="242">
        <f t="shared" si="96"/>
        <v>35.949699140413941</v>
      </c>
    </row>
    <row r="150" spans="1:74" x14ac:dyDescent="0.25">
      <c r="A150" s="214">
        <f t="shared" si="59"/>
        <v>211</v>
      </c>
      <c r="B150" s="97">
        <v>44113</v>
      </c>
      <c r="C150" s="115"/>
      <c r="D150" s="102">
        <f>LN(SUM($C$2:C150))</f>
        <v>4.2484952420493594</v>
      </c>
      <c r="E150" s="192">
        <f t="shared" si="78"/>
        <v>73.102985569087579</v>
      </c>
      <c r="F150" s="252"/>
      <c r="G150" s="137">
        <v>14</v>
      </c>
      <c r="H150" s="106">
        <f>LN(SUM($G$2:G150))</f>
        <v>5.1590552992145291</v>
      </c>
      <c r="I150" s="192">
        <f t="shared" si="79"/>
        <v>22.641190688510083</v>
      </c>
      <c r="J150" s="253"/>
      <c r="K150" s="96">
        <v>16</v>
      </c>
      <c r="L150" s="106">
        <f>LN(SUM($K$2:K150))</f>
        <v>6.2653012127377101</v>
      </c>
      <c r="M150" s="192">
        <f t="shared" si="81"/>
        <v>30.549024791684538</v>
      </c>
      <c r="N150" s="253"/>
      <c r="O150" s="113">
        <v>12</v>
      </c>
      <c r="P150" s="106">
        <f>LN(SUM($O$2:O150))</f>
        <v>5.6664266881124323</v>
      </c>
      <c r="Q150" s="192">
        <f t="shared" si="80"/>
        <v>19.065158286507558</v>
      </c>
      <c r="R150" s="253"/>
      <c r="T150" s="106">
        <f>LN(SUM($S$2:S150))</f>
        <v>2.7080502011022101</v>
      </c>
      <c r="U150" s="196" t="e">
        <f t="shared" si="82"/>
        <v>#DIV/0!</v>
      </c>
      <c r="V150" s="253"/>
      <c r="X150" s="106">
        <f>LN(SUM($W$2:W150))</f>
        <v>1.3862943611198906</v>
      </c>
      <c r="Y150" s="193" t="e">
        <f t="shared" si="83"/>
        <v>#DIV/0!</v>
      </c>
      <c r="Z150" s="253"/>
      <c r="AA150" s="147">
        <v>7</v>
      </c>
      <c r="AB150" s="106">
        <f>LN(SUM($AA$2:AA150))</f>
        <v>4.9558270576012609</v>
      </c>
      <c r="AC150" s="192">
        <f t="shared" si="84"/>
        <v>14.405053174089518</v>
      </c>
      <c r="AD150" s="253"/>
      <c r="AE150" s="113">
        <v>41</v>
      </c>
      <c r="AF150" s="106">
        <f>LN(SUM($AE$2:AE150))</f>
        <v>7.2943772992888212</v>
      </c>
      <c r="AG150" s="192">
        <f t="shared" si="85"/>
        <v>52.318467927190497</v>
      </c>
      <c r="AH150" s="253"/>
      <c r="AI150" s="113">
        <v>4</v>
      </c>
      <c r="AJ150" s="106">
        <f>LN(SUM($AI$2:AI150))</f>
        <v>4.6728288344619058</v>
      </c>
      <c r="AK150" s="192">
        <f t="shared" si="86"/>
        <v>68.775276180217617</v>
      </c>
      <c r="AL150" s="253"/>
      <c r="AM150" s="113">
        <v>4</v>
      </c>
      <c r="AN150" s="106">
        <f>LN(SUM($AM$2:AM150))</f>
        <v>4.7874917427820458</v>
      </c>
      <c r="AO150" s="192">
        <f t="shared" si="87"/>
        <v>36.569716754078073</v>
      </c>
      <c r="AP150" s="253"/>
      <c r="AQ150" s="141">
        <v>6</v>
      </c>
      <c r="AR150" s="106">
        <f>LN(SUM($AQ$2:AQ150))</f>
        <v>4.3944491546724391</v>
      </c>
      <c r="AS150" s="192">
        <f t="shared" si="88"/>
        <v>32.891167168479839</v>
      </c>
      <c r="AT150" s="253"/>
      <c r="AU150" s="96">
        <v>96</v>
      </c>
      <c r="AV150" s="106">
        <f>LN(SUM($AU$2:AU150))</f>
        <v>8.6135936857025523</v>
      </c>
      <c r="AW150" s="192">
        <f t="shared" si="89"/>
        <v>45.024211032239506</v>
      </c>
      <c r="AX150" s="253"/>
      <c r="AY150" s="113">
        <v>3</v>
      </c>
      <c r="AZ150" s="95">
        <f>LN(SUM($AY$2:AY150))</f>
        <v>2.4849066497880004</v>
      </c>
      <c r="BA150" s="192">
        <f t="shared" si="90"/>
        <v>4.4212197510098372</v>
      </c>
      <c r="BB150" s="253"/>
      <c r="BC150" s="141">
        <v>9</v>
      </c>
      <c r="BD150" s="95">
        <f>LN(SUM($BC$2:BC150))</f>
        <v>4.0943445622221004</v>
      </c>
      <c r="BE150" s="192">
        <f t="shared" si="91"/>
        <v>10.845688602639283</v>
      </c>
      <c r="BF150" s="253"/>
      <c r="BG150" s="112">
        <v>15</v>
      </c>
      <c r="BH150" s="95">
        <f>LN(SUM($BG$2:BG150))</f>
        <v>5.2832037287379885</v>
      </c>
      <c r="BI150" s="193">
        <f t="shared" si="92"/>
        <v>15.470818895414746</v>
      </c>
      <c r="BJ150" s="253"/>
      <c r="BK150" s="113">
        <v>3</v>
      </c>
      <c r="BL150" s="95">
        <f>LN(SUM($BK$2:BK150))</f>
        <v>4.5325994931532563</v>
      </c>
      <c r="BM150" s="193">
        <f t="shared" si="93"/>
        <v>35.344302098836302</v>
      </c>
      <c r="BN150" s="253"/>
      <c r="BO150" s="113">
        <v>2</v>
      </c>
      <c r="BP150" s="95">
        <f>LN(SUM($BO$2:BO150))</f>
        <v>4.7791234931115296</v>
      </c>
      <c r="BQ150" s="193">
        <f t="shared" si="94"/>
        <v>125.78212730136741</v>
      </c>
      <c r="BR150" s="253"/>
      <c r="BS150" s="117">
        <v>231</v>
      </c>
      <c r="BT150" s="95">
        <f>LN(SUM($BS$2:BS150))</f>
        <v>9.1107410067534271</v>
      </c>
      <c r="BU150" s="123">
        <f t="shared" si="95"/>
        <v>38.547876539869485</v>
      </c>
      <c r="BV150" s="242">
        <f t="shared" si="96"/>
        <v>37.049286838325941</v>
      </c>
    </row>
    <row r="151" spans="1:74" x14ac:dyDescent="0.25">
      <c r="A151" s="214">
        <f t="shared" si="59"/>
        <v>212</v>
      </c>
      <c r="B151" s="97">
        <v>44114</v>
      </c>
      <c r="C151" s="115"/>
      <c r="D151" s="102">
        <f>LN(SUM($C$2:C151))</f>
        <v>4.2484952420493594</v>
      </c>
      <c r="E151" s="192">
        <f t="shared" si="78"/>
        <v>269.76822838401768</v>
      </c>
      <c r="F151" s="252"/>
      <c r="G151" s="137">
        <v>13</v>
      </c>
      <c r="H151" s="106">
        <f>LN(SUM($G$2:G151))</f>
        <v>5.2311086168545868</v>
      </c>
      <c r="I151" s="192">
        <f t="shared" si="79"/>
        <v>17.350997660498127</v>
      </c>
      <c r="J151" s="253"/>
      <c r="K151" s="96">
        <v>6</v>
      </c>
      <c r="L151" s="106">
        <f>LN(SUM($K$2:K151))</f>
        <v>6.2766434893416445</v>
      </c>
      <c r="M151" s="192">
        <f t="shared" si="81"/>
        <v>29.395540167337082</v>
      </c>
      <c r="N151" s="253"/>
      <c r="O151" s="113">
        <v>19</v>
      </c>
      <c r="P151" s="106">
        <f>LN(SUM($O$2:O151))</f>
        <v>5.730099782973574</v>
      </c>
      <c r="Q151" s="192">
        <f t="shared" si="80"/>
        <v>16.295432279400192</v>
      </c>
      <c r="R151" s="253"/>
      <c r="T151" s="106">
        <f>LN(SUM($S$2:S151))</f>
        <v>2.7080502011022101</v>
      </c>
      <c r="U151" s="196" t="e">
        <f t="shared" si="82"/>
        <v>#DIV/0!</v>
      </c>
      <c r="V151" s="253"/>
      <c r="X151" s="106">
        <f>LN(SUM($W$2:W151))</f>
        <v>1.3862943611198906</v>
      </c>
      <c r="Y151" s="193" t="e">
        <f t="shared" si="83"/>
        <v>#DIV/0!</v>
      </c>
      <c r="Z151" s="253"/>
      <c r="AA151" s="147">
        <v>18</v>
      </c>
      <c r="AB151" s="106">
        <f>LN(SUM($AA$2:AA151))</f>
        <v>5.0751738152338266</v>
      </c>
      <c r="AC151" s="192">
        <f t="shared" si="84"/>
        <v>12.180878369977734</v>
      </c>
      <c r="AD151" s="253"/>
      <c r="AE151" s="113">
        <v>17</v>
      </c>
      <c r="AF151" s="106">
        <f>LN(SUM($AE$2:AE151))</f>
        <v>7.3058600326840093</v>
      </c>
      <c r="AG151" s="192">
        <f t="shared" si="85"/>
        <v>42.674189357133052</v>
      </c>
      <c r="AH151" s="253"/>
      <c r="AJ151" s="106">
        <f>LN(SUM($AI$2:AI151))</f>
        <v>4.6728288344619058</v>
      </c>
      <c r="AK151" s="192">
        <f t="shared" si="86"/>
        <v>65.062911827859367</v>
      </c>
      <c r="AL151" s="253"/>
      <c r="AM151" s="113">
        <v>7</v>
      </c>
      <c r="AN151" s="106">
        <f>LN(SUM($AM$2:AM151))</f>
        <v>4.8441870864585912</v>
      </c>
      <c r="AO151" s="192">
        <f t="shared" si="87"/>
        <v>28.66750389733977</v>
      </c>
      <c r="AP151" s="253"/>
      <c r="AQ151" s="141">
        <v>1</v>
      </c>
      <c r="AR151" s="106">
        <f>LN(SUM($AQ$2:AQ151))</f>
        <v>4.4067192472642533</v>
      </c>
      <c r="AS151" s="192">
        <f t="shared" si="88"/>
        <v>30.365590739280773</v>
      </c>
      <c r="AT151" s="253"/>
      <c r="AU151" s="96">
        <v>133</v>
      </c>
      <c r="AV151" s="106">
        <f>LN(SUM($AU$2:AU151))</f>
        <v>8.6374620238071813</v>
      </c>
      <c r="AW151" s="192">
        <f t="shared" si="89"/>
        <v>43.044303952026283</v>
      </c>
      <c r="AX151" s="253"/>
      <c r="AY151" s="113">
        <v>6</v>
      </c>
      <c r="AZ151" s="95">
        <f>LN(SUM($AY$2:AY151))</f>
        <v>2.8903717578961645</v>
      </c>
      <c r="BA151" s="192">
        <f t="shared" si="90"/>
        <v>3.4696150494663023</v>
      </c>
      <c r="BB151" s="253"/>
      <c r="BC151" s="141">
        <v>6</v>
      </c>
      <c r="BD151" s="95">
        <f>LN(SUM($BC$2:BC151))</f>
        <v>4.1896547420264252</v>
      </c>
      <c r="BE151" s="192">
        <f t="shared" si="91"/>
        <v>8.1411644291453804</v>
      </c>
      <c r="BF151" s="253"/>
      <c r="BG151" s="112">
        <v>6</v>
      </c>
      <c r="BH151" s="95">
        <f>LN(SUM($BG$2:BG151))</f>
        <v>5.3132059790417872</v>
      </c>
      <c r="BI151" s="193">
        <f t="shared" si="92"/>
        <v>13.749976435982257</v>
      </c>
      <c r="BJ151" s="253"/>
      <c r="BK151" s="113">
        <v>3</v>
      </c>
      <c r="BL151" s="95">
        <f>LN(SUM($BK$2:BK151))</f>
        <v>4.5643481914678361</v>
      </c>
      <c r="BM151" s="193">
        <f t="shared" si="93"/>
        <v>34.201734869183468</v>
      </c>
      <c r="BN151" s="253"/>
      <c r="BO151" s="113">
        <v>1</v>
      </c>
      <c r="BP151" s="95">
        <f>LN(SUM($BO$2:BO151))</f>
        <v>4.7874917427820458</v>
      </c>
      <c r="BQ151" s="193">
        <f t="shared" si="94"/>
        <v>94.837846244858341</v>
      </c>
      <c r="BR151" s="253"/>
      <c r="BS151" s="117">
        <v>236</v>
      </c>
      <c r="BT151" s="95">
        <f>LN(SUM($BS$2:BS151))</f>
        <v>9.1364785233777273</v>
      </c>
      <c r="BU151" s="123">
        <f t="shared" si="95"/>
        <v>35.491088335442122</v>
      </c>
      <c r="BV151" s="242">
        <f t="shared" si="96"/>
        <v>37.319170769313928</v>
      </c>
    </row>
    <row r="152" spans="1:74" x14ac:dyDescent="0.25">
      <c r="A152" s="214">
        <f t="shared" si="59"/>
        <v>213</v>
      </c>
      <c r="B152" s="97">
        <v>44115</v>
      </c>
      <c r="C152" s="115">
        <v>1</v>
      </c>
      <c r="D152" s="102">
        <f>LN(SUM($C$2:C152))</f>
        <v>4.2626798770413155</v>
      </c>
      <c r="E152" s="192">
        <f t="shared" si="78"/>
        <v>226.41267487387555</v>
      </c>
      <c r="F152" s="252"/>
      <c r="G152" s="137">
        <v>9</v>
      </c>
      <c r="H152" s="106">
        <f>LN(SUM($G$2:G152))</f>
        <v>5.2781146592305168</v>
      </c>
      <c r="I152" s="192">
        <f t="shared" si="79"/>
        <v>14.835458195943552</v>
      </c>
      <c r="J152" s="253"/>
      <c r="K152" s="96">
        <v>17</v>
      </c>
      <c r="L152" s="106">
        <f>LN(SUM($K$2:K152))</f>
        <v>6.3080984415095305</v>
      </c>
      <c r="M152" s="192">
        <f t="shared" si="81"/>
        <v>28.46508399696129</v>
      </c>
      <c r="N152" s="253"/>
      <c r="O152" s="113">
        <v>22</v>
      </c>
      <c r="P152" s="106">
        <f>LN(SUM($O$2:O152))</f>
        <v>5.7990926544605257</v>
      </c>
      <c r="Q152" s="192">
        <f t="shared" si="80"/>
        <v>14.278055853120723</v>
      </c>
      <c r="R152" s="253"/>
      <c r="T152" s="106">
        <f>LN(SUM($S$2:S152))</f>
        <v>2.7080502011022101</v>
      </c>
      <c r="U152" s="196" t="e">
        <f t="shared" si="82"/>
        <v>#DIV/0!</v>
      </c>
      <c r="V152" s="253"/>
      <c r="X152" s="106">
        <f>LN(SUM($W$2:W152))</f>
        <v>1.3862943611198906</v>
      </c>
      <c r="Y152" s="193" t="e">
        <f t="shared" si="83"/>
        <v>#DIV/0!</v>
      </c>
      <c r="Z152" s="253"/>
      <c r="AA152" s="147">
        <v>22</v>
      </c>
      <c r="AB152" s="106">
        <f>LN(SUM($AA$2:AA152))</f>
        <v>5.2040066870767951</v>
      </c>
      <c r="AC152" s="192">
        <f t="shared" si="84"/>
        <v>9.6374523243338146</v>
      </c>
      <c r="AD152" s="253"/>
      <c r="AE152" s="113">
        <v>29</v>
      </c>
      <c r="AF152" s="106">
        <f>LN(SUM($AE$2:AE152))</f>
        <v>7.3251489579555749</v>
      </c>
      <c r="AG152" s="192">
        <f t="shared" si="85"/>
        <v>38.365005646742944</v>
      </c>
      <c r="AH152" s="253"/>
      <c r="AI152" s="113">
        <v>2</v>
      </c>
      <c r="AJ152" s="106">
        <f>LN(SUM($AI$2:AI152))</f>
        <v>4.6913478822291435</v>
      </c>
      <c r="AK152" s="192">
        <f t="shared" si="86"/>
        <v>52.13730753399593</v>
      </c>
      <c r="AL152" s="253"/>
      <c r="AM152" s="113">
        <v>2</v>
      </c>
      <c r="AN152" s="106">
        <f>LN(SUM($AM$2:AM152))</f>
        <v>4.8598124043616719</v>
      </c>
      <c r="AO152" s="192">
        <f t="shared" si="87"/>
        <v>25.110985148006499</v>
      </c>
      <c r="AP152" s="253"/>
      <c r="AQ152" s="141">
        <v>5</v>
      </c>
      <c r="AR152" s="106">
        <f>LN(SUM($AQ$2:AQ152))</f>
        <v>4.4659081186545837</v>
      </c>
      <c r="AS152" s="192">
        <f t="shared" si="88"/>
        <v>22.478235075430984</v>
      </c>
      <c r="AT152" s="253"/>
      <c r="AU152" s="96">
        <v>58</v>
      </c>
      <c r="AV152" s="106">
        <f>LN(SUM($AU$2:AU152))</f>
        <v>8.6476949994803949</v>
      </c>
      <c r="AW152" s="192">
        <f t="shared" si="89"/>
        <v>42.767588028191788</v>
      </c>
      <c r="AX152" s="253"/>
      <c r="AY152" s="113">
        <v>3</v>
      </c>
      <c r="AZ152" s="95">
        <f>LN(SUM($AY$2:AY152))</f>
        <v>3.044522437723423</v>
      </c>
      <c r="BA152" s="192">
        <f t="shared" si="90"/>
        <v>3.2459231414476655</v>
      </c>
      <c r="BB152" s="253"/>
      <c r="BC152" s="141">
        <v>9</v>
      </c>
      <c r="BD152" s="95">
        <f>LN(SUM($BC$2:BC152))</f>
        <v>4.3174881135363101</v>
      </c>
      <c r="BE152" s="192">
        <f t="shared" si="91"/>
        <v>6.5569851737659404</v>
      </c>
      <c r="BF152" s="253"/>
      <c r="BG152" s="112">
        <v>19</v>
      </c>
      <c r="BH152" s="95">
        <f>LN(SUM($BG$2:BG152))</f>
        <v>5.4026773818722793</v>
      </c>
      <c r="BI152" s="193">
        <f t="shared" si="92"/>
        <v>11.652970614816521</v>
      </c>
      <c r="BJ152" s="253"/>
      <c r="BK152" s="113">
        <v>4</v>
      </c>
      <c r="BL152" s="95">
        <f>LN(SUM($BK$2:BK152))</f>
        <v>4.6051701859880918</v>
      </c>
      <c r="BM152" s="193">
        <f t="shared" si="93"/>
        <v>27.950716183190096</v>
      </c>
      <c r="BN152" s="253"/>
      <c r="BO152" s="113">
        <v>1</v>
      </c>
      <c r="BP152" s="95">
        <f>LN(SUM($BO$2:BO152))</f>
        <v>4.7957905455967413</v>
      </c>
      <c r="BQ152" s="193">
        <f t="shared" si="94"/>
        <v>81.777658516635526</v>
      </c>
      <c r="BR152" s="253"/>
      <c r="BS152" s="117">
        <v>203</v>
      </c>
      <c r="BT152" s="95">
        <f>LN(SUM($BS$2:BS152))</f>
        <v>9.1580992601304914</v>
      </c>
      <c r="BU152" s="123">
        <f t="shared" si="95"/>
        <v>32.799338686068481</v>
      </c>
      <c r="BV152" s="242">
        <f t="shared" si="96"/>
        <v>36.81778971920464</v>
      </c>
    </row>
    <row r="153" spans="1:74" x14ac:dyDescent="0.25">
      <c r="A153" s="214">
        <f t="shared" si="59"/>
        <v>214</v>
      </c>
      <c r="B153" s="97">
        <v>44116</v>
      </c>
      <c r="C153" s="115"/>
      <c r="D153" s="102">
        <f>LN(SUM($C$2:C153))</f>
        <v>4.2626798770413155</v>
      </c>
      <c r="E153" s="192">
        <f t="shared" si="78"/>
        <v>273.64991861524146</v>
      </c>
      <c r="F153" s="252"/>
      <c r="G153" s="137">
        <v>8</v>
      </c>
      <c r="H153" s="106">
        <f>LN(SUM($G$2:G153))</f>
        <v>5.3181199938442161</v>
      </c>
      <c r="I153" s="192">
        <f t="shared" si="79"/>
        <v>13.878404685201881</v>
      </c>
      <c r="J153" s="253"/>
      <c r="K153" s="96">
        <v>5</v>
      </c>
      <c r="L153" s="106">
        <f>LN(SUM($K$2:K153))</f>
        <v>6.3171646867472839</v>
      </c>
      <c r="M153" s="192">
        <f t="shared" si="81"/>
        <v>28.841804965063339</v>
      </c>
      <c r="N153" s="253"/>
      <c r="O153" s="113">
        <v>20</v>
      </c>
      <c r="P153" s="106">
        <f>LN(SUM($O$2:O153))</f>
        <v>5.857933154483459</v>
      </c>
      <c r="Q153" s="192">
        <f t="shared" si="80"/>
        <v>14.006549774036293</v>
      </c>
      <c r="R153" s="253"/>
      <c r="S153" s="113">
        <v>1</v>
      </c>
      <c r="T153" s="106">
        <f>LN(SUM($S$2:S153))</f>
        <v>2.7725887222397811</v>
      </c>
      <c r="U153" s="196">
        <f t="shared" si="82"/>
        <v>100.24050088529241</v>
      </c>
      <c r="V153" s="253"/>
      <c r="X153" s="106">
        <f>LN(SUM($W$2:W153))</f>
        <v>1.3862943611198906</v>
      </c>
      <c r="Y153" s="193" t="e">
        <f t="shared" si="83"/>
        <v>#DIV/0!</v>
      </c>
      <c r="Z153" s="253"/>
      <c r="AB153" s="106">
        <f>LN(SUM($AA$2:AA153))</f>
        <v>5.2040066870767951</v>
      </c>
      <c r="AC153" s="192">
        <f t="shared" si="84"/>
        <v>9.9137370267938323</v>
      </c>
      <c r="AD153" s="253"/>
      <c r="AE153" s="113">
        <v>2</v>
      </c>
      <c r="AF153" s="106">
        <f>LN(SUM($AE$2:AE153))</f>
        <v>7.3264656138403224</v>
      </c>
      <c r="AG153" s="192">
        <f t="shared" si="85"/>
        <v>42.208192222151993</v>
      </c>
      <c r="AH153" s="253"/>
      <c r="AJ153" s="106">
        <f>LN(SUM($AI$2:AI153))</f>
        <v>4.6913478822291435</v>
      </c>
      <c r="AK153" s="192">
        <f t="shared" si="86"/>
        <v>52.457898610702706</v>
      </c>
      <c r="AL153" s="253"/>
      <c r="AN153" s="106">
        <f>LN(SUM($AM$2:AM153))</f>
        <v>4.8598124043616719</v>
      </c>
      <c r="AO153" s="192">
        <f t="shared" si="87"/>
        <v>27.713413066350491</v>
      </c>
      <c r="AP153" s="253"/>
      <c r="AQ153" s="141"/>
      <c r="AR153" s="106">
        <f>LN(SUM($AQ$2:AQ153))</f>
        <v>4.4659081186545837</v>
      </c>
      <c r="AS153" s="192">
        <f t="shared" si="88"/>
        <v>21.601871918870696</v>
      </c>
      <c r="AT153" s="253"/>
      <c r="AU153" s="96">
        <v>92</v>
      </c>
      <c r="AV153" s="106">
        <f>LN(SUM($AU$2:AU153))</f>
        <v>8.6637148440790046</v>
      </c>
      <c r="AW153" s="192">
        <f t="shared" si="89"/>
        <v>42.437600102263637</v>
      </c>
      <c r="AX153" s="253"/>
      <c r="AZ153" s="95">
        <f>LN(SUM($AY$2:AY153))</f>
        <v>3.044522437723423</v>
      </c>
      <c r="BA153" s="192">
        <f t="shared" si="90"/>
        <v>3.9370288508275149</v>
      </c>
      <c r="BB153" s="253"/>
      <c r="BC153" s="141"/>
      <c r="BD153" s="95">
        <f>LN(SUM($BC$2:BC153))</f>
        <v>4.3174881135363101</v>
      </c>
      <c r="BE153" s="192">
        <f t="shared" si="91"/>
        <v>6.6194913514009484</v>
      </c>
      <c r="BF153" s="253"/>
      <c r="BH153" s="95">
        <f>LN(SUM($BG$2:BG153))</f>
        <v>5.4026773818722793</v>
      </c>
      <c r="BI153" s="193">
        <f t="shared" si="92"/>
        <v>12.439010074819913</v>
      </c>
      <c r="BJ153" s="253"/>
      <c r="BK153" s="113">
        <v>3</v>
      </c>
      <c r="BL153" s="95">
        <f>LN(SUM($BK$2:BK153))</f>
        <v>4.6347289882296359</v>
      </c>
      <c r="BM153" s="193">
        <f t="shared" si="93"/>
        <v>25.96626218401294</v>
      </c>
      <c r="BN153" s="253"/>
      <c r="BP153" s="95">
        <f>LN(SUM($BO$2:BO153))</f>
        <v>4.7957905455967413</v>
      </c>
      <c r="BQ153" s="193">
        <f t="shared" si="94"/>
        <v>88.560053364173143</v>
      </c>
      <c r="BR153" s="253"/>
      <c r="BS153" s="117">
        <v>131</v>
      </c>
      <c r="BT153" s="95">
        <f>LN(SUM($BS$2:BS153))</f>
        <v>9.1718074222593984</v>
      </c>
      <c r="BU153" s="123">
        <f t="shared" si="95"/>
        <v>32.963489011202469</v>
      </c>
      <c r="BV153" s="242">
        <f t="shared" si="96"/>
        <v>35.834090113910335</v>
      </c>
    </row>
    <row r="154" spans="1:74" x14ac:dyDescent="0.25">
      <c r="A154" s="214">
        <f t="shared" si="59"/>
        <v>215</v>
      </c>
      <c r="B154" s="97">
        <v>44117</v>
      </c>
      <c r="C154" s="115"/>
      <c r="D154" s="102">
        <f>LN(SUM($C$2:C154))</f>
        <v>4.2626798770413155</v>
      </c>
      <c r="E154" s="192">
        <f t="shared" si="78"/>
        <v>228.04159884603456</v>
      </c>
      <c r="F154" s="252"/>
      <c r="G154" s="137">
        <v>8</v>
      </c>
      <c r="H154" s="106">
        <f>LN(SUM($G$2:G154))</f>
        <v>5.3565862746720123</v>
      </c>
      <c r="I154" s="192">
        <f t="shared" si="79"/>
        <v>13.220809510928309</v>
      </c>
      <c r="J154" s="253"/>
      <c r="K154" s="96">
        <v>11</v>
      </c>
      <c r="L154" s="106">
        <f>LN(SUM($K$2:K154))</f>
        <v>6.3368257311464413</v>
      </c>
      <c r="M154" s="192">
        <f t="shared" si="81"/>
        <v>31.135380656575897</v>
      </c>
      <c r="N154" s="253"/>
      <c r="O154" s="113">
        <v>23</v>
      </c>
      <c r="P154" s="106">
        <f>LN(SUM($O$2:O154))</f>
        <v>5.9215784196438159</v>
      </c>
      <c r="Q154" s="192">
        <f t="shared" si="80"/>
        <v>12.811323987305109</v>
      </c>
      <c r="R154" s="253"/>
      <c r="T154" s="106">
        <f>LN(SUM($S$2:S154))</f>
        <v>2.7725887222397811</v>
      </c>
      <c r="U154" s="196">
        <f t="shared" si="82"/>
        <v>60.144300531175439</v>
      </c>
      <c r="V154" s="253"/>
      <c r="X154" s="106">
        <f>LN(SUM($W$2:W154))</f>
        <v>1.3862943611198906</v>
      </c>
      <c r="Y154" s="193" t="e">
        <f t="shared" si="83"/>
        <v>#DIV/0!</v>
      </c>
      <c r="Z154" s="253"/>
      <c r="AB154" s="106">
        <f>LN(SUM($AA$2:AA154))</f>
        <v>5.2040066870767951</v>
      </c>
      <c r="AC154" s="192">
        <f t="shared" si="84"/>
        <v>11.001437448470162</v>
      </c>
      <c r="AD154" s="253"/>
      <c r="AE154" s="113">
        <v>9</v>
      </c>
      <c r="AF154" s="106">
        <f>LN(SUM($AE$2:AE154))</f>
        <v>7.3323692059290622</v>
      </c>
      <c r="AG154" s="192">
        <f t="shared" si="85"/>
        <v>48.410438334981372</v>
      </c>
      <c r="AH154" s="253"/>
      <c r="AJ154" s="106">
        <f>LN(SUM($AI$2:AI154))</f>
        <v>4.6913478822291435</v>
      </c>
      <c r="AK154" s="192">
        <f t="shared" si="86"/>
        <v>58.655709760259342</v>
      </c>
      <c r="AL154" s="253"/>
      <c r="AM154" s="113">
        <v>5</v>
      </c>
      <c r="AN154" s="106">
        <f>LN(SUM($AM$2:AM154))</f>
        <v>4.8978397999509111</v>
      </c>
      <c r="AO154" s="192">
        <f t="shared" si="87"/>
        <v>27.049121501500299</v>
      </c>
      <c r="AP154" s="253"/>
      <c r="AQ154" s="147">
        <v>1</v>
      </c>
      <c r="AR154" s="106">
        <f>LN(SUM($AQ$2:AQ154))</f>
        <v>4.4773368144782069</v>
      </c>
      <c r="AS154" s="192">
        <f t="shared" si="88"/>
        <v>21.853183306475888</v>
      </c>
      <c r="AT154" s="253"/>
      <c r="AU154" s="96">
        <v>148</v>
      </c>
      <c r="AV154" s="106">
        <f>LN(SUM($AU$2:AU154))</f>
        <v>8.6889592342706763</v>
      </c>
      <c r="AW154" s="192">
        <f t="shared" si="89"/>
        <v>38.916318220985993</v>
      </c>
      <c r="AX154" s="253"/>
      <c r="AZ154" s="95">
        <f>LN(SUM($AY$2:AY154))</f>
        <v>3.044522437723423</v>
      </c>
      <c r="BA154" s="192">
        <f t="shared" si="90"/>
        <v>4.04664215900213</v>
      </c>
      <c r="BB154" s="253"/>
      <c r="BC154" s="141">
        <v>1</v>
      </c>
      <c r="BD154" s="95">
        <f>LN(SUM($BC$2:BC154))</f>
        <v>4.3307333402863311</v>
      </c>
      <c r="BE154" s="192">
        <f t="shared" si="91"/>
        <v>7.9664707696432551</v>
      </c>
      <c r="BF154" s="253"/>
      <c r="BG154" s="113">
        <v>4</v>
      </c>
      <c r="BH154" s="95">
        <f>LN(SUM($BG$2:BG154))</f>
        <v>5.4205349992722862</v>
      </c>
      <c r="BI154" s="193">
        <f t="shared" si="92"/>
        <v>14.914935073672137</v>
      </c>
      <c r="BJ154" s="253"/>
      <c r="BL154" s="95">
        <f>LN(SUM($BK$2:BK154))</f>
        <v>4.6347289882296359</v>
      </c>
      <c r="BM154" s="193">
        <f t="shared" si="93"/>
        <v>25.975603475451202</v>
      </c>
      <c r="BN154" s="253"/>
      <c r="BO154" s="113">
        <v>3</v>
      </c>
      <c r="BP154" s="95">
        <f>LN(SUM($BO$2:BO154))</f>
        <v>4.8202815656050371</v>
      </c>
      <c r="BQ154" s="193">
        <f t="shared" si="94"/>
        <v>75.160262800436456</v>
      </c>
      <c r="BR154" s="253"/>
      <c r="BS154" s="117">
        <v>221</v>
      </c>
      <c r="BT154" s="95">
        <f>LN(SUM($BS$2:BS154))</f>
        <v>9.1945158216292118</v>
      </c>
      <c r="BU154" s="123">
        <f t="shared" si="95"/>
        <v>32.265059821969508</v>
      </c>
      <c r="BV154" s="242">
        <f t="shared" si="96"/>
        <v>34.413370478910409</v>
      </c>
    </row>
    <row r="155" spans="1:74" x14ac:dyDescent="0.25">
      <c r="A155" s="214">
        <f t="shared" si="59"/>
        <v>216</v>
      </c>
      <c r="B155" s="97">
        <v>44118</v>
      </c>
      <c r="C155" s="115"/>
      <c r="D155" s="102">
        <f>LN(SUM($C$2:C155))</f>
        <v>4.2626798770413155</v>
      </c>
      <c r="E155" s="192">
        <f t="shared" si="78"/>
        <v>228.04159884603456</v>
      </c>
      <c r="F155" s="252"/>
      <c r="G155" s="137">
        <v>3</v>
      </c>
      <c r="H155" s="106">
        <f>LN(SUM($G$2:G155))</f>
        <v>5.3706380281276624</v>
      </c>
      <c r="I155" s="192">
        <f t="shared" si="79"/>
        <v>14.182392203801525</v>
      </c>
      <c r="J155" s="253"/>
      <c r="K155" s="96">
        <v>19</v>
      </c>
      <c r="L155" s="106">
        <f>LN(SUM($K$2:K155))</f>
        <v>6.3699009828282271</v>
      </c>
      <c r="M155" s="192">
        <f t="shared" si="81"/>
        <v>32.892834350554324</v>
      </c>
      <c r="N155" s="253"/>
      <c r="O155" s="113">
        <v>6</v>
      </c>
      <c r="P155" s="106">
        <f>LN(SUM($O$2:O155))</f>
        <v>5.9375362050824263</v>
      </c>
      <c r="Q155" s="192">
        <f t="shared" si="80"/>
        <v>12.293791066901097</v>
      </c>
      <c r="R155" s="253"/>
      <c r="T155" s="106">
        <f>LN(SUM($S$2:S155))</f>
        <v>2.7725887222397811</v>
      </c>
      <c r="U155" s="196">
        <f t="shared" si="82"/>
        <v>50.120250442646203</v>
      </c>
      <c r="V155" s="253"/>
      <c r="X155" s="106">
        <f>LN(SUM($W$2:W155))</f>
        <v>1.3862943611198906</v>
      </c>
      <c r="Y155" s="193" t="e">
        <f t="shared" si="83"/>
        <v>#DIV/0!</v>
      </c>
      <c r="Z155" s="253"/>
      <c r="AA155" s="147">
        <v>6</v>
      </c>
      <c r="AB155" s="106">
        <f>LN(SUM($AA$2:AA155))</f>
        <v>5.2364419628299492</v>
      </c>
      <c r="AC155" s="192">
        <f t="shared" si="84"/>
        <v>11.989989982598216</v>
      </c>
      <c r="AD155" s="253"/>
      <c r="AE155" s="113">
        <v>52</v>
      </c>
      <c r="AF155" s="106">
        <f>LN(SUM($AE$2:AE155))</f>
        <v>7.3658128372094724</v>
      </c>
      <c r="AG155" s="192">
        <f t="shared" si="85"/>
        <v>49.054807823717908</v>
      </c>
      <c r="AH155" s="253"/>
      <c r="AJ155" s="106">
        <f>LN(SUM($AI$2:AI155))</f>
        <v>4.6913478822291435</v>
      </c>
      <c r="AK155" s="192">
        <f t="shared" si="86"/>
        <v>86.09995873069532</v>
      </c>
      <c r="AL155" s="253"/>
      <c r="AM155" s="113">
        <v>5</v>
      </c>
      <c r="AN155" s="106">
        <f>LN(SUM($AM$2:AM155))</f>
        <v>4.9344739331306915</v>
      </c>
      <c r="AO155" s="192">
        <f t="shared" si="87"/>
        <v>24.915022175091959</v>
      </c>
      <c r="AP155" s="253"/>
      <c r="AQ155" s="147">
        <v>11</v>
      </c>
      <c r="AR155" s="106">
        <f>LN(SUM($AQ$2:AQ155))</f>
        <v>4.5951198501345898</v>
      </c>
      <c r="AS155" s="192">
        <f t="shared" si="88"/>
        <v>18.346597894825763</v>
      </c>
      <c r="AT155" s="253"/>
      <c r="AU155" s="96">
        <v>172</v>
      </c>
      <c r="AV155" s="106">
        <f>LN(SUM($AU$2:AU155))</f>
        <v>8.7175183726497671</v>
      </c>
      <c r="AW155" s="192">
        <f t="shared" si="89"/>
        <v>35.839689929456469</v>
      </c>
      <c r="AX155" s="253"/>
      <c r="AY155" s="113">
        <v>4</v>
      </c>
      <c r="AZ155" s="95">
        <f>LN(SUM($AY$2:AY155))</f>
        <v>3.2188758248682006</v>
      </c>
      <c r="BA155" s="192">
        <f t="shared" si="90"/>
        <v>4.4736325317610879</v>
      </c>
      <c r="BB155" s="253"/>
      <c r="BC155" s="147">
        <v>15</v>
      </c>
      <c r="BD155" s="95">
        <f>LN(SUM($BC$2:BC155))</f>
        <v>4.5108595065168497</v>
      </c>
      <c r="BE155" s="192">
        <f t="shared" si="91"/>
        <v>8.3021845709167685</v>
      </c>
      <c r="BF155" s="253"/>
      <c r="BG155" s="113">
        <v>18</v>
      </c>
      <c r="BH155" s="95">
        <f>LN(SUM($BG$2:BG155))</f>
        <v>5.4971682252932021</v>
      </c>
      <c r="BI155" s="193">
        <f t="shared" si="92"/>
        <v>15.606168726151699</v>
      </c>
      <c r="BJ155" s="253"/>
      <c r="BL155" s="95">
        <f>LN(SUM($BK$2:BK155))</f>
        <v>4.6347289882296359</v>
      </c>
      <c r="BM155" s="193">
        <f t="shared" si="93"/>
        <v>28.566655282333578</v>
      </c>
      <c r="BN155" s="253"/>
      <c r="BO155" s="113">
        <v>5</v>
      </c>
      <c r="BP155" s="95">
        <f>LN(SUM($BO$2:BO155))</f>
        <v>4.8598124043616719</v>
      </c>
      <c r="BQ155" s="193">
        <f t="shared" si="94"/>
        <v>50.603871967588439</v>
      </c>
      <c r="BR155" s="253"/>
      <c r="BS155" s="117">
        <v>316</v>
      </c>
      <c r="BT155" s="95">
        <f>LN(SUM($BS$2:BS155))</f>
        <v>9.2261152910915456</v>
      </c>
      <c r="BU155" s="123">
        <f t="shared" si="95"/>
        <v>30.976032466080373</v>
      </c>
      <c r="BV155" s="242">
        <f t="shared" si="96"/>
        <v>32.899001664152586</v>
      </c>
    </row>
    <row r="156" spans="1:74" x14ac:dyDescent="0.25">
      <c r="A156" s="214">
        <f t="shared" si="59"/>
        <v>217</v>
      </c>
      <c r="B156" s="97">
        <v>44119</v>
      </c>
      <c r="C156" s="115"/>
      <c r="D156" s="102">
        <f>LN(SUM($C$2:C156))</f>
        <v>4.2626798770413155</v>
      </c>
      <c r="E156" s="192">
        <f t="shared" si="78"/>
        <v>273.64991861524146</v>
      </c>
      <c r="F156" s="252"/>
      <c r="G156" s="137">
        <v>10</v>
      </c>
      <c r="H156" s="106">
        <f>LN(SUM($G$2:G156))</f>
        <v>5.4161004022044201</v>
      </c>
      <c r="I156" s="192">
        <f t="shared" si="79"/>
        <v>17.195632194916232</v>
      </c>
      <c r="J156" s="253"/>
      <c r="K156" s="96">
        <v>14</v>
      </c>
      <c r="L156" s="106">
        <f>LN(SUM($K$2:K156))</f>
        <v>6.3935907539506314</v>
      </c>
      <c r="M156" s="192">
        <f t="shared" si="81"/>
        <v>32.340890738079857</v>
      </c>
      <c r="N156" s="253"/>
      <c r="O156" s="113">
        <v>12</v>
      </c>
      <c r="P156" s="106">
        <f>LN(SUM($O$2:O156))</f>
        <v>5.9687075599853658</v>
      </c>
      <c r="Q156" s="192">
        <f t="shared" si="80"/>
        <v>13.438654336699129</v>
      </c>
      <c r="R156" s="253"/>
      <c r="S156" s="113">
        <v>1</v>
      </c>
      <c r="T156" s="106">
        <f>LN(SUM($S$2:S156))</f>
        <v>2.8332133440562162</v>
      </c>
      <c r="U156" s="196">
        <f t="shared" si="82"/>
        <v>34.102883157119329</v>
      </c>
      <c r="V156" s="253"/>
      <c r="X156" s="106">
        <f>LN(SUM($W$2:W156))</f>
        <v>1.3862943611198906</v>
      </c>
      <c r="Y156" s="193" t="e">
        <f t="shared" si="83"/>
        <v>#DIV/0!</v>
      </c>
      <c r="Z156" s="253"/>
      <c r="AA156" s="147">
        <v>23</v>
      </c>
      <c r="AB156" s="106">
        <f>LN(SUM($AA$2:AA156))</f>
        <v>5.3518581334760666</v>
      </c>
      <c r="AC156" s="192">
        <f t="shared" si="84"/>
        <v>12.847704061476847</v>
      </c>
      <c r="AD156" s="253"/>
      <c r="AE156" s="113">
        <v>41</v>
      </c>
      <c r="AF156" s="106">
        <f>LN(SUM($AE$2:AE156))</f>
        <v>7.3914152346753585</v>
      </c>
      <c r="AG156" s="192">
        <f t="shared" si="85"/>
        <v>46.404305387791212</v>
      </c>
      <c r="AH156" s="253"/>
      <c r="AI156" s="113">
        <v>2</v>
      </c>
      <c r="AJ156" s="106">
        <f>LN(SUM($AI$2:AI156))</f>
        <v>4.7095302013123339</v>
      </c>
      <c r="AK156" s="192">
        <f t="shared" si="86"/>
        <v>131.90044441342116</v>
      </c>
      <c r="AL156" s="253"/>
      <c r="AM156" s="113">
        <v>3</v>
      </c>
      <c r="AN156" s="106">
        <f>LN(SUM($AM$2:AM156))</f>
        <v>4.9558270576012609</v>
      </c>
      <c r="AO156" s="192">
        <f t="shared" si="87"/>
        <v>26.821354906854591</v>
      </c>
      <c r="AP156" s="253"/>
      <c r="AQ156" s="147">
        <v>12</v>
      </c>
      <c r="AR156" s="106">
        <f>LN(SUM($AQ$2:AQ156))</f>
        <v>4.7095302013123339</v>
      </c>
      <c r="AS156" s="192">
        <f t="shared" si="88"/>
        <v>14.554565748160741</v>
      </c>
      <c r="AT156" s="253"/>
      <c r="AU156" s="96">
        <v>117</v>
      </c>
      <c r="AV156" s="106">
        <f>LN(SUM($AU$2:AU156))</f>
        <v>8.7364893510015538</v>
      </c>
      <c r="AW156" s="192">
        <f t="shared" si="89"/>
        <v>34.045516809121743</v>
      </c>
      <c r="AX156" s="253"/>
      <c r="AZ156" s="95">
        <f>LN(SUM($AY$2:AY156))</f>
        <v>3.2188758248682006</v>
      </c>
      <c r="BA156" s="192">
        <f t="shared" si="90"/>
        <v>6.7886301553972475</v>
      </c>
      <c r="BB156" s="253"/>
      <c r="BC156" s="147">
        <v>5</v>
      </c>
      <c r="BD156" s="95">
        <f>LN(SUM($BC$2:BC156))</f>
        <v>4.5643481914678361</v>
      </c>
      <c r="BE156" s="192">
        <f t="shared" si="91"/>
        <v>9.3955772160173421</v>
      </c>
      <c r="BF156" s="253"/>
      <c r="BG156" s="113">
        <v>23</v>
      </c>
      <c r="BH156" s="95">
        <f>LN(SUM($BG$2:BG156))</f>
        <v>5.5872486584002496</v>
      </c>
      <c r="BI156" s="193">
        <f t="shared" si="92"/>
        <v>14.953284815293097</v>
      </c>
      <c r="BJ156" s="253"/>
      <c r="BK156" s="113">
        <v>9</v>
      </c>
      <c r="BL156" s="95">
        <f>LN(SUM($BK$2:BK156))</f>
        <v>4.7184988712950942</v>
      </c>
      <c r="BM156" s="193">
        <f t="shared" si="93"/>
        <v>26.658828382562969</v>
      </c>
      <c r="BN156" s="253"/>
      <c r="BO156" s="113">
        <v>1</v>
      </c>
      <c r="BP156" s="95">
        <f>LN(SUM($BO$2:BO156))</f>
        <v>4.8675344504555822</v>
      </c>
      <c r="BQ156" s="193">
        <f t="shared" si="94"/>
        <v>44.681572963330645</v>
      </c>
      <c r="BR156" s="253"/>
      <c r="BS156" s="117">
        <v>290</v>
      </c>
      <c r="BT156" s="95">
        <f>LN(SUM($BS$2:BS156))</f>
        <v>9.2542615590341111</v>
      </c>
      <c r="BU156" s="123">
        <f t="shared" si="95"/>
        <v>30.031827290999615</v>
      </c>
      <c r="BV156" s="242">
        <f t="shared" si="96"/>
        <v>31.807149455264089</v>
      </c>
    </row>
    <row r="157" spans="1:74" x14ac:dyDescent="0.25">
      <c r="A157" s="214">
        <f t="shared" si="59"/>
        <v>218</v>
      </c>
      <c r="B157" s="97">
        <v>44120</v>
      </c>
      <c r="C157" s="115"/>
      <c r="D157" s="102">
        <f>LN(SUM($C$2:C157))</f>
        <v>4.2626798770413155</v>
      </c>
      <c r="E157" s="192">
        <f t="shared" ref="E157:E173" si="97">LN(2)/(SLOPE(D151:D157,A151:A157))</f>
        <v>456.08319769206912</v>
      </c>
      <c r="F157" s="252"/>
      <c r="G157" s="137">
        <v>20</v>
      </c>
      <c r="H157" s="106">
        <f>LN(SUM($G$2:G157))</f>
        <v>5.5012582105447274</v>
      </c>
      <c r="I157" s="192">
        <f t="shared" ref="I157:I173" si="98">LN(2)/(SLOPE(H151:H157,A151:A157))</f>
        <v>17.040537695059715</v>
      </c>
      <c r="J157" s="253"/>
      <c r="K157" s="96">
        <v>20</v>
      </c>
      <c r="L157" s="106">
        <f>LN(SUM($K$2:K157))</f>
        <v>6.4264884574576904</v>
      </c>
      <c r="M157" s="192">
        <f t="shared" si="81"/>
        <v>28.827260494485948</v>
      </c>
      <c r="N157" s="253"/>
      <c r="O157" s="113">
        <v>26</v>
      </c>
      <c r="P157" s="106">
        <f>LN(SUM($O$2:O157))</f>
        <v>6.0330862217988015</v>
      </c>
      <c r="Q157" s="192">
        <f t="shared" ref="Q157:Q173" si="99">LN(2)/(SLOPE(P151:P157,A151:A157))</f>
        <v>14.616836411173042</v>
      </c>
      <c r="R157" s="253"/>
      <c r="T157" s="106">
        <f>LN(SUM($S$2:S157))</f>
        <v>2.8332133440562162</v>
      </c>
      <c r="U157" s="196">
        <f t="shared" si="82"/>
        <v>31.012517898836084</v>
      </c>
      <c r="V157" s="253"/>
      <c r="X157" s="106">
        <f>LN(SUM($W$2:W157))</f>
        <v>1.3862943611198906</v>
      </c>
      <c r="Y157" s="193" t="e">
        <f t="shared" si="83"/>
        <v>#DIV/0!</v>
      </c>
      <c r="Z157" s="253"/>
      <c r="AA157" s="147">
        <v>21</v>
      </c>
      <c r="AB157" s="106">
        <f>LN(SUM($AA$2:AA157))</f>
        <v>5.4467373716663099</v>
      </c>
      <c r="AC157" s="192">
        <f t="shared" si="84"/>
        <v>13.45143689019311</v>
      </c>
      <c r="AD157" s="253"/>
      <c r="AE157" s="113">
        <v>28</v>
      </c>
      <c r="AF157" s="106">
        <f>LN(SUM($AE$2:AE157))</f>
        <v>7.4085305668946262</v>
      </c>
      <c r="AG157" s="192">
        <f t="shared" si="85"/>
        <v>40.44273743425736</v>
      </c>
      <c r="AH157" s="253"/>
      <c r="AJ157" s="106">
        <f>LN(SUM($AI$2:AI157))</f>
        <v>4.7095302013123339</v>
      </c>
      <c r="AK157" s="192">
        <f t="shared" si="86"/>
        <v>132.50691735039629</v>
      </c>
      <c r="AL157" s="253"/>
      <c r="AM157" s="113">
        <v>8</v>
      </c>
      <c r="AN157" s="106">
        <f>LN(SUM($AM$2:AM157))</f>
        <v>5.0106352940962555</v>
      </c>
      <c r="AO157" s="192">
        <f t="shared" si="87"/>
        <v>25.335799862667169</v>
      </c>
      <c r="AP157" s="253"/>
      <c r="AQ157" s="147">
        <v>3</v>
      </c>
      <c r="AR157" s="106">
        <f>LN(SUM($AQ$2:AQ157))</f>
        <v>4.7361984483944957</v>
      </c>
      <c r="AS157" s="192">
        <f t="shared" si="88"/>
        <v>12.093089699364057</v>
      </c>
      <c r="AT157" s="253"/>
      <c r="AU157" s="96">
        <v>168</v>
      </c>
      <c r="AV157" s="106">
        <f>LN(SUM($AU$2:AU157))</f>
        <v>8.7631153296197866</v>
      </c>
      <c r="AW157" s="192">
        <f t="shared" si="89"/>
        <v>31.902773888376192</v>
      </c>
      <c r="AX157" s="253"/>
      <c r="AY157" s="113">
        <v>7</v>
      </c>
      <c r="AZ157" s="95">
        <f>LN(SUM($AY$2:AY157))</f>
        <v>3.4657359027997265</v>
      </c>
      <c r="BA157" s="192">
        <f t="shared" si="90"/>
        <v>8.6290814989358289</v>
      </c>
      <c r="BB157" s="253"/>
      <c r="BC157" s="147">
        <v>15</v>
      </c>
      <c r="BD157" s="95">
        <f>LN(SUM($BC$2:BC157))</f>
        <v>4.7095302013123339</v>
      </c>
      <c r="BE157" s="192">
        <f t="shared" si="91"/>
        <v>8.6384324551920546</v>
      </c>
      <c r="BF157" s="253"/>
      <c r="BG157" s="113">
        <v>27</v>
      </c>
      <c r="BH157" s="95">
        <f>LN(SUM($BG$2:BG157))</f>
        <v>5.6835797673386814</v>
      </c>
      <c r="BI157" s="193">
        <f t="shared" si="92"/>
        <v>12.324535560587284</v>
      </c>
      <c r="BJ157" s="253"/>
      <c r="BK157" s="113">
        <v>18</v>
      </c>
      <c r="BL157" s="95">
        <f>LN(SUM($BK$2:BK157))</f>
        <v>4.8675344504555822</v>
      </c>
      <c r="BM157" s="193">
        <f t="shared" si="93"/>
        <v>17.081363521423683</v>
      </c>
      <c r="BN157" s="253"/>
      <c r="BP157" s="95">
        <f>LN(SUM($BO$2:BO157))</f>
        <v>4.8675344504555822</v>
      </c>
      <c r="BQ157" s="193">
        <f t="shared" si="94"/>
        <v>43.356752767686721</v>
      </c>
      <c r="BR157" s="253"/>
      <c r="BS157" s="117">
        <v>361</v>
      </c>
      <c r="BT157" s="95">
        <f>LN(SUM($BS$2:BS157))</f>
        <v>9.288226910633254</v>
      </c>
      <c r="BU157" s="123">
        <f t="shared" si="95"/>
        <v>27.651716296694367</v>
      </c>
      <c r="BV157" s="242">
        <f t="shared" si="96"/>
        <v>30.777624977389262</v>
      </c>
    </row>
    <row r="158" spans="1:74" x14ac:dyDescent="0.25">
      <c r="A158" s="214">
        <f t="shared" si="59"/>
        <v>219</v>
      </c>
      <c r="B158" s="97">
        <v>44121</v>
      </c>
      <c r="C158" s="115">
        <v>4</v>
      </c>
      <c r="D158" s="102">
        <f>LN(SUM($C$2:C158))</f>
        <v>4.3174881135363101</v>
      </c>
      <c r="E158" s="192">
        <f t="shared" si="97"/>
        <v>118.03652332103347</v>
      </c>
      <c r="F158" s="252"/>
      <c r="G158" s="137">
        <v>33</v>
      </c>
      <c r="H158" s="106">
        <f>LN(SUM($G$2:G158))</f>
        <v>5.6276211136906369</v>
      </c>
      <c r="I158" s="192">
        <f t="shared" si="98"/>
        <v>13.164207020251776</v>
      </c>
      <c r="J158" s="253"/>
      <c r="K158" s="96">
        <v>21</v>
      </c>
      <c r="L158" s="106">
        <f>LN(SUM($K$2:K158))</f>
        <v>6.4599044543775346</v>
      </c>
      <c r="M158" s="192">
        <f t="shared" si="81"/>
        <v>26.556251175786056</v>
      </c>
      <c r="N158" s="253"/>
      <c r="O158" s="113">
        <v>34</v>
      </c>
      <c r="P158" s="106">
        <f>LN(SUM($O$2:O158))</f>
        <v>6.1114673395026786</v>
      </c>
      <c r="Q158" s="192">
        <f t="shared" si="99"/>
        <v>14.542718797105252</v>
      </c>
      <c r="R158" s="253"/>
      <c r="T158" s="106">
        <f>LN(SUM($S$2:S158))</f>
        <v>2.8332133440562162</v>
      </c>
      <c r="U158" s="196">
        <f t="shared" si="82"/>
        <v>34.821311797467921</v>
      </c>
      <c r="V158" s="253"/>
      <c r="X158" s="106">
        <f>LN(SUM($W$2:W158))</f>
        <v>1.3862943611198906</v>
      </c>
      <c r="Y158" s="193" t="e">
        <f t="shared" si="83"/>
        <v>#DIV/0!</v>
      </c>
      <c r="Z158" s="253"/>
      <c r="AA158" s="147">
        <v>18</v>
      </c>
      <c r="AB158" s="106">
        <f>LN(SUM($AA$2:AA158))</f>
        <v>5.521460917862246</v>
      </c>
      <c r="AC158" s="192">
        <f t="shared" si="84"/>
        <v>12.239654934796588</v>
      </c>
      <c r="AD158" s="253"/>
      <c r="AE158" s="113">
        <v>45</v>
      </c>
      <c r="AF158" s="106">
        <f>LN(SUM($AE$2:AE158))</f>
        <v>7.4354380198145504</v>
      </c>
      <c r="AG158" s="192">
        <f t="shared" si="85"/>
        <v>35.029982938063455</v>
      </c>
      <c r="AH158" s="253"/>
      <c r="AJ158" s="106">
        <f>LN(SUM($AI$2:AI158))</f>
        <v>4.7095302013123339</v>
      </c>
      <c r="AK158" s="192">
        <f t="shared" si="86"/>
        <v>177.90287519503187</v>
      </c>
      <c r="AL158" s="253"/>
      <c r="AM158" s="113">
        <v>8</v>
      </c>
      <c r="AN158" s="106">
        <f>LN(SUM($AM$2:AM158))</f>
        <v>5.0625950330269669</v>
      </c>
      <c r="AO158" s="192">
        <f t="shared" si="87"/>
        <v>20.050106972371239</v>
      </c>
      <c r="AP158" s="253"/>
      <c r="AR158" s="106">
        <f>LN(SUM($AQ$2:AQ158))</f>
        <v>4.7361984483944957</v>
      </c>
      <c r="AS158" s="192">
        <f t="shared" si="88"/>
        <v>12.25534802320013</v>
      </c>
      <c r="AT158" s="253"/>
      <c r="AU158" s="96">
        <v>174</v>
      </c>
      <c r="AV158" s="106">
        <f>LN(SUM($AU$2:AU158))</f>
        <v>8.789964651132264</v>
      </c>
      <c r="AW158" s="192">
        <f t="shared" si="89"/>
        <v>28.832218888464102</v>
      </c>
      <c r="AX158" s="253"/>
      <c r="AY158" s="113">
        <v>2</v>
      </c>
      <c r="AZ158" s="95">
        <f>LN(SUM($AY$2:AY158))</f>
        <v>3.5263605246161616</v>
      </c>
      <c r="BA158" s="192">
        <f t="shared" si="90"/>
        <v>7.8821280074600359</v>
      </c>
      <c r="BB158" s="253"/>
      <c r="BC158" s="147">
        <v>2</v>
      </c>
      <c r="BD158" s="95">
        <f>LN(SUM($BC$2:BC158))</f>
        <v>4.7273878187123408</v>
      </c>
      <c r="BE158" s="192">
        <f t="shared" si="91"/>
        <v>8.6358178778893695</v>
      </c>
      <c r="BF158" s="253"/>
      <c r="BG158" s="113">
        <v>28</v>
      </c>
      <c r="BH158" s="95">
        <f>LN(SUM($BG$2:BG158))</f>
        <v>5.7745515455444085</v>
      </c>
      <c r="BI158" s="193">
        <f t="shared" si="92"/>
        <v>10.524207143748137</v>
      </c>
      <c r="BJ158" s="253"/>
      <c r="BK158" s="113">
        <v>4</v>
      </c>
      <c r="BL158" s="95">
        <f>LN(SUM($BK$2:BK158))</f>
        <v>4.8978397999509111</v>
      </c>
      <c r="BM158" s="193">
        <f t="shared" si="93"/>
        <v>13.596932739254235</v>
      </c>
      <c r="BN158" s="253"/>
      <c r="BO158" s="113">
        <v>3</v>
      </c>
      <c r="BP158" s="95">
        <f>LN(SUM($BO$2:BO158))</f>
        <v>4.8903491282217537</v>
      </c>
      <c r="BQ158" s="193">
        <f t="shared" si="94"/>
        <v>40.909461222983452</v>
      </c>
      <c r="BR158" s="253"/>
      <c r="BS158" s="117">
        <v>376</v>
      </c>
      <c r="BT158" s="95">
        <f>LN(SUM($BS$2:BS158))</f>
        <v>9.3224182753815334</v>
      </c>
      <c r="BU158" s="123">
        <f t="shared" si="95"/>
        <v>24.706670028602169</v>
      </c>
      <c r="BV158" s="242">
        <f t="shared" si="96"/>
        <v>29.126261180869204</v>
      </c>
    </row>
    <row r="159" spans="1:74" x14ac:dyDescent="0.25">
      <c r="A159" s="214">
        <f t="shared" si="59"/>
        <v>220</v>
      </c>
      <c r="B159" s="97">
        <v>44122</v>
      </c>
      <c r="C159" s="115"/>
      <c r="D159" s="102">
        <f>LN(SUM($C$2:C159))</f>
        <v>4.3174881135363101</v>
      </c>
      <c r="E159" s="192">
        <f t="shared" si="97"/>
        <v>70.821913992620082</v>
      </c>
      <c r="F159" s="252"/>
      <c r="G159" s="137">
        <v>26</v>
      </c>
      <c r="H159" s="106">
        <f>LN(SUM($G$2:G159))</f>
        <v>5.7170277014062219</v>
      </c>
      <c r="I159" s="192">
        <f t="shared" si="98"/>
        <v>10.381933382679174</v>
      </c>
      <c r="J159" s="253"/>
      <c r="K159" s="96">
        <v>9</v>
      </c>
      <c r="L159" s="106">
        <f>LN(SUM($K$2:K159))</f>
        <v>6.4738906963522744</v>
      </c>
      <c r="M159" s="192">
        <f t="shared" si="81"/>
        <v>25.110033358465046</v>
      </c>
      <c r="N159" s="253"/>
      <c r="O159" s="113">
        <v>21</v>
      </c>
      <c r="P159" s="106">
        <f>LN(SUM($O$2:O159))</f>
        <v>6.156978985585555</v>
      </c>
      <c r="Q159" s="192">
        <f t="shared" si="99"/>
        <v>14.141064515289692</v>
      </c>
      <c r="R159" s="253"/>
      <c r="T159" s="106">
        <f>LN(SUM($S$2:S159))</f>
        <v>2.8332133440562162</v>
      </c>
      <c r="U159" s="196">
        <f t="shared" si="82"/>
        <v>53.355992098513525</v>
      </c>
      <c r="V159" s="253"/>
      <c r="X159" s="106">
        <f>LN(SUM($W$2:W159))</f>
        <v>1.3862943611198906</v>
      </c>
      <c r="Y159" s="193" t="e">
        <f t="shared" si="83"/>
        <v>#DIV/0!</v>
      </c>
      <c r="Z159" s="253"/>
      <c r="AA159" s="147">
        <v>20</v>
      </c>
      <c r="AB159" s="106">
        <f>LN(SUM($AA$2:AA159))</f>
        <v>5.598421958998375</v>
      </c>
      <c r="AC159" s="192">
        <f t="shared" si="84"/>
        <v>9.5679578290672769</v>
      </c>
      <c r="AD159" s="253"/>
      <c r="AE159" s="113">
        <v>19</v>
      </c>
      <c r="AF159" s="106">
        <f>LN(SUM($AE$2:AE159))</f>
        <v>7.4465850991577254</v>
      </c>
      <c r="AG159" s="192">
        <f t="shared" si="85"/>
        <v>31.857651006133267</v>
      </c>
      <c r="AH159" s="253"/>
      <c r="AI159" s="113">
        <v>11</v>
      </c>
      <c r="AJ159" s="106">
        <f>LN(SUM($AI$2:AI159))</f>
        <v>4.8040210447332568</v>
      </c>
      <c r="AK159" s="192">
        <f t="shared" si="86"/>
        <v>49.43907283631782</v>
      </c>
      <c r="AL159" s="253"/>
      <c r="AM159" s="113">
        <v>11</v>
      </c>
      <c r="AN159" s="106">
        <f>LN(SUM($AM$2:AM159))</f>
        <v>5.1298987149230735</v>
      </c>
      <c r="AO159" s="192">
        <f t="shared" si="87"/>
        <v>15.961534746273133</v>
      </c>
      <c r="AP159" s="253"/>
      <c r="AQ159" s="147">
        <v>2</v>
      </c>
      <c r="AR159" s="106">
        <f>LN(SUM($AQ$2:AQ159))</f>
        <v>4.7535901911063645</v>
      </c>
      <c r="AS159" s="192">
        <f t="shared" si="88"/>
        <v>12.752995037263089</v>
      </c>
      <c r="AT159" s="253"/>
      <c r="AU159" s="96">
        <v>135</v>
      </c>
      <c r="AV159" s="106">
        <f>LN(SUM($AU$2:AU159))</f>
        <v>8.8103104663579579</v>
      </c>
      <c r="AW159" s="192">
        <f t="shared" si="89"/>
        <v>28.234320478159802</v>
      </c>
      <c r="AX159" s="253"/>
      <c r="AZ159" s="95">
        <f>LN(SUM($AY$2:AY159))</f>
        <v>3.5263605246161616</v>
      </c>
      <c r="BA159" s="192">
        <f t="shared" si="90"/>
        <v>7.3071355251358829</v>
      </c>
      <c r="BB159" s="253"/>
      <c r="BC159" s="147">
        <v>4</v>
      </c>
      <c r="BD159" s="95">
        <f>LN(SUM($BC$2:BC159))</f>
        <v>4.7621739347977563</v>
      </c>
      <c r="BE159" s="192">
        <f t="shared" si="91"/>
        <v>8.3438569947647796</v>
      </c>
      <c r="BF159" s="253"/>
      <c r="BG159" s="113">
        <v>26</v>
      </c>
      <c r="BH159" s="95">
        <f>LN(SUM($BG$2:BG159))</f>
        <v>5.8522024797744745</v>
      </c>
      <c r="BI159" s="193">
        <f t="shared" si="92"/>
        <v>8.652674374774703</v>
      </c>
      <c r="BJ159" s="253"/>
      <c r="BK159" s="113">
        <v>10</v>
      </c>
      <c r="BL159" s="95">
        <f>LN(SUM($BK$2:BK159))</f>
        <v>4.9698132995760007</v>
      </c>
      <c r="BM159" s="193">
        <f t="shared" si="93"/>
        <v>11.000589951075417</v>
      </c>
      <c r="BN159" s="253"/>
      <c r="BO159" s="113">
        <v>1</v>
      </c>
      <c r="BP159" s="95">
        <f>LN(SUM($BO$2:BO159))</f>
        <v>4.8978397999509111</v>
      </c>
      <c r="BQ159" s="193">
        <f t="shared" si="94"/>
        <v>42.748700698069428</v>
      </c>
      <c r="BR159" s="253"/>
      <c r="BS159" s="117">
        <v>295</v>
      </c>
      <c r="BT159" s="95">
        <f>LN(SUM($BS$2:BS159))</f>
        <v>9.3484487740938125</v>
      </c>
      <c r="BU159" s="123">
        <f t="shared" si="95"/>
        <v>22.891238583219387</v>
      </c>
      <c r="BV159" s="242">
        <f t="shared" si="96"/>
        <v>27.251496933119178</v>
      </c>
    </row>
    <row r="160" spans="1:74" x14ac:dyDescent="0.25">
      <c r="A160" s="214">
        <f t="shared" si="59"/>
        <v>221</v>
      </c>
      <c r="B160" s="97">
        <v>44123</v>
      </c>
      <c r="D160" s="102">
        <f>LN(SUM($C$2:C160))</f>
        <v>4.3174881135363101</v>
      </c>
      <c r="E160" s="192">
        <f t="shared" si="97"/>
        <v>59.018261660516735</v>
      </c>
      <c r="F160" s="252"/>
      <c r="G160" s="137">
        <v>17</v>
      </c>
      <c r="H160" s="106">
        <f>LN(SUM($G$2:G160))</f>
        <v>5.7714411231300158</v>
      </c>
      <c r="I160" s="192">
        <f t="shared" si="98"/>
        <v>9.0318026667728031</v>
      </c>
      <c r="J160" s="253"/>
      <c r="K160" s="96">
        <v>26</v>
      </c>
      <c r="L160" s="106">
        <f>LN(SUM($K$2:K160))</f>
        <v>6.513230110912307</v>
      </c>
      <c r="M160" s="192">
        <f t="shared" si="81"/>
        <v>24.154287101747371</v>
      </c>
      <c r="N160" s="253"/>
      <c r="O160" s="113">
        <v>13</v>
      </c>
      <c r="P160" s="106">
        <f>LN(SUM($O$2:O160))</f>
        <v>6.1841488909374833</v>
      </c>
      <c r="Q160" s="192">
        <f t="shared" si="99"/>
        <v>14.173166337590063</v>
      </c>
      <c r="R160" s="253"/>
      <c r="T160" s="106">
        <f>LN(SUM($S$2:S160))</f>
        <v>2.8332133440562162</v>
      </c>
      <c r="U160" s="196">
        <f t="shared" si="82"/>
        <v>64.027190518216244</v>
      </c>
      <c r="V160" s="253"/>
      <c r="X160" s="106">
        <f>LN(SUM($W$2:W160))</f>
        <v>1.3862943611198906</v>
      </c>
      <c r="Y160" s="193" t="e">
        <f t="shared" si="83"/>
        <v>#DIV/0!</v>
      </c>
      <c r="Z160" s="253"/>
      <c r="AA160" s="147">
        <v>20</v>
      </c>
      <c r="AB160" s="106">
        <f>LN(SUM($AA$2:AA160))</f>
        <v>5.6698809229805196</v>
      </c>
      <c r="AC160" s="192">
        <f t="shared" si="84"/>
        <v>8.4707768914969339</v>
      </c>
      <c r="AD160" s="253"/>
      <c r="AE160" s="113">
        <v>1</v>
      </c>
      <c r="AF160" s="106">
        <f>LN(SUM($AE$2:AE160))</f>
        <v>7.44716835960004</v>
      </c>
      <c r="AG160" s="192">
        <f t="shared" si="85"/>
        <v>35.289753294492456</v>
      </c>
      <c r="AH160" s="253"/>
      <c r="AI160" s="113">
        <v>1</v>
      </c>
      <c r="AJ160" s="106">
        <f>LN(SUM($AI$2:AI160))</f>
        <v>4.8121843553724171</v>
      </c>
      <c r="AK160" s="192">
        <f t="shared" si="86"/>
        <v>33.015108280061789</v>
      </c>
      <c r="AL160" s="253"/>
      <c r="AM160" s="113">
        <v>5</v>
      </c>
      <c r="AN160" s="106">
        <f>LN(SUM($AM$2:AM160))</f>
        <v>5.1590552992145291</v>
      </c>
      <c r="AO160" s="192">
        <f t="shared" si="87"/>
        <v>15.147635848837876</v>
      </c>
      <c r="AP160" s="253"/>
      <c r="AQ160" s="147">
        <v>10</v>
      </c>
      <c r="AR160" s="106">
        <f>LN(SUM($AQ$2:AQ160))</f>
        <v>4.836281906951478</v>
      </c>
      <c r="AS160" s="192">
        <f t="shared" si="88"/>
        <v>13.663416674594174</v>
      </c>
      <c r="AT160" s="253"/>
      <c r="AU160" s="96">
        <v>82</v>
      </c>
      <c r="AV160" s="106">
        <f>LN(SUM($AU$2:AU160))</f>
        <v>8.8224695722689699</v>
      </c>
      <c r="AW160" s="192">
        <f t="shared" si="89"/>
        <v>30.344604882167452</v>
      </c>
      <c r="AX160" s="253"/>
      <c r="AZ160" s="95">
        <f>LN(SUM($AY$2:AY160))</f>
        <v>3.5263605246161616</v>
      </c>
      <c r="BA160" s="192">
        <f t="shared" si="90"/>
        <v>8.1961065798687258</v>
      </c>
      <c r="BB160" s="253"/>
      <c r="BD160" s="95">
        <f>LN(SUM($BC$2:BC160))</f>
        <v>4.7621739347977563</v>
      </c>
      <c r="BE160" s="192">
        <f t="shared" si="91"/>
        <v>9.9021517499738998</v>
      </c>
      <c r="BF160" s="253"/>
      <c r="BG160" s="113">
        <v>4</v>
      </c>
      <c r="BH160" s="95">
        <f>LN(SUM($BG$2:BG160))</f>
        <v>5.8636311755980968</v>
      </c>
      <c r="BI160" s="193">
        <f t="shared" si="92"/>
        <v>8.7162484208023479</v>
      </c>
      <c r="BJ160" s="253"/>
      <c r="BK160" s="113">
        <v>11</v>
      </c>
      <c r="BL160" s="95">
        <f>LN(SUM($BK$2:BK160))</f>
        <v>5.0434251169192468</v>
      </c>
      <c r="BM160" s="193">
        <f t="shared" si="93"/>
        <v>9.3506168539691092</v>
      </c>
      <c r="BN160" s="253"/>
      <c r="BO160" s="113">
        <v>3</v>
      </c>
      <c r="BP160" s="95">
        <f>LN(SUM($BO$2:BO160))</f>
        <v>4.9199809258281251</v>
      </c>
      <c r="BQ160" s="193">
        <f t="shared" si="94"/>
        <v>48.768099495818575</v>
      </c>
      <c r="BR160" s="253"/>
      <c r="BS160" s="117">
        <v>193</v>
      </c>
      <c r="BT160" s="95">
        <f>LN(SUM($BS$2:BS160))</f>
        <v>9.3651194257637371</v>
      </c>
      <c r="BU160" s="123">
        <f t="shared" si="95"/>
        <v>23.535422273879195</v>
      </c>
      <c r="BV160" s="242">
        <f t="shared" si="96"/>
        <v>25.763374894678947</v>
      </c>
    </row>
    <row r="161" spans="1:74" x14ac:dyDescent="0.25">
      <c r="A161" s="214">
        <f t="shared" si="59"/>
        <v>222</v>
      </c>
      <c r="B161" s="97">
        <v>44124</v>
      </c>
      <c r="D161" s="102">
        <f>LN(SUM($C$2:C161))</f>
        <v>4.3174881135363101</v>
      </c>
      <c r="E161" s="192">
        <f t="shared" si="97"/>
        <v>59.018261660516735</v>
      </c>
      <c r="F161" s="252"/>
      <c r="G161" s="137">
        <v>20</v>
      </c>
      <c r="H161" s="106">
        <f>LN(SUM($G$2:G161))</f>
        <v>5.8318824772835169</v>
      </c>
      <c r="I161" s="192">
        <f t="shared" si="98"/>
        <v>8.4011138081868406</v>
      </c>
      <c r="J161" s="253"/>
      <c r="K161" s="96">
        <v>39</v>
      </c>
      <c r="L161" s="106">
        <f>LN(SUM($K$2:K161))</f>
        <v>6.5694814204142959</v>
      </c>
      <c r="M161" s="192">
        <f t="shared" si="81"/>
        <v>21.919621642956606</v>
      </c>
      <c r="N161" s="253"/>
      <c r="O161" s="113">
        <v>30</v>
      </c>
      <c r="P161" s="106">
        <f>LN(SUM($O$2:O161))</f>
        <v>6.2441669006637364</v>
      </c>
      <c r="Q161" s="192">
        <f t="shared" si="99"/>
        <v>13.1610148674344</v>
      </c>
      <c r="R161" s="253"/>
      <c r="T161" s="106">
        <f>LN(SUM($S$2:S161))</f>
        <v>2.8332133440562162</v>
      </c>
      <c r="U161" s="196">
        <f t="shared" si="82"/>
        <v>106.71198419702705</v>
      </c>
      <c r="V161" s="253"/>
      <c r="X161" s="106">
        <f>LN(SUM($W$2:W161))</f>
        <v>1.3862943611198906</v>
      </c>
      <c r="Y161" s="193" t="e">
        <f t="shared" si="83"/>
        <v>#DIV/0!</v>
      </c>
      <c r="Z161" s="253"/>
      <c r="AA161" s="147">
        <v>11</v>
      </c>
      <c r="AB161" s="106">
        <f>LN(SUM($AA$2:AA161))</f>
        <v>5.7071102647488754</v>
      </c>
      <c r="AC161" s="192">
        <f t="shared" si="84"/>
        <v>8.8229356806909305</v>
      </c>
      <c r="AD161" s="253"/>
      <c r="AE161" s="113">
        <v>43</v>
      </c>
      <c r="AF161" s="106">
        <f>LN(SUM($AE$2:AE161))</f>
        <v>7.4719320782451222</v>
      </c>
      <c r="AG161" s="192">
        <f t="shared" si="85"/>
        <v>41.47756679676052</v>
      </c>
      <c r="AH161" s="253"/>
      <c r="AI161" s="113">
        <v>2</v>
      </c>
      <c r="AJ161" s="106">
        <f>LN(SUM($AI$2:AI161))</f>
        <v>4.8283137373023015</v>
      </c>
      <c r="AK161" s="192">
        <f t="shared" si="86"/>
        <v>27.308584094974993</v>
      </c>
      <c r="AL161" s="253"/>
      <c r="AM161" s="113">
        <v>3</v>
      </c>
      <c r="AN161" s="106">
        <f>LN(SUM($AM$2:AM161))</f>
        <v>5.1761497325738288</v>
      </c>
      <c r="AO161" s="192">
        <f t="shared" si="87"/>
        <v>15.517220000158751</v>
      </c>
      <c r="AP161" s="253"/>
      <c r="AQ161" s="147">
        <v>8</v>
      </c>
      <c r="AR161" s="106">
        <f>LN(SUM($AQ$2:AQ161))</f>
        <v>4.8978397999509111</v>
      </c>
      <c r="AS161" s="192">
        <f t="shared" si="88"/>
        <v>16.460742712653762</v>
      </c>
      <c r="AT161" s="253"/>
      <c r="AU161" s="96">
        <v>162</v>
      </c>
      <c r="AV161" s="106">
        <f>LN(SUM($AU$2:AU161))</f>
        <v>8.8460651906928813</v>
      </c>
      <c r="AW161" s="192">
        <f t="shared" si="89"/>
        <v>32.090357713650938</v>
      </c>
      <c r="AX161" s="253"/>
      <c r="AZ161" s="95">
        <f>LN(SUM($AY$2:AY161))</f>
        <v>3.5263605246161616</v>
      </c>
      <c r="BA161" s="192">
        <f t="shared" si="90"/>
        <v>12.14489151235508</v>
      </c>
      <c r="BB161" s="253"/>
      <c r="BC161" s="147">
        <v>7</v>
      </c>
      <c r="BD161" s="95">
        <f>LN(SUM($BC$2:BC161))</f>
        <v>4.8202815656050371</v>
      </c>
      <c r="BE161" s="192">
        <f t="shared" si="91"/>
        <v>14.098986861172568</v>
      </c>
      <c r="BF161" s="253"/>
      <c r="BG161" s="113">
        <v>16</v>
      </c>
      <c r="BH161" s="95">
        <f>LN(SUM($BG$2:BG161))</f>
        <v>5.9080829381689313</v>
      </c>
      <c r="BI161" s="193">
        <f t="shared" si="92"/>
        <v>9.9318378662671396</v>
      </c>
      <c r="BJ161" s="253"/>
      <c r="BK161" s="113">
        <v>5</v>
      </c>
      <c r="BL161" s="95">
        <f>LN(SUM($BK$2:BK161))</f>
        <v>5.0751738152338266</v>
      </c>
      <c r="BM161" s="193">
        <f t="shared" si="93"/>
        <v>9.3602319630951119</v>
      </c>
      <c r="BN161" s="253"/>
      <c r="BO161" s="113">
        <v>3</v>
      </c>
      <c r="BP161" s="95">
        <f>LN(SUM($BO$2:BO161))</f>
        <v>4.9416424226093039</v>
      </c>
      <c r="BQ161" s="193">
        <f t="shared" si="94"/>
        <v>50.981651531025499</v>
      </c>
      <c r="BR161" s="253"/>
      <c r="BS161" s="117">
        <v>349</v>
      </c>
      <c r="BT161" s="95">
        <f>LN(SUM($BS$2:BS161))</f>
        <v>9.3945767609749087</v>
      </c>
      <c r="BU161" s="123">
        <f t="shared" si="95"/>
        <v>24.650804745358506</v>
      </c>
      <c r="BV161" s="242">
        <f t="shared" si="96"/>
        <v>24.687170385550722</v>
      </c>
    </row>
    <row r="162" spans="1:74" s="203" customFormat="1" x14ac:dyDescent="0.25">
      <c r="A162" s="201">
        <f t="shared" si="59"/>
        <v>223</v>
      </c>
      <c r="B162" s="202">
        <v>44125</v>
      </c>
      <c r="C162" s="203">
        <v>2</v>
      </c>
      <c r="D162" s="204">
        <f>LN(SUM($C$2:C162))</f>
        <v>4.3438054218536841</v>
      </c>
      <c r="E162" s="205">
        <f t="shared" si="97"/>
        <v>54.981586459692792</v>
      </c>
      <c r="F162" s="254"/>
      <c r="G162" s="206">
        <v>43</v>
      </c>
      <c r="H162" s="207">
        <f>LN(SUM($G$2:G162))</f>
        <v>5.9506425525877269</v>
      </c>
      <c r="I162" s="205">
        <f t="shared" si="98"/>
        <v>8.0575253834481941</v>
      </c>
      <c r="J162" s="255"/>
      <c r="K162" s="208">
        <v>14</v>
      </c>
      <c r="L162" s="207">
        <f>LN(SUM($K$2:K162))</f>
        <v>6.5889264775335192</v>
      </c>
      <c r="M162" s="205">
        <f t="shared" si="81"/>
        <v>20.974524712300827</v>
      </c>
      <c r="N162" s="255"/>
      <c r="O162" s="203">
        <v>14</v>
      </c>
      <c r="P162" s="207">
        <f>LN(SUM($O$2:O162))</f>
        <v>6.2709884318582994</v>
      </c>
      <c r="Q162" s="205">
        <f t="shared" si="99"/>
        <v>13.846273441881005</v>
      </c>
      <c r="R162" s="255"/>
      <c r="S162" s="203">
        <v>1</v>
      </c>
      <c r="T162" s="207">
        <f>LN(SUM($S$2:S162))</f>
        <v>2.8903717578961645</v>
      </c>
      <c r="U162" s="209">
        <f t="shared" si="82"/>
        <v>113.18322624104506</v>
      </c>
      <c r="V162" s="255"/>
      <c r="X162" s="207">
        <f>LN(SUM($W$2:W162))</f>
        <v>1.3862943611198906</v>
      </c>
      <c r="Y162" s="205" t="e">
        <f t="shared" si="83"/>
        <v>#DIV/0!</v>
      </c>
      <c r="Z162" s="255"/>
      <c r="AA162" s="210">
        <v>43</v>
      </c>
      <c r="AB162" s="207">
        <f>LN(SUM($AA$2:AA162))</f>
        <v>5.8406416573733981</v>
      </c>
      <c r="AC162" s="205">
        <f t="shared" si="84"/>
        <v>9.0882567758166353</v>
      </c>
      <c r="AD162" s="255"/>
      <c r="AE162" s="203">
        <v>20</v>
      </c>
      <c r="AF162" s="207">
        <f>LN(SUM($AE$2:AE162))</f>
        <v>7.48324441607385</v>
      </c>
      <c r="AG162" s="205">
        <f t="shared" si="85"/>
        <v>46.877152197986618</v>
      </c>
      <c r="AH162" s="255"/>
      <c r="AI162" s="203">
        <v>1</v>
      </c>
      <c r="AJ162" s="207">
        <f>LN(SUM($AI$2:AI162))</f>
        <v>4.836281906951478</v>
      </c>
      <c r="AK162" s="205">
        <f t="shared" si="86"/>
        <v>26.937901910853803</v>
      </c>
      <c r="AL162" s="255"/>
      <c r="AM162" s="203">
        <v>17</v>
      </c>
      <c r="AN162" s="207">
        <f>LN(SUM($AM$2:AM162))</f>
        <v>5.2678581590633282</v>
      </c>
      <c r="AO162" s="205">
        <f t="shared" si="87"/>
        <v>14.233184865975606</v>
      </c>
      <c r="AP162" s="255"/>
      <c r="AQ162" s="210">
        <v>9</v>
      </c>
      <c r="AR162" s="207">
        <f>LN(SUM($AQ$2:AQ162))</f>
        <v>4.962844630259907</v>
      </c>
      <c r="AS162" s="205">
        <f t="shared" si="88"/>
        <v>16.401560116058619</v>
      </c>
      <c r="AT162" s="255"/>
      <c r="AU162" s="208">
        <v>194</v>
      </c>
      <c r="AV162" s="207">
        <f>LN(SUM($AU$2:AU162))</f>
        <v>8.8736081015491095</v>
      </c>
      <c r="AW162" s="205">
        <f t="shared" si="89"/>
        <v>31.829068110456216</v>
      </c>
      <c r="AX162" s="255"/>
      <c r="AY162" s="203">
        <v>11</v>
      </c>
      <c r="AZ162" s="211">
        <f>LN(SUM($AY$2:AY162))</f>
        <v>3.8066624897703196</v>
      </c>
      <c r="BA162" s="205">
        <f t="shared" si="90"/>
        <v>10.298220268081394</v>
      </c>
      <c r="BB162" s="255"/>
      <c r="BC162" s="210">
        <v>3</v>
      </c>
      <c r="BD162" s="211">
        <f>LN(SUM($BC$2:BC162))</f>
        <v>4.8441870864585912</v>
      </c>
      <c r="BE162" s="205">
        <f t="shared" si="91"/>
        <v>17.711282276518403</v>
      </c>
      <c r="BF162" s="255"/>
      <c r="BG162" s="203">
        <v>25</v>
      </c>
      <c r="BH162" s="211">
        <f>LN(SUM($BG$2:BG162))</f>
        <v>5.9738096118692612</v>
      </c>
      <c r="BI162" s="205">
        <f t="shared" si="92"/>
        <v>11.431545148245899</v>
      </c>
      <c r="BJ162" s="255"/>
      <c r="BK162" s="203">
        <v>38</v>
      </c>
      <c r="BL162" s="211">
        <f>LN(SUM($BK$2:BK162))</f>
        <v>5.2882670306945352</v>
      </c>
      <c r="BM162" s="205">
        <f t="shared" si="93"/>
        <v>8.5491983719778393</v>
      </c>
      <c r="BN162" s="255"/>
      <c r="BP162" s="211">
        <f>LN(SUM($BO$2:BO162))</f>
        <v>4.9416424226093039</v>
      </c>
      <c r="BQ162" s="205">
        <f t="shared" si="94"/>
        <v>48.499489280403118</v>
      </c>
      <c r="BR162" s="255"/>
      <c r="BS162" s="212">
        <v>435</v>
      </c>
      <c r="BT162" s="211">
        <f>LN(SUM($BS$2:BS162))</f>
        <v>9.430118265814091</v>
      </c>
      <c r="BU162" s="187">
        <f t="shared" si="95"/>
        <v>24.787791328764591</v>
      </c>
      <c r="BV162" s="242">
        <f t="shared" si="96"/>
        <v>24.11438539196477</v>
      </c>
    </row>
    <row r="163" spans="1:74" x14ac:dyDescent="0.25">
      <c r="A163" s="216">
        <f t="shared" si="59"/>
        <v>224</v>
      </c>
      <c r="B163" s="200">
        <v>44126</v>
      </c>
      <c r="D163" s="102">
        <f>LN(SUM($C$2:C163))</f>
        <v>4.3438054218536841</v>
      </c>
      <c r="E163" s="192">
        <f t="shared" si="97"/>
        <v>65.565484370617142</v>
      </c>
      <c r="F163" s="252"/>
      <c r="G163" s="137">
        <v>47</v>
      </c>
      <c r="H163" s="106">
        <f>LN(SUM($G$2:G163))</f>
        <v>6.0661080901037474</v>
      </c>
      <c r="I163" s="192">
        <f t="shared" si="98"/>
        <v>7.9041081908605717</v>
      </c>
      <c r="J163" s="253"/>
      <c r="K163" s="96">
        <v>18</v>
      </c>
      <c r="L163" s="106">
        <f>LN(SUM($K$2:K163))</f>
        <v>6.6133842183795597</v>
      </c>
      <c r="M163" s="192">
        <f t="shared" si="81"/>
        <v>21.226788732739045</v>
      </c>
      <c r="N163" s="253"/>
      <c r="O163" s="113">
        <v>60</v>
      </c>
      <c r="P163" s="106">
        <f>LN(SUM($O$2:O163))</f>
        <v>6.3784261836515865</v>
      </c>
      <c r="Q163" s="192">
        <f t="shared" si="99"/>
        <v>13.456835675403717</v>
      </c>
      <c r="R163" s="253"/>
      <c r="S163" s="113">
        <v>1</v>
      </c>
      <c r="T163" s="106">
        <f>LN(SUM($S$2:S163))</f>
        <v>2.9444389791664403</v>
      </c>
      <c r="U163" s="196">
        <f t="shared" si="82"/>
        <v>43.322304812734053</v>
      </c>
      <c r="V163" s="253"/>
      <c r="X163" s="106">
        <f>LN(SUM($W$2:W163))</f>
        <v>1.3862943611198906</v>
      </c>
      <c r="Y163" s="193" t="e">
        <f t="shared" si="83"/>
        <v>#DIV/0!</v>
      </c>
      <c r="Z163" s="253"/>
      <c r="AA163" s="147">
        <v>14</v>
      </c>
      <c r="AB163" s="106">
        <f>LN(SUM($AA$2:AA163))</f>
        <v>5.8805329864007003</v>
      </c>
      <c r="AC163" s="192">
        <f t="shared" si="84"/>
        <v>9.474601645539158</v>
      </c>
      <c r="AD163" s="253"/>
      <c r="AE163" s="113">
        <v>29</v>
      </c>
      <c r="AF163" s="106">
        <f>LN(SUM($AE$2:AE163))</f>
        <v>7.4994232905922287</v>
      </c>
      <c r="AG163" s="192">
        <f t="shared" si="85"/>
        <v>49.304497738747742</v>
      </c>
      <c r="AH163" s="253"/>
      <c r="AI163" s="113">
        <v>3</v>
      </c>
      <c r="AJ163" s="106">
        <f>LN(SUM($AI$2:AI163))</f>
        <v>4.8598124043616719</v>
      </c>
      <c r="AK163" s="192">
        <f t="shared" si="86"/>
        <v>26.635991425611643</v>
      </c>
      <c r="AL163" s="253"/>
      <c r="AM163" s="113">
        <v>10</v>
      </c>
      <c r="AN163" s="106">
        <f>LN(SUM($AM$2:AM163))</f>
        <v>5.3181199938442161</v>
      </c>
      <c r="AO163" s="192">
        <f t="shared" si="87"/>
        <v>14.071693475337256</v>
      </c>
      <c r="AP163" s="253"/>
      <c r="AQ163" s="147">
        <v>1</v>
      </c>
      <c r="AR163" s="106">
        <f>LN(SUM($AQ$2:AQ163))</f>
        <v>4.9698132995760007</v>
      </c>
      <c r="AS163" s="192">
        <f t="shared" si="88"/>
        <v>14.947876202688237</v>
      </c>
      <c r="AT163" s="253"/>
      <c r="AU163" s="96">
        <v>204</v>
      </c>
      <c r="AV163" s="106">
        <f>LN(SUM($AU$2:AU163))</f>
        <v>8.9017750886079785</v>
      </c>
      <c r="AW163" s="192">
        <f t="shared" si="89"/>
        <v>31.352933299661927</v>
      </c>
      <c r="AX163" s="253"/>
      <c r="AZ163" s="95">
        <f>LN(SUM($AY$2:AY163))</f>
        <v>3.8066624897703196</v>
      </c>
      <c r="BA163" s="192">
        <f t="shared" si="90"/>
        <v>12.257370821296831</v>
      </c>
      <c r="BB163" s="253"/>
      <c r="BC163" s="147">
        <v>7</v>
      </c>
      <c r="BD163" s="95">
        <f>LN(SUM($BC$2:BC163))</f>
        <v>4.8978397999509111</v>
      </c>
      <c r="BE163" s="192">
        <f t="shared" si="91"/>
        <v>22.656232714904942</v>
      </c>
      <c r="BF163" s="253"/>
      <c r="BG163" s="113">
        <v>20</v>
      </c>
      <c r="BH163" s="95">
        <f>LN(SUM($BG$2:BG163))</f>
        <v>6.0234475929610332</v>
      </c>
      <c r="BI163" s="193">
        <f t="shared" si="92"/>
        <v>13.166974329371243</v>
      </c>
      <c r="BJ163" s="253"/>
      <c r="BK163" s="113">
        <v>7</v>
      </c>
      <c r="BL163" s="95">
        <f>LN(SUM($BK$2:BK163))</f>
        <v>5.3230099791384085</v>
      </c>
      <c r="BM163" s="193">
        <f t="shared" si="93"/>
        <v>8.615716487164395</v>
      </c>
      <c r="BN163" s="253"/>
      <c r="BO163" s="113">
        <v>7</v>
      </c>
      <c r="BP163" s="95">
        <f>LN(SUM($BO$2:BO163))</f>
        <v>4.990432586778736</v>
      </c>
      <c r="BQ163" s="193">
        <f t="shared" si="94"/>
        <v>37.679553934359866</v>
      </c>
      <c r="BR163" s="253"/>
      <c r="BS163" s="117">
        <v>428</v>
      </c>
      <c r="BT163" s="95">
        <f>LN(SUM($BS$2:BS163))</f>
        <v>9.4638967296985879</v>
      </c>
      <c r="BU163" s="123">
        <f t="shared" si="95"/>
        <v>24.61280903325644</v>
      </c>
      <c r="BV163" s="242">
        <f t="shared" si="96"/>
        <v>24.095613192895627</v>
      </c>
    </row>
    <row r="164" spans="1:74" x14ac:dyDescent="0.25">
      <c r="A164" s="216">
        <f t="shared" si="59"/>
        <v>225</v>
      </c>
      <c r="B164" s="200">
        <v>44127</v>
      </c>
      <c r="C164" s="113">
        <v>3</v>
      </c>
      <c r="D164" s="102">
        <f>LN(SUM($C$2:C164))</f>
        <v>4.3820266346738812</v>
      </c>
      <c r="E164" s="192">
        <f t="shared" si="97"/>
        <v>71.204827736829841</v>
      </c>
      <c r="F164" s="242">
        <f t="shared" ref="F164:F175" si="100">AVERAGE(E161:E164)</f>
        <v>62.692540056914126</v>
      </c>
      <c r="G164" s="137">
        <v>53</v>
      </c>
      <c r="H164" s="106">
        <f>LN(SUM($G$2:G164))</f>
        <v>6.1820849067166321</v>
      </c>
      <c r="I164" s="192">
        <f t="shared" si="98"/>
        <v>7.6387262279780428</v>
      </c>
      <c r="J164" s="242">
        <f t="shared" ref="J164:J175" si="101">AVERAGE(I160:I164)</f>
        <v>8.2066552554492898</v>
      </c>
      <c r="K164" s="96">
        <v>43</v>
      </c>
      <c r="L164" s="106">
        <f>LN(SUM($K$2:K164))</f>
        <v>6.6694980898578793</v>
      </c>
      <c r="M164" s="192">
        <f t="shared" si="81"/>
        <v>19.734443556199864</v>
      </c>
      <c r="N164" s="242">
        <f t="shared" ref="N164:N175" si="102">AVERAGE(M160:M164)</f>
        <v>21.601933149188746</v>
      </c>
      <c r="O164" s="113">
        <v>42</v>
      </c>
      <c r="P164" s="106">
        <f>LN(SUM($O$2:O164))</f>
        <v>6.4473058625412127</v>
      </c>
      <c r="Q164" s="192">
        <f t="shared" si="99"/>
        <v>12.625225103537195</v>
      </c>
      <c r="R164" s="242">
        <f t="shared" ref="R164:R175" si="103">AVERAGE(Q160:Q164)</f>
        <v>13.452503085169274</v>
      </c>
      <c r="S164" s="113">
        <v>3</v>
      </c>
      <c r="T164" s="106">
        <f>LN(SUM($S$2:S164))</f>
        <v>3.0910424533583161</v>
      </c>
      <c r="U164" s="196">
        <f t="shared" si="82"/>
        <v>18.42956616070262</v>
      </c>
      <c r="V164" s="242">
        <f t="shared" ref="V164:V174" si="104">AVERAGE(U160:U164)</f>
        <v>69.134854385945005</v>
      </c>
      <c r="X164" s="106">
        <f>LN(SUM($W$2:W164))</f>
        <v>1.3862943611198906</v>
      </c>
      <c r="Y164" s="193" t="e">
        <f t="shared" si="83"/>
        <v>#DIV/0!</v>
      </c>
      <c r="Z164" s="242" t="e">
        <f t="shared" ref="Z164:Z171" si="105">AVERAGE(Y160:Y164)</f>
        <v>#DIV/0!</v>
      </c>
      <c r="AA164" s="147">
        <v>12</v>
      </c>
      <c r="AB164" s="106">
        <f>LN(SUM($AA$2:AA164))</f>
        <v>5.9135030056382698</v>
      </c>
      <c r="AC164" s="192">
        <f t="shared" si="84"/>
        <v>10.155423119381872</v>
      </c>
      <c r="AD164" s="242">
        <f t="shared" ref="AD164:AD175" si="106">AVERAGE(AC160:AC164)</f>
        <v>9.2023988225851063</v>
      </c>
      <c r="AE164" s="113">
        <v>28</v>
      </c>
      <c r="AF164" s="106">
        <f>LN(SUM($AE$2:AE164))</f>
        <v>7.5147997604886703</v>
      </c>
      <c r="AG164" s="192">
        <f t="shared" si="85"/>
        <v>51.095831271505986</v>
      </c>
      <c r="AH164" s="242">
        <f t="shared" ref="AH164:AH175" si="107">AVERAGE(AG160:AG164)</f>
        <v>44.808960259898662</v>
      </c>
      <c r="AJ164" s="106">
        <f>LN(SUM($AI$2:AI164))</f>
        <v>4.8598124043616719</v>
      </c>
      <c r="AK164" s="192">
        <f t="shared" si="86"/>
        <v>33.089908950483284</v>
      </c>
      <c r="AL164" s="242">
        <f t="shared" ref="AL164:AL175" si="108">AVERAGE(AK160:AK164)</f>
        <v>29.397498932397106</v>
      </c>
      <c r="AM164" s="113">
        <v>19</v>
      </c>
      <c r="AN164" s="106">
        <f>LN(SUM($AM$2:AM164))</f>
        <v>5.4071717714601188</v>
      </c>
      <c r="AO164" s="192">
        <f t="shared" si="87"/>
        <v>12.777111517890516</v>
      </c>
      <c r="AP164" s="242">
        <f t="shared" ref="AP164:AP175" si="109">AVERAGE(AO160:AO164)</f>
        <v>14.34936914164</v>
      </c>
      <c r="AQ164" s="147">
        <v>27</v>
      </c>
      <c r="AR164" s="106">
        <f>LN(SUM($AQ$2:AQ164))</f>
        <v>5.1416635565026603</v>
      </c>
      <c r="AS164" s="192">
        <f t="shared" si="88"/>
        <v>10.931662969929322</v>
      </c>
      <c r="AT164" s="242">
        <f t="shared" ref="AT164:AT175" si="110">AVERAGE(AS160:AS164)</f>
        <v>14.481051735184824</v>
      </c>
      <c r="AU164" s="96">
        <v>172</v>
      </c>
      <c r="AV164" s="106">
        <f>LN(SUM($AU$2:AU164))</f>
        <v>8.9249224011774686</v>
      </c>
      <c r="AW164" s="192">
        <f t="shared" si="89"/>
        <v>30.375449891657361</v>
      </c>
      <c r="AX164" s="242">
        <f t="shared" ref="AX164:AX175" si="111">AVERAGE(AW160:AW164)</f>
        <v>31.19848277951878</v>
      </c>
      <c r="AY164" s="113">
        <v>4</v>
      </c>
      <c r="AZ164" s="95">
        <f>LN(SUM($AY$2:AY164))</f>
        <v>3.8918202981106265</v>
      </c>
      <c r="BA164" s="192">
        <f t="shared" si="90"/>
        <v>10.018205319448825</v>
      </c>
      <c r="BB164" s="242">
        <f t="shared" ref="BB164:BB175" si="112">AVERAGE(BA160:BA164)</f>
        <v>10.582958900210171</v>
      </c>
      <c r="BC164" s="147">
        <v>6</v>
      </c>
      <c r="BD164" s="95">
        <f>LN(SUM($BC$2:BC164))</f>
        <v>4.9416424226093039</v>
      </c>
      <c r="BE164" s="192">
        <f t="shared" si="91"/>
        <v>19.483939031197053</v>
      </c>
      <c r="BF164" s="242">
        <f t="shared" ref="BF164:BF175" si="113">AVERAGE(BE160:BE164)</f>
        <v>16.770518526753371</v>
      </c>
      <c r="BG164" s="113">
        <v>40</v>
      </c>
      <c r="BH164" s="95">
        <f>LN(SUM($BG$2:BG164))</f>
        <v>6.1158921254830343</v>
      </c>
      <c r="BI164" s="193">
        <f t="shared" si="92"/>
        <v>13.142985844117787</v>
      </c>
      <c r="BJ164" s="242">
        <f t="shared" ref="BJ164:BJ175" si="114">AVERAGE(BI160:BI164)</f>
        <v>11.277918321760884</v>
      </c>
      <c r="BK164" s="113">
        <v>16</v>
      </c>
      <c r="BL164" s="95">
        <f>LN(SUM($BK$2:BK164))</f>
        <v>5.3981627015177525</v>
      </c>
      <c r="BM164" s="193">
        <f t="shared" si="93"/>
        <v>7.9145622603012198</v>
      </c>
      <c r="BN164" s="242">
        <f t="shared" ref="BN164:BN175" si="115">AVERAGE(BM160:BM164)</f>
        <v>8.7580651873015363</v>
      </c>
      <c r="BO164" s="113">
        <v>11</v>
      </c>
      <c r="BP164" s="95">
        <f>LN(SUM($BO$2:BO164))</f>
        <v>5.0625950330269669</v>
      </c>
      <c r="BQ164" s="193">
        <f t="shared" si="94"/>
        <v>26.822179600743809</v>
      </c>
      <c r="BR164" s="242">
        <f t="shared" ref="BR164:BR175" si="116">AVERAGE(BQ160:BQ164)</f>
        <v>42.55019476847017</v>
      </c>
      <c r="BS164" s="117">
        <v>479</v>
      </c>
      <c r="BT164" s="95">
        <f>LN(SUM($BS$2:BS164))</f>
        <v>9.5003946285730194</v>
      </c>
      <c r="BU164" s="123">
        <f t="shared" si="95"/>
        <v>23.388243145450591</v>
      </c>
      <c r="BV164" s="242">
        <f t="shared" ref="BV164:BV175" si="117">AVERAGE(BU160:BU164)</f>
        <v>24.195014105341862</v>
      </c>
    </row>
    <row r="165" spans="1:74" x14ac:dyDescent="0.25">
      <c r="A165" s="216">
        <f t="shared" si="59"/>
        <v>226</v>
      </c>
      <c r="B165" s="200">
        <v>44128</v>
      </c>
      <c r="C165" s="113">
        <v>2</v>
      </c>
      <c r="D165" s="102">
        <f>LN(SUM($C$2:C165))</f>
        <v>4.4067192472642533</v>
      </c>
      <c r="E165" s="192">
        <f t="shared" si="97"/>
        <v>45.872566563775308</v>
      </c>
      <c r="F165" s="242">
        <f t="shared" si="100"/>
        <v>59.406116282728775</v>
      </c>
      <c r="G165" s="137">
        <v>22</v>
      </c>
      <c r="H165" s="106">
        <f>LN(SUM($G$2:G165))</f>
        <v>6.2265366692874657</v>
      </c>
      <c r="I165" s="192">
        <f t="shared" si="98"/>
        <v>7.5107662526505194</v>
      </c>
      <c r="J165" s="242">
        <f t="shared" si="101"/>
        <v>7.9024479726248344</v>
      </c>
      <c r="K165" s="96">
        <v>25</v>
      </c>
      <c r="L165" s="106">
        <f>LN(SUM($K$2:K165))</f>
        <v>6.7007311095478101</v>
      </c>
      <c r="M165" s="192">
        <f t="shared" si="81"/>
        <v>18.716364315854662</v>
      </c>
      <c r="N165" s="242">
        <f t="shared" si="102"/>
        <v>20.514348592010201</v>
      </c>
      <c r="O165" s="113">
        <v>38</v>
      </c>
      <c r="P165" s="106">
        <f>LN(SUM($O$2:O165))</f>
        <v>6.5057840601282289</v>
      </c>
      <c r="Q165" s="192">
        <f t="shared" si="99"/>
        <v>11.369802213768445</v>
      </c>
      <c r="R165" s="242">
        <f t="shared" si="103"/>
        <v>12.891830260404953</v>
      </c>
      <c r="S165" s="113">
        <v>3</v>
      </c>
      <c r="T165" s="106">
        <f>LN(SUM($S$2:S165))</f>
        <v>3.2188758248682006</v>
      </c>
      <c r="U165" s="196">
        <f t="shared" si="82"/>
        <v>10.879776527354583</v>
      </c>
      <c r="V165" s="242">
        <f t="shared" si="104"/>
        <v>58.505371587772672</v>
      </c>
      <c r="X165" s="106">
        <f>LN(SUM($W$2:W165))</f>
        <v>1.3862943611198906</v>
      </c>
      <c r="Y165" s="193" t="e">
        <f t="shared" si="83"/>
        <v>#DIV/0!</v>
      </c>
      <c r="Z165" s="242" t="e">
        <f t="shared" si="105"/>
        <v>#DIV/0!</v>
      </c>
      <c r="AA165" s="147">
        <v>12</v>
      </c>
      <c r="AB165" s="106">
        <f>LN(SUM($AA$2:AA165))</f>
        <v>5.9454206086065753</v>
      </c>
      <c r="AC165" s="192">
        <f t="shared" si="84"/>
        <v>11.405385748256201</v>
      </c>
      <c r="AD165" s="242">
        <f t="shared" si="106"/>
        <v>9.7893205939369601</v>
      </c>
      <c r="AE165" s="113">
        <v>30</v>
      </c>
      <c r="AF165" s="106">
        <f>LN(SUM($AE$2:AE165))</f>
        <v>7.5310163320779155</v>
      </c>
      <c r="AG165" s="192">
        <f t="shared" si="85"/>
        <v>46.648786796830656</v>
      </c>
      <c r="AH165" s="242">
        <f t="shared" si="107"/>
        <v>47.080766960366297</v>
      </c>
      <c r="AI165" s="113">
        <v>5</v>
      </c>
      <c r="AJ165" s="106">
        <f>LN(SUM($AI$2:AI165))</f>
        <v>4.8978397999509111</v>
      </c>
      <c r="AK165" s="192">
        <f t="shared" si="86"/>
        <v>47.544332701722404</v>
      </c>
      <c r="AL165" s="242">
        <f t="shared" si="108"/>
        <v>32.303343816729225</v>
      </c>
      <c r="AM165" s="113">
        <v>8</v>
      </c>
      <c r="AN165" s="106">
        <f>LN(SUM($AM$2:AM165))</f>
        <v>5.4424177105217932</v>
      </c>
      <c r="AO165" s="192">
        <f t="shared" si="87"/>
        <v>12.316671754587096</v>
      </c>
      <c r="AP165" s="242">
        <f t="shared" si="109"/>
        <v>13.783176322789846</v>
      </c>
      <c r="AQ165" s="147">
        <v>18</v>
      </c>
      <c r="AR165" s="106">
        <f>LN(SUM($AQ$2:AQ165))</f>
        <v>5.2417470150596426</v>
      </c>
      <c r="AS165" s="192">
        <f t="shared" si="88"/>
        <v>9.0387739095025044</v>
      </c>
      <c r="AT165" s="242">
        <f t="shared" si="110"/>
        <v>13.556123182166488</v>
      </c>
      <c r="AU165" s="96">
        <v>186</v>
      </c>
      <c r="AV165" s="106">
        <f>LN(SUM($AU$2:AU165))</f>
        <v>8.9493651423529652</v>
      </c>
      <c r="AW165" s="192">
        <f t="shared" si="89"/>
        <v>28.634856407505477</v>
      </c>
      <c r="AX165" s="242">
        <f t="shared" si="111"/>
        <v>30.856533084586385</v>
      </c>
      <c r="AZ165" s="95">
        <f>LN(SUM($AY$2:AY165))</f>
        <v>3.8918202981106265</v>
      </c>
      <c r="BA165" s="192">
        <f t="shared" si="90"/>
        <v>9.2086322776273324</v>
      </c>
      <c r="BB165" s="242">
        <f t="shared" si="112"/>
        <v>10.785464039761893</v>
      </c>
      <c r="BD165" s="95">
        <f>LN(SUM($BC$2:BC165))</f>
        <v>4.9416424226093039</v>
      </c>
      <c r="BE165" s="192">
        <f t="shared" si="91"/>
        <v>19.907793260538089</v>
      </c>
      <c r="BF165" s="242">
        <f t="shared" si="113"/>
        <v>18.77164682886621</v>
      </c>
      <c r="BG165" s="113">
        <v>38</v>
      </c>
      <c r="BH165" s="95">
        <f>LN(SUM($BG$2:BG165))</f>
        <v>6.1964441277945204</v>
      </c>
      <c r="BI165" s="193">
        <f t="shared" si="92"/>
        <v>11.743910212327719</v>
      </c>
      <c r="BJ165" s="242">
        <f t="shared" si="114"/>
        <v>11.883450680065959</v>
      </c>
      <c r="BK165" s="113">
        <v>14</v>
      </c>
      <c r="BL165" s="95">
        <f>LN(SUM($BK$2:BK165))</f>
        <v>5.4595855141441589</v>
      </c>
      <c r="BM165" s="193">
        <f t="shared" si="93"/>
        <v>7.9979796001624743</v>
      </c>
      <c r="BN165" s="242">
        <f t="shared" si="115"/>
        <v>8.487537736540208</v>
      </c>
      <c r="BO165" s="113">
        <v>5</v>
      </c>
      <c r="BP165" s="95">
        <f>LN(SUM($BO$2:BO165))</f>
        <v>5.0937502008067623</v>
      </c>
      <c r="BQ165" s="193">
        <f t="shared" si="94"/>
        <v>21.05574166010161</v>
      </c>
      <c r="BR165" s="242">
        <f t="shared" si="116"/>
        <v>37.007723201326783</v>
      </c>
      <c r="BS165" s="117">
        <v>406</v>
      </c>
      <c r="BT165" s="95">
        <f>LN(SUM($BS$2:BS165))</f>
        <v>9.5303202107271261</v>
      </c>
      <c r="BU165" s="123">
        <f t="shared" si="95"/>
        <v>21.918076507769666</v>
      </c>
      <c r="BV165" s="242">
        <f t="shared" si="117"/>
        <v>23.871544952119958</v>
      </c>
    </row>
    <row r="166" spans="1:74" x14ac:dyDescent="0.25">
      <c r="A166" s="216">
        <f t="shared" si="59"/>
        <v>227</v>
      </c>
      <c r="B166" s="200">
        <v>44129</v>
      </c>
      <c r="C166" s="113">
        <v>1</v>
      </c>
      <c r="D166" s="102">
        <f>LN(SUM($C$2:C166))</f>
        <v>4.4188406077965983</v>
      </c>
      <c r="E166" s="192">
        <f t="shared" si="97"/>
        <v>37.270202331972122</v>
      </c>
      <c r="F166" s="242">
        <f t="shared" si="100"/>
        <v>54.978270250798602</v>
      </c>
      <c r="G166" s="137">
        <v>15</v>
      </c>
      <c r="H166" s="106">
        <f>LN(SUM($G$2:G166))</f>
        <v>6.2557500417533669</v>
      </c>
      <c r="I166" s="192">
        <f t="shared" si="98"/>
        <v>7.8458574744281817</v>
      </c>
      <c r="J166" s="242">
        <f t="shared" si="101"/>
        <v>7.791396705873102</v>
      </c>
      <c r="K166" s="96">
        <v>28</v>
      </c>
      <c r="L166" s="106">
        <f>LN(SUM($K$2:K166))</f>
        <v>6.7345916599729483</v>
      </c>
      <c r="M166" s="192">
        <f t="shared" si="81"/>
        <v>19.270230268071828</v>
      </c>
      <c r="N166" s="242">
        <f t="shared" si="102"/>
        <v>19.984470317033246</v>
      </c>
      <c r="O166" s="113">
        <v>30</v>
      </c>
      <c r="P166" s="106">
        <f>LN(SUM($O$2:O166))</f>
        <v>6.5496507422338102</v>
      </c>
      <c r="Q166" s="192">
        <f t="shared" si="99"/>
        <v>10.805958706244013</v>
      </c>
      <c r="R166" s="242">
        <f t="shared" si="103"/>
        <v>12.420819028166875</v>
      </c>
      <c r="T166" s="106">
        <f>LN(SUM($S$2:S166))</f>
        <v>3.2188758248682006</v>
      </c>
      <c r="U166" s="196">
        <f t="shared" si="82"/>
        <v>9.1161461356998625</v>
      </c>
      <c r="V166" s="242">
        <f t="shared" si="104"/>
        <v>38.986203975507237</v>
      </c>
      <c r="X166" s="106">
        <f>LN(SUM($W$2:W166))</f>
        <v>1.3862943611198906</v>
      </c>
      <c r="Y166" s="193" t="e">
        <f t="shared" si="83"/>
        <v>#DIV/0!</v>
      </c>
      <c r="Z166" s="242" t="e">
        <f t="shared" si="105"/>
        <v>#DIV/0!</v>
      </c>
      <c r="AA166" s="147">
        <v>3</v>
      </c>
      <c r="AB166" s="106">
        <f>LN(SUM($AA$2:AA166))</f>
        <v>5.9532433342877846</v>
      </c>
      <c r="AC166" s="192">
        <f t="shared" si="84"/>
        <v>13.867210057446126</v>
      </c>
      <c r="AD166" s="242">
        <f t="shared" si="106"/>
        <v>10.798175469287997</v>
      </c>
      <c r="AE166" s="113">
        <v>27</v>
      </c>
      <c r="AF166" s="106">
        <f>LN(SUM($AE$2:AE166))</f>
        <v>7.5453897496118234</v>
      </c>
      <c r="AG166" s="192">
        <f t="shared" si="85"/>
        <v>43.673816776778267</v>
      </c>
      <c r="AH166" s="242">
        <f t="shared" si="107"/>
        <v>47.520016956369851</v>
      </c>
      <c r="AI166" s="113">
        <v>1</v>
      </c>
      <c r="AJ166" s="106">
        <f>LN(SUM($AI$2:AI166))</f>
        <v>4.9052747784384296</v>
      </c>
      <c r="AK166" s="192">
        <f t="shared" si="86"/>
        <v>43.924295816390533</v>
      </c>
      <c r="AL166" s="242">
        <f t="shared" si="108"/>
        <v>35.62648616101233</v>
      </c>
      <c r="AM166" s="113">
        <v>15</v>
      </c>
      <c r="AN166" s="106">
        <f>LN(SUM($AM$2:AM166))</f>
        <v>5.5053315359323625</v>
      </c>
      <c r="AO166" s="192">
        <f t="shared" si="87"/>
        <v>11.345278244432109</v>
      </c>
      <c r="AP166" s="242">
        <f t="shared" si="109"/>
        <v>12.948787971644515</v>
      </c>
      <c r="AQ166" s="147">
        <v>18</v>
      </c>
      <c r="AR166" s="106">
        <f>LN(SUM($AQ$2:AQ166))</f>
        <v>5.3327187932653688</v>
      </c>
      <c r="AS166" s="192">
        <f t="shared" si="88"/>
        <v>8.2379381380876051</v>
      </c>
      <c r="AT166" s="242">
        <f t="shared" si="110"/>
        <v>11.911562267253256</v>
      </c>
      <c r="AU166" s="96">
        <v>71</v>
      </c>
      <c r="AV166" s="106">
        <f>LN(SUM($AU$2:AU166))</f>
        <v>8.9585401114121677</v>
      </c>
      <c r="AW166" s="192">
        <f t="shared" si="89"/>
        <v>29.135818582533894</v>
      </c>
      <c r="AX166" s="242">
        <f t="shared" si="111"/>
        <v>30.265625258362974</v>
      </c>
      <c r="AZ166" s="95">
        <f>LN(SUM($AY$2:AY166))</f>
        <v>3.8918202981106265</v>
      </c>
      <c r="BA166" s="192">
        <f t="shared" si="90"/>
        <v>10.148267043713117</v>
      </c>
      <c r="BB166" s="242">
        <f t="shared" si="112"/>
        <v>10.3861391460335</v>
      </c>
      <c r="BC166" s="147">
        <v>3</v>
      </c>
      <c r="BD166" s="95">
        <f>LN(SUM($BC$2:BC166))</f>
        <v>4.962844630259907</v>
      </c>
      <c r="BE166" s="192">
        <f t="shared" si="91"/>
        <v>20.598965009120683</v>
      </c>
      <c r="BF166" s="242">
        <f t="shared" si="113"/>
        <v>20.071642458455834</v>
      </c>
      <c r="BG166" s="113">
        <v>23</v>
      </c>
      <c r="BH166" s="95">
        <f>LN(SUM($BG$2:BG166))</f>
        <v>6.2422232654551655</v>
      </c>
      <c r="BI166" s="193">
        <f t="shared" si="92"/>
        <v>10.464961819295185</v>
      </c>
      <c r="BJ166" s="242">
        <f t="shared" si="114"/>
        <v>11.990075470671567</v>
      </c>
      <c r="BK166" s="113">
        <v>6</v>
      </c>
      <c r="BL166" s="95">
        <f>LN(SUM($BK$2:BK166))</f>
        <v>5.4847969334906548</v>
      </c>
      <c r="BM166" s="193">
        <f t="shared" si="93"/>
        <v>8.8105215775102401</v>
      </c>
      <c r="BN166" s="242">
        <f t="shared" si="115"/>
        <v>8.3775956594232355</v>
      </c>
      <c r="BO166" s="113">
        <v>5</v>
      </c>
      <c r="BP166" s="95">
        <f>LN(SUM($BO$2:BO166))</f>
        <v>5.1239639794032588</v>
      </c>
      <c r="BQ166" s="193">
        <f t="shared" si="94"/>
        <v>18.713525018188175</v>
      </c>
      <c r="BR166" s="242">
        <f t="shared" si="116"/>
        <v>30.554097898759313</v>
      </c>
      <c r="BS166" s="117">
        <v>247</v>
      </c>
      <c r="BT166" s="95">
        <f>LN(SUM($BS$2:BS166))</f>
        <v>9.5480974970602706</v>
      </c>
      <c r="BU166" s="123">
        <f t="shared" si="95"/>
        <v>21.789801335807784</v>
      </c>
      <c r="BV166" s="242">
        <f t="shared" si="117"/>
        <v>23.299344270209815</v>
      </c>
    </row>
    <row r="167" spans="1:74" x14ac:dyDescent="0.25">
      <c r="A167" s="216">
        <f t="shared" si="59"/>
        <v>228</v>
      </c>
      <c r="B167" s="200">
        <v>44130</v>
      </c>
      <c r="D167" s="102">
        <f>LN(SUM($C$2:C167))</f>
        <v>4.4188406077965983</v>
      </c>
      <c r="E167" s="192">
        <f t="shared" si="97"/>
        <v>37.536859799732774</v>
      </c>
      <c r="F167" s="242">
        <f t="shared" si="100"/>
        <v>47.971114108077515</v>
      </c>
      <c r="G167" s="113">
        <v>46</v>
      </c>
      <c r="H167" s="106">
        <f>LN(SUM($G$2:G167))</f>
        <v>6.3403593037277517</v>
      </c>
      <c r="I167" s="192">
        <f t="shared" si="98"/>
        <v>8.4527418298427452</v>
      </c>
      <c r="J167" s="242">
        <f t="shared" si="101"/>
        <v>7.8704399951520134</v>
      </c>
      <c r="K167" s="113">
        <v>21</v>
      </c>
      <c r="L167" s="106">
        <f>LN(SUM($K$2:K167))</f>
        <v>6.7592552706636928</v>
      </c>
      <c r="M167" s="192">
        <f t="shared" si="81"/>
        <v>20.472727303621234</v>
      </c>
      <c r="N167" s="242">
        <f t="shared" si="102"/>
        <v>19.884110835297328</v>
      </c>
      <c r="O167" s="113">
        <v>27</v>
      </c>
      <c r="P167" s="106">
        <f>LN(SUM($O$2:O167))</f>
        <v>6.5875500148247959</v>
      </c>
      <c r="Q167" s="192">
        <f t="shared" si="99"/>
        <v>11.317798402291793</v>
      </c>
      <c r="R167" s="242">
        <f t="shared" si="103"/>
        <v>11.915124020249033</v>
      </c>
      <c r="S167" s="113">
        <v>2</v>
      </c>
      <c r="T167" s="106">
        <f>LN(SUM($S$2:S167))</f>
        <v>3.2958368660043291</v>
      </c>
      <c r="U167" s="196">
        <f t="shared" si="82"/>
        <v>8.3680381884288622</v>
      </c>
      <c r="V167" s="242">
        <f t="shared" si="104"/>
        <v>18.023166364983997</v>
      </c>
      <c r="X167" s="106">
        <f>LN(SUM($W$2:W167))</f>
        <v>1.3862943611198906</v>
      </c>
      <c r="Y167" s="193" t="e">
        <f t="shared" si="83"/>
        <v>#DIV/0!</v>
      </c>
      <c r="Z167" s="242" t="e">
        <f t="shared" si="105"/>
        <v>#DIV/0!</v>
      </c>
      <c r="AA167" s="147">
        <v>1</v>
      </c>
      <c r="AB167" s="106">
        <f>LN(SUM($AA$2:AA167))</f>
        <v>5.955837369464831</v>
      </c>
      <c r="AC167" s="192">
        <f t="shared" si="84"/>
        <v>18.728785126793451</v>
      </c>
      <c r="AD167" s="242">
        <f t="shared" si="106"/>
        <v>12.726281139483362</v>
      </c>
      <c r="AE167" s="113">
        <v>3</v>
      </c>
      <c r="AF167" s="106">
        <f>LN(SUM($AE$2:AE167))</f>
        <v>7.5469741175165268</v>
      </c>
      <c r="AG167" s="192">
        <f t="shared" si="85"/>
        <v>50.938636518348773</v>
      </c>
      <c r="AH167" s="242">
        <f t="shared" si="107"/>
        <v>48.33231382044228</v>
      </c>
      <c r="AJ167" s="106">
        <f>LN(SUM($AI$2:AI167))</f>
        <v>4.9052747784384296</v>
      </c>
      <c r="AK167" s="192">
        <f t="shared" si="86"/>
        <v>47.697958594263469</v>
      </c>
      <c r="AL167" s="242">
        <f t="shared" si="108"/>
        <v>39.778497497694261</v>
      </c>
      <c r="AM167" s="113">
        <v>18</v>
      </c>
      <c r="AN167" s="106">
        <f>LN(SUM($AM$2:AM167))</f>
        <v>5.575949103146316</v>
      </c>
      <c r="AO167" s="192">
        <f t="shared" si="87"/>
        <v>10.790426763199019</v>
      </c>
      <c r="AP167" s="242">
        <f t="shared" si="109"/>
        <v>12.260236351089199</v>
      </c>
      <c r="AQ167" s="147">
        <v>17</v>
      </c>
      <c r="AR167" s="106">
        <f>LN(SUM($AQ$2:AQ167))</f>
        <v>5.4116460518550396</v>
      </c>
      <c r="AS167" s="192">
        <f t="shared" si="88"/>
        <v>7.6017841038280292</v>
      </c>
      <c r="AT167" s="242">
        <f t="shared" si="110"/>
        <v>10.151607064807141</v>
      </c>
      <c r="AU167" s="113">
        <v>121</v>
      </c>
      <c r="AV167" s="106">
        <f>LN(SUM($AU$2:AU167))</f>
        <v>8.9739849266897433</v>
      </c>
      <c r="AW167" s="192">
        <f t="shared" si="89"/>
        <v>32.28159066694738</v>
      </c>
      <c r="AX167" s="242">
        <f t="shared" si="111"/>
        <v>30.356129769661209</v>
      </c>
      <c r="AZ167" s="95">
        <f>LN(SUM($AY$2:AY167))</f>
        <v>3.8918202981106265</v>
      </c>
      <c r="BA167" s="192">
        <f t="shared" si="90"/>
        <v>14.35668279716233</v>
      </c>
      <c r="BB167" s="242">
        <f t="shared" si="112"/>
        <v>11.197831651849686</v>
      </c>
      <c r="BC167" s="147">
        <v>1</v>
      </c>
      <c r="BD167" s="95">
        <f>LN(SUM($BC$2:BC167))</f>
        <v>4.9698132995760007</v>
      </c>
      <c r="BE167" s="192">
        <f t="shared" si="91"/>
        <v>26.596926999494919</v>
      </c>
      <c r="BF167" s="242">
        <f t="shared" si="113"/>
        <v>21.848771403051138</v>
      </c>
      <c r="BG167" s="113">
        <v>3</v>
      </c>
      <c r="BH167" s="95">
        <f>LN(SUM($BG$2:BG167))</f>
        <v>6.2480428745084291</v>
      </c>
      <c r="BI167" s="193">
        <f t="shared" si="92"/>
        <v>11.220489153844968</v>
      </c>
      <c r="BJ167" s="242">
        <f t="shared" si="114"/>
        <v>11.94786427179138</v>
      </c>
      <c r="BK167" s="113">
        <v>13</v>
      </c>
      <c r="BL167" s="95">
        <f>LN(SUM($BK$2:BK167))</f>
        <v>5.5373342670185366</v>
      </c>
      <c r="BM167" s="193">
        <f t="shared" si="93"/>
        <v>10.12888259711894</v>
      </c>
      <c r="BN167" s="242">
        <f t="shared" si="115"/>
        <v>8.6935325044514524</v>
      </c>
      <c r="BO167" s="113">
        <v>10</v>
      </c>
      <c r="BP167" s="95">
        <f>LN(SUM($BO$2:BO167))</f>
        <v>5.181783550292085</v>
      </c>
      <c r="BQ167" s="193">
        <f t="shared" si="94"/>
        <v>16.331521838364004</v>
      </c>
      <c r="BR167" s="242">
        <f t="shared" si="116"/>
        <v>24.120504410351494</v>
      </c>
      <c r="BS167" s="117">
        <v>283</v>
      </c>
      <c r="BT167" s="95">
        <f>LN(SUM($BS$2:BS167))</f>
        <v>9.5680847438729355</v>
      </c>
      <c r="BU167" s="123">
        <f t="shared" si="95"/>
        <v>23.584860965618464</v>
      </c>
      <c r="BV167" s="242">
        <f t="shared" si="117"/>
        <v>23.058758197580588</v>
      </c>
    </row>
    <row r="168" spans="1:74" x14ac:dyDescent="0.25">
      <c r="A168" s="216">
        <f t="shared" si="59"/>
        <v>229</v>
      </c>
      <c r="B168" s="200">
        <v>44131</v>
      </c>
      <c r="C168" s="113">
        <v>7</v>
      </c>
      <c r="D168" s="102">
        <f>LN(SUM($C$2:C168))</f>
        <v>4.499809670330265</v>
      </c>
      <c r="E168" s="192">
        <f t="shared" si="97"/>
        <v>29.635375296429608</v>
      </c>
      <c r="F168" s="242">
        <f t="shared" si="100"/>
        <v>37.578750997977451</v>
      </c>
      <c r="G168" s="113">
        <v>57</v>
      </c>
      <c r="H168" s="106">
        <f>LN(SUM($G$2:G168))</f>
        <v>6.4361503683694279</v>
      </c>
      <c r="I168" s="192">
        <f t="shared" si="98"/>
        <v>9.3367032261011609</v>
      </c>
      <c r="J168" s="242">
        <f t="shared" si="101"/>
        <v>8.1569590022001304</v>
      </c>
      <c r="K168" s="113">
        <v>25</v>
      </c>
      <c r="L168" s="106">
        <f>LN(SUM($K$2:K168))</f>
        <v>6.7878449823095792</v>
      </c>
      <c r="M168" s="192">
        <f t="shared" si="81"/>
        <v>20.352663991995108</v>
      </c>
      <c r="N168" s="242">
        <f t="shared" si="102"/>
        <v>19.709285887148543</v>
      </c>
      <c r="O168" s="113">
        <v>7</v>
      </c>
      <c r="P168" s="106">
        <f>LN(SUM($O$2:O168))</f>
        <v>6.5971457018866513</v>
      </c>
      <c r="Q168" s="192">
        <f t="shared" si="99"/>
        <v>12.946823148838464</v>
      </c>
      <c r="R168" s="242">
        <f t="shared" si="103"/>
        <v>11.813121514935983</v>
      </c>
      <c r="S168" s="113">
        <v>1</v>
      </c>
      <c r="T168" s="106">
        <f>LN(SUM($S$2:S168))</f>
        <v>3.3322045101752038</v>
      </c>
      <c r="U168" s="196">
        <f t="shared" si="82"/>
        <v>9.0013795276988997</v>
      </c>
      <c r="V168" s="242">
        <f t="shared" si="104"/>
        <v>11.158981307976966</v>
      </c>
      <c r="X168" s="106">
        <f>LN(SUM($W$2:W168))</f>
        <v>1.3862943611198906</v>
      </c>
      <c r="Y168" s="193" t="e">
        <f t="shared" si="83"/>
        <v>#DIV/0!</v>
      </c>
      <c r="Z168" s="242" t="e">
        <f t="shared" si="105"/>
        <v>#DIV/0!</v>
      </c>
      <c r="AA168" s="147">
        <v>40</v>
      </c>
      <c r="AB168" s="106">
        <f>LN(SUM($AA$2:AA168))</f>
        <v>6.0544393462693709</v>
      </c>
      <c r="AC168" s="192">
        <f t="shared" si="84"/>
        <v>23.334299924723684</v>
      </c>
      <c r="AD168" s="242">
        <f t="shared" si="106"/>
        <v>15.498220795320268</v>
      </c>
      <c r="AE168" s="113">
        <v>35</v>
      </c>
      <c r="AF168" s="106">
        <f>LN(SUM($AE$2:AE168))</f>
        <v>7.5652752818989315</v>
      </c>
      <c r="AG168" s="192">
        <f t="shared" si="85"/>
        <v>52.202645901139363</v>
      </c>
      <c r="AH168" s="242">
        <f t="shared" si="107"/>
        <v>48.91194345292061</v>
      </c>
      <c r="AJ168" s="106">
        <f>LN(SUM($AI$2:AI168))</f>
        <v>4.9052747784384296</v>
      </c>
      <c r="AK168" s="192">
        <f t="shared" si="86"/>
        <v>56.523173344860822</v>
      </c>
      <c r="AL168" s="242">
        <f t="shared" si="108"/>
        <v>45.755933881544102</v>
      </c>
      <c r="AM168" s="113">
        <v>13</v>
      </c>
      <c r="AN168" s="106">
        <f>LN(SUM($AM$2:AM168))</f>
        <v>5.6240175061873385</v>
      </c>
      <c r="AO168" s="192">
        <f t="shared" si="87"/>
        <v>11.536686037192085</v>
      </c>
      <c r="AP168" s="242">
        <f t="shared" si="109"/>
        <v>11.753234863460165</v>
      </c>
      <c r="AQ168" s="147">
        <v>6</v>
      </c>
      <c r="AR168" s="106">
        <f>LN(SUM($AQ$2:AQ168))</f>
        <v>5.4380793089231956</v>
      </c>
      <c r="AS168" s="192">
        <f t="shared" si="88"/>
        <v>7.7619295856414441</v>
      </c>
      <c r="AT168" s="242">
        <f t="shared" si="110"/>
        <v>8.7144177413977815</v>
      </c>
      <c r="AU168" s="113">
        <v>147</v>
      </c>
      <c r="AV168" s="106">
        <f>LN(SUM($AU$2:AU168))</f>
        <v>8.9924330874572185</v>
      </c>
      <c r="AW168" s="192">
        <f t="shared" si="89"/>
        <v>36.30995854275065</v>
      </c>
      <c r="AX168" s="242">
        <f t="shared" si="111"/>
        <v>31.347534818278952</v>
      </c>
      <c r="AY168" s="113">
        <v>2</v>
      </c>
      <c r="AZ168" s="95">
        <f>LN(SUM($AY$2:AY168))</f>
        <v>3.9318256327243257</v>
      </c>
      <c r="BA168" s="192">
        <f t="shared" si="90"/>
        <v>35.558705831279326</v>
      </c>
      <c r="BB168" s="242">
        <f t="shared" si="112"/>
        <v>15.858098653846184</v>
      </c>
      <c r="BD168" s="95">
        <f>LN(SUM($BC$2:BC168))</f>
        <v>4.9698132995760007</v>
      </c>
      <c r="BE168" s="192">
        <f t="shared" si="91"/>
        <v>35.806501805848249</v>
      </c>
      <c r="BF168" s="242">
        <f t="shared" si="113"/>
        <v>24.478825221239799</v>
      </c>
      <c r="BG168" s="113">
        <v>18</v>
      </c>
      <c r="BH168" s="95">
        <f>LN(SUM($BG$2:BG168))</f>
        <v>6.2822667468960063</v>
      </c>
      <c r="BI168" s="192">
        <f t="shared" si="92"/>
        <v>12.931048154147135</v>
      </c>
      <c r="BJ168" s="242">
        <f t="shared" si="114"/>
        <v>11.900679036746558</v>
      </c>
      <c r="BK168" s="113">
        <v>30</v>
      </c>
      <c r="BL168" s="95">
        <f>LN(SUM($BK$2:BK168))</f>
        <v>5.6489742381612063</v>
      </c>
      <c r="BM168" s="193">
        <f t="shared" si="93"/>
        <v>12.149785420377517</v>
      </c>
      <c r="BN168" s="242">
        <f t="shared" si="115"/>
        <v>9.4003462910940776</v>
      </c>
      <c r="BP168" s="95">
        <f>LN(SUM($BO$2:BO168))</f>
        <v>5.181783550292085</v>
      </c>
      <c r="BQ168" s="193">
        <f t="shared" si="94"/>
        <v>16.666566578715944</v>
      </c>
      <c r="BR168" s="242">
        <f t="shared" si="116"/>
        <v>19.917906939222711</v>
      </c>
      <c r="BS168" s="117">
        <v>388</v>
      </c>
      <c r="BT168" s="95">
        <f>LN(SUM($BS$2:BS168))</f>
        <v>9.5948541933314146</v>
      </c>
      <c r="BU168" s="123">
        <f t="shared" si="95"/>
        <v>25.867607127866879</v>
      </c>
      <c r="BV168" s="242">
        <f t="shared" si="117"/>
        <v>23.309717816502676</v>
      </c>
    </row>
    <row r="169" spans="1:74" s="240" customFormat="1" x14ac:dyDescent="0.25">
      <c r="A169" s="238">
        <f t="shared" si="59"/>
        <v>230</v>
      </c>
      <c r="B169" s="239">
        <v>44132</v>
      </c>
      <c r="C169" s="240">
        <v>3</v>
      </c>
      <c r="D169" s="241">
        <f>LN(SUM($C$2:C169))</f>
        <v>4.5325994931532563</v>
      </c>
      <c r="E169" s="242">
        <f t="shared" si="97"/>
        <v>23.840860738573472</v>
      </c>
      <c r="F169" s="242">
        <f t="shared" si="100"/>
        <v>32.070824541676991</v>
      </c>
      <c r="G169" s="240">
        <v>36</v>
      </c>
      <c r="H169" s="241">
        <f>LN(SUM($G$2:G169))</f>
        <v>6.4922398350204711</v>
      </c>
      <c r="I169" s="242">
        <f t="shared" si="98"/>
        <v>10.212925717802841</v>
      </c>
      <c r="J169" s="242">
        <f t="shared" si="101"/>
        <v>8.6717989001650899</v>
      </c>
      <c r="K169" s="240">
        <v>19</v>
      </c>
      <c r="L169" s="241">
        <f>LN(SUM($K$2:K169))</f>
        <v>6.8090393060429797</v>
      </c>
      <c r="M169" s="242">
        <f t="shared" si="81"/>
        <v>22.000102538188905</v>
      </c>
      <c r="N169" s="242">
        <f t="shared" si="102"/>
        <v>20.162417683546344</v>
      </c>
      <c r="O169" s="240">
        <v>28</v>
      </c>
      <c r="P169" s="241">
        <f>LN(SUM($O$2:O169))</f>
        <v>6.6346333578616861</v>
      </c>
      <c r="Q169" s="242">
        <f t="shared" si="99"/>
        <v>16.875641525910204</v>
      </c>
      <c r="R169" s="242">
        <f t="shared" si="103"/>
        <v>12.663204799410583</v>
      </c>
      <c r="T169" s="241">
        <f>LN(SUM($S$2:S169))</f>
        <v>3.3322045101752038</v>
      </c>
      <c r="U169" s="243">
        <f t="shared" si="82"/>
        <v>11.266879543167386</v>
      </c>
      <c r="V169" s="242">
        <f t="shared" si="104"/>
        <v>9.7264439844699186</v>
      </c>
      <c r="X169" s="241">
        <f>LN(SUM($W$2:W169))</f>
        <v>1.3862943611198906</v>
      </c>
      <c r="Y169" s="244" t="e">
        <f t="shared" si="83"/>
        <v>#DIV/0!</v>
      </c>
      <c r="Z169" s="242" t="e">
        <f t="shared" si="105"/>
        <v>#DIV/0!</v>
      </c>
      <c r="AA169" s="245">
        <v>23</v>
      </c>
      <c r="AB169" s="241">
        <f>LN(SUM($AA$2:AA169))</f>
        <v>6.1070228877422545</v>
      </c>
      <c r="AC169" s="242">
        <f t="shared" si="84"/>
        <v>19.972151672221152</v>
      </c>
      <c r="AD169" s="242">
        <f t="shared" si="106"/>
        <v>17.461566505888122</v>
      </c>
      <c r="AE169" s="240">
        <v>29</v>
      </c>
      <c r="AF169" s="241">
        <f>LN(SUM($AE$2:AE169))</f>
        <v>7.580189417944541</v>
      </c>
      <c r="AG169" s="242">
        <f t="shared" si="85"/>
        <v>54.030432848497178</v>
      </c>
      <c r="AH169" s="242">
        <f t="shared" si="107"/>
        <v>49.498863768318849</v>
      </c>
      <c r="AI169" s="240">
        <v>5</v>
      </c>
      <c r="AJ169" s="241">
        <f>LN(SUM($AI$2:AI169))</f>
        <v>4.9416424226093039</v>
      </c>
      <c r="AK169" s="242">
        <f t="shared" si="86"/>
        <v>56.443604464613855</v>
      </c>
      <c r="AL169" s="242">
        <f t="shared" si="108"/>
        <v>50.426672984370221</v>
      </c>
      <c r="AM169" s="240">
        <v>1</v>
      </c>
      <c r="AN169" s="241">
        <f>LN(SUM($AM$2:AM169))</f>
        <v>5.6276211136906369</v>
      </c>
      <c r="AO169" s="242">
        <f t="shared" si="87"/>
        <v>12.97571759802462</v>
      </c>
      <c r="AP169" s="242">
        <f t="shared" si="109"/>
        <v>11.792956079486984</v>
      </c>
      <c r="AQ169" s="245">
        <v>20</v>
      </c>
      <c r="AR169" s="241">
        <f>LN(SUM($AQ$2:AQ169))</f>
        <v>5.521460917862246</v>
      </c>
      <c r="AS169" s="242">
        <f t="shared" si="88"/>
        <v>8.0276025222486957</v>
      </c>
      <c r="AT169" s="242">
        <f t="shared" si="110"/>
        <v>8.1336056518616573</v>
      </c>
      <c r="AU169" s="240">
        <v>170</v>
      </c>
      <c r="AV169" s="241">
        <f>LN(SUM($AU$2:AU169))</f>
        <v>9.0133517781388246</v>
      </c>
      <c r="AW169" s="242">
        <f t="shared" si="89"/>
        <v>39.258193145218819</v>
      </c>
      <c r="AX169" s="242">
        <f t="shared" si="111"/>
        <v>33.124083468991245</v>
      </c>
      <c r="AZ169" s="246">
        <f>LN(SUM($AY$2:AY169))</f>
        <v>3.9318256327243257</v>
      </c>
      <c r="BA169" s="242">
        <f t="shared" si="90"/>
        <v>42.608379530729678</v>
      </c>
      <c r="BB169" s="242">
        <f t="shared" si="112"/>
        <v>22.376133496102359</v>
      </c>
      <c r="BC169" s="245">
        <v>7</v>
      </c>
      <c r="BD169" s="246">
        <f>LN(SUM($BC$2:BC169))</f>
        <v>5.0172798368149243</v>
      </c>
      <c r="BE169" s="242">
        <f t="shared" si="91"/>
        <v>43.827204353234094</v>
      </c>
      <c r="BF169" s="242">
        <f t="shared" si="113"/>
        <v>29.347478285647206</v>
      </c>
      <c r="BG169" s="240">
        <v>34</v>
      </c>
      <c r="BH169" s="246">
        <f>LN(SUM($BG$2:BG169))</f>
        <v>6.3438804341263308</v>
      </c>
      <c r="BI169" s="244">
        <f t="shared" si="92"/>
        <v>14.422896999817745</v>
      </c>
      <c r="BJ169" s="242">
        <f t="shared" si="114"/>
        <v>12.15666126788655</v>
      </c>
      <c r="BK169" s="240">
        <v>15</v>
      </c>
      <c r="BL169" s="246">
        <f>LN(SUM($BK$2:BK169))</f>
        <v>5.7004435733906869</v>
      </c>
      <c r="BM169" s="244">
        <f t="shared" si="93"/>
        <v>11.338687640708093</v>
      </c>
      <c r="BN169" s="242">
        <f t="shared" si="115"/>
        <v>10.085171367175453</v>
      </c>
      <c r="BO169" s="240">
        <v>10</v>
      </c>
      <c r="BP169" s="246">
        <f>LN(SUM($BO$2:BO169))</f>
        <v>5.2364419628299492</v>
      </c>
      <c r="BQ169" s="244">
        <f t="shared" si="94"/>
        <v>18.233200728642405</v>
      </c>
      <c r="BR169" s="242">
        <f t="shared" si="116"/>
        <v>18.200111164802429</v>
      </c>
      <c r="BS169" s="247">
        <v>400</v>
      </c>
      <c r="BT169" s="246">
        <f>LN(SUM($BS$2:BS169))</f>
        <v>9.6217212805136505</v>
      </c>
      <c r="BU169" s="248">
        <f t="shared" si="95"/>
        <v>27.719657621074241</v>
      </c>
      <c r="BV169" s="242">
        <f t="shared" si="117"/>
        <v>24.176000711627402</v>
      </c>
    </row>
    <row r="170" spans="1:74" x14ac:dyDescent="0.25">
      <c r="A170" s="256">
        <f t="shared" si="59"/>
        <v>231</v>
      </c>
      <c r="B170" s="257">
        <v>44133</v>
      </c>
      <c r="C170" s="113">
        <v>9</v>
      </c>
      <c r="D170" s="258">
        <f>LN(SUM($C$2:C170))</f>
        <v>4.6249728132842707</v>
      </c>
      <c r="E170" s="259">
        <f t="shared" si="97"/>
        <v>18.282502305685334</v>
      </c>
      <c r="F170" s="242">
        <f t="shared" si="100"/>
        <v>27.323899535105298</v>
      </c>
      <c r="G170" s="113">
        <v>33</v>
      </c>
      <c r="H170" s="258">
        <f>LN(SUM($G$2:G170))</f>
        <v>6.5410299991899032</v>
      </c>
      <c r="I170" s="259">
        <f t="shared" si="98"/>
        <v>10.850758148098903</v>
      </c>
      <c r="J170" s="242">
        <f t="shared" si="101"/>
        <v>9.3397972792547659</v>
      </c>
      <c r="K170" s="113">
        <v>14</v>
      </c>
      <c r="L170" s="258">
        <f>LN(SUM($K$2:K170))</f>
        <v>6.8243736700430864</v>
      </c>
      <c r="M170" s="259">
        <f t="shared" si="81"/>
        <v>26.423709604367161</v>
      </c>
      <c r="N170" s="242">
        <f t="shared" si="102"/>
        <v>21.703886741248844</v>
      </c>
      <c r="O170" s="113">
        <v>10</v>
      </c>
      <c r="P170" s="258">
        <f>LN(SUM($O$2:O170))</f>
        <v>6.6476883735633292</v>
      </c>
      <c r="Q170" s="259">
        <f t="shared" si="99"/>
        <v>21.413705401484869</v>
      </c>
      <c r="R170" s="242">
        <f t="shared" si="103"/>
        <v>14.671985436953866</v>
      </c>
      <c r="S170" s="113">
        <v>1</v>
      </c>
      <c r="T170" s="258">
        <f>LN(SUM($S$2:S170))</f>
        <v>3.3672958299864741</v>
      </c>
      <c r="U170" s="260">
        <f t="shared" si="82"/>
        <v>16.605933171283596</v>
      </c>
      <c r="V170" s="242">
        <f t="shared" si="104"/>
        <v>10.871675313255722</v>
      </c>
      <c r="X170" s="258">
        <f>LN(SUM($W$2:W170))</f>
        <v>1.3862943611198906</v>
      </c>
      <c r="Y170" s="150" t="e">
        <f t="shared" si="83"/>
        <v>#DIV/0!</v>
      </c>
      <c r="Z170" s="242" t="e">
        <f t="shared" si="105"/>
        <v>#DIV/0!</v>
      </c>
      <c r="AA170" s="147">
        <v>17</v>
      </c>
      <c r="AB170" s="258">
        <f>LN(SUM($AA$2:AA170))</f>
        <v>6.1441856341256456</v>
      </c>
      <c r="AC170" s="259">
        <f t="shared" si="84"/>
        <v>17.383803933203346</v>
      </c>
      <c r="AD170" s="242">
        <f t="shared" si="106"/>
        <v>18.657250142877551</v>
      </c>
      <c r="AE170" s="113">
        <v>44</v>
      </c>
      <c r="AF170" s="258">
        <f>LN(SUM($AE$2:AE170))</f>
        <v>7.6024013356658182</v>
      </c>
      <c r="AG170" s="259">
        <f t="shared" si="85"/>
        <v>50.935080088031008</v>
      </c>
      <c r="AH170" s="242">
        <f t="shared" si="107"/>
        <v>50.356122426558919</v>
      </c>
      <c r="AI170" s="113">
        <v>3</v>
      </c>
      <c r="AJ170" s="258">
        <f>LN(SUM($AI$2:AI170))</f>
        <v>4.962844630259907</v>
      </c>
      <c r="AK170" s="259">
        <f t="shared" si="86"/>
        <v>48.923687862023066</v>
      </c>
      <c r="AL170" s="242">
        <f t="shared" si="108"/>
        <v>50.702544016430345</v>
      </c>
      <c r="AM170" s="113">
        <v>22</v>
      </c>
      <c r="AN170" s="258">
        <f>LN(SUM($AM$2:AM170))</f>
        <v>5.7037824746562009</v>
      </c>
      <c r="AO170" s="259">
        <f t="shared" si="87"/>
        <v>14.074821079944014</v>
      </c>
      <c r="AP170" s="242">
        <f t="shared" si="109"/>
        <v>12.144585944558369</v>
      </c>
      <c r="AQ170" s="147">
        <v>6</v>
      </c>
      <c r="AR170" s="258">
        <f>LN(SUM($AQ$2:AQ170))</f>
        <v>5.5451774444795623</v>
      </c>
      <c r="AS170" s="259">
        <f t="shared" si="88"/>
        <v>10.349176523017853</v>
      </c>
      <c r="AT170" s="242">
        <f t="shared" si="110"/>
        <v>8.3956861745647249</v>
      </c>
      <c r="AU170" s="113">
        <v>140</v>
      </c>
      <c r="AV170" s="258">
        <f>LN(SUM($AU$2:AU170))</f>
        <v>9.0302563101224198</v>
      </c>
      <c r="AW170" s="259">
        <f t="shared" si="89"/>
        <v>40.613981462035056</v>
      </c>
      <c r="AX170" s="242">
        <f t="shared" si="111"/>
        <v>35.519908479897161</v>
      </c>
      <c r="AY170" s="113">
        <v>1</v>
      </c>
      <c r="AZ170" s="261">
        <f>LN(SUM($AY$2:AY170))</f>
        <v>3.9512437185814275</v>
      </c>
      <c r="BA170" s="259">
        <f t="shared" si="90"/>
        <v>65.065419754356839</v>
      </c>
      <c r="BB170" s="242">
        <f t="shared" si="112"/>
        <v>33.547490991448257</v>
      </c>
      <c r="BD170" s="261">
        <f>LN(SUM($BC$2:BC170))</f>
        <v>5.0172798368149243</v>
      </c>
      <c r="BE170" s="259">
        <f t="shared" si="91"/>
        <v>50.390320129551561</v>
      </c>
      <c r="BF170" s="242">
        <f t="shared" si="113"/>
        <v>35.443983659449898</v>
      </c>
      <c r="BG170" s="113">
        <v>36</v>
      </c>
      <c r="BH170" s="261">
        <f>LN(SUM($BG$2:BG170))</f>
        <v>6.4052284580308418</v>
      </c>
      <c r="BI170" s="150">
        <f t="shared" si="92"/>
        <v>16.134106095898218</v>
      </c>
      <c r="BJ170" s="242">
        <f t="shared" si="114"/>
        <v>13.03470044460065</v>
      </c>
      <c r="BK170" s="113">
        <v>11</v>
      </c>
      <c r="BL170" s="261">
        <f>LN(SUM($BK$2:BK170))</f>
        <v>5.7365722974791922</v>
      </c>
      <c r="BM170" s="150">
        <f t="shared" si="93"/>
        <v>11.683740622211515</v>
      </c>
      <c r="BN170" s="242">
        <f t="shared" si="115"/>
        <v>10.822323571585262</v>
      </c>
      <c r="BO170" s="113">
        <v>8</v>
      </c>
      <c r="BP170" s="261">
        <f>LN(SUM($BO$2:BO170))</f>
        <v>5.2781146592305168</v>
      </c>
      <c r="BQ170" s="150">
        <f t="shared" si="94"/>
        <v>19.60887725980049</v>
      </c>
      <c r="BR170" s="242">
        <f t="shared" si="116"/>
        <v>17.910738284742202</v>
      </c>
      <c r="BS170" s="117">
        <v>355</v>
      </c>
      <c r="BT170" s="261">
        <f>LN(SUM($BS$2:BS170))</f>
        <v>9.6449758573841269</v>
      </c>
      <c r="BU170" s="262">
        <f t="shared" si="95"/>
        <v>29.259833038232316</v>
      </c>
      <c r="BV170" s="242">
        <f t="shared" si="117"/>
        <v>25.644352017719939</v>
      </c>
    </row>
    <row r="171" spans="1:74" x14ac:dyDescent="0.25">
      <c r="A171" s="256">
        <f t="shared" si="59"/>
        <v>232</v>
      </c>
      <c r="B171" s="257">
        <v>44134</v>
      </c>
      <c r="C171" s="113">
        <v>11</v>
      </c>
      <c r="D171" s="258">
        <f>LN(SUM($C$2:C171))</f>
        <v>4.7273878187123408</v>
      </c>
      <c r="E171" s="259">
        <f t="shared" si="97"/>
        <v>13.042837818637723</v>
      </c>
      <c r="F171" s="242">
        <f t="shared" si="100"/>
        <v>21.200394039831533</v>
      </c>
      <c r="G171" s="113">
        <v>46</v>
      </c>
      <c r="H171" s="258">
        <f>LN(SUM($G$2:G171))</f>
        <v>6.6052979209482015</v>
      </c>
      <c r="I171" s="259">
        <f t="shared" si="98"/>
        <v>10.441635743318711</v>
      </c>
      <c r="J171" s="242">
        <f t="shared" si="101"/>
        <v>9.8589529330328727</v>
      </c>
      <c r="K171" s="113">
        <v>17</v>
      </c>
      <c r="L171" s="258">
        <f>LN(SUM($K$2:K171))</f>
        <v>6.842683282238422</v>
      </c>
      <c r="M171" s="259">
        <f t="shared" si="81"/>
        <v>29.621467611704794</v>
      </c>
      <c r="N171" s="242">
        <f t="shared" si="102"/>
        <v>23.774134209975436</v>
      </c>
      <c r="O171" s="113">
        <v>29</v>
      </c>
      <c r="P171" s="258">
        <f>LN(SUM($O$2:O171))</f>
        <v>6.6846117276679271</v>
      </c>
      <c r="Q171" s="259">
        <f t="shared" si="99"/>
        <v>24.893644526776455</v>
      </c>
      <c r="R171" s="242">
        <f t="shared" si="103"/>
        <v>17.489522601060354</v>
      </c>
      <c r="T171" s="258">
        <f>LN(SUM($S$2:S171))</f>
        <v>3.3672958299864741</v>
      </c>
      <c r="U171" s="260">
        <f t="shared" si="82"/>
        <v>24.931184440332689</v>
      </c>
      <c r="V171" s="242">
        <f t="shared" si="104"/>
        <v>14.034682974182285</v>
      </c>
      <c r="W171" s="113">
        <v>2</v>
      </c>
      <c r="X171" s="258">
        <f>LN(SUM($W$2:W171))</f>
        <v>1.791759469228055</v>
      </c>
      <c r="Y171" s="150">
        <f t="shared" si="83"/>
        <v>15.955438719280243</v>
      </c>
      <c r="Z171" s="242" t="e">
        <f t="shared" si="105"/>
        <v>#DIV/0!</v>
      </c>
      <c r="AA171" s="147">
        <v>24</v>
      </c>
      <c r="AB171" s="258">
        <f>LN(SUM($AA$2:AA171))</f>
        <v>6.1944053911046719</v>
      </c>
      <c r="AC171" s="259">
        <f t="shared" si="84"/>
        <v>15.162304768053255</v>
      </c>
      <c r="AD171" s="242">
        <f t="shared" si="106"/>
        <v>18.91626908499898</v>
      </c>
      <c r="AE171" s="113">
        <v>40</v>
      </c>
      <c r="AF171" s="258">
        <f>LN(SUM($AE$2:AE171))</f>
        <v>7.6221745948176221</v>
      </c>
      <c r="AG171" s="259">
        <f t="shared" si="85"/>
        <v>46.131469735095862</v>
      </c>
      <c r="AH171" s="242">
        <f t="shared" si="107"/>
        <v>50.847653018222438</v>
      </c>
      <c r="AI171" s="113">
        <v>15</v>
      </c>
      <c r="AJ171" s="258">
        <f>LN(SUM($AI$2:AI171))</f>
        <v>5.0625950330269669</v>
      </c>
      <c r="AK171" s="259">
        <f t="shared" si="86"/>
        <v>30.054089659793913</v>
      </c>
      <c r="AL171" s="242">
        <f t="shared" si="108"/>
        <v>47.928502785111021</v>
      </c>
      <c r="AM171" s="113">
        <v>11</v>
      </c>
      <c r="AN171" s="258">
        <f>LN(SUM($AM$2:AM171))</f>
        <v>5.7397929121792339</v>
      </c>
      <c r="AO171" s="259">
        <f t="shared" si="87"/>
        <v>14.476115757131099</v>
      </c>
      <c r="AP171" s="242">
        <f t="shared" si="109"/>
        <v>12.770753447098167</v>
      </c>
      <c r="AQ171" s="147">
        <v>25</v>
      </c>
      <c r="AR171" s="258">
        <f>LN(SUM($AQ$2:AQ171))</f>
        <v>5.6383546693337454</v>
      </c>
      <c r="AS171" s="259">
        <f t="shared" si="88"/>
        <v>11.253987016072983</v>
      </c>
      <c r="AT171" s="242">
        <f t="shared" si="110"/>
        <v>8.9988959501618009</v>
      </c>
      <c r="AU171" s="113">
        <v>123</v>
      </c>
      <c r="AV171" s="258">
        <f>LN(SUM($AU$2:AU171))</f>
        <v>9.0448759322486509</v>
      </c>
      <c r="AW171" s="259">
        <f t="shared" si="89"/>
        <v>41.352681746363395</v>
      </c>
      <c r="AX171" s="242">
        <f t="shared" si="111"/>
        <v>37.963281112663068</v>
      </c>
      <c r="AZ171" s="261">
        <f>LN(SUM($AY$2:AY171))</f>
        <v>3.9512437185814275</v>
      </c>
      <c r="BA171" s="259">
        <f t="shared" si="90"/>
        <v>57.569947673158616</v>
      </c>
      <c r="BB171" s="242">
        <f t="shared" si="112"/>
        <v>43.031827117337357</v>
      </c>
      <c r="BC171" s="147">
        <v>4</v>
      </c>
      <c r="BD171" s="261">
        <f>LN(SUM($BC$2:BC171))</f>
        <v>5.0434251169192468</v>
      </c>
      <c r="BE171" s="259">
        <f t="shared" si="91"/>
        <v>42.037578991560984</v>
      </c>
      <c r="BF171" s="242">
        <f t="shared" si="113"/>
        <v>39.73170645593796</v>
      </c>
      <c r="BG171" s="113">
        <v>39</v>
      </c>
      <c r="BH171" s="261">
        <f>LN(SUM($BG$2:BG171))</f>
        <v>6.4676987261043539</v>
      </c>
      <c r="BI171" s="150">
        <f t="shared" si="92"/>
        <v>15.707297391339296</v>
      </c>
      <c r="BJ171" s="242">
        <f t="shared" si="114"/>
        <v>14.083167559009473</v>
      </c>
      <c r="BK171" s="113">
        <v>19</v>
      </c>
      <c r="BL171" s="261">
        <f>LN(SUM($BK$2:BK171))</f>
        <v>5.7960577507653719</v>
      </c>
      <c r="BM171" s="150">
        <f t="shared" si="93"/>
        <v>11.579494269991262</v>
      </c>
      <c r="BN171" s="242">
        <f t="shared" si="115"/>
        <v>11.376118110081467</v>
      </c>
      <c r="BP171" s="261">
        <f>LN(SUM($BO$2:BO171))</f>
        <v>5.2781146592305168</v>
      </c>
      <c r="BQ171" s="150">
        <f t="shared" si="94"/>
        <v>21.186675805236217</v>
      </c>
      <c r="BR171" s="242">
        <f t="shared" si="116"/>
        <v>18.405368442151815</v>
      </c>
      <c r="BS171" s="117">
        <v>405</v>
      </c>
      <c r="BT171" s="261">
        <f>LN(SUM($BS$2:BS171))</f>
        <v>9.6708616858324259</v>
      </c>
      <c r="BU171" s="262">
        <f t="shared" si="95"/>
        <v>29.009877556789323</v>
      </c>
      <c r="BV171" s="242">
        <f t="shared" si="117"/>
        <v>27.088367261916243</v>
      </c>
    </row>
    <row r="172" spans="1:74" x14ac:dyDescent="0.25">
      <c r="A172" s="256">
        <f t="shared" si="59"/>
        <v>233</v>
      </c>
      <c r="B172" s="257">
        <v>44135</v>
      </c>
      <c r="C172" s="113">
        <v>18</v>
      </c>
      <c r="D172" s="258">
        <f>LN(SUM($C$2:C172))</f>
        <v>4.8751973232011512</v>
      </c>
      <c r="E172" s="259">
        <f t="shared" si="97"/>
        <v>9.1923773626283296</v>
      </c>
      <c r="F172" s="242">
        <f t="shared" si="100"/>
        <v>16.089644556381216</v>
      </c>
      <c r="G172" s="113">
        <v>37</v>
      </c>
      <c r="H172" s="258">
        <f>LN(SUM($G$2:G172))</f>
        <v>6.654152520183219</v>
      </c>
      <c r="I172" s="259">
        <f t="shared" si="98"/>
        <v>10.605737527139429</v>
      </c>
      <c r="J172" s="242">
        <f t="shared" si="101"/>
        <v>10.28955207249221</v>
      </c>
      <c r="K172" s="113">
        <v>14</v>
      </c>
      <c r="L172" s="258">
        <f>LN(SUM($K$2:K172))</f>
        <v>6.8575140625453903</v>
      </c>
      <c r="M172" s="259">
        <f t="shared" si="81"/>
        <v>33.921272348711781</v>
      </c>
      <c r="N172" s="242">
        <f t="shared" si="102"/>
        <v>26.463843218993553</v>
      </c>
      <c r="O172" s="113">
        <v>16</v>
      </c>
      <c r="P172" s="258">
        <f>LN(SUM($O$2:O172))</f>
        <v>6.7044143549641069</v>
      </c>
      <c r="Q172" s="259">
        <f t="shared" si="99"/>
        <v>27.375599394506278</v>
      </c>
      <c r="R172" s="242">
        <f t="shared" si="103"/>
        <v>20.701082799503254</v>
      </c>
      <c r="S172" s="113">
        <v>4</v>
      </c>
      <c r="T172" s="258">
        <f>LN(SUM($S$2:S172))</f>
        <v>3.4965075614664802</v>
      </c>
      <c r="U172" s="260">
        <f t="shared" si="82"/>
        <v>19.198768894860557</v>
      </c>
      <c r="V172" s="242">
        <f t="shared" si="104"/>
        <v>16.200829115468629</v>
      </c>
      <c r="W172" s="113">
        <v>1</v>
      </c>
      <c r="X172" s="258">
        <f>LN(SUM($W$2:W172))</f>
        <v>1.9459101490553132</v>
      </c>
      <c r="Y172" s="150">
        <f t="shared" si="83"/>
        <v>7.7951224283666027</v>
      </c>
      <c r="Z172" s="242">
        <f>AVERAGE(Y171:Y172)</f>
        <v>11.875280573823423</v>
      </c>
      <c r="AA172" s="147">
        <v>18</v>
      </c>
      <c r="AB172" s="258">
        <f>LN(SUM($AA$2:AA172))</f>
        <v>6.230481447578482</v>
      </c>
      <c r="AC172" s="259">
        <f t="shared" si="84"/>
        <v>13.876853461756008</v>
      </c>
      <c r="AD172" s="242">
        <f t="shared" si="106"/>
        <v>17.945882751991491</v>
      </c>
      <c r="AE172" s="113">
        <v>29</v>
      </c>
      <c r="AF172" s="258">
        <f>LN(SUM($AE$2:AE172))</f>
        <v>7.6362696033793735</v>
      </c>
      <c r="AG172" s="259">
        <f t="shared" si="85"/>
        <v>42.176295139222695</v>
      </c>
      <c r="AH172" s="242">
        <f t="shared" si="107"/>
        <v>49.095184742397223</v>
      </c>
      <c r="AI172" s="113">
        <v>4</v>
      </c>
      <c r="AJ172" s="258">
        <f>LN(SUM($AI$2:AI172))</f>
        <v>5.0875963352323836</v>
      </c>
      <c r="AK172" s="259">
        <f t="shared" si="86"/>
        <v>21.114717429314215</v>
      </c>
      <c r="AL172" s="242">
        <f t="shared" si="108"/>
        <v>42.611854552121173</v>
      </c>
      <c r="AM172" s="113">
        <v>15</v>
      </c>
      <c r="AN172" s="258">
        <f>LN(SUM($AM$2:AM172))</f>
        <v>5.7868973813667077</v>
      </c>
      <c r="AO172" s="259">
        <f t="shared" si="87"/>
        <v>15.499835604131921</v>
      </c>
      <c r="AP172" s="242">
        <f t="shared" si="109"/>
        <v>13.712635215284749</v>
      </c>
      <c r="AQ172" s="147">
        <v>8</v>
      </c>
      <c r="AR172" s="258">
        <f>LN(SUM($AQ$2:AQ172))</f>
        <v>5.6664266881124323</v>
      </c>
      <c r="AS172" s="259">
        <f t="shared" si="88"/>
        <v>12.428045387860328</v>
      </c>
      <c r="AT172" s="242">
        <f t="shared" si="110"/>
        <v>9.964148206968261</v>
      </c>
      <c r="AU172" s="113">
        <v>109</v>
      </c>
      <c r="AV172" s="258">
        <f>LN(SUM($AU$2:AU172))</f>
        <v>9.0576552843105347</v>
      </c>
      <c r="AW172" s="259">
        <f t="shared" si="89"/>
        <v>40.692086037895301</v>
      </c>
      <c r="AX172" s="242">
        <f t="shared" si="111"/>
        <v>39.645380186852648</v>
      </c>
      <c r="AZ172" s="261">
        <f>LN(SUM($AY$2:AY172))</f>
        <v>3.9512437185814275</v>
      </c>
      <c r="BA172" s="259">
        <f t="shared" si="90"/>
        <v>61.31426071572993</v>
      </c>
      <c r="BB172" s="242">
        <f t="shared" si="112"/>
        <v>52.423342701050878</v>
      </c>
      <c r="BC172" s="147">
        <v>2</v>
      </c>
      <c r="BD172" s="261">
        <f>LN(SUM($BC$2:BC172))</f>
        <v>5.0562458053483077</v>
      </c>
      <c r="BE172" s="259">
        <f t="shared" si="91"/>
        <v>40.868348370368516</v>
      </c>
      <c r="BF172" s="242">
        <f t="shared" si="113"/>
        <v>42.585990730112684</v>
      </c>
      <c r="BG172" s="113">
        <v>16</v>
      </c>
      <c r="BH172" s="261">
        <f>LN(SUM($BG$2:BG172))</f>
        <v>6.4922398350204711</v>
      </c>
      <c r="BI172" s="150">
        <f t="shared" si="92"/>
        <v>14.789132885944129</v>
      </c>
      <c r="BJ172" s="242">
        <f t="shared" si="114"/>
        <v>14.796896305429305</v>
      </c>
      <c r="BK172" s="113">
        <v>5</v>
      </c>
      <c r="BL172" s="261">
        <f>LN(SUM($BK$2:BK172))</f>
        <v>5.8111409929767008</v>
      </c>
      <c r="BM172" s="150">
        <f t="shared" si="93"/>
        <v>12.252004505281004</v>
      </c>
      <c r="BN172" s="242">
        <f t="shared" si="115"/>
        <v>11.80074249171388</v>
      </c>
      <c r="BO172" s="113">
        <v>16</v>
      </c>
      <c r="BP172" s="261">
        <f>LN(SUM($BO$2:BO172))</f>
        <v>5.3565862746720123</v>
      </c>
      <c r="BQ172" s="150">
        <f t="shared" si="94"/>
        <v>19.666535145967174</v>
      </c>
      <c r="BR172" s="242">
        <f t="shared" si="116"/>
        <v>19.072371103672445</v>
      </c>
      <c r="BS172" s="117">
        <v>312</v>
      </c>
      <c r="BT172" s="261">
        <f>LN(SUM($BS$2:BS172))</f>
        <v>9.690356211348643</v>
      </c>
      <c r="BU172" s="262">
        <f t="shared" si="95"/>
        <v>28.438820382847275</v>
      </c>
      <c r="BV172" s="242">
        <f t="shared" si="117"/>
        <v>28.05915914536201</v>
      </c>
    </row>
    <row r="173" spans="1:74" x14ac:dyDescent="0.25">
      <c r="A173" s="256">
        <f t="shared" si="59"/>
        <v>234</v>
      </c>
      <c r="B173" s="257">
        <v>44136</v>
      </c>
      <c r="C173" s="113">
        <v>15</v>
      </c>
      <c r="D173" s="258">
        <f>LN(SUM($C$2:C173))</f>
        <v>4.9836066217083363</v>
      </c>
      <c r="E173" s="259">
        <f t="shared" si="97"/>
        <v>7.3519462227569816</v>
      </c>
      <c r="F173" s="242">
        <f t="shared" si="100"/>
        <v>11.967415927427091</v>
      </c>
      <c r="G173" s="113">
        <v>26</v>
      </c>
      <c r="H173" s="258">
        <f>LN(SUM($G$2:G173))</f>
        <v>6.6871086078665147</v>
      </c>
      <c r="I173" s="259">
        <f t="shared" si="98"/>
        <v>12.211662525311723</v>
      </c>
      <c r="J173" s="242">
        <f t="shared" si="101"/>
        <v>10.864543932334323</v>
      </c>
      <c r="K173" s="113">
        <v>11</v>
      </c>
      <c r="L173" s="258">
        <f>LN(SUM($K$2:K173))</f>
        <v>6.8690144506657065</v>
      </c>
      <c r="M173" s="259">
        <f>LN(2)/(SLOPE(L167:L173,$A167:$A173))</f>
        <v>38.641607035298989</v>
      </c>
      <c r="N173" s="242">
        <f t="shared" si="102"/>
        <v>30.121631827654323</v>
      </c>
      <c r="O173" s="113">
        <v>4</v>
      </c>
      <c r="P173" s="258">
        <f>LN(SUM($O$2:O173))</f>
        <v>6.7093043402582984</v>
      </c>
      <c r="Q173" s="259">
        <f t="shared" si="99"/>
        <v>30.817368905694192</v>
      </c>
      <c r="R173" s="242">
        <f t="shared" si="103"/>
        <v>24.275191950874401</v>
      </c>
      <c r="T173" s="258">
        <f>LN(SUM($S$2:S173))</f>
        <v>3.4965075614664802</v>
      </c>
      <c r="U173" s="260">
        <f>LN(2)/(SLOPE(T167:T173,$A167:$A173))</f>
        <v>20.097266185347575</v>
      </c>
      <c r="V173" s="242">
        <f t="shared" si="104"/>
        <v>18.420006446998364</v>
      </c>
      <c r="X173" s="258">
        <f>LN(SUM($W$2:W173))</f>
        <v>1.9459101490553132</v>
      </c>
      <c r="Y173" s="150">
        <f>LN(2)/(SLOPE(X167:X173,$A167:$A173))</f>
        <v>6.0583281410149423</v>
      </c>
      <c r="Z173" s="242">
        <f>AVERAGE(Y172:Y173)</f>
        <v>6.9267252846907725</v>
      </c>
      <c r="AA173" s="147">
        <v>16</v>
      </c>
      <c r="AB173" s="258">
        <f>LN(SUM($AA$2:AA173))</f>
        <v>6.261491684321042</v>
      </c>
      <c r="AC173" s="259">
        <f>LN(2)/(SLOPE(AB167:AB173,$A167:$A173))</f>
        <v>14.308240053451607</v>
      </c>
      <c r="AD173" s="242">
        <f t="shared" si="106"/>
        <v>16.140670777737075</v>
      </c>
      <c r="AE173" s="113">
        <v>14</v>
      </c>
      <c r="AF173" s="258">
        <f>LN(SUM($AE$2:AE173))</f>
        <v>7.643003635560718</v>
      </c>
      <c r="AG173" s="259">
        <f>LN(2)/(SLOPE(AF167:AF173,$A167:$A173))</f>
        <v>41.113467469564043</v>
      </c>
      <c r="AH173" s="242">
        <f t="shared" si="107"/>
        <v>46.877349056082167</v>
      </c>
      <c r="AI173" s="113">
        <v>10</v>
      </c>
      <c r="AJ173" s="258">
        <f>LN(SUM($AI$2:AI173))</f>
        <v>5.1474944768134527</v>
      </c>
      <c r="AK173" s="259">
        <f>LN(2)/(SLOPE(AJ167:AJ173,$A167:$A173))</f>
        <v>16.009935163299133</v>
      </c>
      <c r="AL173" s="242">
        <f t="shared" si="108"/>
        <v>34.509206915808832</v>
      </c>
      <c r="AM173" s="113">
        <v>15</v>
      </c>
      <c r="AN173" s="258">
        <f>LN(SUM($AM$2:AM173))</f>
        <v>5.8318824772835169</v>
      </c>
      <c r="AO173" s="259">
        <f>LN(2)/(SLOPE(AN167:AN173,$A167:$A173))</f>
        <v>16.096550765241076</v>
      </c>
      <c r="AP173" s="242">
        <f t="shared" si="109"/>
        <v>14.624608160894544</v>
      </c>
      <c r="AQ173" s="147">
        <v>6</v>
      </c>
      <c r="AR173" s="258">
        <f>LN(SUM($AQ$2:AQ173))</f>
        <v>5.6869753563398202</v>
      </c>
      <c r="AS173" s="259">
        <f>LN(2)/(SLOPE(AR167:AR173,$A167:$A173))</f>
        <v>13.867139180479386</v>
      </c>
      <c r="AT173" s="242">
        <f t="shared" si="110"/>
        <v>11.185190125935849</v>
      </c>
      <c r="AU173" s="113">
        <v>46</v>
      </c>
      <c r="AV173" s="258">
        <f>LN(SUM($AU$2:AU173))</f>
        <v>9.0629997840774728</v>
      </c>
      <c r="AW173" s="259">
        <f>LN(2)/(SLOPE(AV167:AV173,$A167:$A173))</f>
        <v>45.238991890502597</v>
      </c>
      <c r="AX173" s="242">
        <f t="shared" si="111"/>
        <v>41.431186856403038</v>
      </c>
      <c r="AZ173" s="261">
        <f>LN(SUM($AY$2:AY173))</f>
        <v>3.9512437185814275</v>
      </c>
      <c r="BA173" s="259">
        <f>LN(2)/(SLOPE(AZ167:AZ173,$A167:$A173))</f>
        <v>82.055429767157719</v>
      </c>
      <c r="BB173" s="242">
        <f t="shared" si="112"/>
        <v>61.722687488226555</v>
      </c>
      <c r="BC173" s="147">
        <v>4</v>
      </c>
      <c r="BD173" s="261">
        <f>LN(SUM($BC$2:BC173))</f>
        <v>5.0814043649844631</v>
      </c>
      <c r="BE173" s="259">
        <f>LN(2)/(SLOPE(BD167:BD173,$A167:$A173))</f>
        <v>36.359538083441052</v>
      </c>
      <c r="BF173" s="242">
        <f t="shared" si="113"/>
        <v>42.696597985631243</v>
      </c>
      <c r="BG173" s="113">
        <v>29</v>
      </c>
      <c r="BH173" s="261">
        <f>LN(SUM($BG$2:BG173))</f>
        <v>6.5352412710136587</v>
      </c>
      <c r="BI173" s="150">
        <f>LN(2)/(SLOPE(BH167:BH173,$A167:$A173))</f>
        <v>13.810074132092817</v>
      </c>
      <c r="BJ173" s="242">
        <f t="shared" si="114"/>
        <v>14.97270150101844</v>
      </c>
      <c r="BK173" s="113">
        <v>10</v>
      </c>
      <c r="BL173" s="261">
        <f>LN(SUM($BK$2:BK173))</f>
        <v>5.8406416573733981</v>
      </c>
      <c r="BM173" s="150">
        <f>LN(2)/(SLOPE(BL167:BL173,$A167:$A173))</f>
        <v>14.594000260928624</v>
      </c>
      <c r="BN173" s="242">
        <f t="shared" si="115"/>
        <v>12.289585459824099</v>
      </c>
      <c r="BP173" s="261">
        <f>LN(SUM($BO$2:BO173))</f>
        <v>5.3565862746720123</v>
      </c>
      <c r="BQ173" s="150">
        <f>LN(2)/(SLOPE(BP167:BP173,$A167:$A173))</f>
        <v>21.195163308441611</v>
      </c>
      <c r="BR173" s="242">
        <f t="shared" si="116"/>
        <v>19.978090449617579</v>
      </c>
      <c r="BS173" s="117">
        <v>206</v>
      </c>
      <c r="BT173" s="261">
        <f>LN(SUM($BS$2:BS173))</f>
        <v>9.7030223915058844</v>
      </c>
      <c r="BU173" s="262">
        <f>LN(2)/(SLOPE(BT167:BT173,$A167:$A173))</f>
        <v>30.092098376677999</v>
      </c>
      <c r="BV173" s="242">
        <f t="shared" si="117"/>
        <v>28.904057395124234</v>
      </c>
    </row>
    <row r="174" spans="1:74" x14ac:dyDescent="0.25">
      <c r="A174" s="256">
        <f t="shared" si="59"/>
        <v>235</v>
      </c>
      <c r="B174" s="257">
        <v>44137</v>
      </c>
      <c r="D174" s="258">
        <f>LN(SUM($C$2:C174))</f>
        <v>4.9836066217083363</v>
      </c>
      <c r="E174" s="259">
        <f t="shared" ref="E174:E175" si="118">LN(2)/(SLOPE(D168:D174,A168:A174))</f>
        <v>7.4542557428049925</v>
      </c>
      <c r="F174" s="242">
        <f t="shared" si="100"/>
        <v>9.2603542867070061</v>
      </c>
      <c r="G174" s="113">
        <v>43</v>
      </c>
      <c r="H174" s="258">
        <f>LN(SUM($G$2:G174))</f>
        <v>6.739336627357174</v>
      </c>
      <c r="I174" s="259">
        <f t="shared" ref="I174:I175" si="119">LN(2)/(SLOPE(H168:H174,A168:A174))</f>
        <v>13.741052197761888</v>
      </c>
      <c r="J174" s="242">
        <f t="shared" si="101"/>
        <v>11.570169228326131</v>
      </c>
      <c r="K174" s="113">
        <v>11</v>
      </c>
      <c r="L174" s="258">
        <f>LN(SUM($K$2:K174))</f>
        <v>6.8803840821860049</v>
      </c>
      <c r="M174" s="259">
        <f t="shared" ref="M174:M175" si="120">LN(2)/(SLOPE(L168:L174,$A168:$A174))</f>
        <v>45.060973780025954</v>
      </c>
      <c r="N174" s="242">
        <f t="shared" si="102"/>
        <v>34.733806076021736</v>
      </c>
      <c r="O174" s="113">
        <v>5</v>
      </c>
      <c r="P174" s="258">
        <f>LN(SUM($O$2:O174))</f>
        <v>6.7153833863346808</v>
      </c>
      <c r="Q174" s="259">
        <f t="shared" ref="Q174:Q175" si="121">LN(2)/(SLOPE(P168:P174,A168:A174))</f>
        <v>34.60909173396518</v>
      </c>
      <c r="R174" s="242">
        <f t="shared" si="103"/>
        <v>27.821881992485395</v>
      </c>
      <c r="T174" s="258">
        <f>LN(SUM($S$2:S174))</f>
        <v>3.4965075614664802</v>
      </c>
      <c r="U174" s="260">
        <f t="shared" ref="U174" si="122">LN(2)/(SLOPE(T168:T174,$A168:$A174))</f>
        <v>20.413979304200669</v>
      </c>
      <c r="V174" s="242">
        <f t="shared" si="104"/>
        <v>20.249426399205014</v>
      </c>
      <c r="X174" s="258">
        <f>LN(SUM($W$2:W174))</f>
        <v>1.9459101490553132</v>
      </c>
      <c r="Y174" s="150">
        <f t="shared" ref="Y174:Y175" si="123">LN(2)/(SLOPE(X168:X174,$A168:$A174))</f>
        <v>5.7801922539511112</v>
      </c>
      <c r="Z174" s="242">
        <f t="shared" ref="Z174:Z175" si="124">AVERAGE(Y173:Y174)</f>
        <v>5.9192601974830268</v>
      </c>
      <c r="AB174" s="258">
        <f>LN(SUM($AA$2:AA174))</f>
        <v>6.261491684321042</v>
      </c>
      <c r="AC174" s="259">
        <f t="shared" ref="AC174:AC175" si="125">LN(2)/(SLOPE(AB168:AB174,$A168:$A174))</f>
        <v>19.095143617216081</v>
      </c>
      <c r="AD174" s="242">
        <f t="shared" si="106"/>
        <v>15.965269166736059</v>
      </c>
      <c r="AE174" s="113">
        <v>7</v>
      </c>
      <c r="AF174" s="258">
        <f>LN(SUM($AE$2:AE174))</f>
        <v>7.6463537224459994</v>
      </c>
      <c r="AG174" s="259">
        <f t="shared" ref="AG174:AG175" si="126">LN(2)/(SLOPE(AF168:AF174,$A168:$A174))</f>
        <v>48.191154094527164</v>
      </c>
      <c r="AH174" s="242">
        <f t="shared" si="107"/>
        <v>45.709493305288163</v>
      </c>
      <c r="AJ174" s="258">
        <f>LN(SUM($AI$2:AI174))</f>
        <v>5.1474944768134527</v>
      </c>
      <c r="AK174" s="259">
        <f t="shared" ref="AK174:AK175" si="127">LN(2)/(SLOPE(AJ168:AJ174,$A168:$A174))</f>
        <v>15.365285394847097</v>
      </c>
      <c r="AL174" s="242">
        <f t="shared" si="108"/>
        <v>26.293543101855484</v>
      </c>
      <c r="AM174" s="113">
        <v>3</v>
      </c>
      <c r="AN174" s="258">
        <f>LN(SUM($AM$2:AM174))</f>
        <v>5.8406416573733981</v>
      </c>
      <c r="AO174" s="259">
        <f t="shared" ref="AO174:AO175" si="128">LN(2)/(SLOPE(AN168:AN174,$A168:$A174))</f>
        <v>17.002145902151728</v>
      </c>
      <c r="AP174" s="242">
        <f t="shared" si="109"/>
        <v>15.429893821719967</v>
      </c>
      <c r="AQ174" s="147">
        <v>11</v>
      </c>
      <c r="AR174" s="258">
        <f>LN(SUM($AQ$2:AQ174))</f>
        <v>5.7235851019523807</v>
      </c>
      <c r="AS174" s="259">
        <f t="shared" ref="AS174:AS175" si="129">LN(2)/(SLOPE(AR168:AR174,$A168:$A174))</f>
        <v>14.828994339061667</v>
      </c>
      <c r="AT174" s="242">
        <f t="shared" si="110"/>
        <v>12.545468489298443</v>
      </c>
      <c r="AU174" s="113">
        <v>75</v>
      </c>
      <c r="AV174" s="258">
        <f>LN(SUM($AU$2:AU174))</f>
        <v>9.0716528522022895</v>
      </c>
      <c r="AW174" s="259">
        <f t="shared" ref="AW174:AW175" si="130">LN(2)/(SLOPE(AV168:AV174,$A168:$A174))</f>
        <v>53.267169085169172</v>
      </c>
      <c r="AX174" s="242">
        <f t="shared" si="111"/>
        <v>44.232982044393104</v>
      </c>
      <c r="AY174" s="113">
        <v>1</v>
      </c>
      <c r="AZ174" s="261">
        <f>LN(SUM($AY$2:AY174))</f>
        <v>3.970291913552122</v>
      </c>
      <c r="BA174" s="259">
        <f t="shared" ref="BA174:BA175" si="131">LN(2)/(SLOPE(AZ168:AZ174,$A168:$A174))</f>
        <v>125.83472797437869</v>
      </c>
      <c r="BB174" s="242">
        <f t="shared" si="112"/>
        <v>78.367957176956367</v>
      </c>
      <c r="BD174" s="261">
        <f>LN(SUM($BC$2:BC174))</f>
        <v>5.0814043649844631</v>
      </c>
      <c r="BE174" s="259">
        <f t="shared" ref="BE174:BE175" si="132">LN(2)/(SLOPE(BD168:BD174,$A168:$A174))</f>
        <v>38.662502903420531</v>
      </c>
      <c r="BF174" s="242">
        <f t="shared" si="113"/>
        <v>41.663657695668533</v>
      </c>
      <c r="BH174" s="261">
        <f>LN(SUM($BG$2:BG174))</f>
        <v>6.5352412710136587</v>
      </c>
      <c r="BI174" s="150">
        <f t="shared" ref="BI174:BI175" si="133">LN(2)/(SLOPE(BH168:BH174,$A168:$A174))</f>
        <v>15.796212457177701</v>
      </c>
      <c r="BJ174" s="242">
        <f t="shared" si="114"/>
        <v>15.247364592490431</v>
      </c>
      <c r="BK174" s="113">
        <v>2</v>
      </c>
      <c r="BL174" s="261">
        <f>LN(SUM($BK$2:BK174))</f>
        <v>5.8464387750577247</v>
      </c>
      <c r="BM174" s="150">
        <f t="shared" ref="BM174:BM175" si="134">LN(2)/(SLOPE(BL168:BL174,$A168:$A174))</f>
        <v>20.486565102023398</v>
      </c>
      <c r="BN174" s="242">
        <f t="shared" si="115"/>
        <v>14.119160952087162</v>
      </c>
      <c r="BO174" s="113">
        <v>4</v>
      </c>
      <c r="BP174" s="261">
        <f>LN(SUM($BO$2:BO174))</f>
        <v>5.3752784076841653</v>
      </c>
      <c r="BQ174" s="150">
        <f t="shared" ref="BQ174:BQ175" si="135">LN(2)/(SLOPE(BP168:BP174,$A168:$A174))</f>
        <v>21.582688953835358</v>
      </c>
      <c r="BR174" s="242">
        <f t="shared" si="116"/>
        <v>20.647988094656171</v>
      </c>
      <c r="BS174" s="117">
        <v>162</v>
      </c>
      <c r="BT174" s="261">
        <f>LN(SUM($BS$2:BS174))</f>
        <v>9.7128716929173535</v>
      </c>
      <c r="BU174" s="262">
        <f t="shared" ref="BU174:BU175" si="136">LN(2)/(SLOPE(BT168:BT174,$A168:$A174))</f>
        <v>34.53186807923543</v>
      </c>
      <c r="BV174" s="242">
        <f t="shared" si="117"/>
        <v>30.266499486756469</v>
      </c>
    </row>
    <row r="175" spans="1:74" x14ac:dyDescent="0.25">
      <c r="A175" s="256">
        <f t="shared" si="59"/>
        <v>236</v>
      </c>
      <c r="B175" s="257">
        <v>44138</v>
      </c>
      <c r="C175" s="113">
        <v>14</v>
      </c>
      <c r="D175" s="258">
        <f>LN(SUM($C$2:C175))</f>
        <v>5.0751738152338266</v>
      </c>
      <c r="E175" s="259">
        <f t="shared" si="118"/>
        <v>7.4611913825525527</v>
      </c>
      <c r="F175" s="242">
        <f t="shared" si="100"/>
        <v>7.8649426776857139</v>
      </c>
      <c r="G175" s="113">
        <v>40</v>
      </c>
      <c r="H175" s="258">
        <f>LN(SUM($G$2:G175))</f>
        <v>6.7855876450079293</v>
      </c>
      <c r="I175" s="259">
        <f t="shared" si="119"/>
        <v>14.28677746580192</v>
      </c>
      <c r="J175" s="242">
        <f t="shared" si="101"/>
        <v>12.257373091866734</v>
      </c>
      <c r="K175" s="113">
        <v>9</v>
      </c>
      <c r="L175" s="258">
        <f>LN(SUM($K$2:K175))</f>
        <v>6.8895913083544658</v>
      </c>
      <c r="M175" s="259">
        <f t="shared" si="120"/>
        <v>51.072927605938816</v>
      </c>
      <c r="N175" s="242">
        <f t="shared" si="102"/>
        <v>39.663649676336071</v>
      </c>
      <c r="O175" s="113">
        <v>18</v>
      </c>
      <c r="P175" s="258">
        <f>LN(SUM($O$2:O175))</f>
        <v>6.7369669580018554</v>
      </c>
      <c r="Q175" s="259">
        <f t="shared" si="121"/>
        <v>41.551721713318734</v>
      </c>
      <c r="R175" s="242">
        <f t="shared" si="103"/>
        <v>31.849485254852169</v>
      </c>
      <c r="T175" s="258">
        <f>LN(SUM($S$2:S175))</f>
        <v>3.4965075614664802</v>
      </c>
      <c r="U175" s="260">
        <f>LN(2)/(SLOPE(T169:T175,$A169:$A175))</f>
        <v>22.041048918027847</v>
      </c>
      <c r="V175" s="242">
        <f>AVERAGE(U171:U175)</f>
        <v>21.336449548553865</v>
      </c>
      <c r="X175" s="258">
        <f>LN(SUM($W$2:W175))</f>
        <v>1.9459101490553132</v>
      </c>
      <c r="Y175" s="150">
        <f t="shared" si="123"/>
        <v>6.5740553944231337</v>
      </c>
      <c r="Z175" s="242">
        <f t="shared" si="124"/>
        <v>6.177123824187122</v>
      </c>
      <c r="AA175" s="147">
        <v>4</v>
      </c>
      <c r="AB175" s="258">
        <f>LN(SUM($AA$2:AA175))</f>
        <v>6.2690962837062614</v>
      </c>
      <c r="AC175" s="259">
        <f t="shared" si="125"/>
        <v>24.632140314231929</v>
      </c>
      <c r="AD175" s="242">
        <f t="shared" si="106"/>
        <v>17.414936442941777</v>
      </c>
      <c r="AE175" s="113">
        <v>21</v>
      </c>
      <c r="AF175" s="258">
        <f>LN(SUM($AE$2:AE175))</f>
        <v>7.6563371664301831</v>
      </c>
      <c r="AG175" s="259">
        <f t="shared" si="126"/>
        <v>57.560621323024982</v>
      </c>
      <c r="AH175" s="242">
        <f t="shared" si="107"/>
        <v>47.034601552286951</v>
      </c>
      <c r="AI175" s="113">
        <v>1</v>
      </c>
      <c r="AJ175" s="258">
        <f>LN(SUM($AI$2:AI175))</f>
        <v>5.1532915944977793</v>
      </c>
      <c r="AK175" s="259">
        <f t="shared" si="127"/>
        <v>17.819566364252353</v>
      </c>
      <c r="AL175" s="242">
        <f t="shared" si="108"/>
        <v>20.072718802301342</v>
      </c>
      <c r="AM175" s="113">
        <v>15</v>
      </c>
      <c r="AN175" s="258">
        <f>LN(SUM($AM$2:AM175))</f>
        <v>5.8833223884882786</v>
      </c>
      <c r="AO175" s="259">
        <f t="shared" si="128"/>
        <v>17.131185170596272</v>
      </c>
      <c r="AP175" s="242">
        <f t="shared" si="109"/>
        <v>16.04116663985042</v>
      </c>
      <c r="AQ175" s="147">
        <v>9</v>
      </c>
      <c r="AR175" s="258">
        <f>LN(SUM($AQ$2:AQ175))</f>
        <v>5.7525726388256331</v>
      </c>
      <c r="AS175" s="259">
        <f t="shared" si="129"/>
        <v>17.663478690279923</v>
      </c>
      <c r="AT175" s="242">
        <f t="shared" si="110"/>
        <v>14.008328922750858</v>
      </c>
      <c r="AU175" s="113">
        <v>144</v>
      </c>
      <c r="AV175" s="258">
        <f>LN(SUM($AU$2:AU175))</f>
        <v>9.0880597372673506</v>
      </c>
      <c r="AW175" s="259">
        <f t="shared" si="130"/>
        <v>59.709797222721988</v>
      </c>
      <c r="AX175" s="242">
        <f t="shared" si="111"/>
        <v>48.052145196530489</v>
      </c>
      <c r="AY175" s="113">
        <v>5</v>
      </c>
      <c r="AZ175" s="261">
        <f>LN(SUM($AY$2:AY175))</f>
        <v>4.0604430105464191</v>
      </c>
      <c r="BA175" s="259">
        <f t="shared" si="131"/>
        <v>45.779428360021946</v>
      </c>
      <c r="BB175" s="242">
        <f t="shared" si="112"/>
        <v>74.510758898089378</v>
      </c>
      <c r="BC175" s="147">
        <v>1</v>
      </c>
      <c r="BD175" s="261">
        <f>LN(SUM($BC$2:BC175))</f>
        <v>5.0875963352323836</v>
      </c>
      <c r="BE175" s="259">
        <f t="shared" si="132"/>
        <v>51.456159597263685</v>
      </c>
      <c r="BF175" s="242">
        <f t="shared" si="113"/>
        <v>41.876825589210952</v>
      </c>
      <c r="BG175" s="113">
        <v>42</v>
      </c>
      <c r="BH175" s="261">
        <f>LN(SUM($BG$2:BG175))</f>
        <v>6.5944134597497781</v>
      </c>
      <c r="BI175" s="150">
        <f t="shared" si="133"/>
        <v>17.984349595698106</v>
      </c>
      <c r="BJ175" s="242">
        <f t="shared" si="114"/>
        <v>15.617413292450408</v>
      </c>
      <c r="BK175" s="113">
        <v>22</v>
      </c>
      <c r="BL175" s="261">
        <f>LN(SUM($BK$2:BK175))</f>
        <v>5.9080829381689313</v>
      </c>
      <c r="BM175" s="150">
        <f t="shared" si="134"/>
        <v>21.874838138697978</v>
      </c>
      <c r="BN175" s="242">
        <f t="shared" si="115"/>
        <v>16.157380455384452</v>
      </c>
      <c r="BO175" s="113">
        <v>7</v>
      </c>
      <c r="BP175" s="261">
        <f>LN(SUM($BO$2:BO175))</f>
        <v>5.4071717714601188</v>
      </c>
      <c r="BQ175" s="150">
        <f t="shared" si="135"/>
        <v>24.724082085593412</v>
      </c>
      <c r="BR175" s="242">
        <f t="shared" si="116"/>
        <v>21.671029059814753</v>
      </c>
      <c r="BS175" s="117">
        <v>322</v>
      </c>
      <c r="BT175" s="261">
        <f>LN(SUM($BS$2:BS175))</f>
        <v>9.7321652812005421</v>
      </c>
      <c r="BU175" s="262">
        <f t="shared" si="136"/>
        <v>38.871877190113409</v>
      </c>
      <c r="BV175" s="242">
        <f t="shared" si="117"/>
        <v>32.188908317132686</v>
      </c>
    </row>
    <row r="176" spans="1:74" s="10" customFormat="1" x14ac:dyDescent="0.25">
      <c r="A176" s="273">
        <f t="shared" si="59"/>
        <v>237</v>
      </c>
      <c r="B176" s="274">
        <v>44139</v>
      </c>
      <c r="C176" s="10">
        <v>15</v>
      </c>
      <c r="D176" s="102">
        <f>LN(SUM($C$2:C176))</f>
        <v>5.1647859739235145</v>
      </c>
      <c r="E176" s="275">
        <f t="shared" ref="E176:E177" si="137">LN(2)/(SLOPE(D170:D176,A170:A176))</f>
        <v>8.0085642857247858</v>
      </c>
      <c r="F176" s="275">
        <f t="shared" ref="F176:F177" si="138">AVERAGE(E173:E176)</f>
        <v>7.5689894084598279</v>
      </c>
      <c r="G176" s="10">
        <v>16</v>
      </c>
      <c r="H176" s="102">
        <f>LN(SUM($G$2:G176))</f>
        <v>6.8035052576083377</v>
      </c>
      <c r="I176" s="275">
        <f t="shared" ref="I176:I177" si="139">LN(2)/(SLOPE(H170:H176,A170:A176))</f>
        <v>15.738151940580545</v>
      </c>
      <c r="J176" s="275">
        <f t="shared" ref="J176:J177" si="140">AVERAGE(I172:I176)</f>
        <v>13.316676331319101</v>
      </c>
      <c r="K176" s="10">
        <v>15</v>
      </c>
      <c r="L176" s="102">
        <f>LN(SUM($K$2:K176))</f>
        <v>6.9047507699618382</v>
      </c>
      <c r="M176" s="275">
        <f t="shared" ref="M176:M177" si="141">LN(2)/(SLOPE(L170:L176,$A170:$A176))</f>
        <v>54.24029852805446</v>
      </c>
      <c r="N176" s="275">
        <f t="shared" ref="N176:N177" si="142">AVERAGE(M172:M176)</f>
        <v>44.587415859605997</v>
      </c>
      <c r="O176" s="10">
        <v>7</v>
      </c>
      <c r="P176" s="102">
        <f>LN(SUM($O$2:O176))</f>
        <v>6.7452363494843626</v>
      </c>
      <c r="Q176" s="275">
        <f t="shared" ref="Q176:Q177" si="143">LN(2)/(SLOPE(P170:P176,A170:A176))</f>
        <v>47.531246346614076</v>
      </c>
      <c r="R176" s="275">
        <f t="shared" ref="R176:R177" si="144">AVERAGE(Q172:Q176)</f>
        <v>36.377005618819695</v>
      </c>
      <c r="S176" s="10">
        <v>1</v>
      </c>
      <c r="T176" s="102">
        <f>LN(SUM($S$2:S176))</f>
        <v>3.5263605246161616</v>
      </c>
      <c r="U176" s="276">
        <f t="shared" ref="U176:U181" si="145">LN(2)/(SLOPE(T170:T176,$A170:$A176))</f>
        <v>26.383439518008675</v>
      </c>
      <c r="V176" s="275">
        <f t="shared" ref="V176:V181" si="146">AVERAGE(U172:U176)</f>
        <v>21.626900564089063</v>
      </c>
      <c r="X176" s="102">
        <f>LN(SUM($W$2:W176))</f>
        <v>1.9459101490553132</v>
      </c>
      <c r="Y176" s="149">
        <f t="shared" ref="Y176:Y177" si="147">LN(2)/(SLOPE(X170:X176,$A170:$A176))</f>
        <v>9.7668185710215063</v>
      </c>
      <c r="Z176" s="275">
        <f t="shared" ref="Z176:Z177" si="148">AVERAGE(Y175:Y176)</f>
        <v>8.17043698272232</v>
      </c>
      <c r="AA176" s="70">
        <v>5</v>
      </c>
      <c r="AB176" s="102">
        <f>LN(SUM($AA$2:AA176))</f>
        <v>6.2785214241658442</v>
      </c>
      <c r="AC176" s="275">
        <f t="shared" ref="AC176:AC177" si="149">LN(2)/(SLOPE(AB170:AB176,$A170:$A176))</f>
        <v>33.26729736028193</v>
      </c>
      <c r="AD176" s="275">
        <f t="shared" ref="AD176:AD177" si="150">AVERAGE(AC172:AC176)</f>
        <v>21.035934961387511</v>
      </c>
      <c r="AE176" s="10">
        <v>53</v>
      </c>
      <c r="AF176" s="102">
        <f>LN(SUM($AE$2:AE176))</f>
        <v>7.6810990015363592</v>
      </c>
      <c r="AG176" s="275">
        <f t="shared" ref="AG176:AG177" si="151">LN(2)/(SLOPE(AF170:AF176,$A170:$A176))</f>
        <v>61.710593309064009</v>
      </c>
      <c r="AH176" s="275">
        <f t="shared" ref="AH176:AH177" si="152">AVERAGE(AG172:AG176)</f>
        <v>50.150426267080569</v>
      </c>
      <c r="AI176" s="10">
        <v>1</v>
      </c>
      <c r="AJ176" s="102">
        <f>LN(SUM($AI$2:AI176))</f>
        <v>5.1590552992145291</v>
      </c>
      <c r="AK176" s="275">
        <f t="shared" ref="AK176:AK177" si="153">LN(2)/(SLOPE(AJ170:AJ176,$A170:$A176))</f>
        <v>23.385440226604498</v>
      </c>
      <c r="AL176" s="275">
        <f t="shared" ref="AL176:AL177" si="154">AVERAGE(AK172:AK176)</f>
        <v>18.738988915663462</v>
      </c>
      <c r="AM176" s="10">
        <v>28</v>
      </c>
      <c r="AN176" s="102">
        <f>LN(SUM($AM$2:AM176))</f>
        <v>5.9584246930297819</v>
      </c>
      <c r="AO176" s="275">
        <f t="shared" ref="AO176:AO177" si="155">LN(2)/(SLOPE(AN170:AN176,$A170:$A176))</f>
        <v>17.568204989509614</v>
      </c>
      <c r="AP176" s="275">
        <f t="shared" ref="AP176:AP177" si="156">AVERAGE(AO172:AO176)</f>
        <v>16.659584486326121</v>
      </c>
      <c r="AQ176" s="70">
        <v>11</v>
      </c>
      <c r="AR176" s="102">
        <f>LN(SUM($AQ$2:AQ176))</f>
        <v>5.7868973813667077</v>
      </c>
      <c r="AS176" s="275">
        <f t="shared" ref="AS176:AS177" si="157">LN(2)/(SLOPE(AR170:AR176,$A170:$A176))</f>
        <v>19.201623655704505</v>
      </c>
      <c r="AT176" s="275">
        <f t="shared" ref="AT176:AT177" si="158">AVERAGE(AS172:AS176)</f>
        <v>15.597856250677163</v>
      </c>
      <c r="AU176" s="10">
        <v>116</v>
      </c>
      <c r="AV176" s="102">
        <f>LN(SUM($AU$2:AU176))</f>
        <v>9.1010833860392335</v>
      </c>
      <c r="AW176" s="275">
        <f t="shared" ref="AW176:AW177" si="159">LN(2)/(SLOPE(AV170:AV176,$A170:$A176))</f>
        <v>62.037219233886582</v>
      </c>
      <c r="AX176" s="275">
        <f t="shared" ref="AX176:AX177" si="160">AVERAGE(AW172:AW176)</f>
        <v>52.189052694035126</v>
      </c>
      <c r="AZ176" s="103">
        <f>LN(SUM($AY$2:AY176))</f>
        <v>4.0604430105464191</v>
      </c>
      <c r="BA176" s="275">
        <f t="shared" ref="BA176:BA177" si="161">LN(2)/(SLOPE(AZ170:AZ176,$A170:$A176))</f>
        <v>34.347942044859082</v>
      </c>
      <c r="BB176" s="275">
        <f t="shared" ref="BB176:BB177" si="162">AVERAGE(BA172:BA176)</f>
        <v>69.866357772429481</v>
      </c>
      <c r="BC176" s="70"/>
      <c r="BD176" s="103">
        <f>LN(SUM($BC$2:BC176))</f>
        <v>5.0875963352323836</v>
      </c>
      <c r="BE176" s="275">
        <f t="shared" ref="BE176:BE177" si="163">LN(2)/(SLOPE(BD170:BD176,$A170:$A176))</f>
        <v>59.818436289201074</v>
      </c>
      <c r="BF176" s="275">
        <f t="shared" ref="BF176:BF177" si="164">AVERAGE(BE172:BE176)</f>
        <v>45.432997048738969</v>
      </c>
      <c r="BG176" s="10">
        <v>29</v>
      </c>
      <c r="BH176" s="103">
        <f>LN(SUM($BG$2:BG176))</f>
        <v>6.633318433280377</v>
      </c>
      <c r="BI176" s="149">
        <f t="shared" ref="BI176:BI177" si="165">LN(2)/(SLOPE(BH170:BH176,$A170:$A176))</f>
        <v>19.790052665523437</v>
      </c>
      <c r="BJ176" s="275">
        <f t="shared" ref="BJ176:BJ177" si="166">AVERAGE(BI172:BI176)</f>
        <v>16.433964347287237</v>
      </c>
      <c r="BK176" s="10">
        <v>12</v>
      </c>
      <c r="BL176" s="103">
        <f>LN(SUM($BK$2:BK176))</f>
        <v>5.9401712527204316</v>
      </c>
      <c r="BM176" s="149">
        <f t="shared" ref="BM176:BM177" si="167">LN(2)/(SLOPE(BL170:BL176,$A170:$A176))</f>
        <v>22.304467130573595</v>
      </c>
      <c r="BN176" s="275">
        <f t="shared" ref="BN176:BN177" si="168">AVERAGE(BM172:BM176)</f>
        <v>18.302375027500922</v>
      </c>
      <c r="BO176" s="10">
        <v>4</v>
      </c>
      <c r="BP176" s="103">
        <f>LN(SUM($BO$2:BO176))</f>
        <v>5.4249500174814029</v>
      </c>
      <c r="BQ176" s="149">
        <f t="shared" ref="BQ176:BQ177" si="169">LN(2)/(SLOPE(BP170:BP176,$A170:$A176))</f>
        <v>27.056719197663849</v>
      </c>
      <c r="BR176" s="275">
        <f t="shared" ref="BR176:BR177" si="170">AVERAGE(BQ172:BQ176)</f>
        <v>22.845037738300281</v>
      </c>
      <c r="BS176" s="21">
        <v>313</v>
      </c>
      <c r="BT176" s="103">
        <f>LN(SUM($BS$2:BS176))</f>
        <v>9.750569446111415</v>
      </c>
      <c r="BU176" s="277">
        <f t="shared" ref="BU176:BU177" si="171">LN(2)/(SLOPE(BT170:BT176,$A170:$A176))</f>
        <v>42.017702053180969</v>
      </c>
      <c r="BV176" s="275">
        <f t="shared" ref="BV176:BV177" si="172">AVERAGE(BU172:BU176)</f>
        <v>34.790473216411023</v>
      </c>
    </row>
    <row r="177" spans="1:74" s="10" customFormat="1" x14ac:dyDescent="0.25">
      <c r="A177" s="273">
        <f t="shared" si="59"/>
        <v>238</v>
      </c>
      <c r="B177" s="274">
        <v>44140</v>
      </c>
      <c r="C177" s="10">
        <v>3</v>
      </c>
      <c r="D177" s="102">
        <f>LN(SUM($C$2:C177))</f>
        <v>5.181783550292085</v>
      </c>
      <c r="E177" s="275">
        <f t="shared" si="137"/>
        <v>9.542169559515024</v>
      </c>
      <c r="F177" s="275">
        <f t="shared" si="138"/>
        <v>8.1165452426493392</v>
      </c>
      <c r="G177" s="10">
        <v>43</v>
      </c>
      <c r="H177" s="102">
        <f>LN(SUM($G$2:G177))</f>
        <v>6.8501261661455004</v>
      </c>
      <c r="I177" s="275">
        <f t="shared" si="139"/>
        <v>17.149994220591037</v>
      </c>
      <c r="J177" s="275">
        <f t="shared" si="140"/>
        <v>14.625527670009422</v>
      </c>
      <c r="K177" s="10">
        <v>9</v>
      </c>
      <c r="L177" s="102">
        <f>LN(SUM($K$2:K177))</f>
        <v>6.9137373506596846</v>
      </c>
      <c r="M177" s="275">
        <f t="shared" si="141"/>
        <v>59.132794665917082</v>
      </c>
      <c r="N177" s="275">
        <f t="shared" si="142"/>
        <v>49.629720323047067</v>
      </c>
      <c r="O177" s="10">
        <v>10</v>
      </c>
      <c r="P177" s="102">
        <f>LN(SUM($O$2:O177))</f>
        <v>6.7569323892475532</v>
      </c>
      <c r="Q177" s="275">
        <f t="shared" si="143"/>
        <v>59.485103868214274</v>
      </c>
      <c r="R177" s="275">
        <f t="shared" si="144"/>
        <v>42.798906513561292</v>
      </c>
      <c r="T177" s="102">
        <f>LN(SUM($S$2:S177))</f>
        <v>3.5263605246161616</v>
      </c>
      <c r="U177" s="276">
        <f t="shared" si="145"/>
        <v>36.148483306728181</v>
      </c>
      <c r="V177" s="275">
        <f t="shared" si="146"/>
        <v>25.016843446462591</v>
      </c>
      <c r="X177" s="102">
        <f>LN(SUM($W$2:W177))</f>
        <v>1.9459101490553132</v>
      </c>
      <c r="Y177" s="149">
        <f t="shared" si="147"/>
        <v>41.967856985617942</v>
      </c>
      <c r="Z177" s="275">
        <f t="shared" si="148"/>
        <v>25.867337778319722</v>
      </c>
      <c r="AA177" s="70">
        <v>10</v>
      </c>
      <c r="AB177" s="102">
        <f>LN(SUM($AA$2:AA177))</f>
        <v>6.2971093199339352</v>
      </c>
      <c r="AC177" s="275">
        <f t="shared" si="149"/>
        <v>47.130387561383252</v>
      </c>
      <c r="AD177" s="275">
        <f t="shared" si="150"/>
        <v>27.686641781312961</v>
      </c>
      <c r="AE177" s="10">
        <v>41</v>
      </c>
      <c r="AF177" s="102">
        <f>LN(SUM($AE$2:AE177))</f>
        <v>7.6998424073969858</v>
      </c>
      <c r="AG177" s="275">
        <f t="shared" si="151"/>
        <v>57.762993114544983</v>
      </c>
      <c r="AH177" s="275">
        <f t="shared" si="152"/>
        <v>53.267765862145041</v>
      </c>
      <c r="AJ177" s="102">
        <f>LN(SUM($AI$2:AI177))</f>
        <v>5.1590552992145291</v>
      </c>
      <c r="AK177" s="275">
        <f t="shared" si="153"/>
        <v>44.301084596268083</v>
      </c>
      <c r="AL177" s="275">
        <f t="shared" si="154"/>
        <v>23.376262349054233</v>
      </c>
      <c r="AM177" s="10">
        <v>13</v>
      </c>
      <c r="AN177" s="102">
        <f>LN(SUM($AM$2:AM177))</f>
        <v>5.9914645471079817</v>
      </c>
      <c r="AO177" s="275">
        <f t="shared" si="155"/>
        <v>16.883829216058924</v>
      </c>
      <c r="AP177" s="275">
        <f t="shared" si="156"/>
        <v>16.936383208711522</v>
      </c>
      <c r="AQ177" s="70">
        <v>7</v>
      </c>
      <c r="AR177" s="102">
        <f>LN(SUM($AQ$2:AQ177))</f>
        <v>5.8081424899804439</v>
      </c>
      <c r="AS177" s="275">
        <f t="shared" si="157"/>
        <v>23.78731507104926</v>
      </c>
      <c r="AT177" s="275">
        <f t="shared" si="158"/>
        <v>17.869710187314951</v>
      </c>
      <c r="AU177" s="10">
        <v>129</v>
      </c>
      <c r="AV177" s="102">
        <f>LN(SUM($AU$2:AU177))</f>
        <v>9.1153701343849551</v>
      </c>
      <c r="AW177" s="275">
        <f t="shared" si="159"/>
        <v>60.012972443887961</v>
      </c>
      <c r="AX177" s="275">
        <f t="shared" si="160"/>
        <v>56.053229975233663</v>
      </c>
      <c r="AZ177" s="103">
        <f>LN(SUM($AY$2:AY177))</f>
        <v>4.0604430105464191</v>
      </c>
      <c r="BA177" s="275">
        <f t="shared" si="161"/>
        <v>29.621866446259496</v>
      </c>
      <c r="BB177" s="275">
        <f t="shared" si="162"/>
        <v>63.527878918535393</v>
      </c>
      <c r="BC177" s="70"/>
      <c r="BD177" s="103">
        <f>LN(SUM($BC$2:BC177))</f>
        <v>5.0875963352323836</v>
      </c>
      <c r="BE177" s="275">
        <f t="shared" si="163"/>
        <v>96.362844460541396</v>
      </c>
      <c r="BF177" s="275">
        <f t="shared" si="164"/>
        <v>56.531896266773551</v>
      </c>
      <c r="BG177" s="10">
        <v>46</v>
      </c>
      <c r="BH177" s="103">
        <f>LN(SUM($BG$2:BG177))</f>
        <v>6.692083742506628</v>
      </c>
      <c r="BI177" s="149">
        <f t="shared" si="165"/>
        <v>19.131019063842558</v>
      </c>
      <c r="BJ177" s="275">
        <f t="shared" si="166"/>
        <v>17.302341582866923</v>
      </c>
      <c r="BK177" s="10">
        <v>9</v>
      </c>
      <c r="BL177" s="103">
        <f>LN(SUM($BK$2:BK177))</f>
        <v>5.9635793436184459</v>
      </c>
      <c r="BM177" s="149">
        <f t="shared" si="167"/>
        <v>23.437875107596362</v>
      </c>
      <c r="BN177" s="275">
        <f t="shared" si="168"/>
        <v>20.539549147963992</v>
      </c>
      <c r="BO177" s="10">
        <v>3</v>
      </c>
      <c r="BP177" s="103">
        <f>LN(SUM($BO$2:BO177))</f>
        <v>5.4380793089231956</v>
      </c>
      <c r="BQ177" s="149">
        <f t="shared" si="169"/>
        <v>29.088608256038487</v>
      </c>
      <c r="BR177" s="275">
        <f t="shared" si="170"/>
        <v>24.729452360314543</v>
      </c>
      <c r="BS177" s="21">
        <v>323</v>
      </c>
      <c r="BT177" s="103">
        <f>LN(SUM($BS$2:BS177))</f>
        <v>9.7692130267136594</v>
      </c>
      <c r="BU177" s="277">
        <f t="shared" si="171"/>
        <v>43.650698202865165</v>
      </c>
      <c r="BV177" s="275">
        <f t="shared" si="172"/>
        <v>37.832848780414594</v>
      </c>
    </row>
    <row r="178" spans="1:74" x14ac:dyDescent="0.25">
      <c r="A178" s="256">
        <f t="shared" si="59"/>
        <v>239</v>
      </c>
      <c r="B178" s="257">
        <v>44141</v>
      </c>
      <c r="C178" s="113">
        <v>11</v>
      </c>
      <c r="D178" s="258">
        <f>LN(SUM($C$2:C178))</f>
        <v>5.2417470150596426</v>
      </c>
      <c r="E178" s="259">
        <f t="shared" ref="E178:E181" si="173">LN(2)/(SLOPE(D172:D178,A172:A178))</f>
        <v>11.571861466544618</v>
      </c>
      <c r="F178" s="242">
        <f t="shared" ref="F178:F181" si="174">AVERAGE(E175:E178)</f>
        <v>9.1459466735842447</v>
      </c>
      <c r="G178" s="113">
        <v>46</v>
      </c>
      <c r="H178" s="258">
        <f>LN(SUM($G$2:G178))</f>
        <v>6.8977049431286357</v>
      </c>
      <c r="I178" s="259">
        <f t="shared" ref="I178:I181" si="175">LN(2)/(SLOPE(H172:H178,A172:A178))</f>
        <v>17.315368082904897</v>
      </c>
      <c r="J178" s="242">
        <f t="shared" ref="J178:J181" si="176">AVERAGE(I174:I178)</f>
        <v>15.646268781528056</v>
      </c>
      <c r="K178" s="113">
        <v>18</v>
      </c>
      <c r="L178" s="258">
        <f>LN(SUM($K$2:K178))</f>
        <v>6.9314718055994531</v>
      </c>
      <c r="M178" s="259">
        <f t="shared" ref="M178:M181" si="177">LN(2)/(SLOPE(L172:L178,$A172:$A178))</f>
        <v>57.816344506424606</v>
      </c>
      <c r="N178" s="242">
        <f t="shared" ref="N178:N181" si="178">AVERAGE(M174:M178)</f>
        <v>53.464667817272186</v>
      </c>
      <c r="O178" s="113">
        <v>18</v>
      </c>
      <c r="P178" s="258">
        <f>LN(SUM($O$2:O178))</f>
        <v>6.7776465936351169</v>
      </c>
      <c r="Q178" s="259">
        <f t="shared" ref="Q178:Q181" si="179">LN(2)/(SLOPE(P172:P178,A172:A178))</f>
        <v>56.287111012439645</v>
      </c>
      <c r="R178" s="242">
        <f t="shared" ref="R178:R181" si="180">AVERAGE(Q174:Q178)</f>
        <v>47.892854934910382</v>
      </c>
      <c r="T178" s="258">
        <f>LN(SUM($S$2:S178))</f>
        <v>3.5263605246161616</v>
      </c>
      <c r="U178" s="260">
        <f t="shared" si="145"/>
        <v>108.3539622648014</v>
      </c>
      <c r="V178" s="242">
        <f t="shared" si="146"/>
        <v>42.668182662353352</v>
      </c>
      <c r="X178" s="258">
        <f>LN(SUM($W$2:W178))</f>
        <v>1.9459101490553132</v>
      </c>
      <c r="Y178" s="150" t="e">
        <f t="shared" ref="Y178:Y181" si="181">LN(2)/(SLOPE(X172:X178,$A172:$A178))</f>
        <v>#DIV/0!</v>
      </c>
      <c r="Z178" s="242" t="e">
        <f t="shared" ref="Z178:Z181" si="182">AVERAGE(Y177:Y178)</f>
        <v>#DIV/0!</v>
      </c>
      <c r="AA178" s="147">
        <v>24</v>
      </c>
      <c r="AB178" s="258">
        <f>LN(SUM($AA$2:AA178))</f>
        <v>6.3403593037277517</v>
      </c>
      <c r="AC178" s="259">
        <f t="shared" ref="AC178:AC181" si="183">LN(2)/(SLOPE(AB172:AB178,$A172:$A178))</f>
        <v>46.442180009429855</v>
      </c>
      <c r="AD178" s="242">
        <f t="shared" ref="AD178:AD181" si="184">AVERAGE(AC174:AC178)</f>
        <v>34.11342977250861</v>
      </c>
      <c r="AE178" s="113">
        <v>33</v>
      </c>
      <c r="AF178" s="258">
        <f>LN(SUM($AE$2:AE178))</f>
        <v>7.7146774738009274</v>
      </c>
      <c r="AG178" s="259">
        <f t="shared" ref="AG178:AG181" si="185">LN(2)/(SLOPE(AF172:AF178,$A172:$A178))</f>
        <v>50.588561066318718</v>
      </c>
      <c r="AH178" s="242">
        <f t="shared" ref="AH178:AH181" si="186">AVERAGE(AG174:AG178)</f>
        <v>55.162784581495977</v>
      </c>
      <c r="AI178" s="113">
        <v>2</v>
      </c>
      <c r="AJ178" s="258">
        <f>LN(SUM($AI$2:AI178))</f>
        <v>5.1704839950381514</v>
      </c>
      <c r="AK178" s="259">
        <f t="shared" ref="AK178:AK181" si="187">LN(2)/(SLOPE(AJ172:AJ178,$A172:$A178))</f>
        <v>68.496322376659222</v>
      </c>
      <c r="AL178" s="242">
        <f t="shared" ref="AL178:AL181" si="188">AVERAGE(AK174:AK178)</f>
        <v>33.873539791726252</v>
      </c>
      <c r="AM178" s="113">
        <v>30</v>
      </c>
      <c r="AN178" s="258">
        <f>LN(SUM($AM$2:AM178))</f>
        <v>6.0637852086876078</v>
      </c>
      <c r="AO178" s="259">
        <f t="shared" ref="AO178:AO181" si="189">LN(2)/(SLOPE(AN172:AN178,$A172:$A178))</f>
        <v>15.310790379048516</v>
      </c>
      <c r="AP178" s="242">
        <f t="shared" ref="AP178:AP181" si="190">AVERAGE(AO174:AO178)</f>
        <v>16.779231131473011</v>
      </c>
      <c r="AQ178" s="147">
        <v>13</v>
      </c>
      <c r="AR178" s="258">
        <f>LN(SUM($AQ$2:AQ178))</f>
        <v>5.8464387750577247</v>
      </c>
      <c r="AS178" s="259">
        <f t="shared" ref="AS178:AS181" si="191">LN(2)/(SLOPE(AR172:AR178,$A172:$A178))</f>
        <v>22.949645993550206</v>
      </c>
      <c r="AT178" s="242">
        <f t="shared" ref="AT178:AT181" si="192">AVERAGE(AS174:AS178)</f>
        <v>19.686211549929112</v>
      </c>
      <c r="AU178" s="113">
        <v>88</v>
      </c>
      <c r="AV178" s="258">
        <f>LN(SUM($AU$2:AU178))</f>
        <v>9.125000324809168</v>
      </c>
      <c r="AW178" s="259">
        <f t="shared" ref="AW178:AW181" si="193">LN(2)/(SLOPE(AV172:AV178,$A172:$A178))</f>
        <v>57.726811859235944</v>
      </c>
      <c r="AX178" s="242">
        <f t="shared" ref="AX178:AX181" si="194">AVERAGE(AW174:AW178)</f>
        <v>58.550793968980337</v>
      </c>
      <c r="AY178" s="113">
        <v>1</v>
      </c>
      <c r="AZ178" s="261">
        <f>LN(SUM($AY$2:AY178))</f>
        <v>4.0775374439057197</v>
      </c>
      <c r="BA178" s="259">
        <f t="shared" ref="BA178:BA181" si="195">LN(2)/(SLOPE(AZ172:AZ178,$A172:$A178))</f>
        <v>28.232833689311715</v>
      </c>
      <c r="BB178" s="242">
        <f t="shared" ref="BB178:BB181" si="196">AVERAGE(BA174:BA178)</f>
        <v>52.763359702966184</v>
      </c>
      <c r="BC178" s="147">
        <v>6</v>
      </c>
      <c r="BD178" s="261">
        <f>LN(SUM($BC$2:BC178))</f>
        <v>5.1239639794032588</v>
      </c>
      <c r="BE178" s="259">
        <f t="shared" ref="BE178:BE181" si="197">LN(2)/(SLOPE(BD172:BD178,$A172:$A178))</f>
        <v>87.530253745896246</v>
      </c>
      <c r="BF178" s="242">
        <f t="shared" ref="BF178:BF181" si="198">AVERAGE(BE174:BE178)</f>
        <v>66.766039399264585</v>
      </c>
      <c r="BG178" s="113">
        <v>27</v>
      </c>
      <c r="BH178" s="261">
        <f>LN(SUM($BG$2:BG178))</f>
        <v>6.7250336421668431</v>
      </c>
      <c r="BI178" s="150">
        <f t="shared" ref="BI178:BI181" si="199">LN(2)/(SLOPE(BH172:BH178,$A172:$A178))</f>
        <v>17.482533194166937</v>
      </c>
      <c r="BJ178" s="242">
        <f t="shared" ref="BJ178:BJ181" si="200">AVERAGE(BI174:BI178)</f>
        <v>18.036833395281747</v>
      </c>
      <c r="BK178" s="113">
        <v>33</v>
      </c>
      <c r="BL178" s="261">
        <f>LN(SUM($BK$2:BK178))</f>
        <v>6.045005314036012</v>
      </c>
      <c r="BM178" s="150">
        <f t="shared" ref="BM178:BM181" si="201">LN(2)/(SLOPE(BL172:BL178,$A172:$A178))</f>
        <v>18.640132438614899</v>
      </c>
      <c r="BN178" s="242">
        <f t="shared" ref="BN178:BN181" si="202">AVERAGE(BM174:BM178)</f>
        <v>21.348775583501247</v>
      </c>
      <c r="BO178" s="113">
        <v>2</v>
      </c>
      <c r="BP178" s="261">
        <f>LN(SUM($BO$2:BO178))</f>
        <v>5.4467373716663099</v>
      </c>
      <c r="BQ178" s="150">
        <f t="shared" ref="BQ178:BQ181" si="203">LN(2)/(SLOPE(BP172:BP178,$A172:$A178))</f>
        <v>40.17321545089915</v>
      </c>
      <c r="BR178" s="242">
        <f t="shared" ref="BR178:BR181" si="204">AVERAGE(BQ174:BQ178)</f>
        <v>28.525062788806054</v>
      </c>
      <c r="BS178" s="117">
        <v>352</v>
      </c>
      <c r="BT178" s="261">
        <f>LN(SUM($BS$2:BS178))</f>
        <v>9.789142350751268</v>
      </c>
      <c r="BU178" s="262">
        <f t="shared" ref="BU178:BU181" si="205">LN(2)/(SLOPE(BT172:BT178,$A172:$A178))</f>
        <v>41.60926914454847</v>
      </c>
      <c r="BV178" s="242">
        <f t="shared" ref="BV178:BV181" si="206">AVERAGE(BU174:BU178)</f>
        <v>40.136282933988689</v>
      </c>
    </row>
    <row r="179" spans="1:74" x14ac:dyDescent="0.25">
      <c r="A179" s="256">
        <f t="shared" si="59"/>
        <v>240</v>
      </c>
      <c r="B179" s="257">
        <v>44142</v>
      </c>
      <c r="D179" s="258">
        <f>LN(SUM($C$2:C179))</f>
        <v>5.2417470150596426</v>
      </c>
      <c r="E179" s="259">
        <f t="shared" si="173"/>
        <v>13.88961462962898</v>
      </c>
      <c r="F179" s="242">
        <f t="shared" si="174"/>
        <v>10.753052485353352</v>
      </c>
      <c r="H179" s="258">
        <f>LN(SUM($G$2:G179))</f>
        <v>6.8977049431286357</v>
      </c>
      <c r="I179" s="259">
        <f t="shared" si="175"/>
        <v>19.1578399980611</v>
      </c>
      <c r="J179" s="242">
        <f t="shared" si="176"/>
        <v>16.729626341587895</v>
      </c>
      <c r="L179" s="258">
        <f>LN(SUM($K$2:K179))</f>
        <v>6.9314718055994531</v>
      </c>
      <c r="M179" s="259">
        <f t="shared" si="177"/>
        <v>61.86968400313949</v>
      </c>
      <c r="N179" s="242">
        <f t="shared" si="178"/>
        <v>56.826409861894888</v>
      </c>
      <c r="P179" s="258">
        <f>LN(SUM($O$2:O179))</f>
        <v>6.7776465936351169</v>
      </c>
      <c r="Q179" s="259">
        <f t="shared" si="179"/>
        <v>55.528148498492783</v>
      </c>
      <c r="R179" s="242">
        <f t="shared" si="180"/>
        <v>52.076666287815897</v>
      </c>
      <c r="T179" s="258">
        <f>LN(SUM($S$2:S179))</f>
        <v>3.5263605246161616</v>
      </c>
      <c r="U179" s="260">
        <f t="shared" si="145"/>
        <v>108.3539622648014</v>
      </c>
      <c r="V179" s="242">
        <f t="shared" si="146"/>
        <v>60.256179254473501</v>
      </c>
      <c r="X179" s="258">
        <f>LN(SUM($W$2:W179))</f>
        <v>1.9459101490553132</v>
      </c>
      <c r="Y179" s="150" t="e">
        <f t="shared" si="181"/>
        <v>#DIV/0!</v>
      </c>
      <c r="Z179" s="242" t="e">
        <f t="shared" si="182"/>
        <v>#DIV/0!</v>
      </c>
      <c r="AB179" s="258">
        <f>LN(SUM($AA$2:AA179))</f>
        <v>6.3403593037277517</v>
      </c>
      <c r="AC179" s="259">
        <f t="shared" si="183"/>
        <v>45.952572462199662</v>
      </c>
      <c r="AD179" s="242">
        <f t="shared" si="184"/>
        <v>39.484915541505323</v>
      </c>
      <c r="AF179" s="258">
        <f>LN(SUM($AE$2:AE179))</f>
        <v>7.7146774738009274</v>
      </c>
      <c r="AG179" s="259">
        <f t="shared" si="185"/>
        <v>49.112817050362132</v>
      </c>
      <c r="AH179" s="242">
        <f t="shared" si="186"/>
        <v>55.347117172662969</v>
      </c>
      <c r="AJ179" s="258">
        <f>LN(SUM($AI$2:AI179))</f>
        <v>5.1704839950381514</v>
      </c>
      <c r="AK179" s="259">
        <f t="shared" si="187"/>
        <v>160.78131645081842</v>
      </c>
      <c r="AL179" s="242">
        <f t="shared" si="188"/>
        <v>62.956746002920525</v>
      </c>
      <c r="AN179" s="258">
        <f>LN(SUM($AM$2:AM179))</f>
        <v>6.0637852086876078</v>
      </c>
      <c r="AO179" s="259">
        <f t="shared" si="189"/>
        <v>15.524789670853378</v>
      </c>
      <c r="AP179" s="242">
        <f t="shared" si="190"/>
        <v>16.483759885213338</v>
      </c>
      <c r="AR179" s="258">
        <f>LN(SUM($AQ$2:AQ179))</f>
        <v>5.8464387750577247</v>
      </c>
      <c r="AS179" s="259">
        <f t="shared" si="191"/>
        <v>24.892819327105872</v>
      </c>
      <c r="AT179" s="242">
        <f t="shared" si="192"/>
        <v>21.698976547537953</v>
      </c>
      <c r="AV179" s="258">
        <f>LN(SUM($AU$2:AU179))</f>
        <v>9.125000324809168</v>
      </c>
      <c r="AW179" s="259">
        <f t="shared" si="193"/>
        <v>60.649058324086752</v>
      </c>
      <c r="AX179" s="242">
        <f t="shared" si="194"/>
        <v>60.027171816763847</v>
      </c>
      <c r="AZ179" s="261">
        <f>LN(SUM($AY$2:AY179))</f>
        <v>4.0775374439057197</v>
      </c>
      <c r="BA179" s="259">
        <f t="shared" si="195"/>
        <v>32.708171794938103</v>
      </c>
      <c r="BB179" s="242">
        <f t="shared" si="196"/>
        <v>34.138048467078065</v>
      </c>
      <c r="BD179" s="261">
        <f>LN(SUM($BC$2:BC179))</f>
        <v>5.1239639794032588</v>
      </c>
      <c r="BE179" s="259">
        <f t="shared" si="197"/>
        <v>91.204402674791368</v>
      </c>
      <c r="BF179" s="242">
        <f t="shared" si="198"/>
        <v>77.274419353538761</v>
      </c>
      <c r="BH179" s="261">
        <f>LN(SUM($BG$2:BG179))</f>
        <v>6.7250336421668431</v>
      </c>
      <c r="BI179" s="150">
        <f t="shared" si="199"/>
        <v>18.543402539760823</v>
      </c>
      <c r="BJ179" s="242">
        <f t="shared" si="200"/>
        <v>18.586271411798371</v>
      </c>
      <c r="BL179" s="261">
        <f>LN(SUM($BK$2:BK179))</f>
        <v>6.045005314036012</v>
      </c>
      <c r="BM179" s="150">
        <f t="shared" si="201"/>
        <v>18.211268249446352</v>
      </c>
      <c r="BN179" s="242">
        <f t="shared" si="202"/>
        <v>20.893716212985836</v>
      </c>
      <c r="BP179" s="261">
        <f>LN(SUM($BO$2:BO179))</f>
        <v>5.4467373716663099</v>
      </c>
      <c r="BQ179" s="150">
        <f t="shared" si="203"/>
        <v>43.684557894450627</v>
      </c>
      <c r="BR179" s="242">
        <f t="shared" si="204"/>
        <v>32.945436576929104</v>
      </c>
      <c r="BT179" s="261">
        <f>LN(SUM($BS$2:BS179))</f>
        <v>9.789142350751268</v>
      </c>
      <c r="BU179" s="262">
        <f t="shared" si="205"/>
        <v>43.326636965804639</v>
      </c>
      <c r="BV179" s="242">
        <f t="shared" si="206"/>
        <v>41.89523671130253</v>
      </c>
    </row>
    <row r="180" spans="1:74" x14ac:dyDescent="0.25">
      <c r="A180" s="256">
        <f t="shared" ref="A180:A181" si="207">A179+1</f>
        <v>241</v>
      </c>
      <c r="B180" s="257">
        <v>44143</v>
      </c>
      <c r="D180" s="258">
        <f>LN(SUM($C$2:C180))</f>
        <v>5.2417470150596426</v>
      </c>
      <c r="E180" s="259">
        <f t="shared" si="173"/>
        <v>16.384678862286865</v>
      </c>
      <c r="F180" s="242">
        <f t="shared" si="174"/>
        <v>12.847081129493873</v>
      </c>
      <c r="H180" s="258">
        <f>LN(SUM($G$2:G180))</f>
        <v>6.8977049431286357</v>
      </c>
      <c r="I180" s="259">
        <f t="shared" si="175"/>
        <v>24.457670578271237</v>
      </c>
      <c r="J180" s="242">
        <f t="shared" si="176"/>
        <v>18.763804964081764</v>
      </c>
      <c r="L180" s="258">
        <f>LN(SUM($K$2:K180))</f>
        <v>6.9314718055994531</v>
      </c>
      <c r="M180" s="259">
        <f t="shared" si="177"/>
        <v>73.586632206400154</v>
      </c>
      <c r="N180" s="242">
        <f t="shared" si="178"/>
        <v>61.329150781987167</v>
      </c>
      <c r="P180" s="258">
        <f>LN(SUM($O$2:O180))</f>
        <v>6.7776465936351169</v>
      </c>
      <c r="Q180" s="259">
        <f t="shared" si="179"/>
        <v>64.573385553427102</v>
      </c>
      <c r="R180" s="242">
        <f t="shared" si="180"/>
        <v>56.680999055837582</v>
      </c>
      <c r="T180" s="258">
        <f>LN(SUM($S$2:S180))</f>
        <v>3.5263605246161616</v>
      </c>
      <c r="U180" s="260">
        <f t="shared" si="145"/>
        <v>130.02475471776168</v>
      </c>
      <c r="V180" s="242">
        <f t="shared" si="146"/>
        <v>81.852920414420254</v>
      </c>
      <c r="X180" s="258">
        <f>LN(SUM($W$2:W180))</f>
        <v>1.9459101490553132</v>
      </c>
      <c r="Y180" s="150" t="e">
        <f t="shared" si="181"/>
        <v>#DIV/0!</v>
      </c>
      <c r="Z180" s="242" t="e">
        <f t="shared" si="182"/>
        <v>#DIV/0!</v>
      </c>
      <c r="AB180" s="258">
        <f>LN(SUM($AA$2:AA180))</f>
        <v>6.3403593037277517</v>
      </c>
      <c r="AC180" s="259">
        <f t="shared" si="183"/>
        <v>44.012660435339924</v>
      </c>
      <c r="AD180" s="242">
        <f t="shared" si="184"/>
        <v>43.361019565726927</v>
      </c>
      <c r="AF180" s="258">
        <f>LN(SUM($AE$2:AE180))</f>
        <v>7.7146774738009274</v>
      </c>
      <c r="AG180" s="259">
        <f t="shared" si="185"/>
        <v>54.63531351847017</v>
      </c>
      <c r="AH180" s="242">
        <f t="shared" si="186"/>
        <v>54.762055611752011</v>
      </c>
      <c r="AJ180" s="258">
        <f>LN(SUM($AI$2:AI180))</f>
        <v>5.1704839950381514</v>
      </c>
      <c r="AK180" s="259">
        <f t="shared" si="187"/>
        <v>169.08672382817213</v>
      </c>
      <c r="AL180" s="242">
        <f t="shared" si="188"/>
        <v>93.210177495704471</v>
      </c>
      <c r="AN180" s="258">
        <f>LN(SUM($AM$2:AM180))</f>
        <v>6.0637852086876078</v>
      </c>
      <c r="AO180" s="259">
        <f t="shared" si="189"/>
        <v>17.088873638925548</v>
      </c>
      <c r="AP180" s="242">
        <f t="shared" si="190"/>
        <v>16.475297578879196</v>
      </c>
      <c r="AR180" s="258">
        <f>LN(SUM($AQ$2:AQ180))</f>
        <v>5.8464387750577247</v>
      </c>
      <c r="AS180" s="259">
        <f t="shared" si="191"/>
        <v>31.515147674456685</v>
      </c>
      <c r="AT180" s="242">
        <f t="shared" si="192"/>
        <v>24.469310344373305</v>
      </c>
      <c r="AV180" s="258">
        <f>LN(SUM($AU$2:AU180))</f>
        <v>9.125000324809168</v>
      </c>
      <c r="AW180" s="259">
        <f t="shared" si="193"/>
        <v>75.271800479381753</v>
      </c>
      <c r="AX180" s="242">
        <f t="shared" si="194"/>
        <v>63.1395724680958</v>
      </c>
      <c r="AZ180" s="261">
        <f>LN(SUM($AY$2:AY180))</f>
        <v>4.0775374439057197</v>
      </c>
      <c r="BA180" s="259">
        <f t="shared" si="195"/>
        <v>52.029721515473298</v>
      </c>
      <c r="BB180" s="242">
        <f t="shared" si="196"/>
        <v>35.388107098168334</v>
      </c>
      <c r="BD180" s="261">
        <f>LN(SUM($BC$2:BC180))</f>
        <v>5.1239639794032588</v>
      </c>
      <c r="BE180" s="259">
        <f t="shared" si="197"/>
        <v>81.966278834785285</v>
      </c>
      <c r="BF180" s="242">
        <f t="shared" si="198"/>
        <v>83.376443201043074</v>
      </c>
      <c r="BH180" s="261">
        <f>LN(SUM($BG$2:BG180))</f>
        <v>6.7250336421668431</v>
      </c>
      <c r="BI180" s="150">
        <f t="shared" si="199"/>
        <v>21.04243005310262</v>
      </c>
      <c r="BJ180" s="242">
        <f t="shared" si="200"/>
        <v>19.197887503279272</v>
      </c>
      <c r="BL180" s="261">
        <f>LN(SUM($BK$2:BK180))</f>
        <v>6.045005314036012</v>
      </c>
      <c r="BM180" s="150">
        <f t="shared" si="201"/>
        <v>19.918463359236235</v>
      </c>
      <c r="BN180" s="242">
        <f t="shared" si="202"/>
        <v>20.502441257093487</v>
      </c>
      <c r="BP180" s="261">
        <f>LN(SUM($BO$2:BO180))</f>
        <v>5.4467373716663099</v>
      </c>
      <c r="BQ180" s="150">
        <f t="shared" si="203"/>
        <v>61.555348383336387</v>
      </c>
      <c r="BR180" s="242">
        <f t="shared" si="204"/>
        <v>40.311689836477697</v>
      </c>
      <c r="BT180" s="261">
        <f>LN(SUM($BS$2:BS180))</f>
        <v>9.789142350751268</v>
      </c>
      <c r="BU180" s="262">
        <f t="shared" si="205"/>
        <v>50.89466374564185</v>
      </c>
      <c r="BV180" s="242">
        <f t="shared" si="206"/>
        <v>44.299794022408221</v>
      </c>
    </row>
    <row r="181" spans="1:74" x14ac:dyDescent="0.25">
      <c r="A181" s="256">
        <f t="shared" si="207"/>
        <v>242</v>
      </c>
      <c r="B181" s="257">
        <v>44144</v>
      </c>
      <c r="D181" s="258">
        <f>LN(SUM($C$2:C181))</f>
        <v>5.2417470150596426</v>
      </c>
      <c r="E181" s="259">
        <f t="shared" si="173"/>
        <v>27.197282909742857</v>
      </c>
      <c r="F181" s="242">
        <f t="shared" si="174"/>
        <v>17.260859467050828</v>
      </c>
      <c r="H181" s="258">
        <f>LN(SUM($G$2:G181))</f>
        <v>6.8977049431286357</v>
      </c>
      <c r="I181" s="259">
        <f t="shared" si="175"/>
        <v>33.910715178907218</v>
      </c>
      <c r="J181" s="242">
        <f t="shared" si="176"/>
        <v>22.398317611747096</v>
      </c>
      <c r="L181" s="258">
        <f>LN(SUM($K$2:K181))</f>
        <v>6.9314718055994531</v>
      </c>
      <c r="M181" s="259">
        <f t="shared" si="177"/>
        <v>98.609473145964074</v>
      </c>
      <c r="N181" s="242">
        <f t="shared" si="178"/>
        <v>70.202985705569091</v>
      </c>
      <c r="P181" s="258">
        <f>LN(SUM($O$2:O181))</f>
        <v>6.7776465936351169</v>
      </c>
      <c r="Q181" s="259">
        <f t="shared" si="179"/>
        <v>93.499949387206939</v>
      </c>
      <c r="R181" s="242">
        <f t="shared" si="180"/>
        <v>65.874739663956149</v>
      </c>
      <c r="T181" s="258">
        <f>LN(SUM($S$2:S181))</f>
        <v>3.5263605246161616</v>
      </c>
      <c r="U181" s="260">
        <f t="shared" si="145"/>
        <v>216.70792452960279</v>
      </c>
      <c r="V181" s="242">
        <f t="shared" si="146"/>
        <v>119.91781741673908</v>
      </c>
      <c r="X181" s="258">
        <f>LN(SUM($W$2:W181))</f>
        <v>1.9459101490553132</v>
      </c>
      <c r="Y181" s="150" t="e">
        <f t="shared" si="181"/>
        <v>#DIV/0!</v>
      </c>
      <c r="Z181" s="242" t="e">
        <f t="shared" si="182"/>
        <v>#DIV/0!</v>
      </c>
      <c r="AB181" s="258">
        <f>LN(SUM($AA$2:AA181))</f>
        <v>6.3403593037277517</v>
      </c>
      <c r="AC181" s="259">
        <f t="shared" si="183"/>
        <v>50.978109870319003</v>
      </c>
      <c r="AD181" s="242">
        <f t="shared" si="184"/>
        <v>46.903182067734342</v>
      </c>
      <c r="AF181" s="258">
        <f>LN(SUM($AE$2:AE181))</f>
        <v>7.7146774738009274</v>
      </c>
      <c r="AG181" s="259">
        <f t="shared" si="185"/>
        <v>75.514180651200377</v>
      </c>
      <c r="AH181" s="242">
        <f t="shared" si="186"/>
        <v>57.522773080179277</v>
      </c>
      <c r="AJ181" s="258">
        <f>LN(SUM($AI$2:AI181))</f>
        <v>5.1704839950381514</v>
      </c>
      <c r="AK181" s="259">
        <f t="shared" si="187"/>
        <v>226.03514564748465</v>
      </c>
      <c r="AL181" s="242">
        <f t="shared" si="188"/>
        <v>133.74011857988052</v>
      </c>
      <c r="AN181" s="258">
        <f>LN(SUM($AM$2:AM181))</f>
        <v>6.0637852086876078</v>
      </c>
      <c r="AO181" s="259">
        <f t="shared" si="189"/>
        <v>23.541255706675219</v>
      </c>
      <c r="AP181" s="242">
        <f t="shared" si="190"/>
        <v>17.669907722312317</v>
      </c>
      <c r="AR181" s="258">
        <f>LN(SUM($AQ$2:AQ181))</f>
        <v>5.8464387750577247</v>
      </c>
      <c r="AS181" s="259">
        <f t="shared" si="191"/>
        <v>44.212110845839781</v>
      </c>
      <c r="AT181" s="242">
        <f t="shared" si="192"/>
        <v>29.471407782400359</v>
      </c>
      <c r="AV181" s="258">
        <f>LN(SUM($AU$2:AU181))</f>
        <v>9.125000324809168</v>
      </c>
      <c r="AW181" s="259">
        <f t="shared" si="193"/>
        <v>115.32831366543755</v>
      </c>
      <c r="AX181" s="242">
        <f t="shared" si="194"/>
        <v>73.797791354405987</v>
      </c>
      <c r="AZ181" s="261">
        <f>LN(SUM($AY$2:AY181))</f>
        <v>4.0775374439057197</v>
      </c>
      <c r="BA181" s="259">
        <f t="shared" si="195"/>
        <v>189.22457238707912</v>
      </c>
      <c r="BB181" s="242">
        <f t="shared" si="196"/>
        <v>66.363433166612339</v>
      </c>
      <c r="BD181" s="261">
        <f>LN(SUM($BC$2:BC181))</f>
        <v>5.1239639794032588</v>
      </c>
      <c r="BE181" s="259">
        <f t="shared" si="197"/>
        <v>88.944085226272733</v>
      </c>
      <c r="BF181" s="242">
        <f t="shared" si="198"/>
        <v>89.2015729884574</v>
      </c>
      <c r="BH181" s="261">
        <f>LN(SUM($BG$2:BG181))</f>
        <v>6.7250336421668431</v>
      </c>
      <c r="BI181" s="150">
        <f t="shared" si="199"/>
        <v>31.908610852298896</v>
      </c>
      <c r="BJ181" s="242">
        <f t="shared" si="200"/>
        <v>21.621599140634366</v>
      </c>
      <c r="BL181" s="261">
        <f>LN(SUM($BK$2:BK181))</f>
        <v>6.045005314036012</v>
      </c>
      <c r="BM181" s="150">
        <f t="shared" si="201"/>
        <v>27.652362724507384</v>
      </c>
      <c r="BN181" s="242">
        <f t="shared" si="202"/>
        <v>21.57202037588025</v>
      </c>
      <c r="BP181" s="261">
        <f>LN(SUM($BO$2:BO181))</f>
        <v>5.4467373716663099</v>
      </c>
      <c r="BQ181" s="150">
        <f t="shared" si="203"/>
        <v>113.54454854754462</v>
      </c>
      <c r="BR181" s="242">
        <f t="shared" si="204"/>
        <v>57.609255706453858</v>
      </c>
      <c r="BT181" s="261">
        <f>LN(SUM($BS$2:BS181))</f>
        <v>9.789142350751268</v>
      </c>
      <c r="BU181" s="262">
        <f t="shared" si="205"/>
        <v>72.416648475757796</v>
      </c>
      <c r="BV181" s="242">
        <f t="shared" si="206"/>
        <v>50.379583306923585</v>
      </c>
    </row>
    <row r="182" spans="1:74" x14ac:dyDescent="0.25">
      <c r="E182" s="141"/>
      <c r="F182" s="141"/>
      <c r="I182" s="141"/>
      <c r="J182" s="141"/>
      <c r="M182" s="141"/>
      <c r="N182" s="141"/>
      <c r="Q182" s="147"/>
      <c r="R182" s="141"/>
      <c r="U182" s="197"/>
      <c r="V182" s="141"/>
      <c r="Y182" s="147"/>
      <c r="Z182" s="141"/>
      <c r="AC182" s="147"/>
      <c r="AD182" s="141"/>
      <c r="AG182" s="147"/>
      <c r="AH182" s="141"/>
      <c r="AK182" s="147"/>
      <c r="AL182" s="141"/>
      <c r="AO182" s="147"/>
      <c r="AP182" s="141"/>
      <c r="AS182" s="147"/>
      <c r="AT182" s="141"/>
      <c r="AW182" s="147"/>
      <c r="AX182" s="141"/>
      <c r="BA182" s="147"/>
      <c r="BB182" s="141"/>
      <c r="BE182" s="147"/>
      <c r="BF182" s="141"/>
      <c r="BI182" s="147"/>
      <c r="BJ182" s="141"/>
      <c r="BM182" s="147"/>
      <c r="BN182" s="141"/>
      <c r="BQ182" s="147"/>
      <c r="BR182" s="141"/>
      <c r="BU182" s="124"/>
      <c r="BV182" s="141"/>
    </row>
    <row r="183" spans="1:74" x14ac:dyDescent="0.25">
      <c r="E183" s="141"/>
      <c r="F183" s="141"/>
      <c r="I183" s="141"/>
      <c r="J183" s="141"/>
      <c r="M183" s="141"/>
      <c r="N183" s="141"/>
      <c r="Q183" s="147"/>
      <c r="R183" s="141"/>
      <c r="U183" s="197"/>
      <c r="V183" s="141"/>
      <c r="Y183" s="147"/>
      <c r="Z183" s="141"/>
      <c r="AC183" s="147"/>
      <c r="AD183" s="141"/>
      <c r="AG183" s="147"/>
      <c r="AH183" s="141"/>
      <c r="AK183" s="147"/>
      <c r="AL183" s="141"/>
      <c r="AO183" s="147"/>
      <c r="AP183" s="141"/>
      <c r="AS183" s="147"/>
      <c r="AT183" s="141"/>
      <c r="AW183" s="147"/>
      <c r="AX183" s="141"/>
      <c r="BA183" s="147"/>
      <c r="BB183" s="141"/>
      <c r="BE183" s="147"/>
      <c r="BF183" s="141"/>
      <c r="BI183" s="147"/>
      <c r="BJ183" s="141"/>
      <c r="BM183" s="147"/>
      <c r="BN183" s="141"/>
      <c r="BQ183" s="147"/>
      <c r="BR183" s="141"/>
      <c r="BU183" s="124"/>
      <c r="BV183" s="141"/>
    </row>
    <row r="184" spans="1:74" x14ac:dyDescent="0.25">
      <c r="E184" s="141"/>
      <c r="F184" s="141"/>
      <c r="I184" s="141"/>
      <c r="J184" s="141"/>
      <c r="M184" s="141"/>
      <c r="N184" s="141"/>
      <c r="Q184" s="147"/>
      <c r="R184" s="141"/>
      <c r="U184" s="197"/>
      <c r="V184" s="141"/>
      <c r="Y184" s="147"/>
      <c r="Z184" s="141"/>
      <c r="AC184" s="147"/>
      <c r="AD184" s="141"/>
      <c r="AG184" s="147"/>
      <c r="AH184" s="141"/>
      <c r="AK184" s="147"/>
      <c r="AL184" s="141"/>
      <c r="AO184" s="147"/>
      <c r="AP184" s="141"/>
      <c r="AS184" s="147"/>
      <c r="AT184" s="141"/>
      <c r="AW184" s="147"/>
      <c r="AX184" s="141"/>
      <c r="BA184" s="147"/>
      <c r="BB184" s="141"/>
      <c r="BE184" s="147"/>
      <c r="BF184" s="141"/>
      <c r="BI184" s="147"/>
      <c r="BJ184" s="141"/>
      <c r="BM184" s="147"/>
      <c r="BN184" s="141"/>
      <c r="BQ184" s="147"/>
      <c r="BR184" s="141"/>
      <c r="BU184" s="124"/>
      <c r="BV184" s="141"/>
    </row>
    <row r="185" spans="1:74" x14ac:dyDescent="0.25">
      <c r="E185" s="141"/>
      <c r="F185" s="141"/>
      <c r="I185" s="141"/>
      <c r="J185" s="141"/>
      <c r="M185" s="141"/>
      <c r="N185" s="141"/>
      <c r="Q185" s="147"/>
      <c r="R185" s="141"/>
      <c r="U185" s="197"/>
      <c r="V185" s="141"/>
      <c r="Y185" s="147"/>
      <c r="Z185" s="141"/>
      <c r="AC185" s="147"/>
      <c r="AD185" s="141"/>
      <c r="AG185" s="147"/>
      <c r="AH185" s="141"/>
      <c r="AK185" s="147"/>
      <c r="AL185" s="141"/>
      <c r="AO185" s="147"/>
      <c r="AP185" s="141"/>
      <c r="AS185" s="147"/>
      <c r="AT185" s="141"/>
      <c r="AW185" s="147"/>
      <c r="AX185" s="141"/>
      <c r="BA185" s="147"/>
      <c r="BB185" s="141"/>
      <c r="BE185" s="147"/>
      <c r="BF185" s="141"/>
      <c r="BI185" s="147"/>
      <c r="BJ185" s="141"/>
      <c r="BM185" s="147"/>
      <c r="BN185" s="141"/>
      <c r="BQ185" s="147"/>
      <c r="BR185" s="141"/>
      <c r="BU185" s="124"/>
      <c r="BV185" s="141"/>
    </row>
    <row r="186" spans="1:74" x14ac:dyDescent="0.25">
      <c r="E186" s="141"/>
      <c r="F186" s="141"/>
      <c r="I186" s="141"/>
      <c r="J186" s="141"/>
      <c r="M186" s="141"/>
      <c r="N186" s="141"/>
      <c r="Q186" s="147"/>
      <c r="R186" s="141"/>
      <c r="U186" s="197"/>
      <c r="V186" s="141"/>
      <c r="Y186" s="147"/>
      <c r="Z186" s="141"/>
      <c r="AC186" s="147"/>
      <c r="AD186" s="141"/>
      <c r="AG186" s="147"/>
      <c r="AH186" s="141"/>
      <c r="AK186" s="147"/>
      <c r="AL186" s="141"/>
      <c r="AO186" s="147"/>
      <c r="AP186" s="141"/>
      <c r="AS186" s="147"/>
      <c r="AT186" s="141"/>
      <c r="AW186" s="147"/>
      <c r="AX186" s="141"/>
      <c r="BA186" s="147"/>
      <c r="BB186" s="141"/>
      <c r="BE186" s="147"/>
      <c r="BF186" s="141"/>
      <c r="BI186" s="147"/>
      <c r="BJ186" s="141"/>
      <c r="BM186" s="147"/>
      <c r="BN186" s="141"/>
      <c r="BQ186" s="147"/>
      <c r="BR186" s="141"/>
      <c r="BU186" s="124"/>
      <c r="BV186" s="141"/>
    </row>
    <row r="187" spans="1:74" x14ac:dyDescent="0.25">
      <c r="E187" s="141"/>
      <c r="F187" s="141"/>
      <c r="I187" s="141"/>
      <c r="J187" s="141"/>
      <c r="M187" s="141"/>
      <c r="N187" s="141"/>
      <c r="Q187" s="147"/>
      <c r="R187" s="141"/>
      <c r="U187" s="197"/>
      <c r="V187" s="141"/>
      <c r="Y187" s="147"/>
      <c r="Z187" s="141"/>
      <c r="AC187" s="147"/>
      <c r="AD187" s="141"/>
      <c r="AG187" s="147"/>
      <c r="AH187" s="141"/>
      <c r="AK187" s="147"/>
      <c r="AL187" s="141"/>
      <c r="AO187" s="147"/>
      <c r="AP187" s="141"/>
      <c r="AS187" s="147"/>
      <c r="AT187" s="141"/>
      <c r="AW187" s="147"/>
      <c r="AX187" s="141"/>
      <c r="BA187" s="147"/>
      <c r="BB187" s="141"/>
      <c r="BE187" s="147"/>
      <c r="BF187" s="141"/>
      <c r="BI187" s="147"/>
      <c r="BJ187" s="141"/>
      <c r="BM187" s="147"/>
      <c r="BN187" s="141"/>
      <c r="BQ187" s="147"/>
      <c r="BR187" s="141"/>
      <c r="BU187" s="124"/>
      <c r="BV187" s="141"/>
    </row>
    <row r="188" spans="1:74" x14ac:dyDescent="0.25">
      <c r="E188" s="141"/>
      <c r="F188" s="141"/>
      <c r="I188" s="141"/>
      <c r="J188" s="141"/>
      <c r="M188" s="141"/>
      <c r="N188" s="141"/>
      <c r="Q188" s="147"/>
      <c r="R188" s="141"/>
      <c r="U188" s="197"/>
      <c r="V188" s="141"/>
      <c r="Y188" s="147"/>
      <c r="Z188" s="141"/>
      <c r="AC188" s="147"/>
      <c r="AD188" s="141"/>
      <c r="AG188" s="147"/>
      <c r="AH188" s="141"/>
      <c r="AK188" s="147"/>
      <c r="AL188" s="141"/>
      <c r="AO188" s="147"/>
      <c r="AP188" s="141"/>
      <c r="AS188" s="147"/>
      <c r="AT188" s="141"/>
      <c r="AW188" s="147"/>
      <c r="AX188" s="141"/>
      <c r="BA188" s="147"/>
      <c r="BB188" s="141"/>
      <c r="BE188" s="147"/>
      <c r="BF188" s="141"/>
      <c r="BI188" s="147"/>
      <c r="BJ188" s="141"/>
      <c r="BM188" s="147"/>
      <c r="BN188" s="141"/>
      <c r="BQ188" s="147"/>
      <c r="BR188" s="141"/>
      <c r="BU188" s="124"/>
      <c r="BV188" s="141"/>
    </row>
    <row r="189" spans="1:74" x14ac:dyDescent="0.25">
      <c r="E189" s="141"/>
      <c r="F189" s="141"/>
      <c r="I189" s="141"/>
      <c r="J189" s="141"/>
      <c r="M189" s="141"/>
      <c r="N189" s="141"/>
      <c r="Q189" s="147"/>
      <c r="R189" s="141"/>
      <c r="U189" s="197"/>
      <c r="V189" s="141"/>
      <c r="Y189" s="147"/>
      <c r="Z189" s="141"/>
      <c r="AC189" s="147"/>
      <c r="AD189" s="141"/>
      <c r="AG189" s="147"/>
      <c r="AH189" s="141"/>
      <c r="AK189" s="147"/>
      <c r="AL189" s="141"/>
      <c r="AO189" s="147"/>
      <c r="AP189" s="141"/>
      <c r="AS189" s="147"/>
      <c r="AT189" s="141"/>
      <c r="AW189" s="147"/>
      <c r="AX189" s="141"/>
      <c r="BA189" s="147"/>
      <c r="BB189" s="141"/>
      <c r="BE189" s="147"/>
      <c r="BF189" s="141"/>
      <c r="BI189" s="147"/>
      <c r="BJ189" s="141"/>
      <c r="BM189" s="147"/>
      <c r="BN189" s="141"/>
      <c r="BQ189" s="147"/>
      <c r="BR189" s="141"/>
      <c r="BU189" s="124"/>
      <c r="BV189" s="141"/>
    </row>
    <row r="190" spans="1:74" x14ac:dyDescent="0.25">
      <c r="E190" s="141"/>
      <c r="F190" s="141"/>
      <c r="I190" s="141"/>
      <c r="J190" s="141"/>
      <c r="M190" s="141"/>
      <c r="N190" s="141"/>
      <c r="Q190" s="147"/>
      <c r="R190" s="141"/>
      <c r="U190" s="197"/>
      <c r="V190" s="141"/>
      <c r="Y190" s="147"/>
      <c r="Z190" s="141"/>
      <c r="AC190" s="147"/>
      <c r="AD190" s="141"/>
      <c r="AG190" s="147"/>
      <c r="AH190" s="141"/>
      <c r="AK190" s="147"/>
      <c r="AL190" s="141"/>
      <c r="AO190" s="147"/>
      <c r="AP190" s="141"/>
      <c r="AS190" s="147"/>
      <c r="AT190" s="141"/>
      <c r="AW190" s="147"/>
      <c r="AX190" s="141"/>
      <c r="BA190" s="147"/>
      <c r="BB190" s="141"/>
      <c r="BE190" s="147"/>
      <c r="BF190" s="141"/>
      <c r="BI190" s="147"/>
      <c r="BJ190" s="141"/>
      <c r="BM190" s="147"/>
      <c r="BN190" s="141"/>
      <c r="BQ190" s="147"/>
      <c r="BR190" s="141"/>
      <c r="BU190" s="124"/>
      <c r="BV190" s="141"/>
    </row>
    <row r="191" spans="1:74" x14ac:dyDescent="0.25">
      <c r="E191" s="141"/>
      <c r="F191" s="141"/>
      <c r="I191" s="141"/>
      <c r="J191" s="141"/>
      <c r="M191" s="141"/>
      <c r="N191" s="141"/>
      <c r="Q191" s="147"/>
      <c r="R191" s="141"/>
      <c r="U191" s="197"/>
      <c r="V191" s="141"/>
      <c r="Y191" s="147"/>
      <c r="Z191" s="141"/>
      <c r="AC191" s="147"/>
      <c r="AD191" s="141"/>
      <c r="AG191" s="147"/>
      <c r="AH191" s="141"/>
      <c r="AK191" s="147"/>
      <c r="AL191" s="141"/>
      <c r="AO191" s="147"/>
      <c r="AP191" s="141"/>
      <c r="AS191" s="147"/>
      <c r="AT191" s="141"/>
      <c r="AW191" s="147"/>
      <c r="AX191" s="141"/>
      <c r="BA191" s="147"/>
      <c r="BB191" s="141"/>
      <c r="BE191" s="147"/>
      <c r="BF191" s="141"/>
      <c r="BI191" s="147"/>
      <c r="BJ191" s="141"/>
      <c r="BM191" s="147"/>
      <c r="BN191" s="141"/>
      <c r="BQ191" s="147"/>
      <c r="BR191" s="141"/>
      <c r="BU191" s="124"/>
      <c r="BV191" s="141"/>
    </row>
    <row r="192" spans="1:74" x14ac:dyDescent="0.25">
      <c r="E192" s="141"/>
      <c r="F192" s="141"/>
      <c r="I192" s="141"/>
      <c r="J192" s="141"/>
      <c r="M192" s="141"/>
      <c r="N192" s="141"/>
      <c r="Q192" s="147"/>
      <c r="R192" s="141"/>
      <c r="U192" s="197"/>
      <c r="V192" s="141"/>
      <c r="Y192" s="147"/>
      <c r="Z192" s="141"/>
      <c r="AC192" s="147"/>
      <c r="AD192" s="141"/>
      <c r="AG192" s="147"/>
      <c r="AH192" s="141"/>
      <c r="AK192" s="147"/>
      <c r="AL192" s="141"/>
      <c r="AO192" s="147"/>
      <c r="AP192" s="141"/>
      <c r="AS192" s="147"/>
      <c r="AT192" s="141"/>
      <c r="AW192" s="147"/>
      <c r="AX192" s="141"/>
      <c r="BA192" s="147"/>
      <c r="BB192" s="141"/>
      <c r="BE192" s="147"/>
      <c r="BF192" s="141"/>
      <c r="BI192" s="147"/>
      <c r="BJ192" s="141"/>
      <c r="BM192" s="147"/>
      <c r="BN192" s="141"/>
      <c r="BQ192" s="147"/>
      <c r="BR192" s="141"/>
      <c r="BU192" s="124"/>
      <c r="BV192" s="141"/>
    </row>
    <row r="193" spans="5:74" x14ac:dyDescent="0.25">
      <c r="E193" s="141"/>
      <c r="F193" s="141"/>
      <c r="I193" s="141"/>
      <c r="J193" s="141"/>
      <c r="M193" s="141"/>
      <c r="N193" s="141"/>
      <c r="Q193" s="147"/>
      <c r="R193" s="141"/>
      <c r="U193" s="197"/>
      <c r="V193" s="141"/>
      <c r="Y193" s="147"/>
      <c r="Z193" s="141"/>
      <c r="AC193" s="147"/>
      <c r="AD193" s="141"/>
      <c r="AG193" s="147"/>
      <c r="AH193" s="141"/>
      <c r="AK193" s="147"/>
      <c r="AL193" s="141"/>
      <c r="AO193" s="147"/>
      <c r="AP193" s="141"/>
      <c r="AS193" s="147"/>
      <c r="AT193" s="141"/>
      <c r="AW193" s="147"/>
      <c r="AX193" s="141"/>
      <c r="BA193" s="147"/>
      <c r="BB193" s="141"/>
      <c r="BE193" s="147"/>
      <c r="BF193" s="141"/>
      <c r="BI193" s="147"/>
      <c r="BJ193" s="141"/>
      <c r="BM193" s="147"/>
      <c r="BN193" s="141"/>
      <c r="BQ193" s="147"/>
      <c r="BR193" s="141"/>
      <c r="BU193" s="124"/>
      <c r="BV193" s="141"/>
    </row>
    <row r="194" spans="5:74" x14ac:dyDescent="0.25">
      <c r="E194" s="141"/>
      <c r="F194" s="141"/>
      <c r="I194" s="141"/>
      <c r="J194" s="141"/>
      <c r="M194" s="141"/>
      <c r="N194" s="141"/>
      <c r="Q194" s="147"/>
      <c r="R194" s="141"/>
      <c r="U194" s="197"/>
      <c r="V194" s="141"/>
      <c r="Y194" s="147"/>
      <c r="Z194" s="141"/>
      <c r="AC194" s="147"/>
      <c r="AD194" s="141"/>
      <c r="AG194" s="147"/>
      <c r="AH194" s="141"/>
      <c r="AK194" s="147"/>
      <c r="AL194" s="141"/>
      <c r="AO194" s="147"/>
      <c r="AP194" s="141"/>
      <c r="AS194" s="147"/>
      <c r="AT194" s="141"/>
      <c r="AW194" s="147"/>
      <c r="AX194" s="141"/>
      <c r="BA194" s="147"/>
      <c r="BB194" s="141"/>
      <c r="BE194" s="147"/>
      <c r="BF194" s="141"/>
      <c r="BI194" s="147"/>
      <c r="BJ194" s="141"/>
      <c r="BM194" s="147"/>
      <c r="BN194" s="141"/>
      <c r="BQ194" s="147"/>
      <c r="BR194" s="141"/>
      <c r="BU194" s="124"/>
      <c r="BV194" s="141"/>
    </row>
    <row r="195" spans="5:74" x14ac:dyDescent="0.25">
      <c r="E195" s="141"/>
      <c r="F195" s="141"/>
      <c r="I195" s="141"/>
      <c r="J195" s="141"/>
      <c r="M195" s="141"/>
      <c r="N195" s="141"/>
      <c r="Q195" s="147"/>
      <c r="R195" s="141"/>
      <c r="U195" s="197"/>
      <c r="V195" s="141"/>
      <c r="Y195" s="147"/>
      <c r="Z195" s="141"/>
      <c r="AC195" s="147"/>
      <c r="AD195" s="141"/>
      <c r="AG195" s="147"/>
      <c r="AH195" s="141"/>
      <c r="AK195" s="147"/>
      <c r="AL195" s="141"/>
      <c r="AO195" s="147"/>
      <c r="AP195" s="141"/>
      <c r="AS195" s="147"/>
      <c r="AT195" s="141"/>
      <c r="AW195" s="147"/>
      <c r="AX195" s="141"/>
      <c r="BA195" s="147"/>
      <c r="BB195" s="141"/>
      <c r="BE195" s="147"/>
      <c r="BF195" s="141"/>
      <c r="BI195" s="147"/>
      <c r="BJ195" s="141"/>
      <c r="BM195" s="147"/>
      <c r="BN195" s="141"/>
      <c r="BQ195" s="147"/>
      <c r="BR195" s="141"/>
      <c r="BU195" s="124"/>
      <c r="BV195" s="141"/>
    </row>
    <row r="196" spans="5:74" x14ac:dyDescent="0.25">
      <c r="E196" s="141"/>
      <c r="F196" s="141"/>
      <c r="I196" s="141"/>
      <c r="J196" s="141"/>
      <c r="M196" s="141"/>
      <c r="N196" s="141"/>
      <c r="Q196" s="147"/>
      <c r="R196" s="141"/>
      <c r="U196" s="197"/>
      <c r="V196" s="141"/>
      <c r="Y196" s="147"/>
      <c r="Z196" s="141"/>
      <c r="AC196" s="147"/>
      <c r="AD196" s="141"/>
      <c r="AG196" s="147"/>
      <c r="AH196" s="141"/>
      <c r="AK196" s="147"/>
      <c r="AL196" s="141"/>
      <c r="AO196" s="147"/>
      <c r="AP196" s="141"/>
      <c r="AS196" s="147"/>
      <c r="AT196" s="141"/>
      <c r="AW196" s="147"/>
      <c r="AX196" s="141"/>
      <c r="BA196" s="147"/>
      <c r="BB196" s="141"/>
      <c r="BE196" s="147"/>
      <c r="BF196" s="141"/>
      <c r="BI196" s="147"/>
      <c r="BJ196" s="141"/>
      <c r="BM196" s="147"/>
      <c r="BN196" s="141"/>
      <c r="BQ196" s="147"/>
      <c r="BR196" s="141"/>
      <c r="BU196" s="124"/>
      <c r="BV196" s="141"/>
    </row>
    <row r="197" spans="5:74" x14ac:dyDescent="0.25">
      <c r="E197" s="141"/>
      <c r="F197" s="141"/>
      <c r="I197" s="141"/>
      <c r="J197" s="141"/>
      <c r="M197" s="141"/>
      <c r="N197" s="141"/>
      <c r="Q197" s="147"/>
      <c r="R197" s="141"/>
      <c r="U197" s="197"/>
      <c r="V197" s="141"/>
      <c r="Y197" s="147"/>
      <c r="Z197" s="141"/>
      <c r="AC197" s="147"/>
      <c r="AD197" s="141"/>
      <c r="AG197" s="147"/>
      <c r="AH197" s="141"/>
      <c r="AK197" s="147"/>
      <c r="AL197" s="141"/>
      <c r="AO197" s="147"/>
      <c r="AP197" s="141"/>
      <c r="AS197" s="147"/>
      <c r="AT197" s="141"/>
      <c r="AW197" s="147"/>
      <c r="AX197" s="141"/>
      <c r="BA197" s="147"/>
      <c r="BB197" s="141"/>
      <c r="BE197" s="147"/>
      <c r="BF197" s="141"/>
      <c r="BI197" s="147"/>
      <c r="BJ197" s="141"/>
      <c r="BM197" s="147"/>
      <c r="BN197" s="141"/>
      <c r="BQ197" s="147"/>
      <c r="BR197" s="141"/>
      <c r="BU197" s="124"/>
      <c r="BV197" s="141"/>
    </row>
    <row r="198" spans="5:74" x14ac:dyDescent="0.25">
      <c r="E198" s="141"/>
      <c r="F198" s="141"/>
      <c r="I198" s="141"/>
      <c r="J198" s="141"/>
      <c r="M198" s="141"/>
      <c r="N198" s="141"/>
      <c r="Q198" s="147"/>
      <c r="R198" s="141"/>
      <c r="U198" s="197"/>
      <c r="V198" s="141"/>
      <c r="Y198" s="147"/>
      <c r="Z198" s="141"/>
      <c r="AC198" s="147"/>
      <c r="AD198" s="141"/>
      <c r="AG198" s="147"/>
      <c r="AH198" s="141"/>
      <c r="AK198" s="147"/>
      <c r="AL198" s="141"/>
      <c r="AO198" s="147"/>
      <c r="AP198" s="141"/>
      <c r="AS198" s="147"/>
      <c r="AT198" s="141"/>
      <c r="AW198" s="147"/>
      <c r="AX198" s="141"/>
      <c r="BA198" s="147"/>
      <c r="BB198" s="141"/>
      <c r="BE198" s="147"/>
      <c r="BF198" s="141"/>
      <c r="BI198" s="147"/>
      <c r="BJ198" s="141"/>
      <c r="BM198" s="147"/>
      <c r="BN198" s="141"/>
      <c r="BQ198" s="147"/>
      <c r="BR198" s="141"/>
      <c r="BU198" s="124"/>
      <c r="BV198" s="141"/>
    </row>
    <row r="199" spans="5:74" x14ac:dyDescent="0.25">
      <c r="E199" s="141"/>
      <c r="F199" s="141"/>
      <c r="I199" s="141"/>
      <c r="J199" s="141"/>
      <c r="M199" s="141"/>
      <c r="N199" s="141"/>
      <c r="Q199" s="147"/>
      <c r="R199" s="141"/>
      <c r="U199" s="197"/>
      <c r="V199" s="141"/>
      <c r="Y199" s="147"/>
      <c r="Z199" s="141"/>
      <c r="AC199" s="147"/>
      <c r="AD199" s="141"/>
      <c r="AG199" s="147"/>
      <c r="AH199" s="141"/>
      <c r="AK199" s="147"/>
      <c r="AL199" s="141"/>
      <c r="AO199" s="147"/>
      <c r="AP199" s="141"/>
      <c r="AS199" s="147"/>
      <c r="AT199" s="141"/>
      <c r="AW199" s="147"/>
      <c r="AX199" s="141"/>
      <c r="BA199" s="147"/>
      <c r="BB199" s="141"/>
      <c r="BE199" s="147"/>
      <c r="BF199" s="141"/>
      <c r="BI199" s="147"/>
      <c r="BJ199" s="141"/>
      <c r="BM199" s="147"/>
      <c r="BN199" s="141"/>
      <c r="BQ199" s="147"/>
      <c r="BR199" s="141"/>
      <c r="BU199" s="124"/>
      <c r="BV199" s="141"/>
    </row>
    <row r="200" spans="5:74" x14ac:dyDescent="0.25">
      <c r="E200" s="141"/>
      <c r="F200" s="141"/>
      <c r="I200" s="141"/>
      <c r="J200" s="141"/>
      <c r="M200" s="141"/>
      <c r="N200" s="141"/>
      <c r="Q200" s="147"/>
      <c r="R200" s="141"/>
      <c r="U200" s="197"/>
      <c r="V200" s="141"/>
      <c r="Y200" s="147"/>
      <c r="Z200" s="141"/>
      <c r="AC200" s="147"/>
      <c r="AD200" s="141"/>
      <c r="AG200" s="147"/>
      <c r="AH200" s="141"/>
      <c r="AK200" s="147"/>
      <c r="AL200" s="141"/>
      <c r="AO200" s="147"/>
      <c r="AP200" s="141"/>
      <c r="AS200" s="147"/>
      <c r="AT200" s="141"/>
      <c r="AW200" s="147"/>
      <c r="AX200" s="141"/>
      <c r="BA200" s="147"/>
      <c r="BB200" s="141"/>
      <c r="BE200" s="147"/>
      <c r="BF200" s="141"/>
      <c r="BI200" s="147"/>
      <c r="BJ200" s="141"/>
      <c r="BM200" s="147"/>
      <c r="BN200" s="141"/>
      <c r="BQ200" s="147"/>
      <c r="BR200" s="141"/>
      <c r="BU200" s="124"/>
      <c r="BV200" s="141"/>
    </row>
    <row r="201" spans="5:74" x14ac:dyDescent="0.25">
      <c r="E201" s="141"/>
      <c r="F201" s="141"/>
      <c r="I201" s="141"/>
      <c r="J201" s="141"/>
      <c r="M201" s="141"/>
      <c r="N201" s="141"/>
      <c r="Q201" s="147"/>
      <c r="R201" s="141"/>
      <c r="U201" s="197"/>
      <c r="V201" s="141"/>
      <c r="Y201" s="147"/>
      <c r="Z201" s="141"/>
      <c r="AC201" s="147"/>
      <c r="AD201" s="141"/>
      <c r="AG201" s="147"/>
      <c r="AH201" s="141"/>
      <c r="AK201" s="147"/>
      <c r="AL201" s="141"/>
      <c r="AO201" s="147"/>
      <c r="AP201" s="141"/>
      <c r="AS201" s="147"/>
      <c r="AT201" s="141"/>
      <c r="AW201" s="147"/>
      <c r="AX201" s="141"/>
      <c r="BA201" s="147"/>
      <c r="BB201" s="141"/>
      <c r="BE201" s="147"/>
      <c r="BF201" s="141"/>
      <c r="BI201" s="147"/>
      <c r="BJ201" s="141"/>
      <c r="BM201" s="147"/>
      <c r="BN201" s="141"/>
      <c r="BQ201" s="147"/>
      <c r="BR201" s="141"/>
      <c r="BU201" s="124"/>
      <c r="BV201" s="141"/>
    </row>
    <row r="202" spans="5:74" x14ac:dyDescent="0.25">
      <c r="E202" s="141"/>
      <c r="F202" s="141"/>
      <c r="I202" s="141"/>
      <c r="J202" s="141"/>
      <c r="M202" s="141"/>
      <c r="N202" s="141"/>
      <c r="Q202" s="147"/>
      <c r="R202" s="141"/>
      <c r="U202" s="197"/>
      <c r="V202" s="141"/>
      <c r="Y202" s="147"/>
      <c r="Z202" s="141"/>
      <c r="AC202" s="147"/>
      <c r="AD202" s="141"/>
      <c r="AG202" s="147"/>
      <c r="AH202" s="141"/>
      <c r="AK202" s="147"/>
      <c r="AL202" s="141"/>
      <c r="AO202" s="147"/>
      <c r="AP202" s="141"/>
      <c r="AS202" s="147"/>
      <c r="AT202" s="141"/>
      <c r="AW202" s="147"/>
      <c r="AX202" s="141"/>
      <c r="BA202" s="147"/>
      <c r="BB202" s="141"/>
      <c r="BE202" s="147"/>
      <c r="BF202" s="141"/>
      <c r="BI202" s="147"/>
      <c r="BJ202" s="141"/>
      <c r="BM202" s="147"/>
      <c r="BN202" s="141"/>
      <c r="BQ202" s="147"/>
      <c r="BR202" s="141"/>
      <c r="BU202" s="124"/>
      <c r="BV202" s="141"/>
    </row>
    <row r="203" spans="5:74" x14ac:dyDescent="0.25">
      <c r="E203" s="141"/>
      <c r="F203" s="141"/>
      <c r="I203" s="141"/>
      <c r="J203" s="141"/>
      <c r="M203" s="141"/>
      <c r="N203" s="141"/>
      <c r="Q203" s="147"/>
      <c r="R203" s="141"/>
      <c r="U203" s="197"/>
      <c r="V203" s="141"/>
      <c r="Y203" s="147"/>
      <c r="Z203" s="141"/>
      <c r="AC203" s="147"/>
      <c r="AD203" s="141"/>
      <c r="AG203" s="147"/>
      <c r="AH203" s="141"/>
      <c r="AK203" s="147"/>
      <c r="AL203" s="141"/>
      <c r="AO203" s="147"/>
      <c r="AP203" s="141"/>
      <c r="AS203" s="147"/>
      <c r="AT203" s="141"/>
      <c r="AW203" s="147"/>
      <c r="AX203" s="141"/>
      <c r="BA203" s="147"/>
      <c r="BB203" s="141"/>
      <c r="BE203" s="147"/>
      <c r="BF203" s="141"/>
      <c r="BI203" s="147"/>
      <c r="BJ203" s="141"/>
      <c r="BM203" s="147"/>
      <c r="BN203" s="141"/>
      <c r="BQ203" s="147"/>
      <c r="BR203" s="141"/>
      <c r="BU203" s="124"/>
      <c r="BV203" s="141"/>
    </row>
    <row r="204" spans="5:74" x14ac:dyDescent="0.25">
      <c r="E204" s="141"/>
      <c r="F204" s="141"/>
      <c r="I204" s="141"/>
      <c r="J204" s="141"/>
      <c r="M204" s="141"/>
      <c r="N204" s="141"/>
      <c r="Q204" s="147"/>
      <c r="R204" s="141"/>
      <c r="U204" s="197"/>
      <c r="V204" s="141"/>
      <c r="Y204" s="147"/>
      <c r="Z204" s="141"/>
      <c r="AC204" s="147"/>
      <c r="AD204" s="141"/>
      <c r="AG204" s="147"/>
      <c r="AH204" s="141"/>
      <c r="AK204" s="147"/>
      <c r="AL204" s="141"/>
      <c r="AO204" s="147"/>
      <c r="AP204" s="141"/>
      <c r="AS204" s="147"/>
      <c r="AT204" s="141"/>
      <c r="AW204" s="147"/>
      <c r="AX204" s="141"/>
      <c r="BA204" s="147"/>
      <c r="BB204" s="141"/>
      <c r="BE204" s="147"/>
      <c r="BF204" s="141"/>
      <c r="BI204" s="147"/>
      <c r="BJ204" s="141"/>
      <c r="BM204" s="147"/>
      <c r="BN204" s="141"/>
      <c r="BQ204" s="147"/>
      <c r="BR204" s="141"/>
      <c r="BU204" s="124"/>
      <c r="BV204" s="141"/>
    </row>
    <row r="205" spans="5:74" x14ac:dyDescent="0.25">
      <c r="E205" s="141"/>
      <c r="F205" s="141"/>
      <c r="I205" s="141"/>
      <c r="J205" s="141"/>
      <c r="M205" s="141"/>
      <c r="N205" s="141"/>
      <c r="Q205" s="147"/>
      <c r="R205" s="141"/>
      <c r="U205" s="197"/>
      <c r="V205" s="141"/>
      <c r="Y205" s="147"/>
      <c r="Z205" s="141"/>
      <c r="AC205" s="147"/>
      <c r="AD205" s="141"/>
      <c r="AG205" s="147"/>
      <c r="AH205" s="141"/>
      <c r="AK205" s="147"/>
      <c r="AL205" s="141"/>
      <c r="AO205" s="147"/>
      <c r="AP205" s="141"/>
      <c r="AS205" s="147"/>
      <c r="AT205" s="141"/>
      <c r="AW205" s="147"/>
      <c r="AX205" s="141"/>
      <c r="BA205" s="147"/>
      <c r="BB205" s="141"/>
      <c r="BE205" s="147"/>
      <c r="BF205" s="141"/>
      <c r="BI205" s="147"/>
      <c r="BJ205" s="141"/>
      <c r="BM205" s="147"/>
      <c r="BN205" s="141"/>
      <c r="BQ205" s="147"/>
      <c r="BR205" s="141"/>
      <c r="BU205" s="124"/>
      <c r="BV205" s="141"/>
    </row>
    <row r="206" spans="5:74" x14ac:dyDescent="0.25">
      <c r="E206" s="141"/>
      <c r="F206" s="141"/>
      <c r="I206" s="141"/>
      <c r="J206" s="141"/>
      <c r="M206" s="141"/>
      <c r="N206" s="141"/>
      <c r="Q206" s="147"/>
      <c r="R206" s="141"/>
      <c r="U206" s="197"/>
      <c r="V206" s="141"/>
      <c r="Y206" s="147"/>
      <c r="Z206" s="141"/>
      <c r="AC206" s="147"/>
      <c r="AD206" s="141"/>
      <c r="AG206" s="147"/>
      <c r="AH206" s="141"/>
      <c r="AK206" s="147"/>
      <c r="AL206" s="141"/>
      <c r="AO206" s="147"/>
      <c r="AP206" s="141"/>
      <c r="AS206" s="147"/>
      <c r="AT206" s="141"/>
      <c r="AW206" s="147"/>
      <c r="AX206" s="141"/>
      <c r="BA206" s="147"/>
      <c r="BB206" s="141"/>
      <c r="BE206" s="147"/>
      <c r="BF206" s="141"/>
      <c r="BI206" s="147"/>
      <c r="BJ206" s="141"/>
      <c r="BM206" s="147"/>
      <c r="BN206" s="141"/>
      <c r="BQ206" s="147"/>
      <c r="BR206" s="141"/>
      <c r="BU206" s="124"/>
      <c r="BV206" s="141"/>
    </row>
    <row r="207" spans="5:74" x14ac:dyDescent="0.25">
      <c r="E207" s="141"/>
      <c r="F207" s="141"/>
      <c r="I207" s="141"/>
      <c r="J207" s="141"/>
      <c r="M207" s="141"/>
      <c r="N207" s="141"/>
      <c r="Q207" s="147"/>
      <c r="R207" s="141"/>
      <c r="U207" s="197"/>
      <c r="V207" s="141"/>
      <c r="Y207" s="147"/>
      <c r="Z207" s="141"/>
      <c r="AC207" s="147"/>
      <c r="AD207" s="141"/>
      <c r="AG207" s="147"/>
      <c r="AH207" s="141"/>
      <c r="AK207" s="147"/>
      <c r="AL207" s="141"/>
      <c r="AO207" s="147"/>
      <c r="AP207" s="141"/>
      <c r="AS207" s="147"/>
      <c r="AT207" s="141"/>
      <c r="AW207" s="147"/>
      <c r="AX207" s="141"/>
      <c r="BA207" s="147"/>
      <c r="BB207" s="141"/>
      <c r="BE207" s="147"/>
      <c r="BF207" s="141"/>
      <c r="BI207" s="147"/>
      <c r="BJ207" s="141"/>
      <c r="BM207" s="147"/>
      <c r="BN207" s="141"/>
      <c r="BQ207" s="147"/>
      <c r="BR207" s="141"/>
      <c r="BU207" s="124"/>
      <c r="BV207" s="141"/>
    </row>
    <row r="208" spans="5:74" x14ac:dyDescent="0.25">
      <c r="E208" s="141"/>
      <c r="F208" s="141"/>
      <c r="I208" s="141"/>
      <c r="J208" s="141"/>
      <c r="M208" s="141"/>
      <c r="N208" s="141"/>
      <c r="Q208" s="147"/>
      <c r="R208" s="141"/>
      <c r="U208" s="197"/>
      <c r="V208" s="141"/>
      <c r="Y208" s="147"/>
      <c r="Z208" s="141"/>
      <c r="AC208" s="147"/>
      <c r="AD208" s="141"/>
      <c r="AG208" s="147"/>
      <c r="AH208" s="141"/>
      <c r="AK208" s="147"/>
      <c r="AL208" s="141"/>
      <c r="AO208" s="147"/>
      <c r="AP208" s="141"/>
      <c r="AS208" s="147"/>
      <c r="AT208" s="141"/>
      <c r="AW208" s="147"/>
      <c r="AX208" s="141"/>
      <c r="BA208" s="147"/>
      <c r="BB208" s="141"/>
      <c r="BE208" s="147"/>
      <c r="BF208" s="141"/>
      <c r="BI208" s="147"/>
      <c r="BJ208" s="141"/>
      <c r="BM208" s="147"/>
      <c r="BN208" s="141"/>
      <c r="BQ208" s="147"/>
      <c r="BR208" s="141"/>
      <c r="BU208" s="124"/>
      <c r="BV208" s="141"/>
    </row>
    <row r="209" spans="5:74" x14ac:dyDescent="0.25">
      <c r="E209" s="141"/>
      <c r="F209" s="141"/>
      <c r="I209" s="141"/>
      <c r="J209" s="141"/>
      <c r="M209" s="141"/>
      <c r="N209" s="141"/>
      <c r="Q209" s="147"/>
      <c r="R209" s="141"/>
      <c r="U209" s="197"/>
      <c r="V209" s="141"/>
      <c r="Y209" s="147"/>
      <c r="Z209" s="141"/>
      <c r="AC209" s="147"/>
      <c r="AD209" s="141"/>
      <c r="AG209" s="147"/>
      <c r="AH209" s="141"/>
      <c r="AK209" s="147"/>
      <c r="AL209" s="141"/>
      <c r="AO209" s="147"/>
      <c r="AP209" s="141"/>
      <c r="AS209" s="147"/>
      <c r="AT209" s="141"/>
      <c r="AW209" s="147"/>
      <c r="AX209" s="141"/>
      <c r="BA209" s="147"/>
      <c r="BB209" s="141"/>
      <c r="BE209" s="147"/>
      <c r="BF209" s="141"/>
      <c r="BI209" s="147"/>
      <c r="BJ209" s="141"/>
      <c r="BM209" s="147"/>
      <c r="BN209" s="141"/>
      <c r="BQ209" s="147"/>
      <c r="BR209" s="141"/>
      <c r="BU209" s="124"/>
      <c r="BV209" s="141"/>
    </row>
    <row r="210" spans="5:74" x14ac:dyDescent="0.25">
      <c r="E210" s="141"/>
      <c r="F210" s="141"/>
      <c r="I210" s="141"/>
      <c r="J210" s="141"/>
      <c r="M210" s="141"/>
      <c r="N210" s="141"/>
      <c r="Q210" s="147"/>
      <c r="R210" s="141"/>
      <c r="U210" s="197"/>
      <c r="V210" s="141"/>
      <c r="Y210" s="147"/>
      <c r="Z210" s="141"/>
      <c r="AC210" s="147"/>
      <c r="AD210" s="141"/>
      <c r="AG210" s="147"/>
      <c r="AH210" s="141"/>
      <c r="AK210" s="147"/>
      <c r="AL210" s="141"/>
      <c r="AO210" s="147"/>
      <c r="AP210" s="141"/>
      <c r="AS210" s="147"/>
      <c r="AT210" s="141"/>
      <c r="AW210" s="147"/>
      <c r="AX210" s="141"/>
      <c r="BA210" s="147"/>
      <c r="BB210" s="141"/>
      <c r="BE210" s="147"/>
      <c r="BF210" s="141"/>
      <c r="BI210" s="147"/>
      <c r="BJ210" s="141"/>
      <c r="BM210" s="147"/>
      <c r="BN210" s="141"/>
      <c r="BQ210" s="147"/>
      <c r="BR210" s="141"/>
      <c r="BU210" s="124"/>
      <c r="BV210" s="141"/>
    </row>
    <row r="211" spans="5:74" x14ac:dyDescent="0.25">
      <c r="E211" s="141"/>
      <c r="F211" s="141"/>
      <c r="I211" s="141"/>
      <c r="J211" s="141"/>
      <c r="M211" s="141"/>
      <c r="N211" s="141"/>
      <c r="Q211" s="147"/>
      <c r="R211" s="141"/>
      <c r="U211" s="197"/>
      <c r="V211" s="141"/>
      <c r="Y211" s="147"/>
      <c r="Z211" s="141"/>
      <c r="AC211" s="147"/>
      <c r="AD211" s="141"/>
      <c r="AG211" s="147"/>
      <c r="AH211" s="141"/>
      <c r="AK211" s="147"/>
      <c r="AL211" s="141"/>
      <c r="AO211" s="147"/>
      <c r="AP211" s="141"/>
      <c r="AS211" s="147"/>
      <c r="AT211" s="141"/>
      <c r="AW211" s="147"/>
      <c r="AX211" s="141"/>
      <c r="BA211" s="147"/>
      <c r="BB211" s="141"/>
      <c r="BE211" s="147"/>
      <c r="BF211" s="141"/>
      <c r="BI211" s="147"/>
      <c r="BJ211" s="141"/>
      <c r="BM211" s="147"/>
      <c r="BN211" s="141"/>
      <c r="BQ211" s="147"/>
      <c r="BR211" s="141"/>
      <c r="BU211" s="124"/>
      <c r="BV211" s="141"/>
    </row>
    <row r="212" spans="5:74" x14ac:dyDescent="0.25">
      <c r="E212" s="141"/>
      <c r="F212" s="141"/>
      <c r="I212" s="141"/>
      <c r="J212" s="141"/>
      <c r="M212" s="141"/>
      <c r="N212" s="141"/>
      <c r="Q212" s="147"/>
      <c r="R212" s="141"/>
      <c r="U212" s="197"/>
      <c r="V212" s="141"/>
      <c r="Y212" s="147"/>
      <c r="Z212" s="141"/>
      <c r="AC212" s="147"/>
      <c r="AD212" s="141"/>
      <c r="AG212" s="147"/>
      <c r="AH212" s="141"/>
      <c r="AK212" s="147"/>
      <c r="AL212" s="141"/>
      <c r="AO212" s="147"/>
      <c r="AP212" s="141"/>
      <c r="AS212" s="147"/>
      <c r="AT212" s="141"/>
      <c r="AW212" s="147"/>
      <c r="AX212" s="141"/>
      <c r="BA212" s="147"/>
      <c r="BB212" s="141"/>
      <c r="BE212" s="147"/>
      <c r="BF212" s="141"/>
      <c r="BI212" s="147"/>
      <c r="BJ212" s="141"/>
      <c r="BM212" s="147"/>
      <c r="BN212" s="141"/>
      <c r="BQ212" s="147"/>
      <c r="BR212" s="141"/>
      <c r="BU212" s="124"/>
      <c r="BV212" s="141"/>
    </row>
    <row r="213" spans="5:74" x14ac:dyDescent="0.25">
      <c r="E213" s="141"/>
      <c r="F213" s="141"/>
      <c r="I213" s="141"/>
      <c r="J213" s="141"/>
      <c r="M213" s="141"/>
      <c r="N213" s="141"/>
      <c r="Q213" s="147"/>
      <c r="R213" s="141"/>
      <c r="U213" s="197"/>
      <c r="V213" s="141"/>
      <c r="Y213" s="147"/>
      <c r="Z213" s="141"/>
      <c r="AC213" s="147"/>
      <c r="AD213" s="141"/>
      <c r="AG213" s="147"/>
      <c r="AH213" s="141"/>
      <c r="AK213" s="147"/>
      <c r="AL213" s="141"/>
      <c r="AO213" s="147"/>
      <c r="AP213" s="141"/>
      <c r="AS213" s="147"/>
      <c r="AT213" s="141"/>
      <c r="AW213" s="147"/>
      <c r="AX213" s="141"/>
      <c r="BA213" s="147"/>
      <c r="BB213" s="141"/>
      <c r="BE213" s="147"/>
      <c r="BF213" s="141"/>
      <c r="BI213" s="147"/>
      <c r="BJ213" s="141"/>
      <c r="BM213" s="147"/>
      <c r="BN213" s="141"/>
      <c r="BQ213" s="147"/>
      <c r="BR213" s="141"/>
      <c r="BU213" s="124"/>
      <c r="BV213" s="141"/>
    </row>
    <row r="214" spans="5:74" x14ac:dyDescent="0.25">
      <c r="E214" s="141"/>
      <c r="F214" s="141"/>
      <c r="I214" s="141"/>
      <c r="J214" s="141"/>
      <c r="M214" s="141"/>
      <c r="N214" s="141"/>
      <c r="Q214" s="147"/>
      <c r="R214" s="141"/>
      <c r="U214" s="197"/>
      <c r="V214" s="141"/>
      <c r="Y214" s="147"/>
      <c r="Z214" s="141"/>
      <c r="AC214" s="147"/>
      <c r="AD214" s="141"/>
      <c r="AG214" s="147"/>
      <c r="AH214" s="141"/>
      <c r="AK214" s="147"/>
      <c r="AL214" s="141"/>
      <c r="AO214" s="147"/>
      <c r="AP214" s="141"/>
      <c r="AS214" s="147"/>
      <c r="AT214" s="141"/>
      <c r="AW214" s="147"/>
      <c r="AX214" s="141"/>
      <c r="BA214" s="147"/>
      <c r="BB214" s="141"/>
      <c r="BE214" s="147"/>
      <c r="BF214" s="141"/>
      <c r="BI214" s="147"/>
      <c r="BJ214" s="141"/>
      <c r="BM214" s="147"/>
      <c r="BN214" s="141"/>
      <c r="BQ214" s="147"/>
      <c r="BR214" s="141"/>
      <c r="BU214" s="124"/>
      <c r="BV214" s="141"/>
    </row>
    <row r="215" spans="5:74" x14ac:dyDescent="0.25">
      <c r="E215" s="141"/>
      <c r="F215" s="141"/>
      <c r="I215" s="141"/>
      <c r="J215" s="141"/>
      <c r="M215" s="141"/>
      <c r="N215" s="141"/>
      <c r="Q215" s="147"/>
      <c r="R215" s="141"/>
      <c r="U215" s="197"/>
      <c r="V215" s="141"/>
      <c r="Y215" s="147"/>
      <c r="Z215" s="141"/>
      <c r="AC215" s="147"/>
      <c r="AD215" s="141"/>
      <c r="AG215" s="147"/>
      <c r="AH215" s="141"/>
      <c r="AK215" s="147"/>
      <c r="AL215" s="141"/>
      <c r="AO215" s="147"/>
      <c r="AP215" s="141"/>
      <c r="AS215" s="147"/>
      <c r="AT215" s="141"/>
      <c r="AW215" s="147"/>
      <c r="AX215" s="141"/>
      <c r="BA215" s="147"/>
      <c r="BB215" s="141"/>
      <c r="BE215" s="147"/>
      <c r="BF215" s="141"/>
      <c r="BI215" s="147"/>
      <c r="BJ215" s="141"/>
      <c r="BM215" s="147"/>
      <c r="BN215" s="141"/>
      <c r="BQ215" s="147"/>
      <c r="BR215" s="141"/>
      <c r="BU215" s="124"/>
      <c r="BV215" s="141"/>
    </row>
    <row r="216" spans="5:74" x14ac:dyDescent="0.25">
      <c r="E216" s="141"/>
      <c r="F216" s="141"/>
      <c r="I216" s="141"/>
      <c r="J216" s="141"/>
      <c r="M216" s="141"/>
      <c r="N216" s="141"/>
      <c r="Q216" s="147"/>
      <c r="R216" s="141"/>
      <c r="U216" s="197"/>
      <c r="V216" s="141"/>
      <c r="Y216" s="147"/>
      <c r="Z216" s="141"/>
      <c r="AC216" s="147"/>
      <c r="AD216" s="141"/>
      <c r="AG216" s="147"/>
      <c r="AH216" s="141"/>
      <c r="AK216" s="147"/>
      <c r="AL216" s="141"/>
      <c r="AO216" s="147"/>
      <c r="AP216" s="141"/>
      <c r="AS216" s="147"/>
      <c r="AT216" s="141"/>
      <c r="AW216" s="147"/>
      <c r="AX216" s="141"/>
      <c r="BA216" s="147"/>
      <c r="BB216" s="141"/>
      <c r="BE216" s="147"/>
      <c r="BF216" s="141"/>
      <c r="BI216" s="147"/>
      <c r="BJ216" s="141"/>
      <c r="BM216" s="147"/>
      <c r="BN216" s="141"/>
      <c r="BQ216" s="147"/>
      <c r="BR216" s="141"/>
      <c r="BU216" s="124"/>
      <c r="BV216" s="141"/>
    </row>
    <row r="217" spans="5:74" x14ac:dyDescent="0.25">
      <c r="E217" s="141"/>
      <c r="F217" s="141"/>
      <c r="I217" s="141"/>
      <c r="J217" s="141"/>
      <c r="M217" s="141"/>
      <c r="N217" s="141"/>
      <c r="Q217" s="147"/>
      <c r="R217" s="141"/>
      <c r="U217" s="197"/>
      <c r="V217" s="141"/>
      <c r="Y217" s="147"/>
      <c r="Z217" s="141"/>
      <c r="AC217" s="147"/>
      <c r="AD217" s="141"/>
      <c r="AG217" s="147"/>
      <c r="AH217" s="141"/>
      <c r="AK217" s="147"/>
      <c r="AL217" s="141"/>
      <c r="AO217" s="147"/>
      <c r="AP217" s="141"/>
      <c r="AS217" s="147"/>
      <c r="AT217" s="141"/>
      <c r="AW217" s="147"/>
      <c r="AX217" s="141"/>
      <c r="BA217" s="147"/>
      <c r="BB217" s="141"/>
      <c r="BE217" s="147"/>
      <c r="BF217" s="141"/>
      <c r="BI217" s="147"/>
      <c r="BJ217" s="141"/>
      <c r="BM217" s="147"/>
      <c r="BN217" s="141"/>
      <c r="BQ217" s="147"/>
      <c r="BR217" s="141"/>
      <c r="BU217" s="124"/>
      <c r="BV217" s="141"/>
    </row>
    <row r="218" spans="5:74" x14ac:dyDescent="0.25">
      <c r="E218" s="141"/>
      <c r="F218" s="141"/>
      <c r="I218" s="141"/>
      <c r="J218" s="141"/>
      <c r="M218" s="141"/>
      <c r="N218" s="141"/>
      <c r="Q218" s="147"/>
      <c r="R218" s="141"/>
      <c r="U218" s="197"/>
      <c r="V218" s="141"/>
      <c r="Y218" s="147"/>
      <c r="Z218" s="141"/>
      <c r="AC218" s="147"/>
      <c r="AD218" s="141"/>
      <c r="AG218" s="147"/>
      <c r="AH218" s="141"/>
      <c r="AK218" s="147"/>
      <c r="AL218" s="141"/>
      <c r="AO218" s="147"/>
      <c r="AP218" s="141"/>
      <c r="AS218" s="147"/>
      <c r="AT218" s="141"/>
      <c r="AW218" s="147"/>
      <c r="AX218" s="141"/>
      <c r="BA218" s="147"/>
      <c r="BB218" s="141"/>
      <c r="BE218" s="147"/>
      <c r="BF218" s="141"/>
      <c r="BI218" s="147"/>
      <c r="BJ218" s="141"/>
      <c r="BM218" s="147"/>
      <c r="BN218" s="141"/>
      <c r="BQ218" s="147"/>
      <c r="BR218" s="141"/>
      <c r="BU218" s="124"/>
      <c r="BV218" s="141"/>
    </row>
    <row r="219" spans="5:74" x14ac:dyDescent="0.25">
      <c r="E219" s="141"/>
      <c r="F219" s="141"/>
      <c r="I219" s="141"/>
      <c r="J219" s="141"/>
      <c r="M219" s="141"/>
      <c r="N219" s="141"/>
      <c r="Q219" s="147"/>
      <c r="R219" s="141"/>
      <c r="U219" s="197"/>
      <c r="V219" s="141"/>
      <c r="Y219" s="147"/>
      <c r="Z219" s="141"/>
      <c r="AC219" s="147"/>
      <c r="AD219" s="141"/>
      <c r="AG219" s="147"/>
      <c r="AH219" s="141"/>
      <c r="AK219" s="147"/>
      <c r="AL219" s="141"/>
      <c r="AO219" s="147"/>
      <c r="AP219" s="141"/>
      <c r="AS219" s="147"/>
      <c r="AT219" s="141"/>
      <c r="AW219" s="147"/>
      <c r="AX219" s="141"/>
      <c r="BA219" s="147"/>
      <c r="BB219" s="141"/>
      <c r="BE219" s="147"/>
      <c r="BF219" s="141"/>
      <c r="BI219" s="147"/>
      <c r="BJ219" s="141"/>
      <c r="BM219" s="147"/>
      <c r="BN219" s="141"/>
      <c r="BQ219" s="147"/>
      <c r="BR219" s="141"/>
      <c r="BU219" s="124"/>
      <c r="BV219" s="141"/>
    </row>
    <row r="220" spans="5:74" x14ac:dyDescent="0.25">
      <c r="E220" s="141"/>
      <c r="F220" s="141"/>
      <c r="I220" s="141"/>
      <c r="J220" s="141"/>
      <c r="M220" s="141"/>
      <c r="N220" s="141"/>
      <c r="Q220" s="147"/>
      <c r="R220" s="141"/>
      <c r="U220" s="197"/>
      <c r="V220" s="141"/>
      <c r="Y220" s="147"/>
      <c r="Z220" s="141"/>
      <c r="AC220" s="147"/>
      <c r="AD220" s="141"/>
      <c r="AG220" s="147"/>
      <c r="AH220" s="141"/>
      <c r="AK220" s="147"/>
      <c r="AL220" s="141"/>
      <c r="AO220" s="147"/>
      <c r="AP220" s="141"/>
      <c r="AS220" s="147"/>
      <c r="AT220" s="141"/>
      <c r="AW220" s="147"/>
      <c r="AX220" s="141"/>
      <c r="BA220" s="147"/>
      <c r="BB220" s="141"/>
      <c r="BE220" s="147"/>
      <c r="BF220" s="141"/>
      <c r="BI220" s="147"/>
      <c r="BJ220" s="141"/>
      <c r="BM220" s="147"/>
      <c r="BN220" s="141"/>
      <c r="BQ220" s="147"/>
      <c r="BR220" s="141"/>
      <c r="BU220" s="124"/>
      <c r="BV220" s="141"/>
    </row>
    <row r="221" spans="5:74" x14ac:dyDescent="0.25">
      <c r="E221" s="141"/>
      <c r="F221" s="141"/>
      <c r="I221" s="141"/>
      <c r="J221" s="141"/>
      <c r="M221" s="141"/>
      <c r="N221" s="141"/>
      <c r="Q221" s="147"/>
      <c r="R221" s="141"/>
      <c r="U221" s="197"/>
      <c r="V221" s="141"/>
      <c r="Y221" s="147"/>
      <c r="Z221" s="141"/>
      <c r="AC221" s="147"/>
      <c r="AD221" s="141"/>
      <c r="AG221" s="147"/>
      <c r="AH221" s="141"/>
      <c r="AK221" s="147"/>
      <c r="AL221" s="141"/>
      <c r="AO221" s="147"/>
      <c r="AP221" s="141"/>
      <c r="AS221" s="147"/>
      <c r="AT221" s="141"/>
      <c r="AW221" s="147"/>
      <c r="AX221" s="141"/>
      <c r="BA221" s="147"/>
      <c r="BB221" s="141"/>
      <c r="BE221" s="147"/>
      <c r="BF221" s="141"/>
      <c r="BI221" s="147"/>
      <c r="BJ221" s="141"/>
      <c r="BM221" s="147"/>
      <c r="BN221" s="141"/>
      <c r="BQ221" s="147"/>
      <c r="BR221" s="141"/>
      <c r="BU221" s="124"/>
      <c r="BV221" s="141"/>
    </row>
    <row r="222" spans="5:74" x14ac:dyDescent="0.25">
      <c r="E222" s="141"/>
      <c r="F222" s="141"/>
      <c r="I222" s="141"/>
      <c r="J222" s="141"/>
      <c r="M222" s="141"/>
      <c r="N222" s="141"/>
      <c r="Q222" s="147"/>
      <c r="R222" s="141"/>
      <c r="U222" s="197"/>
      <c r="V222" s="141"/>
      <c r="Y222" s="147"/>
      <c r="Z222" s="141"/>
      <c r="AC222" s="147"/>
      <c r="AD222" s="141"/>
      <c r="AG222" s="147"/>
      <c r="AH222" s="141"/>
      <c r="AK222" s="147"/>
      <c r="AL222" s="141"/>
      <c r="AO222" s="147"/>
      <c r="AP222" s="141"/>
      <c r="AS222" s="147"/>
      <c r="AT222" s="141"/>
      <c r="AW222" s="147"/>
      <c r="AX222" s="141"/>
      <c r="BA222" s="147"/>
      <c r="BB222" s="141"/>
      <c r="BE222" s="147"/>
      <c r="BF222" s="141"/>
      <c r="BI222" s="147"/>
      <c r="BJ222" s="141"/>
      <c r="BM222" s="147"/>
      <c r="BN222" s="141"/>
      <c r="BQ222" s="147"/>
      <c r="BR222" s="141"/>
      <c r="BU222" s="124"/>
      <c r="BV222" s="141"/>
    </row>
    <row r="223" spans="5:74" x14ac:dyDescent="0.25">
      <c r="E223" s="141"/>
      <c r="F223" s="141"/>
      <c r="I223" s="141"/>
      <c r="J223" s="141"/>
      <c r="M223" s="141"/>
      <c r="N223" s="141"/>
      <c r="Q223" s="147"/>
      <c r="R223" s="141"/>
      <c r="U223" s="197"/>
      <c r="V223" s="141"/>
      <c r="Y223" s="147"/>
      <c r="Z223" s="141"/>
      <c r="AC223" s="147"/>
      <c r="AD223" s="141"/>
      <c r="AG223" s="147"/>
      <c r="AH223" s="141"/>
      <c r="AK223" s="147"/>
      <c r="AL223" s="141"/>
      <c r="AO223" s="147"/>
      <c r="AP223" s="141"/>
      <c r="AS223" s="147"/>
      <c r="AT223" s="141"/>
      <c r="AW223" s="147"/>
      <c r="AX223" s="141"/>
      <c r="BA223" s="147"/>
      <c r="BB223" s="141"/>
      <c r="BE223" s="147"/>
      <c r="BF223" s="141"/>
      <c r="BI223" s="147"/>
      <c r="BJ223" s="141"/>
      <c r="BM223" s="147"/>
      <c r="BN223" s="141"/>
      <c r="BQ223" s="147"/>
      <c r="BR223" s="141"/>
      <c r="BU223" s="124"/>
      <c r="BV223" s="141"/>
    </row>
    <row r="224" spans="5:74" x14ac:dyDescent="0.25">
      <c r="E224" s="141"/>
      <c r="F224" s="141"/>
      <c r="I224" s="141"/>
      <c r="J224" s="141"/>
      <c r="M224" s="141"/>
      <c r="N224" s="141"/>
      <c r="Q224" s="147"/>
      <c r="R224" s="141"/>
      <c r="U224" s="197"/>
      <c r="V224" s="141"/>
      <c r="Y224" s="147"/>
      <c r="Z224" s="141"/>
      <c r="AC224" s="147"/>
      <c r="AD224" s="141"/>
      <c r="AG224" s="147"/>
      <c r="AH224" s="141"/>
      <c r="AK224" s="147"/>
      <c r="AL224" s="141"/>
      <c r="AO224" s="147"/>
      <c r="AP224" s="141"/>
      <c r="AS224" s="147"/>
      <c r="AT224" s="141"/>
      <c r="AW224" s="147"/>
      <c r="AX224" s="141"/>
      <c r="BA224" s="147"/>
      <c r="BB224" s="141"/>
      <c r="BE224" s="147"/>
      <c r="BF224" s="141"/>
      <c r="BI224" s="147"/>
      <c r="BJ224" s="141"/>
      <c r="BM224" s="147"/>
      <c r="BN224" s="141"/>
      <c r="BQ224" s="147"/>
      <c r="BR224" s="141"/>
      <c r="BU224" s="124"/>
      <c r="BV224" s="141"/>
    </row>
    <row r="225" spans="5:74" x14ac:dyDescent="0.25">
      <c r="E225" s="141"/>
      <c r="F225" s="141"/>
      <c r="I225" s="141"/>
      <c r="J225" s="141"/>
      <c r="M225" s="141"/>
      <c r="N225" s="141"/>
      <c r="Q225" s="147"/>
      <c r="R225" s="141"/>
      <c r="U225" s="197"/>
      <c r="V225" s="141"/>
      <c r="Y225" s="147"/>
      <c r="Z225" s="141"/>
      <c r="AC225" s="147"/>
      <c r="AD225" s="141"/>
      <c r="AG225" s="147"/>
      <c r="AH225" s="141"/>
      <c r="AK225" s="147"/>
      <c r="AL225" s="141"/>
      <c r="AO225" s="147"/>
      <c r="AP225" s="141"/>
      <c r="AS225" s="147"/>
      <c r="AT225" s="141"/>
      <c r="AW225" s="147"/>
      <c r="AX225" s="141"/>
      <c r="BA225" s="147"/>
      <c r="BB225" s="141"/>
      <c r="BE225" s="147"/>
      <c r="BF225" s="141"/>
      <c r="BI225" s="147"/>
      <c r="BJ225" s="141"/>
      <c r="BM225" s="147"/>
      <c r="BN225" s="141"/>
      <c r="BQ225" s="147"/>
      <c r="BR225" s="141"/>
      <c r="BU225" s="124"/>
      <c r="BV225" s="141"/>
    </row>
    <row r="226" spans="5:74" x14ac:dyDescent="0.25">
      <c r="E226" s="141"/>
      <c r="F226" s="141"/>
      <c r="I226" s="141"/>
      <c r="J226" s="141"/>
      <c r="M226" s="141"/>
      <c r="N226" s="141"/>
      <c r="Q226" s="147"/>
      <c r="R226" s="141"/>
      <c r="U226" s="197"/>
      <c r="V226" s="141"/>
      <c r="Y226" s="147"/>
      <c r="Z226" s="141"/>
      <c r="AC226" s="147"/>
      <c r="AD226" s="141"/>
      <c r="AG226" s="147"/>
      <c r="AH226" s="141"/>
      <c r="AK226" s="147"/>
      <c r="AL226" s="141"/>
      <c r="AO226" s="147"/>
      <c r="AP226" s="141"/>
      <c r="AS226" s="147"/>
      <c r="AT226" s="141"/>
      <c r="AW226" s="147"/>
      <c r="AX226" s="141"/>
      <c r="BA226" s="147"/>
      <c r="BB226" s="141"/>
      <c r="BE226" s="147"/>
      <c r="BF226" s="141"/>
      <c r="BI226" s="147"/>
      <c r="BJ226" s="141"/>
      <c r="BM226" s="147"/>
      <c r="BN226" s="141"/>
      <c r="BQ226" s="147"/>
      <c r="BR226" s="141"/>
      <c r="BU226" s="124"/>
      <c r="BV226" s="141"/>
    </row>
    <row r="227" spans="5:74" x14ac:dyDescent="0.25">
      <c r="E227" s="141"/>
      <c r="F227" s="141"/>
      <c r="I227" s="141"/>
      <c r="J227" s="141"/>
      <c r="M227" s="141"/>
      <c r="N227" s="141"/>
      <c r="Q227" s="147"/>
      <c r="R227" s="141"/>
      <c r="U227" s="197"/>
      <c r="V227" s="141"/>
      <c r="Y227" s="147"/>
      <c r="Z227" s="141"/>
      <c r="AC227" s="147"/>
      <c r="AD227" s="141"/>
      <c r="AG227" s="147"/>
      <c r="AH227" s="141"/>
      <c r="AK227" s="147"/>
      <c r="AL227" s="141"/>
      <c r="AO227" s="147"/>
      <c r="AP227" s="141"/>
      <c r="AS227" s="147"/>
      <c r="AT227" s="141"/>
      <c r="AW227" s="147"/>
      <c r="AX227" s="141"/>
      <c r="BA227" s="147"/>
      <c r="BB227" s="141"/>
      <c r="BE227" s="147"/>
      <c r="BF227" s="141"/>
      <c r="BI227" s="147"/>
      <c r="BJ227" s="141"/>
      <c r="BM227" s="147"/>
      <c r="BN227" s="141"/>
      <c r="BQ227" s="147"/>
      <c r="BR227" s="141"/>
      <c r="BU227" s="124"/>
      <c r="BV227" s="141"/>
    </row>
    <row r="228" spans="5:74" x14ac:dyDescent="0.25">
      <c r="E228" s="141"/>
      <c r="F228" s="141"/>
      <c r="I228" s="141"/>
      <c r="J228" s="141"/>
      <c r="M228" s="141"/>
      <c r="N228" s="141"/>
      <c r="Q228" s="147"/>
      <c r="R228" s="141"/>
      <c r="U228" s="197"/>
      <c r="V228" s="141"/>
      <c r="Y228" s="147"/>
      <c r="Z228" s="141"/>
      <c r="AC228" s="147"/>
      <c r="AD228" s="141"/>
      <c r="AG228" s="147"/>
      <c r="AH228" s="141"/>
      <c r="AK228" s="147"/>
      <c r="AL228" s="141"/>
      <c r="AO228" s="147"/>
      <c r="AP228" s="141"/>
      <c r="AS228" s="147"/>
      <c r="AT228" s="141"/>
      <c r="AW228" s="147"/>
      <c r="AX228" s="141"/>
      <c r="BA228" s="147"/>
      <c r="BB228" s="141"/>
      <c r="BE228" s="147"/>
      <c r="BF228" s="141"/>
      <c r="BI228" s="147"/>
      <c r="BJ228" s="141"/>
      <c r="BM228" s="147"/>
      <c r="BN228" s="141"/>
      <c r="BQ228" s="147"/>
      <c r="BR228" s="141"/>
      <c r="BU228" s="124"/>
      <c r="BV228" s="141"/>
    </row>
    <row r="229" spans="5:74" x14ac:dyDescent="0.25">
      <c r="E229" s="141"/>
      <c r="F229" s="141"/>
      <c r="I229" s="141"/>
      <c r="J229" s="141"/>
      <c r="M229" s="141"/>
      <c r="N229" s="141"/>
      <c r="Q229" s="147"/>
      <c r="R229" s="141"/>
      <c r="U229" s="197"/>
      <c r="V229" s="141"/>
      <c r="Y229" s="147"/>
      <c r="Z229" s="141"/>
      <c r="AC229" s="147"/>
      <c r="AD229" s="141"/>
      <c r="AG229" s="147"/>
      <c r="AH229" s="141"/>
      <c r="AK229" s="147"/>
      <c r="AL229" s="141"/>
      <c r="AO229" s="147"/>
      <c r="AP229" s="141"/>
      <c r="AS229" s="147"/>
      <c r="AT229" s="141"/>
      <c r="AW229" s="147"/>
      <c r="AX229" s="141"/>
      <c r="BA229" s="147"/>
      <c r="BB229" s="141"/>
      <c r="BE229" s="147"/>
      <c r="BF229" s="141"/>
      <c r="BI229" s="147"/>
      <c r="BJ229" s="141"/>
      <c r="BM229" s="147"/>
      <c r="BN229" s="141"/>
      <c r="BQ229" s="147"/>
      <c r="BR229" s="141"/>
      <c r="BU229" s="124"/>
      <c r="BV229" s="141"/>
    </row>
    <row r="230" spans="5:74" x14ac:dyDescent="0.25">
      <c r="E230" s="141"/>
      <c r="F230" s="141"/>
      <c r="I230" s="141"/>
      <c r="J230" s="141"/>
      <c r="M230" s="141"/>
      <c r="N230" s="141"/>
      <c r="Q230" s="147"/>
      <c r="R230" s="141"/>
      <c r="U230" s="197"/>
      <c r="V230" s="141"/>
      <c r="Y230" s="147"/>
      <c r="Z230" s="141"/>
      <c r="AC230" s="147"/>
      <c r="AD230" s="141"/>
      <c r="AG230" s="147"/>
      <c r="AH230" s="141"/>
      <c r="AK230" s="147"/>
      <c r="AL230" s="141"/>
      <c r="AO230" s="147"/>
      <c r="AP230" s="141"/>
      <c r="AS230" s="147"/>
      <c r="AT230" s="141"/>
      <c r="AW230" s="147"/>
      <c r="AX230" s="141"/>
      <c r="BA230" s="147"/>
      <c r="BB230" s="141"/>
      <c r="BE230" s="147"/>
      <c r="BF230" s="141"/>
      <c r="BI230" s="147"/>
      <c r="BJ230" s="141"/>
      <c r="BM230" s="147"/>
      <c r="BN230" s="141"/>
      <c r="BQ230" s="147"/>
      <c r="BR230" s="141"/>
      <c r="BU230" s="124"/>
      <c r="BV230" s="141"/>
    </row>
    <row r="231" spans="5:74" x14ac:dyDescent="0.25">
      <c r="E231" s="141"/>
      <c r="F231" s="141"/>
      <c r="I231" s="141"/>
      <c r="J231" s="141"/>
      <c r="M231" s="141"/>
      <c r="N231" s="141"/>
      <c r="Q231" s="147"/>
      <c r="R231" s="141"/>
      <c r="U231" s="197"/>
      <c r="V231" s="141"/>
      <c r="Y231" s="147"/>
      <c r="Z231" s="141"/>
      <c r="AC231" s="147"/>
      <c r="AD231" s="141"/>
      <c r="AG231" s="147"/>
      <c r="AH231" s="141"/>
      <c r="AK231" s="147"/>
      <c r="AL231" s="141"/>
      <c r="AO231" s="147"/>
      <c r="AP231" s="141"/>
      <c r="AS231" s="147"/>
      <c r="AT231" s="141"/>
      <c r="AW231" s="147"/>
      <c r="AX231" s="141"/>
      <c r="BA231" s="147"/>
      <c r="BB231" s="141"/>
      <c r="BE231" s="147"/>
      <c r="BF231" s="141"/>
      <c r="BI231" s="147"/>
      <c r="BJ231" s="141"/>
      <c r="BM231" s="147"/>
      <c r="BN231" s="141"/>
      <c r="BQ231" s="147"/>
      <c r="BR231" s="141"/>
      <c r="BU231" s="124"/>
      <c r="BV231" s="141"/>
    </row>
    <row r="232" spans="5:74" x14ac:dyDescent="0.25">
      <c r="E232" s="141"/>
      <c r="F232" s="141"/>
      <c r="I232" s="141"/>
      <c r="J232" s="141"/>
      <c r="M232" s="141"/>
      <c r="N232" s="141"/>
      <c r="Q232" s="147"/>
      <c r="R232" s="141"/>
      <c r="U232" s="197"/>
      <c r="V232" s="141"/>
      <c r="Y232" s="147"/>
      <c r="Z232" s="141"/>
      <c r="AC232" s="147"/>
      <c r="AD232" s="141"/>
      <c r="AG232" s="147"/>
      <c r="AH232" s="141"/>
      <c r="AK232" s="147"/>
      <c r="AL232" s="141"/>
      <c r="AO232" s="147"/>
      <c r="AP232" s="141"/>
      <c r="AS232" s="147"/>
      <c r="AT232" s="141"/>
      <c r="AW232" s="147"/>
      <c r="AX232" s="141"/>
      <c r="BA232" s="147"/>
      <c r="BB232" s="141"/>
      <c r="BE232" s="147"/>
      <c r="BF232" s="141"/>
      <c r="BI232" s="147"/>
      <c r="BJ232" s="141"/>
      <c r="BM232" s="147"/>
      <c r="BN232" s="141"/>
      <c r="BQ232" s="147"/>
      <c r="BR232" s="141"/>
      <c r="BU232" s="124"/>
      <c r="BV232" s="141"/>
    </row>
    <row r="233" spans="5:74" x14ac:dyDescent="0.25">
      <c r="E233" s="141"/>
      <c r="F233" s="141"/>
      <c r="I233" s="141"/>
      <c r="J233" s="141"/>
      <c r="M233" s="141"/>
      <c r="N233" s="141"/>
      <c r="Q233" s="147"/>
      <c r="R233" s="141"/>
      <c r="U233" s="197"/>
      <c r="V233" s="141"/>
      <c r="Y233" s="147"/>
      <c r="Z233" s="141"/>
      <c r="AC233" s="147"/>
      <c r="AD233" s="141"/>
      <c r="AG233" s="147"/>
      <c r="AH233" s="141"/>
      <c r="AK233" s="147"/>
      <c r="AL233" s="141"/>
      <c r="AO233" s="147"/>
      <c r="AP233" s="141"/>
      <c r="AS233" s="147"/>
      <c r="AT233" s="141"/>
      <c r="AW233" s="147"/>
      <c r="AX233" s="141"/>
      <c r="BA233" s="147"/>
      <c r="BB233" s="141"/>
      <c r="BE233" s="147"/>
      <c r="BF233" s="141"/>
      <c r="BI233" s="147"/>
      <c r="BJ233" s="141"/>
      <c r="BM233" s="147"/>
      <c r="BN233" s="141"/>
      <c r="BQ233" s="147"/>
      <c r="BR233" s="141"/>
      <c r="BU233" s="124"/>
      <c r="BV233" s="141"/>
    </row>
    <row r="234" spans="5:74" x14ac:dyDescent="0.25">
      <c r="E234" s="141"/>
      <c r="F234" s="141"/>
      <c r="I234" s="141"/>
      <c r="J234" s="141"/>
      <c r="M234" s="141"/>
      <c r="N234" s="141"/>
      <c r="Q234" s="147"/>
      <c r="R234" s="141"/>
      <c r="U234" s="197"/>
      <c r="V234" s="141"/>
      <c r="Y234" s="147"/>
      <c r="Z234" s="141"/>
      <c r="AC234" s="147"/>
      <c r="AD234" s="141"/>
      <c r="AG234" s="147"/>
      <c r="AH234" s="141"/>
      <c r="AK234" s="147"/>
      <c r="AL234" s="141"/>
      <c r="AO234" s="147"/>
      <c r="AP234" s="141"/>
      <c r="AS234" s="147"/>
      <c r="AT234" s="141"/>
      <c r="AW234" s="147"/>
      <c r="AX234" s="141"/>
      <c r="BA234" s="147"/>
      <c r="BB234" s="141"/>
      <c r="BE234" s="147"/>
      <c r="BF234" s="141"/>
      <c r="BI234" s="147"/>
      <c r="BJ234" s="141"/>
      <c r="BM234" s="147"/>
      <c r="BN234" s="141"/>
      <c r="BQ234" s="147"/>
      <c r="BR234" s="141"/>
      <c r="BU234" s="124"/>
      <c r="BV234" s="141"/>
    </row>
    <row r="235" spans="5:74" x14ac:dyDescent="0.25">
      <c r="E235" s="141"/>
      <c r="F235" s="141"/>
      <c r="I235" s="141"/>
      <c r="J235" s="141"/>
      <c r="M235" s="141"/>
      <c r="N235" s="141"/>
      <c r="Q235" s="147"/>
      <c r="R235" s="141"/>
      <c r="U235" s="197"/>
      <c r="V235" s="141"/>
      <c r="Y235" s="147"/>
      <c r="Z235" s="141"/>
      <c r="AC235" s="147"/>
      <c r="AD235" s="141"/>
      <c r="AG235" s="147"/>
      <c r="AH235" s="141"/>
      <c r="AK235" s="147"/>
      <c r="AL235" s="141"/>
      <c r="AO235" s="147"/>
      <c r="AP235" s="141"/>
      <c r="AS235" s="147"/>
      <c r="AT235" s="141"/>
      <c r="AW235" s="147"/>
      <c r="AX235" s="141"/>
      <c r="BA235" s="147"/>
      <c r="BB235" s="141"/>
      <c r="BE235" s="147"/>
      <c r="BF235" s="141"/>
      <c r="BI235" s="147"/>
      <c r="BJ235" s="141"/>
      <c r="BM235" s="147"/>
      <c r="BN235" s="141"/>
      <c r="BQ235" s="147"/>
      <c r="BR235" s="141"/>
      <c r="BU235" s="124"/>
      <c r="BV235" s="141"/>
    </row>
    <row r="236" spans="5:74" x14ac:dyDescent="0.25">
      <c r="E236" s="141"/>
      <c r="F236" s="141"/>
      <c r="I236" s="141"/>
      <c r="J236" s="141"/>
      <c r="M236" s="141"/>
      <c r="N236" s="141"/>
      <c r="Q236" s="147"/>
      <c r="R236" s="141"/>
      <c r="U236" s="197"/>
      <c r="V236" s="141"/>
      <c r="Y236" s="147"/>
      <c r="Z236" s="141"/>
      <c r="AC236" s="147"/>
      <c r="AD236" s="141"/>
      <c r="AG236" s="147"/>
      <c r="AH236" s="141"/>
      <c r="AK236" s="147"/>
      <c r="AL236" s="141"/>
      <c r="AO236" s="147"/>
      <c r="AP236" s="141"/>
      <c r="AS236" s="147"/>
      <c r="AT236" s="141"/>
      <c r="AW236" s="147"/>
      <c r="AX236" s="141"/>
      <c r="BA236" s="147"/>
      <c r="BB236" s="141"/>
      <c r="BE236" s="147"/>
      <c r="BF236" s="141"/>
      <c r="BI236" s="147"/>
      <c r="BJ236" s="141"/>
      <c r="BM236" s="147"/>
      <c r="BN236" s="141"/>
      <c r="BQ236" s="147"/>
      <c r="BR236" s="141"/>
      <c r="BU236" s="124"/>
      <c r="BV236" s="141"/>
    </row>
    <row r="237" spans="5:74" x14ac:dyDescent="0.25">
      <c r="E237" s="141"/>
      <c r="F237" s="141"/>
      <c r="I237" s="141"/>
      <c r="J237" s="141"/>
      <c r="M237" s="141"/>
      <c r="N237" s="141"/>
      <c r="Q237" s="147"/>
      <c r="R237" s="141"/>
      <c r="U237" s="197"/>
      <c r="V237" s="141"/>
      <c r="Y237" s="147"/>
      <c r="Z237" s="141"/>
      <c r="AC237" s="147"/>
      <c r="AD237" s="141"/>
      <c r="AG237" s="147"/>
      <c r="AH237" s="141"/>
      <c r="AK237" s="147"/>
      <c r="AL237" s="141"/>
      <c r="AO237" s="147"/>
      <c r="AP237" s="141"/>
      <c r="AS237" s="147"/>
      <c r="AT237" s="141"/>
      <c r="AW237" s="147"/>
      <c r="AX237" s="141"/>
      <c r="BA237" s="147"/>
      <c r="BB237" s="141"/>
      <c r="BE237" s="147"/>
      <c r="BF237" s="141"/>
      <c r="BI237" s="147"/>
      <c r="BJ237" s="141"/>
      <c r="BM237" s="147"/>
      <c r="BN237" s="141"/>
      <c r="BQ237" s="147"/>
      <c r="BR237" s="141"/>
      <c r="BU237" s="124"/>
      <c r="BV237" s="141"/>
    </row>
    <row r="238" spans="5:74" x14ac:dyDescent="0.25">
      <c r="E238" s="141"/>
      <c r="F238" s="141"/>
      <c r="I238" s="141"/>
      <c r="J238" s="141"/>
      <c r="M238" s="141"/>
      <c r="N238" s="141"/>
      <c r="Q238" s="147"/>
      <c r="R238" s="141"/>
      <c r="U238" s="197"/>
      <c r="V238" s="141"/>
      <c r="Y238" s="147"/>
      <c r="Z238" s="141"/>
      <c r="AC238" s="147"/>
      <c r="AD238" s="141"/>
      <c r="AG238" s="147"/>
      <c r="AH238" s="141"/>
      <c r="AK238" s="147"/>
      <c r="AL238" s="141"/>
      <c r="AO238" s="147"/>
      <c r="AP238" s="141"/>
      <c r="AS238" s="147"/>
      <c r="AT238" s="141"/>
      <c r="AW238" s="147"/>
      <c r="AX238" s="141"/>
      <c r="BA238" s="147"/>
      <c r="BB238" s="141"/>
      <c r="BE238" s="147"/>
      <c r="BF238" s="141"/>
      <c r="BI238" s="147"/>
      <c r="BJ238" s="141"/>
      <c r="BM238" s="147"/>
      <c r="BN238" s="141"/>
      <c r="BQ238" s="147"/>
      <c r="BR238" s="141"/>
      <c r="BU238" s="124"/>
      <c r="BV238" s="141"/>
    </row>
    <row r="239" spans="5:74" x14ac:dyDescent="0.25">
      <c r="E239" s="141"/>
      <c r="F239" s="141"/>
      <c r="I239" s="141"/>
      <c r="J239" s="141"/>
      <c r="M239" s="141"/>
      <c r="N239" s="141"/>
      <c r="Q239" s="147"/>
      <c r="R239" s="141"/>
      <c r="U239" s="197"/>
      <c r="V239" s="141"/>
      <c r="Y239" s="147"/>
      <c r="Z239" s="141"/>
      <c r="AC239" s="147"/>
      <c r="AD239" s="141"/>
      <c r="AG239" s="147"/>
      <c r="AH239" s="141"/>
      <c r="AK239" s="147"/>
      <c r="AL239" s="141"/>
      <c r="AO239" s="147"/>
      <c r="AP239" s="141"/>
      <c r="AS239" s="147"/>
      <c r="AT239" s="141"/>
      <c r="AW239" s="147"/>
      <c r="AX239" s="141"/>
      <c r="BA239" s="147"/>
      <c r="BB239" s="141"/>
      <c r="BE239" s="147"/>
      <c r="BF239" s="141"/>
      <c r="BI239" s="147"/>
      <c r="BJ239" s="141"/>
      <c r="BM239" s="147"/>
      <c r="BN239" s="141"/>
      <c r="BQ239" s="147"/>
      <c r="BR239" s="141"/>
      <c r="BU239" s="124"/>
      <c r="BV239" s="141"/>
    </row>
    <row r="240" spans="5:74" x14ac:dyDescent="0.25">
      <c r="E240" s="141"/>
      <c r="F240" s="141"/>
      <c r="I240" s="141"/>
      <c r="J240" s="141"/>
      <c r="M240" s="141"/>
      <c r="N240" s="141"/>
      <c r="Q240" s="147"/>
      <c r="R240" s="141"/>
      <c r="U240" s="197"/>
      <c r="V240" s="141"/>
      <c r="Y240" s="147"/>
      <c r="Z240" s="141"/>
      <c r="AC240" s="147"/>
      <c r="AD240" s="141"/>
      <c r="AG240" s="147"/>
      <c r="AH240" s="141"/>
      <c r="AK240" s="147"/>
      <c r="AL240" s="141"/>
      <c r="AO240" s="147"/>
      <c r="AP240" s="141"/>
      <c r="AS240" s="147"/>
      <c r="AT240" s="141"/>
      <c r="AW240" s="147"/>
      <c r="AX240" s="141"/>
      <c r="BA240" s="147"/>
      <c r="BB240" s="141"/>
      <c r="BE240" s="147"/>
      <c r="BF240" s="141"/>
      <c r="BI240" s="147"/>
      <c r="BJ240" s="141"/>
      <c r="BM240" s="147"/>
      <c r="BN240" s="141"/>
      <c r="BQ240" s="147"/>
      <c r="BR240" s="141"/>
      <c r="BU240" s="124"/>
      <c r="BV240" s="141"/>
    </row>
    <row r="241" spans="5:74" x14ac:dyDescent="0.25">
      <c r="E241" s="141"/>
      <c r="F241" s="141"/>
      <c r="I241" s="141"/>
      <c r="J241" s="141"/>
      <c r="M241" s="141"/>
      <c r="N241" s="141"/>
      <c r="Q241" s="147"/>
      <c r="R241" s="141"/>
      <c r="U241" s="197"/>
      <c r="V241" s="141"/>
      <c r="Y241" s="147"/>
      <c r="Z241" s="141"/>
      <c r="AC241" s="147"/>
      <c r="AD241" s="141"/>
      <c r="AG241" s="147"/>
      <c r="AH241" s="141"/>
      <c r="AK241" s="147"/>
      <c r="AL241" s="141"/>
      <c r="AO241" s="147"/>
      <c r="AP241" s="141"/>
      <c r="AS241" s="147"/>
      <c r="AT241" s="141"/>
      <c r="AW241" s="147"/>
      <c r="AX241" s="141"/>
      <c r="BA241" s="147"/>
      <c r="BB241" s="141"/>
      <c r="BE241" s="147"/>
      <c r="BF241" s="141"/>
      <c r="BI241" s="147"/>
      <c r="BJ241" s="141"/>
      <c r="BM241" s="147"/>
      <c r="BN241" s="141"/>
      <c r="BQ241" s="147"/>
      <c r="BR241" s="141"/>
      <c r="BU241" s="124"/>
      <c r="BV241" s="141"/>
    </row>
    <row r="242" spans="5:74" x14ac:dyDescent="0.25">
      <c r="E242" s="141"/>
      <c r="F242" s="141"/>
      <c r="I242" s="141"/>
      <c r="J242" s="141"/>
      <c r="M242" s="141"/>
      <c r="N242" s="141"/>
      <c r="Q242" s="147"/>
      <c r="R242" s="141"/>
      <c r="U242" s="197"/>
      <c r="V242" s="141"/>
      <c r="Y242" s="147"/>
      <c r="Z242" s="141"/>
      <c r="AC242" s="147"/>
      <c r="AD242" s="141"/>
      <c r="AG242" s="147"/>
      <c r="AH242" s="141"/>
      <c r="AK242" s="147"/>
      <c r="AL242" s="141"/>
      <c r="AO242" s="147"/>
      <c r="AP242" s="141"/>
      <c r="AS242" s="147"/>
      <c r="AT242" s="141"/>
      <c r="AW242" s="147"/>
      <c r="AX242" s="141"/>
      <c r="BA242" s="147"/>
      <c r="BB242" s="141"/>
      <c r="BE242" s="147"/>
      <c r="BF242" s="141"/>
      <c r="BI242" s="147"/>
      <c r="BJ242" s="141"/>
      <c r="BM242" s="147"/>
      <c r="BN242" s="141"/>
      <c r="BQ242" s="147"/>
      <c r="BR242" s="141"/>
      <c r="BU242" s="124"/>
      <c r="BV242" s="141"/>
    </row>
    <row r="243" spans="5:74" x14ac:dyDescent="0.25">
      <c r="E243" s="141"/>
      <c r="F243" s="141"/>
      <c r="I243" s="141"/>
      <c r="J243" s="141"/>
      <c r="M243" s="141"/>
      <c r="N243" s="141"/>
      <c r="Q243" s="147"/>
      <c r="R243" s="141"/>
      <c r="U243" s="197"/>
      <c r="V243" s="141"/>
      <c r="Y243" s="147"/>
      <c r="Z243" s="141"/>
      <c r="AC243" s="147"/>
      <c r="AD243" s="141"/>
      <c r="AG243" s="147"/>
      <c r="AH243" s="141"/>
      <c r="AK243" s="147"/>
      <c r="AL243" s="141"/>
      <c r="AO243" s="147"/>
      <c r="AP243" s="141"/>
      <c r="AS243" s="147"/>
      <c r="AT243" s="141"/>
      <c r="AW243" s="147"/>
      <c r="AX243" s="141"/>
      <c r="BA243" s="147"/>
      <c r="BB243" s="141"/>
      <c r="BE243" s="147"/>
      <c r="BF243" s="141"/>
      <c r="BI243" s="147"/>
      <c r="BJ243" s="141"/>
      <c r="BM243" s="147"/>
      <c r="BN243" s="141"/>
      <c r="BQ243" s="147"/>
      <c r="BR243" s="141"/>
      <c r="BU243" s="124"/>
      <c r="BV243" s="141"/>
    </row>
    <row r="244" spans="5:74" x14ac:dyDescent="0.25">
      <c r="E244" s="141"/>
      <c r="F244" s="141"/>
      <c r="I244" s="141"/>
      <c r="J244" s="141"/>
      <c r="M244" s="141"/>
      <c r="N244" s="141"/>
      <c r="Q244" s="147"/>
      <c r="R244" s="141"/>
      <c r="U244" s="197"/>
      <c r="V244" s="141"/>
      <c r="Y244" s="147"/>
      <c r="Z244" s="141"/>
      <c r="AC244" s="147"/>
      <c r="AD244" s="141"/>
      <c r="AG244" s="147"/>
      <c r="AH244" s="141"/>
      <c r="AK244" s="147"/>
      <c r="AL244" s="141"/>
      <c r="AO244" s="147"/>
      <c r="AP244" s="141"/>
      <c r="AS244" s="147"/>
      <c r="AT244" s="141"/>
      <c r="AW244" s="147"/>
      <c r="AX244" s="141"/>
      <c r="BA244" s="147"/>
      <c r="BB244" s="141"/>
      <c r="BE244" s="147"/>
      <c r="BF244" s="141"/>
      <c r="BI244" s="147"/>
      <c r="BJ244" s="141"/>
      <c r="BM244" s="147"/>
      <c r="BN244" s="141"/>
      <c r="BQ244" s="147"/>
      <c r="BR244" s="141"/>
      <c r="BU244" s="124"/>
      <c r="BV244" s="141"/>
    </row>
    <row r="245" spans="5:74" x14ac:dyDescent="0.25">
      <c r="E245" s="141"/>
      <c r="F245" s="141"/>
      <c r="I245" s="141"/>
      <c r="J245" s="141"/>
      <c r="M245" s="141"/>
      <c r="N245" s="141"/>
      <c r="Q245" s="147"/>
      <c r="R245" s="141"/>
      <c r="U245" s="197"/>
      <c r="V245" s="141"/>
      <c r="Y245" s="147"/>
      <c r="Z245" s="141"/>
      <c r="AC245" s="147"/>
      <c r="AD245" s="141"/>
      <c r="AG245" s="147"/>
      <c r="AH245" s="141"/>
      <c r="AK245" s="147"/>
      <c r="AL245" s="141"/>
      <c r="AO245" s="147"/>
      <c r="AP245" s="141"/>
      <c r="AS245" s="147"/>
      <c r="AT245" s="141"/>
      <c r="AW245" s="147"/>
      <c r="AX245" s="141"/>
      <c r="BA245" s="147"/>
      <c r="BB245" s="141"/>
      <c r="BE245" s="147"/>
      <c r="BF245" s="141"/>
      <c r="BI245" s="147"/>
      <c r="BJ245" s="141"/>
      <c r="BM245" s="147"/>
      <c r="BN245" s="141"/>
      <c r="BQ245" s="147"/>
      <c r="BR245" s="141"/>
      <c r="BU245" s="124"/>
      <c r="BV245" s="141"/>
    </row>
    <row r="246" spans="5:74" x14ac:dyDescent="0.25">
      <c r="E246" s="141"/>
      <c r="F246" s="141"/>
      <c r="I246" s="141"/>
      <c r="J246" s="141"/>
      <c r="M246" s="141"/>
      <c r="N246" s="141"/>
      <c r="Q246" s="147"/>
      <c r="R246" s="141"/>
      <c r="U246" s="197"/>
      <c r="V246" s="141"/>
      <c r="Y246" s="147"/>
      <c r="Z246" s="141"/>
      <c r="AC246" s="147"/>
      <c r="AD246" s="141"/>
      <c r="AG246" s="147"/>
      <c r="AH246" s="141"/>
      <c r="AK246" s="147"/>
      <c r="AL246" s="141"/>
      <c r="AO246" s="147"/>
      <c r="AP246" s="141"/>
      <c r="AS246" s="147"/>
      <c r="AT246" s="141"/>
      <c r="AW246" s="147"/>
      <c r="AX246" s="141"/>
      <c r="BA246" s="147"/>
      <c r="BB246" s="141"/>
      <c r="BE246" s="147"/>
      <c r="BF246" s="141"/>
      <c r="BI246" s="147"/>
      <c r="BJ246" s="141"/>
      <c r="BM246" s="147"/>
      <c r="BN246" s="141"/>
      <c r="BQ246" s="147"/>
      <c r="BR246" s="141"/>
      <c r="BU246" s="124"/>
      <c r="BV246" s="141"/>
    </row>
    <row r="247" spans="5:74" x14ac:dyDescent="0.25">
      <c r="E247" s="141"/>
      <c r="F247" s="141"/>
      <c r="I247" s="141"/>
      <c r="J247" s="141"/>
      <c r="M247" s="141"/>
      <c r="N247" s="141"/>
      <c r="Q247" s="147"/>
      <c r="R247" s="141"/>
      <c r="U247" s="197"/>
      <c r="V247" s="141"/>
      <c r="Y247" s="147"/>
      <c r="Z247" s="141"/>
      <c r="AC247" s="147"/>
      <c r="AD247" s="141"/>
      <c r="AG247" s="147"/>
      <c r="AH247" s="141"/>
      <c r="AK247" s="147"/>
      <c r="AL247" s="141"/>
      <c r="AO247" s="147"/>
      <c r="AP247" s="141"/>
      <c r="AS247" s="147"/>
      <c r="AT247" s="141"/>
      <c r="AW247" s="147"/>
      <c r="AX247" s="141"/>
      <c r="BA247" s="147"/>
      <c r="BB247" s="141"/>
      <c r="BE247" s="147"/>
      <c r="BF247" s="141"/>
      <c r="BI247" s="147"/>
      <c r="BJ247" s="141"/>
      <c r="BM247" s="147"/>
      <c r="BN247" s="141"/>
      <c r="BQ247" s="147"/>
      <c r="BR247" s="141"/>
      <c r="BU247" s="124"/>
      <c r="BV247" s="141"/>
    </row>
    <row r="248" spans="5:74" x14ac:dyDescent="0.25">
      <c r="E248" s="141"/>
      <c r="F248" s="141"/>
      <c r="I248" s="141"/>
      <c r="J248" s="141"/>
      <c r="M248" s="141"/>
      <c r="N248" s="141"/>
      <c r="Q248" s="147"/>
      <c r="R248" s="141"/>
      <c r="U248" s="197"/>
      <c r="V248" s="141"/>
      <c r="Y248" s="147"/>
      <c r="Z248" s="141"/>
      <c r="AC248" s="147"/>
      <c r="AD248" s="141"/>
      <c r="AG248" s="147"/>
      <c r="AH248" s="141"/>
      <c r="AK248" s="147"/>
      <c r="AL248" s="141"/>
      <c r="AO248" s="147"/>
      <c r="AP248" s="141"/>
      <c r="AS248" s="147"/>
      <c r="AT248" s="141"/>
      <c r="AW248" s="147"/>
      <c r="AX248" s="141"/>
      <c r="BA248" s="147"/>
      <c r="BB248" s="141"/>
      <c r="BE248" s="147"/>
      <c r="BF248" s="141"/>
      <c r="BI248" s="147"/>
      <c r="BJ248" s="141"/>
      <c r="BM248" s="147"/>
      <c r="BN248" s="141"/>
      <c r="BQ248" s="147"/>
      <c r="BR248" s="141"/>
      <c r="BU248" s="124"/>
      <c r="BV248" s="141"/>
    </row>
    <row r="249" spans="5:74" x14ac:dyDescent="0.25">
      <c r="E249" s="141"/>
      <c r="F249" s="141"/>
      <c r="I249" s="141"/>
      <c r="J249" s="141"/>
      <c r="M249" s="141"/>
      <c r="N249" s="141"/>
      <c r="Q249" s="147"/>
      <c r="R249" s="141"/>
      <c r="U249" s="197"/>
      <c r="V249" s="141"/>
      <c r="Y249" s="147"/>
      <c r="Z249" s="141"/>
      <c r="AC249" s="147"/>
      <c r="AD249" s="141"/>
      <c r="AG249" s="147"/>
      <c r="AH249" s="141"/>
      <c r="AK249" s="147"/>
      <c r="AL249" s="141"/>
      <c r="AO249" s="147"/>
      <c r="AP249" s="141"/>
      <c r="AS249" s="147"/>
      <c r="AT249" s="141"/>
      <c r="AW249" s="147"/>
      <c r="AX249" s="141"/>
      <c r="BA249" s="147"/>
      <c r="BB249" s="141"/>
      <c r="BE249" s="147"/>
      <c r="BF249" s="141"/>
      <c r="BI249" s="147"/>
      <c r="BJ249" s="141"/>
      <c r="BM249" s="147"/>
      <c r="BN249" s="141"/>
      <c r="BQ249" s="147"/>
      <c r="BR249" s="141"/>
      <c r="BU249" s="124"/>
      <c r="BV249" s="141"/>
    </row>
    <row r="250" spans="5:74" x14ac:dyDescent="0.25">
      <c r="E250" s="141"/>
      <c r="F250" s="141"/>
      <c r="I250" s="141"/>
      <c r="J250" s="141"/>
      <c r="M250" s="141"/>
      <c r="N250" s="141"/>
      <c r="Q250" s="147"/>
      <c r="R250" s="141"/>
      <c r="U250" s="197"/>
      <c r="V250" s="141"/>
      <c r="Y250" s="147"/>
      <c r="Z250" s="141"/>
      <c r="AC250" s="147"/>
      <c r="AD250" s="141"/>
      <c r="AG250" s="147"/>
      <c r="AH250" s="141"/>
      <c r="AK250" s="147"/>
      <c r="AL250" s="141"/>
      <c r="AO250" s="147"/>
      <c r="AP250" s="141"/>
      <c r="AS250" s="147"/>
      <c r="AT250" s="141"/>
      <c r="AW250" s="147"/>
      <c r="AX250" s="141"/>
      <c r="BA250" s="147"/>
      <c r="BB250" s="141"/>
      <c r="BE250" s="147"/>
      <c r="BF250" s="141"/>
      <c r="BI250" s="147"/>
      <c r="BJ250" s="141"/>
      <c r="BM250" s="147"/>
      <c r="BN250" s="141"/>
      <c r="BQ250" s="147"/>
      <c r="BR250" s="141"/>
      <c r="BU250" s="124"/>
      <c r="BV250" s="141"/>
    </row>
    <row r="251" spans="5:74" x14ac:dyDescent="0.25">
      <c r="E251" s="141"/>
      <c r="F251" s="141"/>
      <c r="I251" s="141"/>
      <c r="J251" s="141"/>
      <c r="M251" s="141"/>
      <c r="N251" s="141"/>
      <c r="Q251" s="147"/>
      <c r="R251" s="141"/>
      <c r="U251" s="197"/>
      <c r="V251" s="141"/>
      <c r="Y251" s="147"/>
      <c r="Z251" s="141"/>
      <c r="AC251" s="147"/>
      <c r="AD251" s="141"/>
      <c r="AG251" s="147"/>
      <c r="AH251" s="141"/>
      <c r="AK251" s="147"/>
      <c r="AL251" s="141"/>
      <c r="AO251" s="147"/>
      <c r="AP251" s="141"/>
      <c r="AS251" s="147"/>
      <c r="AT251" s="141"/>
      <c r="AW251" s="147"/>
      <c r="AX251" s="141"/>
      <c r="BA251" s="147"/>
      <c r="BB251" s="141"/>
      <c r="BE251" s="147"/>
      <c r="BF251" s="141"/>
      <c r="BI251" s="147"/>
      <c r="BJ251" s="141"/>
      <c r="BM251" s="147"/>
      <c r="BN251" s="141"/>
      <c r="BQ251" s="147"/>
      <c r="BR251" s="141"/>
      <c r="BU251" s="124"/>
      <c r="BV251" s="141"/>
    </row>
    <row r="252" spans="5:74" x14ac:dyDescent="0.25">
      <c r="E252" s="141"/>
      <c r="F252" s="141"/>
      <c r="I252" s="141"/>
      <c r="J252" s="141"/>
      <c r="M252" s="141"/>
      <c r="N252" s="141"/>
      <c r="Q252" s="147"/>
      <c r="R252" s="141"/>
      <c r="U252" s="197"/>
      <c r="V252" s="141"/>
      <c r="Y252" s="147"/>
      <c r="Z252" s="141"/>
      <c r="AC252" s="147"/>
      <c r="AD252" s="141"/>
      <c r="AG252" s="147"/>
      <c r="AH252" s="141"/>
      <c r="AK252" s="147"/>
      <c r="AL252" s="141"/>
      <c r="AO252" s="147"/>
      <c r="AP252" s="141"/>
      <c r="AS252" s="147"/>
      <c r="AT252" s="141"/>
      <c r="AW252" s="147"/>
      <c r="AX252" s="141"/>
      <c r="BA252" s="147"/>
      <c r="BB252" s="141"/>
      <c r="BE252" s="147"/>
      <c r="BF252" s="141"/>
      <c r="BI252" s="147"/>
      <c r="BJ252" s="141"/>
      <c r="BM252" s="147"/>
      <c r="BN252" s="141"/>
      <c r="BQ252" s="147"/>
      <c r="BR252" s="141"/>
      <c r="BU252" s="124"/>
      <c r="BV252" s="141"/>
    </row>
    <row r="253" spans="5:74" x14ac:dyDescent="0.25">
      <c r="E253" s="141"/>
      <c r="F253" s="141"/>
      <c r="I253" s="141"/>
      <c r="J253" s="141"/>
      <c r="M253" s="141"/>
      <c r="N253" s="141"/>
      <c r="Q253" s="147"/>
      <c r="R253" s="141"/>
      <c r="U253" s="197"/>
      <c r="V253" s="141"/>
      <c r="Y253" s="147"/>
      <c r="Z253" s="141"/>
      <c r="AC253" s="147"/>
      <c r="AD253" s="141"/>
      <c r="AG253" s="147"/>
      <c r="AH253" s="141"/>
      <c r="AK253" s="147"/>
      <c r="AL253" s="141"/>
      <c r="AO253" s="147"/>
      <c r="AP253" s="141"/>
      <c r="AS253" s="147"/>
      <c r="AT253" s="141"/>
      <c r="AW253" s="147"/>
      <c r="AX253" s="141"/>
      <c r="BA253" s="147"/>
      <c r="BB253" s="141"/>
      <c r="BE253" s="147"/>
      <c r="BF253" s="141"/>
      <c r="BI253" s="147"/>
      <c r="BJ253" s="141"/>
      <c r="BM253" s="147"/>
      <c r="BN253" s="141"/>
      <c r="BQ253" s="147"/>
      <c r="BR253" s="141"/>
      <c r="BU253" s="124"/>
      <c r="BV253" s="141"/>
    </row>
    <row r="254" spans="5:74" x14ac:dyDescent="0.25">
      <c r="E254" s="141"/>
      <c r="F254" s="141"/>
      <c r="I254" s="141"/>
      <c r="J254" s="141"/>
      <c r="M254" s="141"/>
      <c r="N254" s="141"/>
      <c r="Q254" s="147"/>
      <c r="R254" s="141"/>
      <c r="U254" s="197"/>
      <c r="V254" s="141"/>
      <c r="Y254" s="147"/>
      <c r="Z254" s="141"/>
      <c r="AC254" s="147"/>
      <c r="AD254" s="141"/>
      <c r="AG254" s="147"/>
      <c r="AH254" s="141"/>
      <c r="AK254" s="147"/>
      <c r="AL254" s="141"/>
      <c r="AO254" s="147"/>
      <c r="AP254" s="141"/>
      <c r="AS254" s="147"/>
      <c r="AT254" s="141"/>
      <c r="AW254" s="147"/>
      <c r="AX254" s="141"/>
      <c r="BA254" s="147"/>
      <c r="BB254" s="141"/>
      <c r="BE254" s="147"/>
      <c r="BF254" s="141"/>
      <c r="BI254" s="147"/>
      <c r="BJ254" s="141"/>
      <c r="BM254" s="147"/>
      <c r="BN254" s="141"/>
      <c r="BQ254" s="147"/>
      <c r="BR254" s="141"/>
      <c r="BU254" s="124"/>
      <c r="BV254" s="141"/>
    </row>
    <row r="255" spans="5:74" x14ac:dyDescent="0.25">
      <c r="E255" s="141"/>
      <c r="F255" s="141"/>
      <c r="I255" s="141"/>
      <c r="J255" s="141"/>
      <c r="M255" s="141"/>
      <c r="N255" s="141"/>
      <c r="Q255" s="147"/>
      <c r="R255" s="141"/>
      <c r="U255" s="197"/>
      <c r="V255" s="141"/>
      <c r="Y255" s="147"/>
      <c r="Z255" s="141"/>
      <c r="AC255" s="147"/>
      <c r="AD255" s="141"/>
      <c r="AG255" s="147"/>
      <c r="AH255" s="141"/>
      <c r="AK255" s="147"/>
      <c r="AL255" s="141"/>
      <c r="AO255" s="147"/>
      <c r="AP255" s="141"/>
      <c r="AS255" s="147"/>
      <c r="AT255" s="141"/>
      <c r="AW255" s="147"/>
      <c r="AX255" s="141"/>
      <c r="BA255" s="147"/>
      <c r="BB255" s="141"/>
      <c r="BE255" s="147"/>
      <c r="BF255" s="141"/>
      <c r="BI255" s="147"/>
      <c r="BJ255" s="141"/>
      <c r="BM255" s="147"/>
      <c r="BN255" s="141"/>
      <c r="BQ255" s="147"/>
      <c r="BR255" s="141"/>
      <c r="BU255" s="124"/>
      <c r="BV255" s="141"/>
    </row>
    <row r="256" spans="5:74" x14ac:dyDescent="0.25">
      <c r="E256" s="141"/>
      <c r="F256" s="141"/>
      <c r="I256" s="141"/>
      <c r="J256" s="141"/>
      <c r="M256" s="141"/>
      <c r="N256" s="141"/>
      <c r="Q256" s="147"/>
      <c r="R256" s="141"/>
      <c r="U256" s="197"/>
      <c r="V256" s="141"/>
      <c r="Y256" s="147"/>
      <c r="Z256" s="141"/>
      <c r="AC256" s="147"/>
      <c r="AD256" s="141"/>
      <c r="AG256" s="147"/>
      <c r="AH256" s="141"/>
      <c r="AK256" s="147"/>
      <c r="AL256" s="141"/>
      <c r="AO256" s="147"/>
      <c r="AP256" s="141"/>
      <c r="AS256" s="147"/>
      <c r="AT256" s="141"/>
      <c r="AW256" s="147"/>
      <c r="AX256" s="141"/>
      <c r="BA256" s="147"/>
      <c r="BB256" s="141"/>
      <c r="BE256" s="147"/>
      <c r="BF256" s="141"/>
      <c r="BI256" s="147"/>
      <c r="BJ256" s="141"/>
      <c r="BM256" s="147"/>
      <c r="BN256" s="141"/>
      <c r="BQ256" s="147"/>
      <c r="BR256" s="141"/>
      <c r="BU256" s="124"/>
      <c r="BV256" s="141"/>
    </row>
    <row r="257" spans="5:74" x14ac:dyDescent="0.25">
      <c r="E257" s="141"/>
      <c r="F257" s="141"/>
      <c r="I257" s="141"/>
      <c r="J257" s="141"/>
      <c r="M257" s="141"/>
      <c r="N257" s="141"/>
      <c r="Q257" s="147"/>
      <c r="R257" s="141"/>
      <c r="U257" s="197"/>
      <c r="V257" s="141"/>
      <c r="Y257" s="147"/>
      <c r="Z257" s="141"/>
      <c r="AC257" s="147"/>
      <c r="AD257" s="141"/>
      <c r="AG257" s="147"/>
      <c r="AH257" s="141"/>
      <c r="AK257" s="147"/>
      <c r="AL257" s="141"/>
      <c r="AO257" s="147"/>
      <c r="AP257" s="141"/>
      <c r="AS257" s="147"/>
      <c r="AT257" s="141"/>
      <c r="AW257" s="147"/>
      <c r="AX257" s="141"/>
      <c r="BA257" s="147"/>
      <c r="BB257" s="141"/>
      <c r="BE257" s="147"/>
      <c r="BF257" s="141"/>
      <c r="BI257" s="147"/>
      <c r="BJ257" s="141"/>
      <c r="BM257" s="147"/>
      <c r="BN257" s="141"/>
      <c r="BQ257" s="147"/>
      <c r="BR257" s="141"/>
      <c r="BU257" s="124"/>
      <c r="BV257" s="141"/>
    </row>
    <row r="258" spans="5:74" x14ac:dyDescent="0.25">
      <c r="E258" s="141"/>
      <c r="F258" s="141"/>
      <c r="I258" s="141"/>
      <c r="J258" s="141"/>
      <c r="M258" s="141"/>
      <c r="N258" s="141"/>
      <c r="Q258" s="147"/>
      <c r="R258" s="141"/>
      <c r="U258" s="197"/>
      <c r="V258" s="141"/>
      <c r="Y258" s="147"/>
      <c r="Z258" s="141"/>
      <c r="AC258" s="147"/>
      <c r="AD258" s="141"/>
      <c r="AG258" s="147"/>
      <c r="AH258" s="141"/>
      <c r="AK258" s="147"/>
      <c r="AL258" s="141"/>
      <c r="AO258" s="147"/>
      <c r="AP258" s="141"/>
      <c r="AS258" s="147"/>
      <c r="AT258" s="141"/>
      <c r="AW258" s="147"/>
      <c r="AX258" s="141"/>
      <c r="BA258" s="147"/>
      <c r="BB258" s="141"/>
      <c r="BE258" s="147"/>
      <c r="BF258" s="141"/>
      <c r="BI258" s="147"/>
      <c r="BJ258" s="141"/>
      <c r="BM258" s="147"/>
      <c r="BN258" s="141"/>
      <c r="BQ258" s="147"/>
      <c r="BR258" s="141"/>
      <c r="BU258" s="124"/>
      <c r="BV258" s="141"/>
    </row>
    <row r="259" spans="5:74" x14ac:dyDescent="0.25">
      <c r="E259" s="141"/>
      <c r="F259" s="141"/>
      <c r="I259" s="141"/>
      <c r="J259" s="141"/>
      <c r="M259" s="141"/>
      <c r="N259" s="141"/>
      <c r="Q259" s="147"/>
      <c r="R259" s="141"/>
      <c r="U259" s="197"/>
      <c r="V259" s="141"/>
      <c r="Y259" s="147"/>
      <c r="Z259" s="141"/>
      <c r="AC259" s="147"/>
      <c r="AD259" s="141"/>
      <c r="AG259" s="147"/>
      <c r="AH259" s="141"/>
      <c r="AK259" s="147"/>
      <c r="AL259" s="141"/>
      <c r="AO259" s="147"/>
      <c r="AP259" s="141"/>
      <c r="AS259" s="147"/>
      <c r="AT259" s="141"/>
      <c r="AW259" s="147"/>
      <c r="AX259" s="141"/>
      <c r="BA259" s="147"/>
      <c r="BB259" s="141"/>
      <c r="BE259" s="147"/>
      <c r="BF259" s="141"/>
      <c r="BI259" s="147"/>
      <c r="BJ259" s="141"/>
      <c r="BM259" s="147"/>
      <c r="BN259" s="141"/>
      <c r="BQ259" s="147"/>
      <c r="BR259" s="141"/>
      <c r="BU259" s="124"/>
      <c r="BV259" s="141"/>
    </row>
    <row r="260" spans="5:74" x14ac:dyDescent="0.25">
      <c r="E260" s="141"/>
      <c r="F260" s="141"/>
      <c r="I260" s="141"/>
      <c r="J260" s="141"/>
      <c r="M260" s="141"/>
      <c r="N260" s="141"/>
      <c r="Q260" s="147"/>
      <c r="R260" s="141"/>
      <c r="U260" s="197"/>
      <c r="V260" s="141"/>
      <c r="Y260" s="147"/>
      <c r="Z260" s="141"/>
      <c r="AC260" s="147"/>
      <c r="AD260" s="141"/>
      <c r="AG260" s="147"/>
      <c r="AH260" s="141"/>
      <c r="AK260" s="147"/>
      <c r="AL260" s="141"/>
      <c r="AO260" s="147"/>
      <c r="AP260" s="141"/>
      <c r="AS260" s="147"/>
      <c r="AT260" s="141"/>
      <c r="AW260" s="147"/>
      <c r="AX260" s="141"/>
      <c r="BA260" s="147"/>
      <c r="BB260" s="141"/>
      <c r="BE260" s="147"/>
      <c r="BF260" s="141"/>
      <c r="BI260" s="147"/>
      <c r="BJ260" s="141"/>
      <c r="BM260" s="147"/>
      <c r="BN260" s="141"/>
      <c r="BQ260" s="147"/>
      <c r="BR260" s="141"/>
      <c r="BU260" s="124"/>
      <c r="BV260" s="141"/>
    </row>
    <row r="261" spans="5:74" x14ac:dyDescent="0.25">
      <c r="E261" s="141"/>
      <c r="F261" s="141"/>
      <c r="I261" s="141"/>
      <c r="J261" s="141"/>
      <c r="M261" s="141"/>
      <c r="N261" s="141"/>
      <c r="Q261" s="147"/>
      <c r="R261" s="141"/>
      <c r="U261" s="197"/>
      <c r="V261" s="141"/>
      <c r="Y261" s="147"/>
      <c r="Z261" s="141"/>
      <c r="AC261" s="147"/>
      <c r="AD261" s="141"/>
      <c r="AG261" s="147"/>
      <c r="AH261" s="141"/>
      <c r="AK261" s="147"/>
      <c r="AL261" s="141"/>
      <c r="AO261" s="147"/>
      <c r="AP261" s="141"/>
      <c r="AS261" s="147"/>
      <c r="AT261" s="141"/>
      <c r="AW261" s="147"/>
      <c r="AX261" s="141"/>
      <c r="BA261" s="147"/>
      <c r="BB261" s="141"/>
      <c r="BE261" s="147"/>
      <c r="BF261" s="141"/>
      <c r="BI261" s="147"/>
      <c r="BJ261" s="141"/>
      <c r="BM261" s="147"/>
      <c r="BN261" s="141"/>
      <c r="BQ261" s="147"/>
      <c r="BR261" s="141"/>
      <c r="BU261" s="124"/>
      <c r="BV261" s="141"/>
    </row>
    <row r="262" spans="5:74" x14ac:dyDescent="0.25">
      <c r="E262" s="141"/>
      <c r="F262" s="141"/>
      <c r="I262" s="141"/>
      <c r="J262" s="141"/>
      <c r="M262" s="141"/>
      <c r="N262" s="141"/>
      <c r="Q262" s="147"/>
      <c r="R262" s="141"/>
      <c r="U262" s="197"/>
      <c r="V262" s="141"/>
      <c r="Y262" s="147"/>
      <c r="Z262" s="141"/>
      <c r="AC262" s="147"/>
      <c r="AD262" s="141"/>
      <c r="AG262" s="147"/>
      <c r="AH262" s="141"/>
      <c r="AK262" s="147"/>
      <c r="AL262" s="141"/>
      <c r="AO262" s="147"/>
      <c r="AP262" s="141"/>
      <c r="AS262" s="147"/>
      <c r="AT262" s="141"/>
      <c r="AW262" s="147"/>
      <c r="AX262" s="141"/>
      <c r="BA262" s="147"/>
      <c r="BB262" s="141"/>
      <c r="BE262" s="147"/>
      <c r="BF262" s="141"/>
      <c r="BI262" s="147"/>
      <c r="BJ262" s="141"/>
      <c r="BM262" s="147"/>
      <c r="BN262" s="141"/>
      <c r="BQ262" s="147"/>
      <c r="BR262" s="141"/>
      <c r="BU262" s="124"/>
      <c r="BV262" s="141"/>
    </row>
    <row r="263" spans="5:74" x14ac:dyDescent="0.25">
      <c r="E263" s="141"/>
      <c r="F263" s="141"/>
      <c r="I263" s="141"/>
      <c r="J263" s="141"/>
      <c r="M263" s="141"/>
      <c r="N263" s="141"/>
      <c r="Q263" s="147"/>
      <c r="R263" s="141"/>
      <c r="U263" s="197"/>
      <c r="V263" s="141"/>
      <c r="Y263" s="147"/>
      <c r="Z263" s="141"/>
      <c r="AC263" s="147"/>
      <c r="AD263" s="141"/>
      <c r="AG263" s="147"/>
      <c r="AH263" s="141"/>
      <c r="AK263" s="147"/>
      <c r="AL263" s="141"/>
      <c r="AO263" s="147"/>
      <c r="AP263" s="141"/>
      <c r="AS263" s="147"/>
      <c r="AT263" s="141"/>
      <c r="AW263" s="147"/>
      <c r="AX263" s="141"/>
      <c r="BA263" s="147"/>
      <c r="BB263" s="141"/>
      <c r="BE263" s="147"/>
      <c r="BF263" s="141"/>
      <c r="BI263" s="147"/>
      <c r="BJ263" s="141"/>
      <c r="BM263" s="147"/>
      <c r="BN263" s="141"/>
      <c r="BQ263" s="147"/>
      <c r="BR263" s="141"/>
      <c r="BU263" s="124"/>
      <c r="BV263" s="141"/>
    </row>
    <row r="264" spans="5:74" x14ac:dyDescent="0.25">
      <c r="E264" s="141"/>
      <c r="F264" s="141"/>
      <c r="I264" s="141"/>
      <c r="J264" s="141"/>
      <c r="M264" s="141"/>
      <c r="N264" s="141"/>
      <c r="Q264" s="147"/>
      <c r="R264" s="141"/>
      <c r="U264" s="197"/>
      <c r="V264" s="141"/>
      <c r="Y264" s="147"/>
      <c r="Z264" s="141"/>
      <c r="AC264" s="147"/>
      <c r="AD264" s="141"/>
      <c r="AG264" s="147"/>
      <c r="AH264" s="141"/>
      <c r="AK264" s="147"/>
      <c r="AL264" s="141"/>
      <c r="AO264" s="147"/>
      <c r="AP264" s="141"/>
      <c r="AS264" s="147"/>
      <c r="AT264" s="141"/>
      <c r="AW264" s="147"/>
      <c r="AX264" s="141"/>
      <c r="BA264" s="147"/>
      <c r="BB264" s="141"/>
      <c r="BE264" s="147"/>
      <c r="BF264" s="141"/>
      <c r="BI264" s="147"/>
      <c r="BJ264" s="141"/>
      <c r="BM264" s="147"/>
      <c r="BN264" s="141"/>
      <c r="BQ264" s="147"/>
      <c r="BR264" s="141"/>
      <c r="BU264" s="124"/>
      <c r="BV264" s="141"/>
    </row>
    <row r="265" spans="5:74" x14ac:dyDescent="0.25">
      <c r="E265" s="141"/>
      <c r="F265" s="141"/>
      <c r="I265" s="141"/>
      <c r="J265" s="141"/>
      <c r="M265" s="141"/>
      <c r="N265" s="141"/>
      <c r="Q265" s="147"/>
      <c r="R265" s="141"/>
      <c r="U265" s="197"/>
      <c r="V265" s="141"/>
      <c r="Y265" s="147"/>
      <c r="Z265" s="141"/>
      <c r="AC265" s="147"/>
      <c r="AD265" s="141"/>
      <c r="AG265" s="147"/>
      <c r="AH265" s="141"/>
      <c r="AK265" s="147"/>
      <c r="AL265" s="141"/>
      <c r="AO265" s="147"/>
      <c r="AP265" s="141"/>
      <c r="AS265" s="147"/>
      <c r="AT265" s="141"/>
      <c r="AW265" s="147"/>
      <c r="AX265" s="141"/>
      <c r="BA265" s="147"/>
      <c r="BB265" s="141"/>
      <c r="BE265" s="147"/>
      <c r="BF265" s="141"/>
      <c r="BI265" s="147"/>
      <c r="BJ265" s="141"/>
      <c r="BM265" s="147"/>
      <c r="BN265" s="141"/>
      <c r="BQ265" s="147"/>
      <c r="BR265" s="141"/>
      <c r="BU265" s="124"/>
      <c r="BV265" s="141"/>
    </row>
    <row r="266" spans="5:74" x14ac:dyDescent="0.25">
      <c r="E266" s="141"/>
      <c r="F266" s="141"/>
      <c r="I266" s="141"/>
      <c r="J266" s="141"/>
      <c r="M266" s="141"/>
      <c r="N266" s="141"/>
      <c r="Q266" s="147"/>
      <c r="R266" s="141"/>
      <c r="U266" s="197"/>
      <c r="V266" s="141"/>
      <c r="Y266" s="147"/>
      <c r="Z266" s="141"/>
      <c r="AC266" s="147"/>
      <c r="AD266" s="141"/>
      <c r="AG266" s="147"/>
      <c r="AH266" s="141"/>
      <c r="AK266" s="147"/>
      <c r="AL266" s="141"/>
      <c r="AO266" s="147"/>
      <c r="AP266" s="141"/>
      <c r="AS266" s="147"/>
      <c r="AT266" s="141"/>
      <c r="AW266" s="147"/>
      <c r="AX266" s="141"/>
      <c r="BA266" s="147"/>
      <c r="BB266" s="141"/>
      <c r="BE266" s="147"/>
      <c r="BF266" s="141"/>
      <c r="BI266" s="147"/>
      <c r="BJ266" s="141"/>
      <c r="BM266" s="147"/>
      <c r="BN266" s="141"/>
      <c r="BQ266" s="147"/>
      <c r="BR266" s="141"/>
      <c r="BU266" s="124"/>
      <c r="BV266" s="141"/>
    </row>
    <row r="267" spans="5:74" x14ac:dyDescent="0.25">
      <c r="E267" s="141"/>
      <c r="F267" s="141"/>
      <c r="I267" s="141"/>
      <c r="J267" s="141"/>
      <c r="M267" s="141"/>
      <c r="N267" s="141"/>
      <c r="Q267" s="147"/>
      <c r="R267" s="141"/>
      <c r="U267" s="197"/>
      <c r="V267" s="141"/>
      <c r="Y267" s="147"/>
      <c r="Z267" s="141"/>
      <c r="AC267" s="147"/>
      <c r="AD267" s="141"/>
      <c r="AG267" s="147"/>
      <c r="AH267" s="141"/>
      <c r="AK267" s="147"/>
      <c r="AL267" s="141"/>
      <c r="AO267" s="147"/>
      <c r="AP267" s="141"/>
      <c r="AS267" s="147"/>
      <c r="AT267" s="141"/>
      <c r="AW267" s="147"/>
      <c r="AX267" s="141"/>
      <c r="BA267" s="147"/>
      <c r="BB267" s="141"/>
      <c r="BE267" s="147"/>
      <c r="BF267" s="141"/>
      <c r="BI267" s="147"/>
      <c r="BJ267" s="141"/>
      <c r="BM267" s="147"/>
      <c r="BN267" s="141"/>
      <c r="BQ267" s="147"/>
      <c r="BR267" s="141"/>
      <c r="BU267" s="124"/>
      <c r="BV267" s="141"/>
    </row>
    <row r="268" spans="5:74" x14ac:dyDescent="0.25">
      <c r="E268" s="141"/>
      <c r="F268" s="141"/>
      <c r="I268" s="141"/>
      <c r="J268" s="141"/>
      <c r="M268" s="141"/>
      <c r="N268" s="141"/>
      <c r="Q268" s="147"/>
      <c r="R268" s="141"/>
      <c r="U268" s="197"/>
      <c r="V268" s="141"/>
      <c r="Y268" s="147"/>
      <c r="Z268" s="141"/>
      <c r="AC268" s="147"/>
      <c r="AD268" s="141"/>
      <c r="AG268" s="147"/>
      <c r="AH268" s="141"/>
      <c r="AK268" s="147"/>
      <c r="AL268" s="141"/>
      <c r="AO268" s="147"/>
      <c r="AP268" s="141"/>
      <c r="AS268" s="147"/>
      <c r="AT268" s="141"/>
      <c r="AW268" s="147"/>
      <c r="AX268" s="141"/>
      <c r="BA268" s="147"/>
      <c r="BB268" s="141"/>
      <c r="BE268" s="147"/>
      <c r="BF268" s="141"/>
      <c r="BI268" s="147"/>
      <c r="BJ268" s="141"/>
      <c r="BM268" s="147"/>
      <c r="BN268" s="141"/>
      <c r="BQ268" s="147"/>
      <c r="BR268" s="141"/>
      <c r="BU268" s="124"/>
      <c r="BV268" s="141"/>
    </row>
    <row r="269" spans="5:74" x14ac:dyDescent="0.25">
      <c r="E269" s="141"/>
      <c r="F269" s="141"/>
      <c r="I269" s="141"/>
      <c r="J269" s="141"/>
      <c r="M269" s="141"/>
      <c r="N269" s="141"/>
      <c r="Q269" s="147"/>
      <c r="R269" s="141"/>
      <c r="U269" s="197"/>
      <c r="V269" s="141"/>
      <c r="Y269" s="147"/>
      <c r="Z269" s="141"/>
      <c r="AC269" s="147"/>
      <c r="AD269" s="141"/>
      <c r="AG269" s="147"/>
      <c r="AH269" s="141"/>
      <c r="AK269" s="147"/>
      <c r="AL269" s="141"/>
      <c r="AO269" s="147"/>
      <c r="AP269" s="141"/>
      <c r="AS269" s="147"/>
      <c r="AT269" s="141"/>
      <c r="AW269" s="147"/>
      <c r="AX269" s="141"/>
      <c r="BA269" s="147"/>
      <c r="BB269" s="141"/>
      <c r="BE269" s="147"/>
      <c r="BF269" s="141"/>
      <c r="BI269" s="147"/>
      <c r="BJ269" s="141"/>
      <c r="BM269" s="147"/>
      <c r="BN269" s="141"/>
      <c r="BQ269" s="147"/>
      <c r="BR269" s="141"/>
      <c r="BU269" s="124"/>
      <c r="BV269" s="141"/>
    </row>
    <row r="270" spans="5:74" x14ac:dyDescent="0.25">
      <c r="E270" s="141"/>
      <c r="F270" s="141"/>
      <c r="I270" s="141"/>
      <c r="J270" s="141"/>
      <c r="M270" s="141"/>
      <c r="N270" s="141"/>
      <c r="Q270" s="147"/>
      <c r="R270" s="141"/>
      <c r="U270" s="197"/>
      <c r="V270" s="141"/>
      <c r="Y270" s="147"/>
      <c r="Z270" s="141"/>
      <c r="AC270" s="147"/>
      <c r="AD270" s="141"/>
      <c r="AG270" s="147"/>
      <c r="AH270" s="141"/>
      <c r="AK270" s="147"/>
      <c r="AL270" s="141"/>
      <c r="AO270" s="147"/>
      <c r="AP270" s="141"/>
      <c r="AS270" s="147"/>
      <c r="AT270" s="141"/>
      <c r="AW270" s="147"/>
      <c r="AX270" s="141"/>
      <c r="BA270" s="147"/>
      <c r="BB270" s="141"/>
      <c r="BE270" s="147"/>
      <c r="BF270" s="141"/>
      <c r="BI270" s="147"/>
      <c r="BJ270" s="141"/>
      <c r="BM270" s="147"/>
      <c r="BN270" s="141"/>
      <c r="BQ270" s="147"/>
      <c r="BR270" s="141"/>
      <c r="BU270" s="124"/>
      <c r="BV270" s="141"/>
    </row>
    <row r="271" spans="5:74" x14ac:dyDescent="0.25">
      <c r="E271" s="141"/>
      <c r="F271" s="141"/>
      <c r="I271" s="141"/>
      <c r="J271" s="141"/>
      <c r="M271" s="141"/>
      <c r="N271" s="141"/>
      <c r="Q271" s="147"/>
      <c r="R271" s="141"/>
      <c r="U271" s="197"/>
      <c r="V271" s="141"/>
      <c r="Y271" s="147"/>
      <c r="Z271" s="141"/>
      <c r="AC271" s="147"/>
      <c r="AD271" s="141"/>
      <c r="AG271" s="147"/>
      <c r="AH271" s="141"/>
      <c r="AK271" s="147"/>
      <c r="AL271" s="141"/>
      <c r="AO271" s="147"/>
      <c r="AP271" s="141"/>
      <c r="AS271" s="147"/>
      <c r="AT271" s="141"/>
      <c r="AW271" s="147"/>
      <c r="AX271" s="141"/>
      <c r="BA271" s="147"/>
      <c r="BB271" s="141"/>
      <c r="BE271" s="147"/>
      <c r="BF271" s="141"/>
      <c r="BI271" s="147"/>
      <c r="BJ271" s="141"/>
      <c r="BM271" s="147"/>
      <c r="BN271" s="141"/>
      <c r="BQ271" s="147"/>
      <c r="BR271" s="141"/>
      <c r="BU271" s="124"/>
      <c r="BV271" s="141"/>
    </row>
    <row r="272" spans="5:74" x14ac:dyDescent="0.25">
      <c r="E272" s="141"/>
      <c r="F272" s="141"/>
      <c r="I272" s="141"/>
      <c r="J272" s="141"/>
      <c r="M272" s="141"/>
      <c r="N272" s="141"/>
      <c r="Q272" s="147"/>
      <c r="R272" s="141"/>
      <c r="U272" s="197"/>
      <c r="V272" s="141"/>
      <c r="Y272" s="147"/>
      <c r="Z272" s="141"/>
      <c r="AC272" s="147"/>
      <c r="AD272" s="141"/>
      <c r="AG272" s="147"/>
      <c r="AH272" s="141"/>
      <c r="AK272" s="147"/>
      <c r="AL272" s="141"/>
      <c r="AO272" s="147"/>
      <c r="AP272" s="141"/>
      <c r="AS272" s="147"/>
      <c r="AT272" s="141"/>
      <c r="AW272" s="147"/>
      <c r="AX272" s="141"/>
      <c r="BA272" s="147"/>
      <c r="BB272" s="141"/>
      <c r="BE272" s="147"/>
      <c r="BF272" s="141"/>
      <c r="BI272" s="147"/>
      <c r="BJ272" s="141"/>
      <c r="BM272" s="147"/>
      <c r="BN272" s="141"/>
      <c r="BQ272" s="147"/>
      <c r="BR272" s="141"/>
      <c r="BU272" s="124"/>
      <c r="BV272" s="141"/>
    </row>
    <row r="273" spans="5:74" x14ac:dyDescent="0.25">
      <c r="E273" s="141"/>
      <c r="F273" s="141"/>
      <c r="I273" s="141"/>
      <c r="J273" s="141"/>
      <c r="M273" s="141"/>
      <c r="N273" s="141"/>
      <c r="Q273" s="147"/>
      <c r="R273" s="141"/>
      <c r="U273" s="197"/>
      <c r="V273" s="141"/>
      <c r="Y273" s="147"/>
      <c r="Z273" s="141"/>
      <c r="AC273" s="147"/>
      <c r="AD273" s="141"/>
      <c r="AG273" s="147"/>
      <c r="AH273" s="141"/>
      <c r="AK273" s="147"/>
      <c r="AL273" s="141"/>
      <c r="AO273" s="147"/>
      <c r="AP273" s="141"/>
      <c r="AS273" s="147"/>
      <c r="AT273" s="141"/>
      <c r="AW273" s="147"/>
      <c r="AX273" s="141"/>
      <c r="BA273" s="147"/>
      <c r="BB273" s="141"/>
      <c r="BE273" s="147"/>
      <c r="BF273" s="141"/>
      <c r="BI273" s="147"/>
      <c r="BJ273" s="141"/>
      <c r="BM273" s="147"/>
      <c r="BN273" s="141"/>
      <c r="BQ273" s="147"/>
      <c r="BR273" s="141"/>
      <c r="BU273" s="124"/>
      <c r="BV273" s="141"/>
    </row>
    <row r="274" spans="5:74" x14ac:dyDescent="0.25">
      <c r="E274" s="141"/>
      <c r="F274" s="141"/>
      <c r="I274" s="141"/>
      <c r="J274" s="141"/>
      <c r="M274" s="141"/>
      <c r="N274" s="141"/>
      <c r="Q274" s="147"/>
      <c r="R274" s="141"/>
      <c r="U274" s="197"/>
      <c r="V274" s="141"/>
      <c r="Y274" s="147"/>
      <c r="Z274" s="141"/>
      <c r="AC274" s="147"/>
      <c r="AD274" s="141"/>
      <c r="AG274" s="147"/>
      <c r="AH274" s="141"/>
      <c r="AK274" s="147"/>
      <c r="AL274" s="141"/>
      <c r="AO274" s="147"/>
      <c r="AP274" s="141"/>
      <c r="AS274" s="147"/>
      <c r="AT274" s="141"/>
      <c r="AW274" s="147"/>
      <c r="AX274" s="141"/>
      <c r="BA274" s="147"/>
      <c r="BB274" s="141"/>
      <c r="BE274" s="147"/>
      <c r="BF274" s="141"/>
      <c r="BI274" s="147"/>
      <c r="BJ274" s="141"/>
      <c r="BM274" s="147"/>
      <c r="BN274" s="141"/>
      <c r="BQ274" s="147"/>
      <c r="BR274" s="141"/>
      <c r="BU274" s="124"/>
      <c r="BV274" s="141"/>
    </row>
    <row r="275" spans="5:74" x14ac:dyDescent="0.25">
      <c r="E275" s="141"/>
      <c r="F275" s="141"/>
      <c r="I275" s="141"/>
      <c r="J275" s="141"/>
      <c r="M275" s="141"/>
      <c r="N275" s="141"/>
      <c r="Q275" s="147"/>
      <c r="R275" s="141"/>
      <c r="U275" s="197"/>
      <c r="V275" s="141"/>
      <c r="Y275" s="147"/>
      <c r="Z275" s="141"/>
      <c r="AC275" s="147"/>
      <c r="AD275" s="141"/>
      <c r="AG275" s="147"/>
      <c r="AH275" s="141"/>
      <c r="AK275" s="147"/>
      <c r="AL275" s="141"/>
      <c r="AO275" s="147"/>
      <c r="AP275" s="141"/>
      <c r="AS275" s="147"/>
      <c r="AT275" s="141"/>
      <c r="AW275" s="147"/>
      <c r="AX275" s="141"/>
      <c r="BA275" s="147"/>
      <c r="BB275" s="141"/>
      <c r="BE275" s="147"/>
      <c r="BF275" s="141"/>
      <c r="BI275" s="147"/>
      <c r="BJ275" s="141"/>
      <c r="BM275" s="147"/>
      <c r="BN275" s="141"/>
      <c r="BQ275" s="147"/>
      <c r="BR275" s="141"/>
      <c r="BU275" s="124"/>
      <c r="BV275" s="141"/>
    </row>
    <row r="276" spans="5:74" x14ac:dyDescent="0.25">
      <c r="E276" s="141"/>
      <c r="F276" s="141"/>
      <c r="I276" s="141"/>
      <c r="J276" s="141"/>
      <c r="M276" s="141"/>
      <c r="N276" s="141"/>
      <c r="Q276" s="147"/>
      <c r="R276" s="141"/>
      <c r="U276" s="197"/>
      <c r="V276" s="141"/>
      <c r="Y276" s="147"/>
      <c r="Z276" s="141"/>
      <c r="AC276" s="147"/>
      <c r="AD276" s="141"/>
      <c r="AG276" s="147"/>
      <c r="AH276" s="141"/>
      <c r="AK276" s="147"/>
      <c r="AL276" s="141"/>
      <c r="AO276" s="147"/>
      <c r="AP276" s="141"/>
      <c r="AS276" s="147"/>
      <c r="AT276" s="141"/>
      <c r="AW276" s="147"/>
      <c r="AX276" s="141"/>
      <c r="BA276" s="147"/>
      <c r="BB276" s="141"/>
      <c r="BE276" s="147"/>
      <c r="BF276" s="141"/>
      <c r="BI276" s="147"/>
      <c r="BJ276" s="141"/>
      <c r="BM276" s="147"/>
      <c r="BN276" s="141"/>
      <c r="BQ276" s="147"/>
      <c r="BR276" s="141"/>
      <c r="BU276" s="124"/>
      <c r="BV276" s="141"/>
    </row>
    <row r="277" spans="5:74" x14ac:dyDescent="0.25">
      <c r="E277" s="141"/>
      <c r="F277" s="141"/>
      <c r="I277" s="141"/>
      <c r="J277" s="141"/>
      <c r="M277" s="141"/>
      <c r="N277" s="141"/>
      <c r="Q277" s="147"/>
      <c r="R277" s="141"/>
      <c r="U277" s="197"/>
      <c r="V277" s="141"/>
      <c r="Y277" s="147"/>
      <c r="Z277" s="141"/>
      <c r="AC277" s="147"/>
      <c r="AD277" s="141"/>
      <c r="AG277" s="147"/>
      <c r="AH277" s="141"/>
      <c r="AK277" s="147"/>
      <c r="AL277" s="141"/>
      <c r="AO277" s="147"/>
      <c r="AP277" s="141"/>
      <c r="AS277" s="147"/>
      <c r="AT277" s="141"/>
      <c r="AW277" s="147"/>
      <c r="AX277" s="141"/>
      <c r="BA277" s="147"/>
      <c r="BB277" s="141"/>
      <c r="BE277" s="147"/>
      <c r="BF277" s="141"/>
      <c r="BI277" s="147"/>
      <c r="BJ277" s="141"/>
      <c r="BM277" s="147"/>
      <c r="BN277" s="141"/>
      <c r="BQ277" s="147"/>
      <c r="BR277" s="141"/>
      <c r="BU277" s="124"/>
      <c r="BV277" s="141"/>
    </row>
    <row r="278" spans="5:74" x14ac:dyDescent="0.25">
      <c r="E278" s="141"/>
      <c r="F278" s="141"/>
      <c r="I278" s="141"/>
      <c r="J278" s="141"/>
      <c r="M278" s="141"/>
      <c r="N278" s="141"/>
      <c r="Q278" s="147"/>
      <c r="R278" s="141"/>
      <c r="U278" s="197"/>
      <c r="V278" s="141"/>
      <c r="Y278" s="147"/>
      <c r="Z278" s="141"/>
      <c r="AC278" s="147"/>
      <c r="AD278" s="141"/>
      <c r="AG278" s="147"/>
      <c r="AH278" s="141"/>
      <c r="AK278" s="147"/>
      <c r="AL278" s="141"/>
      <c r="AO278" s="147"/>
      <c r="AP278" s="141"/>
      <c r="AS278" s="147"/>
      <c r="AT278" s="141"/>
      <c r="AW278" s="147"/>
      <c r="AX278" s="141"/>
      <c r="BA278" s="147"/>
      <c r="BB278" s="141"/>
      <c r="BE278" s="147"/>
      <c r="BF278" s="141"/>
      <c r="BI278" s="147"/>
      <c r="BJ278" s="141"/>
      <c r="BM278" s="147"/>
      <c r="BN278" s="141"/>
      <c r="BQ278" s="147"/>
      <c r="BR278" s="141"/>
      <c r="BU278" s="124"/>
      <c r="BV278" s="141"/>
    </row>
    <row r="279" spans="5:74" x14ac:dyDescent="0.25">
      <c r="E279" s="141"/>
      <c r="F279" s="141"/>
      <c r="I279" s="141"/>
      <c r="J279" s="141"/>
      <c r="M279" s="141"/>
      <c r="N279" s="141"/>
      <c r="Q279" s="147"/>
      <c r="R279" s="141"/>
      <c r="U279" s="197"/>
      <c r="V279" s="141"/>
      <c r="Y279" s="147"/>
      <c r="Z279" s="141"/>
      <c r="AC279" s="147"/>
      <c r="AD279" s="141"/>
      <c r="AG279" s="147"/>
      <c r="AH279" s="141"/>
      <c r="AK279" s="147"/>
      <c r="AL279" s="141"/>
      <c r="AO279" s="147"/>
      <c r="AP279" s="141"/>
      <c r="AS279" s="147"/>
      <c r="AT279" s="141"/>
      <c r="AW279" s="147"/>
      <c r="AX279" s="141"/>
      <c r="BA279" s="147"/>
      <c r="BB279" s="141"/>
      <c r="BE279" s="147"/>
      <c r="BF279" s="141"/>
      <c r="BI279" s="147"/>
      <c r="BJ279" s="141"/>
      <c r="BM279" s="147"/>
      <c r="BN279" s="141"/>
      <c r="BQ279" s="147"/>
      <c r="BR279" s="141"/>
      <c r="BU279" s="124"/>
      <c r="BV279" s="141"/>
    </row>
    <row r="280" spans="5:74" x14ac:dyDescent="0.25">
      <c r="E280" s="141"/>
      <c r="F280" s="141"/>
      <c r="I280" s="141"/>
      <c r="J280" s="141"/>
      <c r="M280" s="141"/>
      <c r="N280" s="141"/>
      <c r="Q280" s="147"/>
      <c r="R280" s="141"/>
      <c r="U280" s="197"/>
      <c r="V280" s="141"/>
      <c r="Y280" s="147"/>
      <c r="Z280" s="141"/>
      <c r="AC280" s="147"/>
      <c r="AD280" s="141"/>
      <c r="AG280" s="147"/>
      <c r="AH280" s="141"/>
      <c r="AK280" s="147"/>
      <c r="AL280" s="141"/>
      <c r="AO280" s="147"/>
      <c r="AP280" s="141"/>
      <c r="AS280" s="147"/>
      <c r="AT280" s="141"/>
      <c r="AW280" s="147"/>
      <c r="AX280" s="141"/>
      <c r="BA280" s="147"/>
      <c r="BB280" s="141"/>
      <c r="BE280" s="147"/>
      <c r="BF280" s="141"/>
      <c r="BI280" s="147"/>
      <c r="BJ280" s="141"/>
      <c r="BM280" s="147"/>
      <c r="BN280" s="141"/>
      <c r="BQ280" s="147"/>
      <c r="BR280" s="141"/>
      <c r="BU280" s="124"/>
      <c r="BV280" s="141"/>
    </row>
    <row r="281" spans="5:74" x14ac:dyDescent="0.25">
      <c r="E281" s="141"/>
      <c r="F281" s="141"/>
      <c r="I281" s="141"/>
      <c r="J281" s="141"/>
      <c r="M281" s="141"/>
      <c r="N281" s="141"/>
      <c r="Q281" s="147"/>
      <c r="R281" s="141"/>
      <c r="U281" s="197"/>
      <c r="V281" s="141"/>
      <c r="Y281" s="147"/>
      <c r="Z281" s="141"/>
      <c r="AC281" s="147"/>
      <c r="AD281" s="141"/>
      <c r="AG281" s="147"/>
      <c r="AH281" s="141"/>
      <c r="AK281" s="147"/>
      <c r="AL281" s="141"/>
      <c r="AO281" s="147"/>
      <c r="AP281" s="141"/>
      <c r="AS281" s="147"/>
      <c r="AT281" s="141"/>
      <c r="AW281" s="147"/>
      <c r="AX281" s="141"/>
      <c r="BA281" s="147"/>
      <c r="BB281" s="141"/>
      <c r="BE281" s="147"/>
      <c r="BF281" s="141"/>
      <c r="BI281" s="147"/>
      <c r="BJ281" s="141"/>
      <c r="BM281" s="147"/>
      <c r="BN281" s="141"/>
      <c r="BQ281" s="147"/>
      <c r="BR281" s="141"/>
      <c r="BU281" s="124"/>
      <c r="BV281" s="141"/>
    </row>
    <row r="282" spans="5:74" x14ac:dyDescent="0.25">
      <c r="E282" s="141"/>
      <c r="F282" s="141"/>
      <c r="I282" s="141"/>
      <c r="J282" s="141"/>
      <c r="M282" s="141"/>
      <c r="N282" s="141"/>
      <c r="Q282" s="147"/>
      <c r="R282" s="141"/>
      <c r="U282" s="197"/>
      <c r="V282" s="141"/>
      <c r="Y282" s="147"/>
      <c r="Z282" s="141"/>
      <c r="AC282" s="147"/>
      <c r="AD282" s="141"/>
      <c r="AG282" s="147"/>
      <c r="AH282" s="141"/>
      <c r="AK282" s="147"/>
      <c r="AL282" s="141"/>
      <c r="AO282" s="147"/>
      <c r="AP282" s="141"/>
      <c r="AS282" s="147"/>
      <c r="AT282" s="141"/>
      <c r="AW282" s="147"/>
      <c r="AX282" s="141"/>
      <c r="BA282" s="147"/>
      <c r="BB282" s="141"/>
      <c r="BE282" s="147"/>
      <c r="BF282" s="141"/>
      <c r="BI282" s="147"/>
      <c r="BJ282" s="141"/>
      <c r="BM282" s="147"/>
      <c r="BN282" s="141"/>
      <c r="BQ282" s="147"/>
      <c r="BR282" s="141"/>
      <c r="BU282" s="124"/>
      <c r="BV282" s="141"/>
    </row>
    <row r="283" spans="5:74" x14ac:dyDescent="0.25">
      <c r="E283" s="141"/>
      <c r="F283" s="141"/>
      <c r="I283" s="141"/>
      <c r="J283" s="141"/>
      <c r="M283" s="141"/>
      <c r="N283" s="141"/>
      <c r="Q283" s="147"/>
      <c r="R283" s="141"/>
      <c r="U283" s="197"/>
      <c r="V283" s="141"/>
      <c r="Y283" s="147"/>
      <c r="Z283" s="141"/>
      <c r="AC283" s="147"/>
      <c r="AD283" s="141"/>
      <c r="AG283" s="147"/>
      <c r="AH283" s="141"/>
      <c r="AK283" s="147"/>
      <c r="AL283" s="141"/>
      <c r="AO283" s="147"/>
      <c r="AP283" s="141"/>
      <c r="AS283" s="147"/>
      <c r="AT283" s="141"/>
      <c r="AW283" s="147"/>
      <c r="AX283" s="141"/>
      <c r="BA283" s="147"/>
      <c r="BB283" s="141"/>
      <c r="BE283" s="147"/>
      <c r="BF283" s="141"/>
      <c r="BI283" s="147"/>
      <c r="BJ283" s="141"/>
      <c r="BM283" s="147"/>
      <c r="BN283" s="141"/>
      <c r="BQ283" s="147"/>
      <c r="BR283" s="141"/>
      <c r="BU283" s="124"/>
      <c r="BV283" s="141"/>
    </row>
    <row r="284" spans="5:74" x14ac:dyDescent="0.25">
      <c r="E284" s="141"/>
      <c r="F284" s="141"/>
      <c r="I284" s="141"/>
      <c r="J284" s="141"/>
      <c r="M284" s="141"/>
      <c r="N284" s="141"/>
      <c r="Q284" s="147"/>
      <c r="R284" s="141"/>
      <c r="U284" s="197"/>
      <c r="V284" s="141"/>
      <c r="Y284" s="147"/>
      <c r="Z284" s="141"/>
      <c r="AC284" s="147"/>
      <c r="AD284" s="141"/>
      <c r="AG284" s="147"/>
      <c r="AH284" s="141"/>
      <c r="AK284" s="147"/>
      <c r="AL284" s="141"/>
      <c r="AO284" s="147"/>
      <c r="AP284" s="141"/>
      <c r="AS284" s="147"/>
      <c r="AT284" s="141"/>
      <c r="AW284" s="147"/>
      <c r="AX284" s="141"/>
      <c r="BA284" s="147"/>
      <c r="BB284" s="141"/>
      <c r="BE284" s="147"/>
      <c r="BF284" s="141"/>
      <c r="BI284" s="147"/>
      <c r="BJ284" s="141"/>
      <c r="BM284" s="147"/>
      <c r="BN284" s="141"/>
      <c r="BQ284" s="147"/>
      <c r="BR284" s="141"/>
      <c r="BU284" s="124"/>
      <c r="BV284" s="141"/>
    </row>
    <row r="285" spans="5:74" x14ac:dyDescent="0.25">
      <c r="E285" s="141"/>
      <c r="F285" s="141"/>
      <c r="I285" s="141"/>
      <c r="J285" s="141"/>
      <c r="M285" s="141"/>
      <c r="N285" s="141"/>
      <c r="Q285" s="147"/>
      <c r="R285" s="141"/>
      <c r="U285" s="197"/>
      <c r="V285" s="141"/>
      <c r="Y285" s="147"/>
      <c r="Z285" s="141"/>
      <c r="AC285" s="147"/>
      <c r="AD285" s="141"/>
      <c r="AG285" s="147"/>
      <c r="AH285" s="141"/>
      <c r="AK285" s="147"/>
      <c r="AL285" s="141"/>
      <c r="AO285" s="147"/>
      <c r="AP285" s="141"/>
      <c r="AS285" s="147"/>
      <c r="AT285" s="141"/>
      <c r="AW285" s="147"/>
      <c r="AX285" s="141"/>
      <c r="BA285" s="147"/>
      <c r="BB285" s="141"/>
      <c r="BE285" s="147"/>
      <c r="BF285" s="141"/>
      <c r="BI285" s="147"/>
      <c r="BJ285" s="141"/>
      <c r="BM285" s="147"/>
      <c r="BN285" s="141"/>
      <c r="BQ285" s="147"/>
      <c r="BR285" s="141"/>
      <c r="BU285" s="124"/>
      <c r="BV285" s="141"/>
    </row>
    <row r="286" spans="5:74" x14ac:dyDescent="0.25">
      <c r="E286" s="141"/>
      <c r="F286" s="141"/>
      <c r="I286" s="141"/>
      <c r="J286" s="141"/>
      <c r="M286" s="141"/>
      <c r="N286" s="141"/>
      <c r="Q286" s="147"/>
      <c r="R286" s="141"/>
      <c r="U286" s="197"/>
      <c r="V286" s="141"/>
      <c r="Y286" s="147"/>
      <c r="Z286" s="141"/>
      <c r="AC286" s="147"/>
      <c r="AD286" s="141"/>
      <c r="AG286" s="147"/>
      <c r="AH286" s="141"/>
      <c r="AK286" s="147"/>
      <c r="AL286" s="141"/>
      <c r="AO286" s="147"/>
      <c r="AP286" s="141"/>
      <c r="AS286" s="147"/>
      <c r="AT286" s="141"/>
      <c r="AW286" s="147"/>
      <c r="AX286" s="141"/>
      <c r="BA286" s="147"/>
      <c r="BB286" s="141"/>
      <c r="BE286" s="147"/>
      <c r="BF286" s="141"/>
      <c r="BI286" s="147"/>
      <c r="BJ286" s="141"/>
      <c r="BM286" s="147"/>
      <c r="BN286" s="141"/>
      <c r="BQ286" s="147"/>
      <c r="BR286" s="141"/>
      <c r="BU286" s="124"/>
      <c r="BV286" s="141"/>
    </row>
    <row r="287" spans="5:74" x14ac:dyDescent="0.25">
      <c r="E287" s="141"/>
      <c r="F287" s="141"/>
      <c r="I287" s="141"/>
      <c r="J287" s="141"/>
      <c r="M287" s="141"/>
      <c r="N287" s="141"/>
      <c r="Q287" s="147"/>
      <c r="R287" s="141"/>
      <c r="U287" s="197"/>
      <c r="V287" s="141"/>
      <c r="Y287" s="147"/>
      <c r="Z287" s="141"/>
      <c r="AC287" s="147"/>
      <c r="AD287" s="141"/>
      <c r="AG287" s="147"/>
      <c r="AH287" s="141"/>
      <c r="AK287" s="147"/>
      <c r="AL287" s="141"/>
      <c r="AO287" s="147"/>
      <c r="AP287" s="141"/>
      <c r="AS287" s="147"/>
      <c r="AT287" s="141"/>
      <c r="AW287" s="147"/>
      <c r="AX287" s="141"/>
      <c r="BA287" s="147"/>
      <c r="BB287" s="141"/>
      <c r="BE287" s="147"/>
      <c r="BF287" s="141"/>
      <c r="BI287" s="147"/>
      <c r="BJ287" s="141"/>
      <c r="BM287" s="147"/>
      <c r="BN287" s="141"/>
      <c r="BQ287" s="147"/>
      <c r="BR287" s="141"/>
      <c r="BU287" s="124"/>
      <c r="BV287" s="141"/>
    </row>
    <row r="288" spans="5:74" x14ac:dyDescent="0.25">
      <c r="E288" s="141"/>
      <c r="F288" s="141"/>
      <c r="I288" s="141"/>
      <c r="J288" s="141"/>
      <c r="M288" s="141"/>
      <c r="N288" s="141"/>
      <c r="Q288" s="147"/>
      <c r="R288" s="141"/>
      <c r="U288" s="197"/>
      <c r="V288" s="141"/>
      <c r="Y288" s="147"/>
      <c r="Z288" s="141"/>
      <c r="AC288" s="147"/>
      <c r="AD288" s="141"/>
      <c r="AG288" s="147"/>
      <c r="AH288" s="141"/>
      <c r="AK288" s="147"/>
      <c r="AL288" s="141"/>
      <c r="AO288" s="147"/>
      <c r="AP288" s="141"/>
      <c r="AS288" s="147"/>
      <c r="AT288" s="141"/>
      <c r="AW288" s="147"/>
      <c r="AX288" s="141"/>
      <c r="BA288" s="147"/>
      <c r="BB288" s="141"/>
      <c r="BE288" s="147"/>
      <c r="BF288" s="141"/>
      <c r="BI288" s="147"/>
      <c r="BJ288" s="141"/>
      <c r="BM288" s="147"/>
      <c r="BN288" s="141"/>
      <c r="BQ288" s="147"/>
      <c r="BR288" s="141"/>
      <c r="BU288" s="124"/>
      <c r="BV288" s="141"/>
    </row>
    <row r="289" spans="5:74" x14ac:dyDescent="0.25">
      <c r="E289" s="141"/>
      <c r="F289" s="141"/>
      <c r="I289" s="141"/>
      <c r="J289" s="141"/>
      <c r="M289" s="141"/>
      <c r="N289" s="141"/>
      <c r="Q289" s="147"/>
      <c r="R289" s="141"/>
      <c r="U289" s="197"/>
      <c r="V289" s="141"/>
      <c r="Y289" s="147"/>
      <c r="Z289" s="141"/>
      <c r="AC289" s="147"/>
      <c r="AD289" s="141"/>
      <c r="AG289" s="147"/>
      <c r="AH289" s="141"/>
      <c r="AK289" s="147"/>
      <c r="AL289" s="141"/>
      <c r="AO289" s="147"/>
      <c r="AP289" s="141"/>
      <c r="AS289" s="147"/>
      <c r="AT289" s="141"/>
      <c r="AW289" s="147"/>
      <c r="AX289" s="141"/>
      <c r="BA289" s="147"/>
      <c r="BB289" s="141"/>
      <c r="BE289" s="147"/>
      <c r="BF289" s="141"/>
      <c r="BI289" s="147"/>
      <c r="BJ289" s="141"/>
      <c r="BM289" s="147"/>
      <c r="BN289" s="141"/>
      <c r="BQ289" s="147"/>
      <c r="BR289" s="141"/>
      <c r="BU289" s="124"/>
      <c r="BV289" s="141"/>
    </row>
    <row r="290" spans="5:74" x14ac:dyDescent="0.25">
      <c r="E290" s="141"/>
      <c r="F290" s="141"/>
      <c r="I290" s="141"/>
      <c r="J290" s="141"/>
      <c r="M290" s="141"/>
      <c r="N290" s="141"/>
      <c r="Q290" s="147"/>
      <c r="R290" s="141"/>
      <c r="U290" s="197"/>
      <c r="V290" s="141"/>
      <c r="Y290" s="147"/>
      <c r="Z290" s="141"/>
      <c r="AC290" s="147"/>
      <c r="AD290" s="141"/>
      <c r="AG290" s="147"/>
      <c r="AH290" s="141"/>
      <c r="AK290" s="147"/>
      <c r="AL290" s="141"/>
      <c r="AO290" s="147"/>
      <c r="AP290" s="141"/>
      <c r="AS290" s="147"/>
      <c r="AT290" s="141"/>
      <c r="AW290" s="147"/>
      <c r="AX290" s="141"/>
      <c r="BA290" s="147"/>
      <c r="BB290" s="141"/>
      <c r="BE290" s="147"/>
      <c r="BF290" s="141"/>
      <c r="BI290" s="147"/>
      <c r="BJ290" s="141"/>
      <c r="BM290" s="147"/>
      <c r="BN290" s="141"/>
      <c r="BQ290" s="147"/>
      <c r="BR290" s="141"/>
      <c r="BU290" s="124"/>
      <c r="BV290" s="141"/>
    </row>
    <row r="291" spans="5:74" x14ac:dyDescent="0.25">
      <c r="E291" s="141"/>
      <c r="F291" s="141"/>
      <c r="I291" s="141"/>
      <c r="J291" s="141"/>
      <c r="M291" s="141"/>
      <c r="N291" s="141"/>
      <c r="Q291" s="147"/>
      <c r="R291" s="141"/>
      <c r="U291" s="197"/>
      <c r="V291" s="141"/>
      <c r="Y291" s="147"/>
      <c r="Z291" s="141"/>
      <c r="AC291" s="147"/>
      <c r="AD291" s="141"/>
      <c r="AG291" s="147"/>
      <c r="AH291" s="141"/>
      <c r="AK291" s="147"/>
      <c r="AL291" s="141"/>
      <c r="AO291" s="147"/>
      <c r="AP291" s="141"/>
      <c r="AS291" s="147"/>
      <c r="AT291" s="141"/>
      <c r="AW291" s="147"/>
      <c r="AX291" s="141"/>
      <c r="BA291" s="147"/>
      <c r="BB291" s="141"/>
      <c r="BE291" s="147"/>
      <c r="BF291" s="141"/>
      <c r="BI291" s="147"/>
      <c r="BJ291" s="141"/>
      <c r="BM291" s="147"/>
      <c r="BN291" s="141"/>
      <c r="BQ291" s="147"/>
      <c r="BR291" s="141"/>
      <c r="BU291" s="124"/>
      <c r="BV291" s="141"/>
    </row>
    <row r="292" spans="5:74" x14ac:dyDescent="0.25">
      <c r="E292" s="141"/>
      <c r="F292" s="141"/>
      <c r="I292" s="141"/>
      <c r="J292" s="141"/>
      <c r="M292" s="141"/>
      <c r="N292" s="141"/>
      <c r="Q292" s="147"/>
      <c r="R292" s="141"/>
      <c r="U292" s="197"/>
      <c r="V292" s="141"/>
      <c r="Y292" s="147"/>
      <c r="Z292" s="141"/>
      <c r="AC292" s="147"/>
      <c r="AD292" s="141"/>
      <c r="AG292" s="147"/>
      <c r="AH292" s="141"/>
      <c r="AK292" s="147"/>
      <c r="AL292" s="141"/>
      <c r="AO292" s="147"/>
      <c r="AP292" s="141"/>
      <c r="AS292" s="147"/>
      <c r="AT292" s="141"/>
      <c r="AW292" s="147"/>
      <c r="AX292" s="141"/>
      <c r="BA292" s="147"/>
      <c r="BB292" s="141"/>
      <c r="BE292" s="147"/>
      <c r="BF292" s="141"/>
      <c r="BI292" s="147"/>
      <c r="BJ292" s="141"/>
      <c r="BM292" s="147"/>
      <c r="BN292" s="141"/>
      <c r="BQ292" s="147"/>
      <c r="BR292" s="141"/>
      <c r="BU292" s="124"/>
      <c r="BV292" s="141"/>
    </row>
    <row r="293" spans="5:74" x14ac:dyDescent="0.25">
      <c r="E293" s="141"/>
      <c r="F293" s="141"/>
      <c r="I293" s="141"/>
      <c r="J293" s="141"/>
      <c r="M293" s="141"/>
      <c r="N293" s="141"/>
      <c r="Q293" s="147"/>
      <c r="R293" s="141"/>
      <c r="U293" s="197"/>
      <c r="V293" s="141"/>
      <c r="Y293" s="147"/>
      <c r="Z293" s="141"/>
      <c r="AC293" s="147"/>
      <c r="AD293" s="141"/>
      <c r="AG293" s="147"/>
      <c r="AH293" s="141"/>
      <c r="AK293" s="147"/>
      <c r="AL293" s="141"/>
      <c r="AO293" s="147"/>
      <c r="AP293" s="141"/>
      <c r="AS293" s="147"/>
      <c r="AT293" s="141"/>
      <c r="AW293" s="147"/>
      <c r="AX293" s="141"/>
      <c r="BA293" s="147"/>
      <c r="BB293" s="141"/>
      <c r="BE293" s="147"/>
      <c r="BF293" s="141"/>
      <c r="BI293" s="147"/>
      <c r="BJ293" s="141"/>
      <c r="BM293" s="147"/>
      <c r="BN293" s="141"/>
      <c r="BQ293" s="147"/>
      <c r="BR293" s="141"/>
      <c r="BU293" s="124"/>
      <c r="BV293" s="141"/>
    </row>
    <row r="294" spans="5:74" x14ac:dyDescent="0.25">
      <c r="E294" s="141"/>
      <c r="F294" s="141"/>
      <c r="I294" s="141"/>
      <c r="J294" s="141"/>
      <c r="M294" s="141"/>
      <c r="N294" s="141"/>
      <c r="Q294" s="147"/>
      <c r="R294" s="141"/>
      <c r="U294" s="197"/>
      <c r="V294" s="141"/>
      <c r="Y294" s="147"/>
      <c r="Z294" s="141"/>
      <c r="AC294" s="147"/>
      <c r="AD294" s="141"/>
      <c r="AG294" s="147"/>
      <c r="AH294" s="141"/>
      <c r="AK294" s="147"/>
      <c r="AL294" s="141"/>
      <c r="AO294" s="147"/>
      <c r="AP294" s="141"/>
      <c r="AS294" s="147"/>
      <c r="AT294" s="141"/>
      <c r="AW294" s="147"/>
      <c r="AX294" s="141"/>
      <c r="BA294" s="147"/>
      <c r="BB294" s="141"/>
      <c r="BE294" s="147"/>
      <c r="BF294" s="141"/>
      <c r="BI294" s="147"/>
      <c r="BJ294" s="141"/>
      <c r="BM294" s="147"/>
      <c r="BN294" s="141"/>
      <c r="BQ294" s="147"/>
      <c r="BR294" s="141"/>
      <c r="BU294" s="124"/>
      <c r="BV294" s="141"/>
    </row>
    <row r="295" spans="5:74" x14ac:dyDescent="0.25">
      <c r="E295" s="141"/>
      <c r="F295" s="141"/>
      <c r="I295" s="141"/>
      <c r="J295" s="141"/>
      <c r="M295" s="141"/>
      <c r="N295" s="141"/>
      <c r="Q295" s="147"/>
      <c r="R295" s="141"/>
      <c r="U295" s="197"/>
      <c r="V295" s="141"/>
      <c r="Y295" s="147"/>
      <c r="Z295" s="141"/>
      <c r="AC295" s="147"/>
      <c r="AD295" s="141"/>
      <c r="AG295" s="147"/>
      <c r="AH295" s="141"/>
      <c r="AK295" s="147"/>
      <c r="AL295" s="141"/>
      <c r="AO295" s="147"/>
      <c r="AP295" s="141"/>
      <c r="AS295" s="147"/>
      <c r="AT295" s="141"/>
      <c r="AW295" s="147"/>
      <c r="AX295" s="141"/>
      <c r="BA295" s="147"/>
      <c r="BB295" s="141"/>
      <c r="BE295" s="147"/>
      <c r="BF295" s="141"/>
      <c r="BI295" s="147"/>
      <c r="BJ295" s="141"/>
      <c r="BM295" s="147"/>
      <c r="BN295" s="141"/>
      <c r="BQ295" s="147"/>
      <c r="BR295" s="141"/>
      <c r="BU295" s="124"/>
      <c r="BV295" s="141"/>
    </row>
    <row r="296" spans="5:74" x14ac:dyDescent="0.25">
      <c r="E296" s="141"/>
      <c r="F296" s="141"/>
      <c r="I296" s="141"/>
      <c r="J296" s="141"/>
      <c r="M296" s="141"/>
      <c r="N296" s="141"/>
      <c r="Q296" s="147"/>
      <c r="R296" s="141"/>
      <c r="U296" s="197"/>
      <c r="V296" s="141"/>
      <c r="Y296" s="147"/>
      <c r="Z296" s="141"/>
      <c r="AC296" s="147"/>
      <c r="AD296" s="141"/>
      <c r="AG296" s="147"/>
      <c r="AH296" s="141"/>
      <c r="AK296" s="147"/>
      <c r="AL296" s="141"/>
      <c r="AO296" s="147"/>
      <c r="AP296" s="141"/>
      <c r="AS296" s="147"/>
      <c r="AT296" s="141"/>
      <c r="AW296" s="147"/>
      <c r="AX296" s="141"/>
      <c r="BA296" s="147"/>
      <c r="BB296" s="141"/>
      <c r="BE296" s="147"/>
      <c r="BF296" s="141"/>
      <c r="BI296" s="147"/>
      <c r="BJ296" s="141"/>
      <c r="BM296" s="147"/>
      <c r="BN296" s="141"/>
      <c r="BQ296" s="147"/>
      <c r="BR296" s="141"/>
      <c r="BU296" s="124"/>
      <c r="BV296" s="141"/>
    </row>
    <row r="297" spans="5:74" x14ac:dyDescent="0.25">
      <c r="E297" s="141"/>
      <c r="F297" s="141"/>
      <c r="I297" s="141"/>
      <c r="J297" s="141"/>
      <c r="M297" s="141"/>
      <c r="N297" s="141"/>
      <c r="Q297" s="147"/>
      <c r="R297" s="141"/>
      <c r="U297" s="197"/>
      <c r="V297" s="141"/>
      <c r="Y297" s="147"/>
      <c r="Z297" s="141"/>
      <c r="AC297" s="147"/>
      <c r="AD297" s="141"/>
      <c r="AG297" s="147"/>
      <c r="AH297" s="141"/>
      <c r="AK297" s="147"/>
      <c r="AL297" s="141"/>
      <c r="AO297" s="147"/>
      <c r="AP297" s="141"/>
      <c r="AS297" s="147"/>
      <c r="AT297" s="141"/>
      <c r="AW297" s="147"/>
      <c r="AX297" s="141"/>
      <c r="BA297" s="147"/>
      <c r="BB297" s="141"/>
      <c r="BE297" s="147"/>
      <c r="BF297" s="141"/>
      <c r="BI297" s="147"/>
      <c r="BJ297" s="141"/>
      <c r="BM297" s="147"/>
      <c r="BN297" s="141"/>
      <c r="BQ297" s="147"/>
      <c r="BR297" s="141"/>
      <c r="BU297" s="124"/>
      <c r="BV297" s="141"/>
    </row>
    <row r="298" spans="5:74" x14ac:dyDescent="0.25">
      <c r="E298" s="141"/>
      <c r="F298" s="141"/>
      <c r="I298" s="141"/>
      <c r="J298" s="141"/>
      <c r="M298" s="141"/>
      <c r="N298" s="141"/>
      <c r="Q298" s="147"/>
      <c r="R298" s="141"/>
      <c r="U298" s="197"/>
      <c r="V298" s="141"/>
      <c r="Y298" s="147"/>
      <c r="Z298" s="141"/>
      <c r="AC298" s="147"/>
      <c r="AD298" s="141"/>
      <c r="AG298" s="147"/>
      <c r="AH298" s="141"/>
      <c r="AK298" s="147"/>
      <c r="AL298" s="141"/>
      <c r="AO298" s="147"/>
      <c r="AP298" s="141"/>
      <c r="AS298" s="147"/>
      <c r="AT298" s="141"/>
      <c r="AW298" s="147"/>
      <c r="AX298" s="141"/>
      <c r="BA298" s="147"/>
      <c r="BB298" s="141"/>
      <c r="BE298" s="147"/>
      <c r="BF298" s="141"/>
      <c r="BI298" s="147"/>
      <c r="BJ298" s="141"/>
      <c r="BM298" s="147"/>
      <c r="BN298" s="141"/>
      <c r="BQ298" s="147"/>
      <c r="BR298" s="141"/>
      <c r="BU298" s="124"/>
      <c r="BV298" s="141"/>
    </row>
    <row r="299" spans="5:74" x14ac:dyDescent="0.25">
      <c r="E299" s="141"/>
      <c r="F299" s="141"/>
      <c r="I299" s="141"/>
      <c r="J299" s="141"/>
      <c r="M299" s="141"/>
      <c r="N299" s="141"/>
      <c r="Q299" s="147"/>
      <c r="R299" s="141"/>
      <c r="U299" s="197"/>
      <c r="V299" s="141"/>
      <c r="Y299" s="147"/>
      <c r="Z299" s="141"/>
      <c r="AC299" s="147"/>
      <c r="AD299" s="141"/>
      <c r="AG299" s="147"/>
      <c r="AH299" s="141"/>
      <c r="AK299" s="147"/>
      <c r="AL299" s="141"/>
      <c r="AO299" s="147"/>
      <c r="AP299" s="141"/>
      <c r="AS299" s="147"/>
      <c r="AT299" s="141"/>
      <c r="AW299" s="147"/>
      <c r="AX299" s="141"/>
      <c r="BA299" s="147"/>
      <c r="BB299" s="141"/>
      <c r="BE299" s="147"/>
      <c r="BF299" s="141"/>
      <c r="BI299" s="147"/>
      <c r="BJ299" s="141"/>
      <c r="BM299" s="147"/>
      <c r="BN299" s="141"/>
      <c r="BQ299" s="147"/>
      <c r="BR299" s="141"/>
      <c r="BU299" s="124"/>
      <c r="BV299" s="141"/>
    </row>
    <row r="300" spans="5:74" x14ac:dyDescent="0.25">
      <c r="E300" s="141"/>
      <c r="F300" s="141"/>
      <c r="I300" s="141"/>
      <c r="J300" s="141"/>
      <c r="M300" s="141"/>
      <c r="N300" s="141"/>
      <c r="Q300" s="147"/>
      <c r="R300" s="141"/>
      <c r="U300" s="197"/>
      <c r="V300" s="141"/>
      <c r="Y300" s="147"/>
      <c r="Z300" s="141"/>
      <c r="AC300" s="147"/>
      <c r="AD300" s="141"/>
      <c r="AG300" s="147"/>
      <c r="AH300" s="141"/>
      <c r="AK300" s="147"/>
      <c r="AL300" s="141"/>
      <c r="AO300" s="147"/>
      <c r="AP300" s="141"/>
      <c r="AS300" s="147"/>
      <c r="AT300" s="141"/>
      <c r="AW300" s="147"/>
      <c r="AX300" s="141"/>
      <c r="BA300" s="147"/>
      <c r="BB300" s="141"/>
      <c r="BE300" s="147"/>
      <c r="BF300" s="141"/>
      <c r="BI300" s="147"/>
      <c r="BJ300" s="141"/>
      <c r="BM300" s="147"/>
      <c r="BN300" s="141"/>
      <c r="BQ300" s="147"/>
      <c r="BR300" s="141"/>
      <c r="BU300" s="124"/>
      <c r="BV300" s="141"/>
    </row>
    <row r="301" spans="5:74" x14ac:dyDescent="0.25">
      <c r="E301" s="141"/>
      <c r="F301" s="141"/>
      <c r="I301" s="141"/>
      <c r="J301" s="141"/>
      <c r="M301" s="141"/>
      <c r="N301" s="141"/>
      <c r="Q301" s="147"/>
      <c r="R301" s="141"/>
      <c r="U301" s="197"/>
      <c r="V301" s="141"/>
      <c r="Y301" s="147"/>
      <c r="Z301" s="141"/>
      <c r="AC301" s="147"/>
      <c r="AD301" s="141"/>
      <c r="AG301" s="147"/>
      <c r="AH301" s="141"/>
      <c r="AK301" s="147"/>
      <c r="AL301" s="141"/>
      <c r="AO301" s="147"/>
      <c r="AP301" s="141"/>
      <c r="AS301" s="147"/>
      <c r="AT301" s="141"/>
      <c r="AW301" s="147"/>
      <c r="AX301" s="141"/>
      <c r="BA301" s="147"/>
      <c r="BB301" s="141"/>
      <c r="BE301" s="147"/>
      <c r="BF301" s="141"/>
      <c r="BI301" s="147"/>
      <c r="BJ301" s="141"/>
      <c r="BM301" s="147"/>
      <c r="BN301" s="141"/>
      <c r="BQ301" s="147"/>
      <c r="BR301" s="141"/>
      <c r="BU301" s="124"/>
      <c r="BV301" s="141"/>
    </row>
    <row r="302" spans="5:74" x14ac:dyDescent="0.25">
      <c r="E302" s="141"/>
      <c r="F302" s="141"/>
      <c r="I302" s="141"/>
      <c r="J302" s="141"/>
      <c r="M302" s="141"/>
      <c r="N302" s="141"/>
      <c r="Q302" s="147"/>
      <c r="R302" s="141"/>
      <c r="U302" s="197"/>
      <c r="V302" s="141"/>
      <c r="Y302" s="147"/>
      <c r="Z302" s="141"/>
      <c r="AC302" s="147"/>
      <c r="AD302" s="141"/>
      <c r="AG302" s="147"/>
      <c r="AH302" s="141"/>
      <c r="AK302" s="147"/>
      <c r="AL302" s="141"/>
      <c r="AO302" s="147"/>
      <c r="AP302" s="141"/>
      <c r="AS302" s="147"/>
      <c r="AT302" s="141"/>
      <c r="AW302" s="147"/>
      <c r="AX302" s="141"/>
      <c r="BA302" s="147"/>
      <c r="BB302" s="141"/>
      <c r="BE302" s="147"/>
      <c r="BF302" s="141"/>
      <c r="BI302" s="147"/>
      <c r="BJ302" s="141"/>
      <c r="BM302" s="147"/>
      <c r="BN302" s="141"/>
      <c r="BQ302" s="147"/>
      <c r="BR302" s="141"/>
      <c r="BU302" s="124"/>
      <c r="BV302" s="141"/>
    </row>
    <row r="303" spans="5:74" x14ac:dyDescent="0.25">
      <c r="E303" s="141"/>
      <c r="F303" s="141"/>
      <c r="I303" s="141"/>
      <c r="J303" s="141"/>
      <c r="M303" s="141"/>
      <c r="N303" s="141"/>
      <c r="Q303" s="147"/>
      <c r="R303" s="141"/>
      <c r="U303" s="197"/>
      <c r="V303" s="141"/>
      <c r="Y303" s="147"/>
      <c r="Z303" s="141"/>
      <c r="AC303" s="147"/>
      <c r="AD303" s="141"/>
      <c r="AG303" s="147"/>
      <c r="AH303" s="141"/>
      <c r="AK303" s="147"/>
      <c r="AL303" s="141"/>
      <c r="AO303" s="147"/>
      <c r="AP303" s="141"/>
      <c r="AS303" s="147"/>
      <c r="AT303" s="141"/>
      <c r="AW303" s="147"/>
      <c r="AX303" s="141"/>
      <c r="BA303" s="147"/>
      <c r="BB303" s="141"/>
      <c r="BE303" s="147"/>
      <c r="BF303" s="141"/>
      <c r="BI303" s="147"/>
      <c r="BJ303" s="141"/>
      <c r="BM303" s="147"/>
      <c r="BN303" s="141"/>
      <c r="BQ303" s="147"/>
      <c r="BR303" s="141"/>
      <c r="BU303" s="124"/>
      <c r="BV303" s="141"/>
    </row>
    <row r="304" spans="5:74" x14ac:dyDescent="0.25">
      <c r="E304" s="141"/>
      <c r="F304" s="141"/>
      <c r="I304" s="141"/>
      <c r="J304" s="141"/>
      <c r="M304" s="141"/>
      <c r="N304" s="141"/>
      <c r="Q304" s="147"/>
      <c r="R304" s="141"/>
      <c r="U304" s="197"/>
      <c r="V304" s="141"/>
      <c r="Y304" s="147"/>
      <c r="Z304" s="141"/>
      <c r="AC304" s="147"/>
      <c r="AD304" s="141"/>
      <c r="AG304" s="147"/>
      <c r="AH304" s="141"/>
      <c r="AK304" s="147"/>
      <c r="AL304" s="141"/>
      <c r="AO304" s="147"/>
      <c r="AP304" s="141"/>
      <c r="AS304" s="147"/>
      <c r="AT304" s="141"/>
      <c r="AW304" s="147"/>
      <c r="AX304" s="141"/>
      <c r="BA304" s="147"/>
      <c r="BB304" s="141"/>
      <c r="BE304" s="147"/>
      <c r="BF304" s="141"/>
      <c r="BI304" s="147"/>
      <c r="BJ304" s="141"/>
      <c r="BM304" s="147"/>
      <c r="BN304" s="141"/>
      <c r="BQ304" s="147"/>
      <c r="BR304" s="141"/>
      <c r="BU304" s="124"/>
      <c r="BV304" s="141"/>
    </row>
    <row r="305" spans="5:74" x14ac:dyDescent="0.25">
      <c r="E305" s="141"/>
      <c r="F305" s="141"/>
      <c r="I305" s="141"/>
      <c r="J305" s="141"/>
      <c r="M305" s="141"/>
      <c r="N305" s="141"/>
      <c r="Q305" s="147"/>
      <c r="R305" s="141"/>
      <c r="U305" s="197"/>
      <c r="V305" s="141"/>
      <c r="Y305" s="147"/>
      <c r="Z305" s="141"/>
      <c r="AC305" s="147"/>
      <c r="AD305" s="141"/>
      <c r="AG305" s="147"/>
      <c r="AH305" s="141"/>
      <c r="AK305" s="147"/>
      <c r="AL305" s="141"/>
      <c r="AO305" s="147"/>
      <c r="AP305" s="141"/>
      <c r="AS305" s="147"/>
      <c r="AT305" s="141"/>
      <c r="AW305" s="147"/>
      <c r="AX305" s="141"/>
      <c r="BA305" s="147"/>
      <c r="BB305" s="141"/>
      <c r="BE305" s="147"/>
      <c r="BF305" s="141"/>
      <c r="BI305" s="147"/>
      <c r="BJ305" s="141"/>
      <c r="BM305" s="147"/>
      <c r="BN305" s="141"/>
      <c r="BQ305" s="147"/>
      <c r="BR305" s="141"/>
      <c r="BU305" s="124"/>
      <c r="BV305" s="141"/>
    </row>
    <row r="306" spans="5:74" x14ac:dyDescent="0.25">
      <c r="E306" s="141"/>
      <c r="F306" s="141"/>
      <c r="I306" s="141"/>
      <c r="J306" s="141"/>
      <c r="M306" s="141"/>
      <c r="N306" s="141"/>
      <c r="Q306" s="147"/>
      <c r="R306" s="141"/>
      <c r="U306" s="197"/>
      <c r="V306" s="141"/>
      <c r="Y306" s="147"/>
      <c r="Z306" s="141"/>
      <c r="AC306" s="147"/>
      <c r="AD306" s="141"/>
      <c r="AG306" s="147"/>
      <c r="AH306" s="141"/>
      <c r="AK306" s="147"/>
      <c r="AL306" s="141"/>
      <c r="AO306" s="147"/>
      <c r="AP306" s="141"/>
      <c r="AS306" s="147"/>
      <c r="AT306" s="141"/>
      <c r="AW306" s="147"/>
      <c r="AX306" s="141"/>
      <c r="BA306" s="147"/>
      <c r="BB306" s="141"/>
      <c r="BE306" s="147"/>
      <c r="BF306" s="141"/>
      <c r="BI306" s="147"/>
      <c r="BJ306" s="141"/>
      <c r="BM306" s="147"/>
      <c r="BN306" s="141"/>
      <c r="BQ306" s="147"/>
      <c r="BR306" s="141"/>
      <c r="BU306" s="124"/>
      <c r="BV306" s="141"/>
    </row>
    <row r="307" spans="5:74" x14ac:dyDescent="0.25">
      <c r="E307" s="141"/>
      <c r="F307" s="141"/>
      <c r="I307" s="141"/>
      <c r="J307" s="141"/>
      <c r="M307" s="141"/>
      <c r="N307" s="141"/>
      <c r="Q307" s="147"/>
      <c r="R307" s="141"/>
      <c r="U307" s="197"/>
      <c r="V307" s="141"/>
      <c r="Y307" s="147"/>
      <c r="Z307" s="141"/>
      <c r="AC307" s="147"/>
      <c r="AD307" s="141"/>
      <c r="AG307" s="147"/>
      <c r="AH307" s="141"/>
      <c r="AK307" s="147"/>
      <c r="AL307" s="141"/>
      <c r="AO307" s="147"/>
      <c r="AP307" s="141"/>
      <c r="AS307" s="147"/>
      <c r="AT307" s="141"/>
      <c r="AW307" s="147"/>
      <c r="AX307" s="141"/>
      <c r="BA307" s="147"/>
      <c r="BB307" s="141"/>
      <c r="BE307" s="147"/>
      <c r="BF307" s="141"/>
      <c r="BI307" s="147"/>
      <c r="BJ307" s="141"/>
      <c r="BM307" s="147"/>
      <c r="BN307" s="141"/>
      <c r="BQ307" s="147"/>
      <c r="BR307" s="141"/>
      <c r="BU307" s="124"/>
      <c r="BV307" s="141"/>
    </row>
    <row r="308" spans="5:74" x14ac:dyDescent="0.25">
      <c r="E308" s="141"/>
      <c r="F308" s="141"/>
      <c r="I308" s="141"/>
      <c r="J308" s="141"/>
      <c r="M308" s="141"/>
      <c r="N308" s="141"/>
      <c r="Q308" s="147"/>
      <c r="R308" s="141"/>
      <c r="U308" s="197"/>
      <c r="V308" s="141"/>
      <c r="Y308" s="147"/>
      <c r="Z308" s="141"/>
      <c r="AC308" s="147"/>
      <c r="AD308" s="141"/>
      <c r="AG308" s="147"/>
      <c r="AH308" s="141"/>
      <c r="AK308" s="147"/>
      <c r="AL308" s="141"/>
      <c r="AO308" s="147"/>
      <c r="AP308" s="141"/>
      <c r="AS308" s="147"/>
      <c r="AT308" s="141"/>
      <c r="AW308" s="147"/>
      <c r="AX308" s="141"/>
      <c r="BA308" s="147"/>
      <c r="BB308" s="141"/>
      <c r="BE308" s="147"/>
      <c r="BF308" s="141"/>
      <c r="BI308" s="147"/>
      <c r="BJ308" s="141"/>
      <c r="BM308" s="147"/>
      <c r="BN308" s="141"/>
      <c r="BQ308" s="147"/>
      <c r="BR308" s="141"/>
      <c r="BU308" s="124"/>
      <c r="BV308" s="141"/>
    </row>
    <row r="309" spans="5:74" x14ac:dyDescent="0.25">
      <c r="E309" s="141"/>
      <c r="F309" s="141"/>
      <c r="I309" s="141"/>
      <c r="J309" s="141"/>
      <c r="M309" s="141"/>
      <c r="N309" s="141"/>
      <c r="Q309" s="147"/>
      <c r="R309" s="141"/>
      <c r="U309" s="197"/>
      <c r="V309" s="141"/>
      <c r="Y309" s="147"/>
      <c r="Z309" s="141"/>
      <c r="AC309" s="147"/>
      <c r="AD309" s="141"/>
      <c r="AG309" s="147"/>
      <c r="AH309" s="141"/>
      <c r="AK309" s="147"/>
      <c r="AL309" s="141"/>
      <c r="AO309" s="147"/>
      <c r="AP309" s="141"/>
      <c r="AS309" s="147"/>
      <c r="AT309" s="141"/>
      <c r="AW309" s="147"/>
      <c r="AX309" s="141"/>
      <c r="BA309" s="147"/>
      <c r="BB309" s="141"/>
      <c r="BE309" s="147"/>
      <c r="BF309" s="141"/>
      <c r="BI309" s="147"/>
      <c r="BJ309" s="141"/>
      <c r="BM309" s="147"/>
      <c r="BN309" s="141"/>
      <c r="BQ309" s="147"/>
      <c r="BR309" s="141"/>
      <c r="BU309" s="124"/>
      <c r="BV309" s="141"/>
    </row>
    <row r="310" spans="5:74" x14ac:dyDescent="0.25">
      <c r="E310" s="141"/>
      <c r="F310" s="141"/>
      <c r="I310" s="141"/>
      <c r="J310" s="141"/>
      <c r="M310" s="141"/>
      <c r="N310" s="141"/>
      <c r="Q310" s="147"/>
      <c r="R310" s="141"/>
      <c r="U310" s="197"/>
      <c r="V310" s="141"/>
      <c r="Y310" s="147"/>
      <c r="Z310" s="141"/>
      <c r="AC310" s="147"/>
      <c r="AD310" s="141"/>
      <c r="AG310" s="147"/>
      <c r="AH310" s="141"/>
      <c r="AK310" s="147"/>
      <c r="AL310" s="141"/>
      <c r="AO310" s="147"/>
      <c r="AP310" s="141"/>
      <c r="AS310" s="147"/>
      <c r="AT310" s="141"/>
      <c r="AW310" s="147"/>
      <c r="AX310" s="141"/>
      <c r="BA310" s="147"/>
      <c r="BB310" s="141"/>
      <c r="BE310" s="147"/>
      <c r="BF310" s="141"/>
      <c r="BI310" s="147"/>
      <c r="BJ310" s="141"/>
      <c r="BM310" s="147"/>
      <c r="BN310" s="141"/>
      <c r="BQ310" s="147"/>
      <c r="BR310" s="141"/>
      <c r="BU310" s="124"/>
      <c r="BV310" s="141"/>
    </row>
    <row r="311" spans="5:74" x14ac:dyDescent="0.25">
      <c r="E311" s="141"/>
      <c r="F311" s="141"/>
      <c r="I311" s="141"/>
      <c r="J311" s="141"/>
      <c r="M311" s="141"/>
      <c r="N311" s="141"/>
      <c r="Q311" s="147"/>
      <c r="R311" s="141"/>
      <c r="U311" s="197"/>
      <c r="V311" s="141"/>
      <c r="Y311" s="147"/>
      <c r="Z311" s="141"/>
      <c r="AC311" s="147"/>
      <c r="AD311" s="141"/>
      <c r="AG311" s="147"/>
      <c r="AH311" s="141"/>
      <c r="AK311" s="147"/>
      <c r="AL311" s="141"/>
      <c r="AO311" s="147"/>
      <c r="AP311" s="141"/>
      <c r="AS311" s="147"/>
      <c r="AT311" s="141"/>
      <c r="AW311" s="147"/>
      <c r="AX311" s="141"/>
      <c r="BA311" s="147"/>
      <c r="BB311" s="141"/>
      <c r="BE311" s="147"/>
      <c r="BF311" s="141"/>
      <c r="BI311" s="147"/>
      <c r="BJ311" s="141"/>
      <c r="BM311" s="147"/>
      <c r="BN311" s="141"/>
      <c r="BQ311" s="147"/>
      <c r="BR311" s="141"/>
      <c r="BU311" s="124"/>
      <c r="BV311" s="141"/>
    </row>
    <row r="312" spans="5:74" x14ac:dyDescent="0.25">
      <c r="E312" s="141"/>
      <c r="F312" s="141"/>
      <c r="I312" s="141"/>
      <c r="J312" s="141"/>
      <c r="M312" s="141"/>
      <c r="N312" s="141"/>
      <c r="Q312" s="147"/>
      <c r="R312" s="141"/>
      <c r="U312" s="197"/>
      <c r="V312" s="141"/>
      <c r="Y312" s="147"/>
      <c r="Z312" s="141"/>
      <c r="AC312" s="147"/>
      <c r="AD312" s="141"/>
      <c r="AG312" s="147"/>
      <c r="AH312" s="141"/>
      <c r="AK312" s="147"/>
      <c r="AL312" s="141"/>
      <c r="AO312" s="147"/>
      <c r="AP312" s="141"/>
      <c r="AS312" s="147"/>
      <c r="AT312" s="141"/>
      <c r="AW312" s="147"/>
      <c r="AX312" s="141"/>
      <c r="BA312" s="147"/>
      <c r="BB312" s="141"/>
      <c r="BE312" s="147"/>
      <c r="BF312" s="141"/>
      <c r="BI312" s="147"/>
      <c r="BJ312" s="141"/>
      <c r="BM312" s="147"/>
      <c r="BN312" s="141"/>
      <c r="BQ312" s="147"/>
      <c r="BR312" s="141"/>
      <c r="BU312" s="124"/>
      <c r="BV312" s="141"/>
    </row>
    <row r="313" spans="5:74" x14ac:dyDescent="0.25">
      <c r="E313" s="141"/>
      <c r="F313" s="141"/>
      <c r="I313" s="141"/>
      <c r="J313" s="141"/>
      <c r="M313" s="141"/>
      <c r="N313" s="141"/>
      <c r="Q313" s="147"/>
      <c r="R313" s="141"/>
      <c r="U313" s="197"/>
      <c r="V313" s="141"/>
      <c r="Y313" s="147"/>
      <c r="Z313" s="141"/>
      <c r="AC313" s="147"/>
      <c r="AD313" s="141"/>
      <c r="AG313" s="147"/>
      <c r="AH313" s="141"/>
      <c r="AK313" s="147"/>
      <c r="AL313" s="141"/>
      <c r="AO313" s="147"/>
      <c r="AP313" s="141"/>
      <c r="AS313" s="147"/>
      <c r="AT313" s="141"/>
      <c r="AW313" s="147"/>
      <c r="AX313" s="141"/>
      <c r="BA313" s="147"/>
      <c r="BB313" s="141"/>
      <c r="BE313" s="147"/>
      <c r="BF313" s="141"/>
      <c r="BI313" s="147"/>
      <c r="BJ313" s="141"/>
      <c r="BM313" s="147"/>
      <c r="BN313" s="141"/>
      <c r="BQ313" s="147"/>
      <c r="BR313" s="141"/>
      <c r="BU313" s="124"/>
      <c r="BV313" s="141"/>
    </row>
    <row r="314" spans="5:74" x14ac:dyDescent="0.25">
      <c r="E314" s="141"/>
      <c r="F314" s="141"/>
      <c r="I314" s="141"/>
      <c r="J314" s="141"/>
      <c r="M314" s="141"/>
      <c r="N314" s="141"/>
      <c r="Q314" s="147"/>
      <c r="R314" s="141"/>
      <c r="U314" s="197"/>
      <c r="V314" s="141"/>
      <c r="Y314" s="147"/>
      <c r="Z314" s="141"/>
      <c r="AC314" s="147"/>
      <c r="AD314" s="141"/>
      <c r="AG314" s="147"/>
      <c r="AH314" s="141"/>
      <c r="AK314" s="147"/>
      <c r="AL314" s="141"/>
      <c r="AO314" s="147"/>
      <c r="AP314" s="141"/>
      <c r="AS314" s="147"/>
      <c r="AT314" s="141"/>
      <c r="AW314" s="147"/>
      <c r="AX314" s="141"/>
      <c r="BA314" s="147"/>
      <c r="BB314" s="141"/>
      <c r="BE314" s="147"/>
      <c r="BF314" s="141"/>
      <c r="BI314" s="147"/>
      <c r="BJ314" s="141"/>
      <c r="BM314" s="147"/>
      <c r="BN314" s="141"/>
      <c r="BQ314" s="147"/>
      <c r="BR314" s="141"/>
      <c r="BU314" s="124"/>
      <c r="BV314" s="141"/>
    </row>
    <row r="315" spans="5:74" x14ac:dyDescent="0.25">
      <c r="E315" s="141"/>
      <c r="F315" s="141"/>
      <c r="I315" s="141"/>
      <c r="J315" s="141"/>
      <c r="M315" s="141"/>
      <c r="N315" s="141"/>
      <c r="Q315" s="147"/>
      <c r="R315" s="141"/>
      <c r="U315" s="197"/>
      <c r="V315" s="141"/>
      <c r="Y315" s="147"/>
      <c r="Z315" s="141"/>
      <c r="AC315" s="147"/>
      <c r="AD315" s="141"/>
      <c r="AG315" s="147"/>
      <c r="AH315" s="141"/>
      <c r="AK315" s="147"/>
      <c r="AL315" s="141"/>
      <c r="AO315" s="147"/>
      <c r="AP315" s="141"/>
      <c r="AS315" s="147"/>
      <c r="AT315" s="141"/>
      <c r="AW315" s="147"/>
      <c r="AX315" s="141"/>
      <c r="BA315" s="147"/>
      <c r="BB315" s="141"/>
      <c r="BE315" s="147"/>
      <c r="BF315" s="141"/>
      <c r="BI315" s="147"/>
      <c r="BJ315" s="141"/>
      <c r="BM315" s="147"/>
      <c r="BN315" s="141"/>
      <c r="BQ315" s="147"/>
      <c r="BR315" s="141"/>
      <c r="BU315" s="124"/>
      <c r="BV315" s="141"/>
    </row>
    <row r="316" spans="5:74" x14ac:dyDescent="0.25">
      <c r="E316" s="141"/>
      <c r="F316" s="141"/>
      <c r="I316" s="141"/>
      <c r="J316" s="141"/>
      <c r="M316" s="141"/>
      <c r="N316" s="141"/>
      <c r="Q316" s="147"/>
      <c r="R316" s="141"/>
      <c r="U316" s="197"/>
      <c r="V316" s="141"/>
      <c r="Y316" s="147"/>
      <c r="Z316" s="141"/>
      <c r="AC316" s="147"/>
      <c r="AD316" s="141"/>
      <c r="AG316" s="147"/>
      <c r="AH316" s="141"/>
      <c r="AK316" s="147"/>
      <c r="AL316" s="141"/>
      <c r="AO316" s="147"/>
      <c r="AP316" s="141"/>
      <c r="AS316" s="147"/>
      <c r="AT316" s="141"/>
      <c r="AW316" s="147"/>
      <c r="AX316" s="141"/>
      <c r="BA316" s="147"/>
      <c r="BB316" s="141"/>
      <c r="BE316" s="147"/>
      <c r="BF316" s="141"/>
      <c r="BI316" s="147"/>
      <c r="BJ316" s="141"/>
      <c r="BM316" s="147"/>
      <c r="BN316" s="141"/>
      <c r="BQ316" s="147"/>
      <c r="BR316" s="141"/>
      <c r="BU316" s="124"/>
      <c r="BV316" s="141"/>
    </row>
    <row r="317" spans="5:74" x14ac:dyDescent="0.25">
      <c r="E317" s="141"/>
      <c r="F317" s="141"/>
      <c r="I317" s="141"/>
      <c r="J317" s="141"/>
      <c r="M317" s="141"/>
      <c r="N317" s="141"/>
      <c r="Q317" s="147"/>
      <c r="R317" s="141"/>
      <c r="U317" s="197"/>
      <c r="V317" s="141"/>
      <c r="Y317" s="147"/>
      <c r="Z317" s="141"/>
      <c r="AC317" s="147"/>
      <c r="AD317" s="141"/>
      <c r="AG317" s="147"/>
      <c r="AH317" s="141"/>
      <c r="AK317" s="147"/>
      <c r="AL317" s="141"/>
      <c r="AO317" s="147"/>
      <c r="AP317" s="141"/>
      <c r="AS317" s="147"/>
      <c r="AT317" s="141"/>
      <c r="AW317" s="147"/>
      <c r="AX317" s="141"/>
      <c r="BA317" s="147"/>
      <c r="BB317" s="141"/>
      <c r="BE317" s="147"/>
      <c r="BF317" s="141"/>
      <c r="BI317" s="147"/>
      <c r="BJ317" s="141"/>
      <c r="BM317" s="147"/>
      <c r="BN317" s="141"/>
      <c r="BQ317" s="147"/>
      <c r="BR317" s="141"/>
      <c r="BU317" s="124"/>
      <c r="BV317" s="141"/>
    </row>
    <row r="318" spans="5:74" x14ac:dyDescent="0.25">
      <c r="E318" s="141"/>
      <c r="F318" s="141"/>
      <c r="I318" s="141"/>
      <c r="J318" s="141"/>
      <c r="M318" s="141"/>
      <c r="N318" s="141"/>
      <c r="Q318" s="147"/>
      <c r="R318" s="141"/>
      <c r="U318" s="197"/>
      <c r="V318" s="141"/>
      <c r="Y318" s="147"/>
      <c r="Z318" s="141"/>
      <c r="AC318" s="147"/>
      <c r="AD318" s="141"/>
      <c r="AG318" s="147"/>
      <c r="AH318" s="141"/>
      <c r="AK318" s="147"/>
      <c r="AL318" s="141"/>
      <c r="AO318" s="147"/>
      <c r="AP318" s="141"/>
      <c r="AS318" s="147"/>
      <c r="AT318" s="141"/>
      <c r="AW318" s="147"/>
      <c r="AX318" s="141"/>
      <c r="BA318" s="147"/>
      <c r="BB318" s="141"/>
      <c r="BE318" s="147"/>
      <c r="BF318" s="141"/>
      <c r="BI318" s="147"/>
      <c r="BJ318" s="141"/>
      <c r="BM318" s="147"/>
      <c r="BN318" s="141"/>
      <c r="BQ318" s="147"/>
      <c r="BR318" s="141"/>
      <c r="BU318" s="124"/>
      <c r="BV318" s="141"/>
    </row>
    <row r="319" spans="5:74" x14ac:dyDescent="0.25">
      <c r="E319" s="141"/>
      <c r="F319" s="141"/>
      <c r="I319" s="141"/>
      <c r="J319" s="141"/>
      <c r="M319" s="141"/>
      <c r="N319" s="141"/>
      <c r="Q319" s="147"/>
      <c r="R319" s="141"/>
      <c r="U319" s="197"/>
      <c r="V319" s="141"/>
      <c r="Y319" s="147"/>
      <c r="Z319" s="141"/>
      <c r="AC319" s="147"/>
      <c r="AD319" s="141"/>
      <c r="AG319" s="147"/>
      <c r="AH319" s="141"/>
      <c r="AK319" s="147"/>
      <c r="AL319" s="141"/>
      <c r="AO319" s="147"/>
      <c r="AP319" s="141"/>
      <c r="AS319" s="147"/>
      <c r="AT319" s="141"/>
      <c r="AW319" s="147"/>
      <c r="AX319" s="141"/>
      <c r="BA319" s="147"/>
      <c r="BB319" s="141"/>
      <c r="BE319" s="147"/>
      <c r="BF319" s="141"/>
      <c r="BI319" s="147"/>
      <c r="BJ319" s="141"/>
      <c r="BM319" s="147"/>
      <c r="BN319" s="141"/>
      <c r="BQ319" s="147"/>
      <c r="BR319" s="141"/>
      <c r="BU319" s="124"/>
      <c r="BV319" s="141"/>
    </row>
    <row r="320" spans="5:74" x14ac:dyDescent="0.25">
      <c r="E320" s="141"/>
      <c r="F320" s="141"/>
      <c r="I320" s="141"/>
      <c r="J320" s="141"/>
      <c r="M320" s="141"/>
      <c r="N320" s="141"/>
      <c r="Q320" s="147"/>
      <c r="R320" s="141"/>
      <c r="U320" s="197"/>
      <c r="V320" s="141"/>
      <c r="Y320" s="147"/>
      <c r="Z320" s="141"/>
      <c r="AC320" s="147"/>
      <c r="AD320" s="141"/>
      <c r="AG320" s="147"/>
      <c r="AH320" s="141"/>
      <c r="AK320" s="147"/>
      <c r="AL320" s="141"/>
      <c r="AO320" s="147"/>
      <c r="AP320" s="141"/>
      <c r="AS320" s="147"/>
      <c r="AT320" s="141"/>
      <c r="AW320" s="147"/>
      <c r="AX320" s="141"/>
      <c r="BA320" s="147"/>
      <c r="BB320" s="141"/>
      <c r="BE320" s="147"/>
      <c r="BF320" s="141"/>
      <c r="BI320" s="147"/>
      <c r="BJ320" s="141"/>
      <c r="BM320" s="147"/>
      <c r="BN320" s="141"/>
      <c r="BQ320" s="147"/>
      <c r="BR320" s="141"/>
      <c r="BU320" s="124"/>
      <c r="BV320" s="141"/>
    </row>
    <row r="321" spans="5:74" x14ac:dyDescent="0.25">
      <c r="E321" s="141"/>
      <c r="F321" s="141"/>
      <c r="I321" s="141"/>
      <c r="J321" s="141"/>
      <c r="M321" s="141"/>
      <c r="N321" s="141"/>
      <c r="Q321" s="147"/>
      <c r="R321" s="141"/>
      <c r="U321" s="197"/>
      <c r="V321" s="141"/>
      <c r="Y321" s="147"/>
      <c r="Z321" s="141"/>
      <c r="AC321" s="147"/>
      <c r="AD321" s="141"/>
      <c r="AG321" s="147"/>
      <c r="AH321" s="141"/>
      <c r="AK321" s="147"/>
      <c r="AL321" s="141"/>
      <c r="AO321" s="147"/>
      <c r="AP321" s="141"/>
      <c r="AS321" s="147"/>
      <c r="AT321" s="141"/>
      <c r="AW321" s="147"/>
      <c r="AX321" s="141"/>
      <c r="BA321" s="147"/>
      <c r="BB321" s="141"/>
      <c r="BE321" s="147"/>
      <c r="BF321" s="141"/>
      <c r="BI321" s="147"/>
      <c r="BJ321" s="141"/>
      <c r="BM321" s="147"/>
      <c r="BN321" s="141"/>
      <c r="BQ321" s="147"/>
      <c r="BR321" s="141"/>
      <c r="BU321" s="124"/>
      <c r="BV321" s="141"/>
    </row>
    <row r="322" spans="5:74" x14ac:dyDescent="0.25">
      <c r="E322" s="141"/>
      <c r="F322" s="141"/>
      <c r="I322" s="141"/>
      <c r="J322" s="141"/>
      <c r="M322" s="141"/>
      <c r="N322" s="141"/>
      <c r="Q322" s="147"/>
      <c r="R322" s="141"/>
      <c r="U322" s="197"/>
      <c r="V322" s="141"/>
      <c r="Y322" s="147"/>
      <c r="Z322" s="141"/>
      <c r="AC322" s="147"/>
      <c r="AD322" s="141"/>
      <c r="AG322" s="147"/>
      <c r="AH322" s="141"/>
      <c r="AK322" s="147"/>
      <c r="AL322" s="141"/>
      <c r="AO322" s="147"/>
      <c r="AP322" s="141"/>
      <c r="AS322" s="147"/>
      <c r="AT322" s="141"/>
      <c r="AW322" s="147"/>
      <c r="AX322" s="141"/>
      <c r="BA322" s="147"/>
      <c r="BB322" s="141"/>
      <c r="BE322" s="147"/>
      <c r="BF322" s="141"/>
      <c r="BI322" s="147"/>
      <c r="BJ322" s="141"/>
      <c r="BM322" s="147"/>
      <c r="BN322" s="141"/>
      <c r="BQ322" s="147"/>
      <c r="BR322" s="141"/>
      <c r="BU322" s="124"/>
      <c r="BV322" s="141"/>
    </row>
    <row r="323" spans="5:74" x14ac:dyDescent="0.25">
      <c r="E323" s="141"/>
      <c r="F323" s="141"/>
      <c r="I323" s="141"/>
      <c r="J323" s="141"/>
      <c r="M323" s="141"/>
      <c r="N323" s="141"/>
      <c r="Q323" s="147"/>
      <c r="R323" s="141"/>
      <c r="U323" s="197"/>
      <c r="V323" s="141"/>
      <c r="Y323" s="147"/>
      <c r="Z323" s="141"/>
      <c r="AC323" s="147"/>
      <c r="AD323" s="141"/>
      <c r="AG323" s="147"/>
      <c r="AH323" s="141"/>
      <c r="AK323" s="147"/>
      <c r="AL323" s="141"/>
      <c r="AO323" s="147"/>
      <c r="AP323" s="141"/>
      <c r="AS323" s="147"/>
      <c r="AT323" s="141"/>
      <c r="AW323" s="147"/>
      <c r="AX323" s="141"/>
      <c r="BA323" s="147"/>
      <c r="BB323" s="141"/>
      <c r="BE323" s="147"/>
      <c r="BF323" s="141"/>
      <c r="BI323" s="147"/>
      <c r="BJ323" s="141"/>
      <c r="BM323" s="147"/>
      <c r="BN323" s="141"/>
      <c r="BQ323" s="147"/>
      <c r="BR323" s="141"/>
      <c r="BU323" s="124"/>
      <c r="BV323" s="141"/>
    </row>
    <row r="324" spans="5:74" x14ac:dyDescent="0.25">
      <c r="E324" s="141"/>
      <c r="F324" s="141"/>
      <c r="I324" s="141"/>
      <c r="J324" s="141"/>
      <c r="M324" s="141"/>
      <c r="N324" s="141"/>
      <c r="Q324" s="147"/>
      <c r="R324" s="141"/>
      <c r="U324" s="197"/>
      <c r="V324" s="141"/>
      <c r="Y324" s="147"/>
      <c r="Z324" s="141"/>
      <c r="AC324" s="147"/>
      <c r="AD324" s="141"/>
      <c r="AG324" s="147"/>
      <c r="AH324" s="141"/>
      <c r="AK324" s="147"/>
      <c r="AL324" s="141"/>
      <c r="AO324" s="147"/>
      <c r="AP324" s="141"/>
      <c r="AS324" s="147"/>
      <c r="AT324" s="141"/>
      <c r="AW324" s="147"/>
      <c r="AX324" s="141"/>
      <c r="BA324" s="147"/>
      <c r="BB324" s="141"/>
      <c r="BE324" s="147"/>
      <c r="BF324" s="141"/>
      <c r="BI324" s="147"/>
      <c r="BJ324" s="141"/>
      <c r="BM324" s="147"/>
      <c r="BN324" s="141"/>
      <c r="BQ324" s="147"/>
      <c r="BR324" s="141"/>
      <c r="BU324" s="124"/>
      <c r="BV324" s="141"/>
    </row>
    <row r="325" spans="5:74" x14ac:dyDescent="0.25">
      <c r="E325" s="141"/>
      <c r="F325" s="141"/>
      <c r="I325" s="141"/>
      <c r="J325" s="141"/>
      <c r="M325" s="141"/>
      <c r="N325" s="141"/>
      <c r="Q325" s="147"/>
      <c r="R325" s="141"/>
      <c r="U325" s="197"/>
      <c r="V325" s="141"/>
      <c r="Y325" s="147"/>
      <c r="Z325" s="141"/>
      <c r="AC325" s="147"/>
      <c r="AD325" s="141"/>
      <c r="AG325" s="147"/>
      <c r="AH325" s="141"/>
      <c r="AK325" s="147"/>
      <c r="AL325" s="141"/>
      <c r="AO325" s="147"/>
      <c r="AP325" s="141"/>
      <c r="AS325" s="147"/>
      <c r="AT325" s="141"/>
      <c r="AW325" s="147"/>
      <c r="AX325" s="141"/>
      <c r="BA325" s="147"/>
      <c r="BB325" s="141"/>
      <c r="BE325" s="147"/>
      <c r="BF325" s="141"/>
      <c r="BI325" s="147"/>
      <c r="BJ325" s="141"/>
      <c r="BM325" s="147"/>
      <c r="BN325" s="141"/>
      <c r="BQ325" s="147"/>
      <c r="BR325" s="141"/>
      <c r="BU325" s="124"/>
      <c r="BV325" s="141"/>
    </row>
    <row r="326" spans="5:74" x14ac:dyDescent="0.25">
      <c r="E326" s="141"/>
      <c r="F326" s="141"/>
      <c r="I326" s="141"/>
      <c r="J326" s="141"/>
      <c r="M326" s="141"/>
      <c r="N326" s="141"/>
      <c r="Q326" s="147"/>
      <c r="R326" s="141"/>
      <c r="U326" s="197"/>
      <c r="V326" s="141"/>
      <c r="Y326" s="147"/>
      <c r="Z326" s="141"/>
      <c r="AC326" s="147"/>
      <c r="AD326" s="141"/>
      <c r="AG326" s="147"/>
      <c r="AH326" s="141"/>
      <c r="AK326" s="147"/>
      <c r="AL326" s="141"/>
      <c r="AO326" s="147"/>
      <c r="AP326" s="141"/>
      <c r="AS326" s="147"/>
      <c r="AT326" s="141"/>
      <c r="AW326" s="147"/>
      <c r="AX326" s="141"/>
      <c r="BA326" s="147"/>
      <c r="BB326" s="141"/>
      <c r="BE326" s="147"/>
      <c r="BF326" s="141"/>
      <c r="BI326" s="147"/>
      <c r="BJ326" s="141"/>
      <c r="BM326" s="147"/>
      <c r="BN326" s="141"/>
      <c r="BQ326" s="147"/>
      <c r="BR326" s="141"/>
      <c r="BU326" s="124"/>
      <c r="BV326" s="141"/>
    </row>
    <row r="327" spans="5:74" x14ac:dyDescent="0.25">
      <c r="E327" s="141"/>
      <c r="F327" s="141"/>
      <c r="I327" s="141"/>
      <c r="J327" s="141"/>
      <c r="M327" s="141"/>
      <c r="N327" s="141"/>
      <c r="Q327" s="147"/>
      <c r="R327" s="141"/>
      <c r="U327" s="197"/>
      <c r="V327" s="141"/>
      <c r="Y327" s="147"/>
      <c r="Z327" s="141"/>
      <c r="AC327" s="147"/>
      <c r="AD327" s="141"/>
      <c r="AG327" s="147"/>
      <c r="AH327" s="141"/>
      <c r="AK327" s="147"/>
      <c r="AL327" s="141"/>
      <c r="AO327" s="147"/>
      <c r="AP327" s="141"/>
      <c r="AS327" s="147"/>
      <c r="AT327" s="141"/>
      <c r="AW327" s="147"/>
      <c r="AX327" s="141"/>
      <c r="BA327" s="147"/>
      <c r="BB327" s="141"/>
      <c r="BE327" s="147"/>
      <c r="BF327" s="141"/>
      <c r="BI327" s="147"/>
      <c r="BJ327" s="141"/>
      <c r="BM327" s="147"/>
      <c r="BN327" s="141"/>
      <c r="BQ327" s="147"/>
      <c r="BR327" s="141"/>
      <c r="BU327" s="124"/>
      <c r="BV327" s="141"/>
    </row>
    <row r="328" spans="5:74" x14ac:dyDescent="0.25">
      <c r="E328" s="141"/>
      <c r="F328" s="141"/>
      <c r="I328" s="141"/>
      <c r="J328" s="141"/>
      <c r="M328" s="141"/>
      <c r="N328" s="141"/>
      <c r="Q328" s="147"/>
      <c r="R328" s="141"/>
      <c r="U328" s="197"/>
      <c r="V328" s="141"/>
      <c r="Y328" s="147"/>
      <c r="Z328" s="141"/>
      <c r="AC328" s="147"/>
      <c r="AD328" s="141"/>
      <c r="AG328" s="147"/>
      <c r="AH328" s="141"/>
      <c r="AK328" s="147"/>
      <c r="AL328" s="141"/>
      <c r="AO328" s="147"/>
      <c r="AP328" s="141"/>
      <c r="AS328" s="147"/>
      <c r="AT328" s="141"/>
      <c r="AW328" s="147"/>
      <c r="AX328" s="141"/>
      <c r="BA328" s="147"/>
      <c r="BB328" s="141"/>
      <c r="BE328" s="147"/>
      <c r="BF328" s="141"/>
      <c r="BI328" s="147"/>
      <c r="BJ328" s="141"/>
      <c r="BM328" s="147"/>
      <c r="BN328" s="141"/>
      <c r="BQ328" s="147"/>
      <c r="BR328" s="141"/>
      <c r="BU328" s="124"/>
      <c r="BV328" s="141"/>
    </row>
    <row r="329" spans="5:74" x14ac:dyDescent="0.25">
      <c r="E329" s="141"/>
      <c r="F329" s="141"/>
      <c r="I329" s="141"/>
      <c r="J329" s="141"/>
      <c r="M329" s="141"/>
      <c r="N329" s="141"/>
      <c r="Q329" s="147"/>
      <c r="R329" s="141"/>
      <c r="U329" s="197"/>
      <c r="V329" s="141"/>
      <c r="Y329" s="147"/>
      <c r="Z329" s="141"/>
      <c r="AC329" s="147"/>
      <c r="AD329" s="141"/>
      <c r="AG329" s="147"/>
      <c r="AH329" s="141"/>
      <c r="AK329" s="147"/>
      <c r="AL329" s="141"/>
      <c r="AO329" s="147"/>
      <c r="AP329" s="141"/>
      <c r="AS329" s="147"/>
      <c r="AT329" s="141"/>
      <c r="AW329" s="147"/>
      <c r="AX329" s="141"/>
      <c r="BA329" s="147"/>
      <c r="BB329" s="141"/>
      <c r="BE329" s="147"/>
      <c r="BF329" s="141"/>
      <c r="BI329" s="147"/>
      <c r="BJ329" s="141"/>
      <c r="BM329" s="147"/>
      <c r="BN329" s="141"/>
      <c r="BQ329" s="147"/>
      <c r="BR329" s="141"/>
      <c r="BU329" s="124"/>
      <c r="BV329" s="141"/>
    </row>
    <row r="330" spans="5:74" x14ac:dyDescent="0.25">
      <c r="E330" s="141"/>
      <c r="F330" s="141"/>
      <c r="I330" s="141"/>
      <c r="J330" s="141"/>
      <c r="M330" s="141"/>
      <c r="N330" s="141"/>
      <c r="Q330" s="147"/>
      <c r="R330" s="141"/>
      <c r="U330" s="197"/>
      <c r="V330" s="141"/>
      <c r="Y330" s="147"/>
      <c r="Z330" s="141"/>
      <c r="AC330" s="147"/>
      <c r="AD330" s="141"/>
      <c r="AG330" s="147"/>
      <c r="AH330" s="141"/>
      <c r="AK330" s="147"/>
      <c r="AL330" s="141"/>
      <c r="AO330" s="147"/>
      <c r="AP330" s="141"/>
      <c r="AS330" s="147"/>
      <c r="AT330" s="141"/>
      <c r="AW330" s="147"/>
      <c r="AX330" s="141"/>
      <c r="BA330" s="147"/>
      <c r="BB330" s="141"/>
      <c r="BE330" s="147"/>
      <c r="BF330" s="141"/>
      <c r="BI330" s="147"/>
      <c r="BJ330" s="141"/>
      <c r="BM330" s="147"/>
      <c r="BN330" s="141"/>
      <c r="BQ330" s="147"/>
      <c r="BR330" s="141"/>
      <c r="BU330" s="124"/>
      <c r="BV330" s="141"/>
    </row>
    <row r="331" spans="5:74" x14ac:dyDescent="0.25">
      <c r="E331" s="141"/>
      <c r="F331" s="141"/>
      <c r="I331" s="141"/>
      <c r="J331" s="141"/>
      <c r="M331" s="141"/>
      <c r="N331" s="141"/>
      <c r="Q331" s="147"/>
      <c r="R331" s="141"/>
      <c r="U331" s="197"/>
      <c r="V331" s="141"/>
      <c r="Y331" s="147"/>
      <c r="Z331" s="141"/>
      <c r="AC331" s="147"/>
      <c r="AD331" s="141"/>
      <c r="AG331" s="147"/>
      <c r="AH331" s="141"/>
      <c r="AK331" s="147"/>
      <c r="AL331" s="141"/>
      <c r="AO331" s="147"/>
      <c r="AP331" s="141"/>
      <c r="AS331" s="147"/>
      <c r="AT331" s="141"/>
      <c r="AW331" s="147"/>
      <c r="AX331" s="141"/>
      <c r="BA331" s="147"/>
      <c r="BB331" s="141"/>
      <c r="BE331" s="147"/>
      <c r="BF331" s="141"/>
      <c r="BI331" s="147"/>
      <c r="BJ331" s="141"/>
      <c r="BM331" s="147"/>
      <c r="BN331" s="141"/>
      <c r="BQ331" s="147"/>
      <c r="BR331" s="141"/>
      <c r="BU331" s="124"/>
      <c r="BV331" s="141"/>
    </row>
    <row r="332" spans="5:74" x14ac:dyDescent="0.25">
      <c r="E332" s="141"/>
      <c r="F332" s="141"/>
      <c r="I332" s="141"/>
      <c r="J332" s="141"/>
      <c r="M332" s="141"/>
      <c r="N332" s="141"/>
      <c r="Q332" s="147"/>
      <c r="R332" s="141"/>
      <c r="U332" s="197"/>
      <c r="V332" s="141"/>
      <c r="Y332" s="147"/>
      <c r="Z332" s="141"/>
      <c r="AC332" s="147"/>
      <c r="AD332" s="141"/>
      <c r="AG332" s="147"/>
      <c r="AH332" s="141"/>
      <c r="AK332" s="147"/>
      <c r="AL332" s="141"/>
      <c r="AO332" s="147"/>
      <c r="AP332" s="141"/>
      <c r="AS332" s="147"/>
      <c r="AT332" s="141"/>
      <c r="AW332" s="147"/>
      <c r="AX332" s="141"/>
      <c r="BA332" s="147"/>
      <c r="BB332" s="141"/>
      <c r="BE332" s="147"/>
      <c r="BF332" s="141"/>
      <c r="BI332" s="147"/>
      <c r="BJ332" s="141"/>
      <c r="BM332" s="147"/>
      <c r="BN332" s="141"/>
      <c r="BQ332" s="147"/>
      <c r="BR332" s="141"/>
      <c r="BU332" s="124"/>
      <c r="BV332" s="141"/>
    </row>
    <row r="333" spans="5:74" x14ac:dyDescent="0.25">
      <c r="E333" s="141"/>
      <c r="F333" s="141"/>
      <c r="I333" s="141"/>
      <c r="J333" s="141"/>
      <c r="M333" s="141"/>
      <c r="N333" s="141"/>
      <c r="Q333" s="147"/>
      <c r="R333" s="141"/>
      <c r="U333" s="197"/>
      <c r="V333" s="141"/>
      <c r="Y333" s="147"/>
      <c r="Z333" s="141"/>
      <c r="AC333" s="147"/>
      <c r="AD333" s="141"/>
      <c r="AG333" s="147"/>
      <c r="AH333" s="141"/>
      <c r="AK333" s="147"/>
      <c r="AL333" s="141"/>
      <c r="AO333" s="147"/>
      <c r="AP333" s="141"/>
      <c r="AS333" s="147"/>
      <c r="AT333" s="141"/>
      <c r="AW333" s="147"/>
      <c r="AX333" s="141"/>
      <c r="BA333" s="147"/>
      <c r="BB333" s="141"/>
      <c r="BE333" s="147"/>
      <c r="BF333" s="141"/>
      <c r="BI333" s="147"/>
      <c r="BJ333" s="141"/>
      <c r="BM333" s="147"/>
      <c r="BN333" s="141"/>
      <c r="BQ333" s="147"/>
      <c r="BR333" s="141"/>
      <c r="BU333" s="124"/>
      <c r="BV333" s="141"/>
    </row>
    <row r="334" spans="5:74" x14ac:dyDescent="0.25">
      <c r="E334" s="141"/>
      <c r="F334" s="141"/>
      <c r="I334" s="141"/>
      <c r="J334" s="141"/>
      <c r="M334" s="141"/>
      <c r="N334" s="141"/>
      <c r="Q334" s="147"/>
      <c r="R334" s="141"/>
      <c r="U334" s="197"/>
      <c r="V334" s="141"/>
      <c r="Y334" s="147"/>
      <c r="Z334" s="141"/>
      <c r="AC334" s="147"/>
      <c r="AD334" s="141"/>
      <c r="AG334" s="147"/>
      <c r="AH334" s="141"/>
      <c r="AK334" s="147"/>
      <c r="AL334" s="141"/>
      <c r="AO334" s="147"/>
      <c r="AP334" s="141"/>
      <c r="AS334" s="147"/>
      <c r="AT334" s="141"/>
      <c r="AW334" s="147"/>
      <c r="AX334" s="141"/>
      <c r="BA334" s="147"/>
      <c r="BB334" s="141"/>
      <c r="BE334" s="147"/>
      <c r="BF334" s="141"/>
      <c r="BI334" s="147"/>
      <c r="BJ334" s="141"/>
      <c r="BM334" s="147"/>
      <c r="BN334" s="141"/>
      <c r="BQ334" s="147"/>
      <c r="BR334" s="141"/>
      <c r="BU334" s="124"/>
      <c r="BV334" s="141"/>
    </row>
    <row r="335" spans="5:74" x14ac:dyDescent="0.25">
      <c r="E335" s="141"/>
      <c r="F335" s="141"/>
      <c r="I335" s="141"/>
      <c r="J335" s="141"/>
      <c r="M335" s="141"/>
      <c r="N335" s="141"/>
      <c r="Q335" s="147"/>
      <c r="R335" s="141"/>
      <c r="U335" s="197"/>
      <c r="V335" s="141"/>
      <c r="Y335" s="147"/>
      <c r="Z335" s="141"/>
      <c r="AC335" s="147"/>
      <c r="AD335" s="141"/>
      <c r="AG335" s="147"/>
      <c r="AH335" s="141"/>
      <c r="AK335" s="147"/>
      <c r="AL335" s="141"/>
      <c r="AO335" s="147"/>
      <c r="AP335" s="141"/>
      <c r="AS335" s="147"/>
      <c r="AT335" s="141"/>
      <c r="AW335" s="147"/>
      <c r="AX335" s="141"/>
      <c r="BA335" s="147"/>
      <c r="BB335" s="141"/>
      <c r="BE335" s="147"/>
      <c r="BF335" s="141"/>
      <c r="BI335" s="147"/>
      <c r="BJ335" s="141"/>
      <c r="BM335" s="147"/>
      <c r="BN335" s="141"/>
      <c r="BQ335" s="147"/>
      <c r="BR335" s="141"/>
      <c r="BU335" s="124"/>
      <c r="BV335" s="141"/>
    </row>
    <row r="336" spans="5:74" x14ac:dyDescent="0.25">
      <c r="E336" s="141"/>
      <c r="F336" s="141"/>
      <c r="I336" s="141"/>
      <c r="J336" s="141"/>
      <c r="M336" s="141"/>
      <c r="N336" s="141"/>
      <c r="Q336" s="147"/>
      <c r="R336" s="141"/>
      <c r="U336" s="197"/>
      <c r="V336" s="141"/>
      <c r="Y336" s="147"/>
      <c r="Z336" s="141"/>
      <c r="AC336" s="147"/>
      <c r="AD336" s="141"/>
      <c r="AG336" s="147"/>
      <c r="AH336" s="141"/>
      <c r="AK336" s="147"/>
      <c r="AL336" s="141"/>
      <c r="AO336" s="147"/>
      <c r="AP336" s="141"/>
      <c r="AS336" s="147"/>
      <c r="AT336" s="141"/>
      <c r="AW336" s="147"/>
      <c r="AX336" s="141"/>
      <c r="BA336" s="147"/>
      <c r="BB336" s="141"/>
      <c r="BE336" s="147"/>
      <c r="BF336" s="141"/>
      <c r="BI336" s="147"/>
      <c r="BJ336" s="141"/>
      <c r="BM336" s="147"/>
      <c r="BN336" s="141"/>
      <c r="BQ336" s="147"/>
      <c r="BR336" s="141"/>
      <c r="BU336" s="124"/>
      <c r="BV336" s="141"/>
    </row>
    <row r="337" spans="5:74" x14ac:dyDescent="0.25">
      <c r="E337" s="141"/>
      <c r="F337" s="141"/>
      <c r="I337" s="141"/>
      <c r="J337" s="141"/>
      <c r="M337" s="141"/>
      <c r="N337" s="141"/>
      <c r="Q337" s="147"/>
      <c r="R337" s="141"/>
      <c r="U337" s="197"/>
      <c r="V337" s="141"/>
      <c r="Y337" s="147"/>
      <c r="Z337" s="141"/>
      <c r="AC337" s="147"/>
      <c r="AD337" s="141"/>
      <c r="AG337" s="147"/>
      <c r="AH337" s="141"/>
      <c r="AK337" s="147"/>
      <c r="AL337" s="141"/>
      <c r="AO337" s="147"/>
      <c r="AP337" s="141"/>
      <c r="AS337" s="147"/>
      <c r="AT337" s="141"/>
      <c r="AW337" s="147"/>
      <c r="AX337" s="141"/>
      <c r="BA337" s="147"/>
      <c r="BB337" s="141"/>
      <c r="BE337" s="147"/>
      <c r="BF337" s="141"/>
      <c r="BI337" s="147"/>
      <c r="BJ337" s="141"/>
      <c r="BM337" s="147"/>
      <c r="BN337" s="141"/>
      <c r="BQ337" s="147"/>
      <c r="BR337" s="141"/>
      <c r="BU337" s="124"/>
      <c r="BV337" s="141"/>
    </row>
    <row r="338" spans="5:74" x14ac:dyDescent="0.25">
      <c r="E338" s="141"/>
      <c r="F338" s="141"/>
      <c r="I338" s="141"/>
      <c r="J338" s="141"/>
      <c r="M338" s="141"/>
      <c r="N338" s="141"/>
      <c r="Q338" s="147"/>
      <c r="R338" s="141"/>
      <c r="U338" s="197"/>
      <c r="V338" s="141"/>
      <c r="Y338" s="147"/>
      <c r="Z338" s="141"/>
      <c r="AC338" s="147"/>
      <c r="AD338" s="141"/>
      <c r="AG338" s="147"/>
      <c r="AH338" s="141"/>
      <c r="AK338" s="147"/>
      <c r="AL338" s="141"/>
      <c r="AO338" s="147"/>
      <c r="AP338" s="141"/>
      <c r="AS338" s="147"/>
      <c r="AT338" s="141"/>
      <c r="AW338" s="147"/>
      <c r="AX338" s="141"/>
      <c r="BA338" s="147"/>
      <c r="BB338" s="141"/>
      <c r="BE338" s="147"/>
      <c r="BF338" s="141"/>
      <c r="BI338" s="147"/>
      <c r="BJ338" s="141"/>
      <c r="BM338" s="147"/>
      <c r="BN338" s="141"/>
      <c r="BQ338" s="147"/>
      <c r="BR338" s="141"/>
      <c r="BU338" s="124"/>
      <c r="BV338" s="141"/>
    </row>
    <row r="339" spans="5:74" x14ac:dyDescent="0.25">
      <c r="E339" s="141"/>
      <c r="F339" s="141"/>
      <c r="I339" s="141"/>
      <c r="J339" s="141"/>
      <c r="M339" s="141"/>
      <c r="N339" s="141"/>
      <c r="Q339" s="147"/>
      <c r="R339" s="141"/>
      <c r="U339" s="197"/>
      <c r="V339" s="141"/>
      <c r="Y339" s="147"/>
      <c r="Z339" s="141"/>
      <c r="AC339" s="147"/>
      <c r="AD339" s="141"/>
      <c r="AG339" s="147"/>
      <c r="AH339" s="141"/>
      <c r="AK339" s="147"/>
      <c r="AL339" s="141"/>
      <c r="AO339" s="147"/>
      <c r="AP339" s="141"/>
      <c r="AS339" s="147"/>
      <c r="AT339" s="141"/>
      <c r="AW339" s="147"/>
      <c r="AX339" s="141"/>
      <c r="BA339" s="147"/>
      <c r="BB339" s="141"/>
      <c r="BE339" s="147"/>
      <c r="BF339" s="141"/>
      <c r="BI339" s="147"/>
      <c r="BJ339" s="141"/>
      <c r="BM339" s="147"/>
      <c r="BN339" s="141"/>
      <c r="BQ339" s="147"/>
      <c r="BR339" s="141"/>
      <c r="BU339" s="124"/>
      <c r="BV339" s="141"/>
    </row>
    <row r="340" spans="5:74" x14ac:dyDescent="0.25">
      <c r="E340" s="141"/>
      <c r="F340" s="141"/>
      <c r="I340" s="141"/>
      <c r="J340" s="141"/>
      <c r="M340" s="141"/>
      <c r="N340" s="141"/>
      <c r="Q340" s="147"/>
      <c r="R340" s="141"/>
      <c r="U340" s="197"/>
      <c r="V340" s="141"/>
      <c r="Y340" s="147"/>
      <c r="Z340" s="141"/>
      <c r="AC340" s="147"/>
      <c r="AD340" s="141"/>
      <c r="AG340" s="147"/>
      <c r="AH340" s="141"/>
      <c r="AK340" s="147"/>
      <c r="AL340" s="141"/>
      <c r="AO340" s="147"/>
      <c r="AP340" s="141"/>
      <c r="AS340" s="147"/>
      <c r="AT340" s="141"/>
      <c r="AW340" s="147"/>
      <c r="AX340" s="141"/>
      <c r="BA340" s="147"/>
      <c r="BB340" s="141"/>
      <c r="BE340" s="147"/>
      <c r="BF340" s="141"/>
      <c r="BI340" s="147"/>
      <c r="BJ340" s="141"/>
      <c r="BM340" s="147"/>
      <c r="BN340" s="141"/>
      <c r="BQ340" s="147"/>
      <c r="BR340" s="141"/>
      <c r="BU340" s="124"/>
      <c r="BV340" s="141"/>
    </row>
    <row r="341" spans="5:74" x14ac:dyDescent="0.25">
      <c r="E341" s="141"/>
      <c r="F341" s="141"/>
      <c r="I341" s="141"/>
      <c r="J341" s="141"/>
      <c r="M341" s="141"/>
      <c r="N341" s="141"/>
      <c r="Q341" s="147"/>
      <c r="R341" s="141"/>
      <c r="U341" s="197"/>
      <c r="V341" s="141"/>
      <c r="Y341" s="147"/>
      <c r="Z341" s="141"/>
      <c r="AC341" s="147"/>
      <c r="AD341" s="141"/>
      <c r="AG341" s="147"/>
      <c r="AH341" s="141"/>
      <c r="AK341" s="147"/>
      <c r="AL341" s="141"/>
      <c r="AO341" s="147"/>
      <c r="AP341" s="141"/>
      <c r="AS341" s="147"/>
      <c r="AT341" s="141"/>
      <c r="AW341" s="147"/>
      <c r="AX341" s="141"/>
      <c r="BA341" s="147"/>
      <c r="BB341" s="141"/>
      <c r="BE341" s="147"/>
      <c r="BF341" s="141"/>
      <c r="BI341" s="147"/>
      <c r="BJ341" s="141"/>
      <c r="BM341" s="147"/>
      <c r="BN341" s="141"/>
      <c r="BQ341" s="147"/>
      <c r="BR341" s="141"/>
      <c r="BU341" s="124"/>
      <c r="BV341" s="141"/>
    </row>
    <row r="342" spans="5:74" x14ac:dyDescent="0.25">
      <c r="E342" s="141"/>
      <c r="F342" s="141"/>
      <c r="I342" s="141"/>
      <c r="J342" s="141"/>
      <c r="M342" s="141"/>
      <c r="N342" s="141"/>
      <c r="Q342" s="147"/>
      <c r="R342" s="141"/>
      <c r="U342" s="197"/>
      <c r="V342" s="141"/>
      <c r="Y342" s="147"/>
      <c r="Z342" s="141"/>
      <c r="AC342" s="147"/>
      <c r="AD342" s="141"/>
      <c r="AG342" s="147"/>
      <c r="AH342" s="141"/>
      <c r="AK342" s="147"/>
      <c r="AL342" s="141"/>
      <c r="AO342" s="147"/>
      <c r="AP342" s="141"/>
      <c r="AS342" s="147"/>
      <c r="AT342" s="141"/>
      <c r="AW342" s="147"/>
      <c r="AX342" s="141"/>
      <c r="BA342" s="147"/>
      <c r="BB342" s="141"/>
      <c r="BE342" s="147"/>
      <c r="BF342" s="141"/>
      <c r="BI342" s="147"/>
      <c r="BJ342" s="141"/>
      <c r="BM342" s="147"/>
      <c r="BN342" s="141"/>
      <c r="BQ342" s="147"/>
      <c r="BR342" s="141"/>
      <c r="BU342" s="124"/>
      <c r="BV342" s="141"/>
    </row>
    <row r="343" spans="5:74" x14ac:dyDescent="0.25">
      <c r="E343" s="141"/>
      <c r="F343" s="141"/>
      <c r="I343" s="141"/>
      <c r="J343" s="141"/>
      <c r="M343" s="141"/>
      <c r="N343" s="141"/>
      <c r="Q343" s="147"/>
      <c r="R343" s="141"/>
      <c r="U343" s="197"/>
      <c r="V343" s="141"/>
      <c r="Y343" s="147"/>
      <c r="Z343" s="141"/>
      <c r="AC343" s="147"/>
      <c r="AD343" s="141"/>
      <c r="AG343" s="147"/>
      <c r="AH343" s="141"/>
      <c r="AK343" s="147"/>
      <c r="AL343" s="141"/>
      <c r="AO343" s="147"/>
      <c r="AP343" s="141"/>
      <c r="AS343" s="147"/>
      <c r="AT343" s="141"/>
      <c r="AW343" s="147"/>
      <c r="AX343" s="141"/>
      <c r="BA343" s="147"/>
      <c r="BB343" s="141"/>
      <c r="BE343" s="147"/>
      <c r="BF343" s="141"/>
      <c r="BI343" s="147"/>
      <c r="BJ343" s="141"/>
      <c r="BM343" s="147"/>
      <c r="BN343" s="141"/>
      <c r="BQ343" s="147"/>
      <c r="BR343" s="141"/>
      <c r="BU343" s="124"/>
      <c r="BV343" s="141"/>
    </row>
    <row r="344" spans="5:74" x14ac:dyDescent="0.25">
      <c r="E344" s="141"/>
      <c r="F344" s="141"/>
      <c r="I344" s="141"/>
      <c r="J344" s="141"/>
      <c r="M344" s="141"/>
      <c r="N344" s="141"/>
      <c r="Q344" s="147"/>
      <c r="R344" s="141"/>
      <c r="U344" s="197"/>
      <c r="V344" s="141"/>
      <c r="Y344" s="147"/>
      <c r="Z344" s="141"/>
      <c r="AC344" s="147"/>
      <c r="AD344" s="141"/>
      <c r="AG344" s="147"/>
      <c r="AH344" s="141"/>
      <c r="AK344" s="147"/>
      <c r="AL344" s="141"/>
      <c r="AO344" s="147"/>
      <c r="AP344" s="141"/>
      <c r="AS344" s="147"/>
      <c r="AT344" s="141"/>
      <c r="AW344" s="147"/>
      <c r="AX344" s="141"/>
      <c r="BA344" s="147"/>
      <c r="BB344" s="141"/>
      <c r="BE344" s="147"/>
      <c r="BF344" s="141"/>
      <c r="BI344" s="147"/>
      <c r="BJ344" s="141"/>
      <c r="BM344" s="147"/>
      <c r="BN344" s="141"/>
      <c r="BQ344" s="147"/>
      <c r="BR344" s="141"/>
      <c r="BU344" s="124"/>
      <c r="BV344" s="141"/>
    </row>
    <row r="345" spans="5:74" x14ac:dyDescent="0.25">
      <c r="E345" s="141"/>
      <c r="F345" s="141"/>
      <c r="I345" s="141"/>
      <c r="J345" s="141"/>
      <c r="M345" s="141"/>
      <c r="N345" s="141"/>
      <c r="Q345" s="147"/>
      <c r="R345" s="141"/>
      <c r="U345" s="197"/>
      <c r="V345" s="141"/>
      <c r="Y345" s="147"/>
      <c r="Z345" s="141"/>
      <c r="AC345" s="147"/>
      <c r="AD345" s="141"/>
      <c r="AG345" s="147"/>
      <c r="AH345" s="141"/>
      <c r="AK345" s="147"/>
      <c r="AL345" s="141"/>
      <c r="AO345" s="147"/>
      <c r="AP345" s="141"/>
      <c r="AS345" s="147"/>
      <c r="AT345" s="141"/>
      <c r="AW345" s="147"/>
      <c r="AX345" s="141"/>
      <c r="BA345" s="147"/>
      <c r="BB345" s="141"/>
      <c r="BE345" s="147"/>
      <c r="BF345" s="141"/>
      <c r="BI345" s="147"/>
      <c r="BJ345" s="141"/>
      <c r="BM345" s="147"/>
      <c r="BN345" s="141"/>
      <c r="BQ345" s="147"/>
      <c r="BR345" s="141"/>
      <c r="BU345" s="124"/>
      <c r="BV345" s="141"/>
    </row>
    <row r="346" spans="5:74" x14ac:dyDescent="0.25">
      <c r="E346" s="141"/>
      <c r="F346" s="141"/>
      <c r="I346" s="141"/>
      <c r="J346" s="141"/>
      <c r="M346" s="141"/>
      <c r="N346" s="141"/>
      <c r="Q346" s="147"/>
      <c r="R346" s="141"/>
      <c r="U346" s="197"/>
      <c r="V346" s="141"/>
      <c r="Y346" s="147"/>
      <c r="Z346" s="141"/>
      <c r="AC346" s="147"/>
      <c r="AD346" s="141"/>
      <c r="AG346" s="147"/>
      <c r="AH346" s="141"/>
      <c r="AK346" s="147"/>
      <c r="AL346" s="141"/>
      <c r="AO346" s="147"/>
      <c r="AP346" s="141"/>
      <c r="AS346" s="147"/>
      <c r="AT346" s="141"/>
      <c r="AW346" s="147"/>
      <c r="AX346" s="141"/>
      <c r="BA346" s="147"/>
      <c r="BB346" s="141"/>
      <c r="BE346" s="147"/>
      <c r="BF346" s="141"/>
      <c r="BI346" s="147"/>
      <c r="BJ346" s="141"/>
      <c r="BM346" s="147"/>
      <c r="BN346" s="141"/>
      <c r="BQ346" s="147"/>
      <c r="BR346" s="141"/>
      <c r="BU346" s="124"/>
      <c r="BV346" s="141"/>
    </row>
    <row r="347" spans="5:74" x14ac:dyDescent="0.25">
      <c r="E347" s="141"/>
      <c r="F347" s="141"/>
      <c r="I347" s="141"/>
      <c r="J347" s="141"/>
      <c r="M347" s="141"/>
      <c r="N347" s="141"/>
      <c r="Q347" s="147"/>
      <c r="R347" s="141"/>
      <c r="U347" s="197"/>
      <c r="V347" s="141"/>
      <c r="Y347" s="147"/>
      <c r="Z347" s="141"/>
      <c r="AC347" s="147"/>
      <c r="AD347" s="141"/>
      <c r="AG347" s="147"/>
      <c r="AH347" s="141"/>
      <c r="AK347" s="147"/>
      <c r="AL347" s="141"/>
      <c r="AO347" s="147"/>
      <c r="AP347" s="141"/>
      <c r="AS347" s="147"/>
      <c r="AT347" s="141"/>
      <c r="AW347" s="147"/>
      <c r="AX347" s="141"/>
      <c r="BA347" s="147"/>
      <c r="BB347" s="141"/>
      <c r="BE347" s="147"/>
      <c r="BF347" s="141"/>
      <c r="BI347" s="147"/>
      <c r="BJ347" s="141"/>
      <c r="BM347" s="147"/>
      <c r="BN347" s="141"/>
      <c r="BQ347" s="147"/>
      <c r="BR347" s="141"/>
      <c r="BU347" s="124"/>
      <c r="BV347" s="141"/>
    </row>
    <row r="348" spans="5:74" x14ac:dyDescent="0.25">
      <c r="E348" s="141"/>
      <c r="F348" s="141"/>
      <c r="I348" s="141"/>
      <c r="J348" s="141"/>
      <c r="M348" s="141"/>
      <c r="N348" s="141"/>
      <c r="Q348" s="147"/>
      <c r="R348" s="141"/>
      <c r="U348" s="197"/>
      <c r="V348" s="141"/>
      <c r="Y348" s="147"/>
      <c r="Z348" s="141"/>
      <c r="AC348" s="147"/>
      <c r="AD348" s="141"/>
      <c r="AG348" s="147"/>
      <c r="AH348" s="141"/>
      <c r="AK348" s="147"/>
      <c r="AL348" s="141"/>
      <c r="AO348" s="147"/>
      <c r="AP348" s="141"/>
      <c r="AS348" s="147"/>
      <c r="AT348" s="141"/>
      <c r="AW348" s="147"/>
      <c r="AX348" s="141"/>
      <c r="BA348" s="147"/>
      <c r="BB348" s="141"/>
      <c r="BE348" s="147"/>
      <c r="BF348" s="141"/>
      <c r="BI348" s="147"/>
      <c r="BJ348" s="141"/>
      <c r="BM348" s="147"/>
      <c r="BN348" s="141"/>
      <c r="BQ348" s="147"/>
      <c r="BR348" s="141"/>
      <c r="BU348" s="124"/>
      <c r="BV348" s="141"/>
    </row>
    <row r="349" spans="5:74" x14ac:dyDescent="0.25">
      <c r="E349" s="141"/>
      <c r="F349" s="141"/>
      <c r="I349" s="141"/>
      <c r="J349" s="141"/>
      <c r="M349" s="141"/>
      <c r="N349" s="141"/>
      <c r="Q349" s="147"/>
      <c r="R349" s="141"/>
      <c r="U349" s="197"/>
      <c r="V349" s="141"/>
      <c r="Y349" s="147"/>
      <c r="Z349" s="141"/>
      <c r="AC349" s="147"/>
      <c r="AD349" s="141"/>
      <c r="AG349" s="147"/>
      <c r="AH349" s="141"/>
      <c r="AK349" s="147"/>
      <c r="AL349" s="141"/>
      <c r="AO349" s="147"/>
      <c r="AP349" s="141"/>
      <c r="AS349" s="147"/>
      <c r="AT349" s="141"/>
      <c r="AW349" s="147"/>
      <c r="AX349" s="141"/>
      <c r="BA349" s="147"/>
      <c r="BB349" s="141"/>
      <c r="BE349" s="147"/>
      <c r="BF349" s="141"/>
      <c r="BI349" s="147"/>
      <c r="BJ349" s="141"/>
      <c r="BM349" s="147"/>
      <c r="BN349" s="141"/>
      <c r="BQ349" s="147"/>
      <c r="BR349" s="141"/>
      <c r="BU349" s="124"/>
      <c r="BV349" s="141"/>
    </row>
    <row r="350" spans="5:74" x14ac:dyDescent="0.25">
      <c r="E350" s="141"/>
      <c r="F350" s="141"/>
      <c r="I350" s="141"/>
      <c r="J350" s="141"/>
      <c r="M350" s="141"/>
      <c r="N350" s="141"/>
      <c r="Q350" s="147"/>
      <c r="R350" s="141"/>
      <c r="U350" s="197"/>
      <c r="V350" s="141"/>
      <c r="Y350" s="147"/>
      <c r="Z350" s="141"/>
      <c r="AC350" s="147"/>
      <c r="AD350" s="141"/>
      <c r="AG350" s="147"/>
      <c r="AH350" s="141"/>
      <c r="AK350" s="147"/>
      <c r="AL350" s="141"/>
      <c r="AO350" s="147"/>
      <c r="AP350" s="141"/>
      <c r="AS350" s="147"/>
      <c r="AT350" s="141"/>
      <c r="AW350" s="147"/>
      <c r="AX350" s="141"/>
      <c r="BA350" s="147"/>
      <c r="BB350" s="141"/>
      <c r="BE350" s="147"/>
      <c r="BF350" s="141"/>
      <c r="BI350" s="147"/>
      <c r="BJ350" s="141"/>
      <c r="BM350" s="147"/>
      <c r="BN350" s="141"/>
      <c r="BQ350" s="147"/>
      <c r="BR350" s="141"/>
      <c r="BU350" s="124"/>
      <c r="BV350" s="141"/>
    </row>
    <row r="351" spans="5:74" x14ac:dyDescent="0.25">
      <c r="E351" s="141"/>
      <c r="F351" s="141"/>
      <c r="I351" s="141"/>
      <c r="J351" s="141"/>
      <c r="M351" s="141"/>
      <c r="N351" s="141"/>
      <c r="Q351" s="147"/>
      <c r="R351" s="141"/>
      <c r="U351" s="197"/>
      <c r="V351" s="141"/>
      <c r="Y351" s="147"/>
      <c r="Z351" s="141"/>
      <c r="AC351" s="147"/>
      <c r="AD351" s="141"/>
      <c r="AG351" s="147"/>
      <c r="AH351" s="141"/>
      <c r="AK351" s="147"/>
      <c r="AL351" s="141"/>
      <c r="AO351" s="147"/>
      <c r="AP351" s="141"/>
      <c r="AS351" s="147"/>
      <c r="AT351" s="141"/>
      <c r="AW351" s="147"/>
      <c r="AX351" s="141"/>
      <c r="BA351" s="147"/>
      <c r="BB351" s="141"/>
      <c r="BE351" s="147"/>
      <c r="BF351" s="141"/>
      <c r="BI351" s="147"/>
      <c r="BJ351" s="141"/>
      <c r="BM351" s="147"/>
      <c r="BN351" s="141"/>
      <c r="BQ351" s="147"/>
      <c r="BR351" s="141"/>
      <c r="BU351" s="124"/>
      <c r="BV351" s="141"/>
    </row>
    <row r="352" spans="5:74" x14ac:dyDescent="0.25">
      <c r="E352" s="141"/>
      <c r="F352" s="141"/>
      <c r="I352" s="141"/>
      <c r="J352" s="141"/>
      <c r="M352" s="141"/>
      <c r="N352" s="141"/>
      <c r="Q352" s="147"/>
      <c r="R352" s="141"/>
      <c r="U352" s="197"/>
      <c r="V352" s="141"/>
      <c r="Y352" s="147"/>
      <c r="Z352" s="141"/>
      <c r="AC352" s="147"/>
      <c r="AD352" s="141"/>
      <c r="AG352" s="147"/>
      <c r="AH352" s="141"/>
      <c r="AK352" s="147"/>
      <c r="AL352" s="141"/>
      <c r="AO352" s="147"/>
      <c r="AP352" s="141"/>
      <c r="AS352" s="147"/>
      <c r="AT352" s="141"/>
      <c r="AW352" s="147"/>
      <c r="AX352" s="141"/>
      <c r="BA352" s="147"/>
      <c r="BB352" s="141"/>
      <c r="BE352" s="147"/>
      <c r="BF352" s="141"/>
      <c r="BI352" s="147"/>
      <c r="BJ352" s="141"/>
      <c r="BM352" s="147"/>
      <c r="BN352" s="141"/>
      <c r="BQ352" s="147"/>
      <c r="BR352" s="141"/>
      <c r="BU352" s="124"/>
      <c r="BV352" s="141"/>
    </row>
    <row r="353" spans="5:74" x14ac:dyDescent="0.25">
      <c r="E353" s="141"/>
      <c r="F353" s="141"/>
      <c r="I353" s="141"/>
      <c r="J353" s="141"/>
      <c r="M353" s="141"/>
      <c r="N353" s="141"/>
      <c r="Q353" s="147"/>
      <c r="R353" s="141"/>
      <c r="U353" s="197"/>
      <c r="V353" s="141"/>
      <c r="Y353" s="147"/>
      <c r="Z353" s="141"/>
      <c r="AC353" s="147"/>
      <c r="AD353" s="141"/>
      <c r="AG353" s="147"/>
      <c r="AH353" s="141"/>
      <c r="AK353" s="147"/>
      <c r="AL353" s="141"/>
      <c r="AO353" s="147"/>
      <c r="AP353" s="141"/>
      <c r="AS353" s="147"/>
      <c r="AT353" s="141"/>
      <c r="AW353" s="147"/>
      <c r="AX353" s="141"/>
      <c r="BA353" s="147"/>
      <c r="BB353" s="141"/>
      <c r="BE353" s="147"/>
      <c r="BF353" s="141"/>
      <c r="BI353" s="147"/>
      <c r="BJ353" s="141"/>
      <c r="BM353" s="147"/>
      <c r="BN353" s="141"/>
      <c r="BQ353" s="147"/>
      <c r="BR353" s="141"/>
      <c r="BU353" s="124"/>
      <c r="BV353" s="141"/>
    </row>
    <row r="354" spans="5:74" x14ac:dyDescent="0.25">
      <c r="E354" s="141"/>
      <c r="F354" s="141"/>
      <c r="I354" s="141"/>
      <c r="J354" s="141"/>
      <c r="M354" s="141"/>
      <c r="N354" s="141"/>
      <c r="Q354" s="147"/>
      <c r="R354" s="141"/>
      <c r="U354" s="197"/>
      <c r="V354" s="141"/>
      <c r="Y354" s="147"/>
      <c r="Z354" s="141"/>
      <c r="AC354" s="147"/>
      <c r="AD354" s="141"/>
      <c r="AG354" s="147"/>
      <c r="AH354" s="141"/>
      <c r="AK354" s="147"/>
      <c r="AL354" s="141"/>
      <c r="AO354" s="147"/>
      <c r="AP354" s="141"/>
      <c r="AS354" s="147"/>
      <c r="AT354" s="141"/>
      <c r="AW354" s="147"/>
      <c r="AX354" s="141"/>
      <c r="BA354" s="147"/>
      <c r="BB354" s="141"/>
      <c r="BE354" s="147"/>
      <c r="BF354" s="141"/>
      <c r="BI354" s="147"/>
      <c r="BJ354" s="141"/>
      <c r="BM354" s="147"/>
      <c r="BN354" s="141"/>
      <c r="BQ354" s="147"/>
      <c r="BR354" s="141"/>
      <c r="BU354" s="124"/>
      <c r="BV354" s="141"/>
    </row>
    <row r="355" spans="5:74" x14ac:dyDescent="0.25">
      <c r="E355" s="141"/>
      <c r="F355" s="141"/>
      <c r="I355" s="141"/>
      <c r="J355" s="141"/>
      <c r="M355" s="141"/>
      <c r="N355" s="141"/>
      <c r="Q355" s="147"/>
      <c r="R355" s="141"/>
      <c r="U355" s="197"/>
      <c r="V355" s="141"/>
      <c r="Y355" s="147"/>
      <c r="Z355" s="141"/>
      <c r="AC355" s="147"/>
      <c r="AD355" s="141"/>
      <c r="AG355" s="147"/>
      <c r="AH355" s="141"/>
      <c r="AK355" s="147"/>
      <c r="AL355" s="141"/>
      <c r="AO355" s="147"/>
      <c r="AP355" s="141"/>
      <c r="AS355" s="147"/>
      <c r="AT355" s="141"/>
      <c r="AW355" s="147"/>
      <c r="AX355" s="141"/>
      <c r="BA355" s="147"/>
      <c r="BB355" s="141"/>
      <c r="BE355" s="147"/>
      <c r="BF355" s="141"/>
      <c r="BI355" s="147"/>
      <c r="BJ355" s="141"/>
      <c r="BM355" s="147"/>
      <c r="BN355" s="141"/>
      <c r="BQ355" s="147"/>
      <c r="BR355" s="141"/>
      <c r="BU355" s="124"/>
      <c r="BV355" s="141"/>
    </row>
    <row r="356" spans="5:74" x14ac:dyDescent="0.25">
      <c r="E356" s="141"/>
      <c r="F356" s="141"/>
      <c r="I356" s="141"/>
      <c r="J356" s="141"/>
      <c r="M356" s="141"/>
      <c r="N356" s="141"/>
      <c r="Q356" s="147"/>
      <c r="R356" s="141"/>
      <c r="U356" s="197"/>
      <c r="V356" s="141"/>
      <c r="Y356" s="147"/>
      <c r="Z356" s="141"/>
      <c r="AC356" s="147"/>
      <c r="AD356" s="141"/>
      <c r="AG356" s="147"/>
      <c r="AH356" s="141"/>
      <c r="AK356" s="147"/>
      <c r="AL356" s="141"/>
      <c r="AO356" s="147"/>
      <c r="AP356" s="141"/>
      <c r="AS356" s="147"/>
      <c r="AT356" s="141"/>
      <c r="AW356" s="147"/>
      <c r="AX356" s="141"/>
      <c r="BA356" s="147"/>
      <c r="BB356" s="141"/>
      <c r="BE356" s="147"/>
      <c r="BF356" s="141"/>
      <c r="BI356" s="147"/>
      <c r="BJ356" s="141"/>
      <c r="BM356" s="147"/>
      <c r="BN356" s="141"/>
      <c r="BQ356" s="147"/>
      <c r="BR356" s="141"/>
      <c r="BU356" s="124"/>
      <c r="BV356" s="141"/>
    </row>
    <row r="357" spans="5:74" x14ac:dyDescent="0.25">
      <c r="E357" s="141"/>
      <c r="F357" s="141"/>
      <c r="I357" s="141"/>
      <c r="J357" s="141"/>
      <c r="M357" s="141"/>
      <c r="N357" s="141"/>
      <c r="Q357" s="147"/>
      <c r="R357" s="141"/>
      <c r="U357" s="197"/>
      <c r="V357" s="141"/>
      <c r="Y357" s="147"/>
      <c r="Z357" s="141"/>
      <c r="AC357" s="147"/>
      <c r="AD357" s="141"/>
      <c r="AG357" s="147"/>
      <c r="AH357" s="141"/>
      <c r="AK357" s="147"/>
      <c r="AL357" s="141"/>
      <c r="AO357" s="147"/>
      <c r="AP357" s="141"/>
      <c r="AS357" s="147"/>
      <c r="AT357" s="141"/>
      <c r="AW357" s="147"/>
      <c r="AX357" s="141"/>
      <c r="BA357" s="147"/>
      <c r="BB357" s="141"/>
      <c r="BE357" s="147"/>
      <c r="BF357" s="141"/>
      <c r="BI357" s="147"/>
      <c r="BJ357" s="141"/>
      <c r="BM357" s="147"/>
      <c r="BN357" s="141"/>
      <c r="BQ357" s="147"/>
      <c r="BR357" s="141"/>
      <c r="BU357" s="124"/>
      <c r="BV357" s="141"/>
    </row>
    <row r="358" spans="5:74" x14ac:dyDescent="0.25">
      <c r="E358" s="141"/>
      <c r="F358" s="141"/>
      <c r="I358" s="141"/>
      <c r="J358" s="141"/>
      <c r="M358" s="141"/>
      <c r="N358" s="141"/>
      <c r="Q358" s="147"/>
      <c r="R358" s="141"/>
      <c r="U358" s="197"/>
      <c r="V358" s="141"/>
      <c r="Y358" s="147"/>
      <c r="Z358" s="141"/>
      <c r="AC358" s="147"/>
      <c r="AD358" s="141"/>
      <c r="AG358" s="147"/>
      <c r="AH358" s="141"/>
      <c r="AK358" s="147"/>
      <c r="AL358" s="141"/>
      <c r="AO358" s="147"/>
      <c r="AP358" s="141"/>
      <c r="AS358" s="147"/>
      <c r="AT358" s="141"/>
      <c r="AW358" s="147"/>
      <c r="AX358" s="141"/>
      <c r="BA358" s="147"/>
      <c r="BB358" s="141"/>
      <c r="BE358" s="147"/>
      <c r="BF358" s="141"/>
      <c r="BI358" s="147"/>
      <c r="BJ358" s="141"/>
      <c r="BM358" s="147"/>
      <c r="BN358" s="141"/>
      <c r="BQ358" s="147"/>
      <c r="BR358" s="141"/>
      <c r="BU358" s="124"/>
      <c r="BV358" s="141"/>
    </row>
    <row r="359" spans="5:74" x14ac:dyDescent="0.25">
      <c r="E359" s="141"/>
      <c r="F359" s="141"/>
      <c r="I359" s="141"/>
      <c r="J359" s="141"/>
      <c r="M359" s="141"/>
      <c r="N359" s="141"/>
      <c r="Q359" s="147"/>
      <c r="R359" s="141"/>
      <c r="U359" s="197"/>
      <c r="V359" s="141"/>
      <c r="Y359" s="147"/>
      <c r="Z359" s="141"/>
      <c r="AC359" s="147"/>
      <c r="AD359" s="141"/>
      <c r="AG359" s="147"/>
      <c r="AH359" s="141"/>
      <c r="AK359" s="147"/>
      <c r="AL359" s="141"/>
      <c r="AO359" s="147"/>
      <c r="AP359" s="141"/>
      <c r="AS359" s="147"/>
      <c r="AT359" s="141"/>
      <c r="AW359" s="147"/>
      <c r="AX359" s="141"/>
      <c r="BA359" s="147"/>
      <c r="BB359" s="141"/>
      <c r="BE359" s="147"/>
      <c r="BF359" s="141"/>
      <c r="BI359" s="147"/>
      <c r="BJ359" s="141"/>
      <c r="BM359" s="147"/>
      <c r="BN359" s="141"/>
      <c r="BQ359" s="147"/>
      <c r="BR359" s="141"/>
      <c r="BU359" s="124"/>
      <c r="BV359" s="141"/>
    </row>
    <row r="360" spans="5:74" x14ac:dyDescent="0.25">
      <c r="E360" s="141"/>
      <c r="F360" s="141"/>
      <c r="I360" s="141"/>
      <c r="J360" s="141"/>
      <c r="M360" s="141"/>
      <c r="N360" s="141"/>
      <c r="Q360" s="147"/>
      <c r="R360" s="141"/>
      <c r="U360" s="197"/>
      <c r="V360" s="141"/>
      <c r="Y360" s="147"/>
      <c r="Z360" s="141"/>
      <c r="AC360" s="147"/>
      <c r="AD360" s="141"/>
      <c r="AG360" s="147"/>
      <c r="AH360" s="141"/>
      <c r="AK360" s="147"/>
      <c r="AL360" s="141"/>
      <c r="AO360" s="147"/>
      <c r="AP360" s="141"/>
      <c r="AS360" s="147"/>
      <c r="AT360" s="141"/>
      <c r="AW360" s="147"/>
      <c r="AX360" s="141"/>
      <c r="BA360" s="147"/>
      <c r="BB360" s="141"/>
      <c r="BE360" s="147"/>
      <c r="BF360" s="141"/>
      <c r="BI360" s="147"/>
      <c r="BJ360" s="141"/>
      <c r="BM360" s="147"/>
      <c r="BN360" s="141"/>
      <c r="BQ360" s="147"/>
      <c r="BR360" s="141"/>
      <c r="BU360" s="124"/>
      <c r="BV360" s="141"/>
    </row>
    <row r="361" spans="5:74" x14ac:dyDescent="0.25">
      <c r="E361" s="141"/>
      <c r="F361" s="141"/>
      <c r="I361" s="141"/>
      <c r="J361" s="141"/>
      <c r="M361" s="141"/>
      <c r="N361" s="141"/>
      <c r="Q361" s="147"/>
      <c r="R361" s="141"/>
      <c r="U361" s="197"/>
      <c r="V361" s="141"/>
      <c r="Y361" s="147"/>
      <c r="Z361" s="141"/>
      <c r="AC361" s="147"/>
      <c r="AD361" s="141"/>
      <c r="AG361" s="147"/>
      <c r="AH361" s="141"/>
      <c r="AK361" s="147"/>
      <c r="AL361" s="141"/>
      <c r="AO361" s="147"/>
      <c r="AP361" s="141"/>
      <c r="AS361" s="147"/>
      <c r="AT361" s="141"/>
      <c r="AW361" s="147"/>
      <c r="AX361" s="141"/>
      <c r="BA361" s="147"/>
      <c r="BB361" s="141"/>
      <c r="BE361" s="147"/>
      <c r="BF361" s="141"/>
      <c r="BI361" s="147"/>
      <c r="BJ361" s="141"/>
      <c r="BM361" s="147"/>
      <c r="BN361" s="141"/>
      <c r="BQ361" s="147"/>
      <c r="BR361" s="141"/>
      <c r="BU361" s="124"/>
      <c r="BV361" s="141"/>
    </row>
    <row r="362" spans="5:74" x14ac:dyDescent="0.25">
      <c r="E362" s="141"/>
      <c r="F362" s="141"/>
      <c r="I362" s="141"/>
      <c r="J362" s="141"/>
      <c r="M362" s="141"/>
      <c r="N362" s="141"/>
      <c r="Q362" s="147"/>
      <c r="R362" s="141"/>
      <c r="U362" s="197"/>
      <c r="V362" s="141"/>
      <c r="Y362" s="147"/>
      <c r="Z362" s="141"/>
      <c r="AC362" s="147"/>
      <c r="AD362" s="141"/>
      <c r="AG362" s="147"/>
      <c r="AH362" s="141"/>
      <c r="AK362" s="147"/>
      <c r="AL362" s="141"/>
      <c r="AO362" s="147"/>
      <c r="AP362" s="141"/>
      <c r="AS362" s="147"/>
      <c r="AT362" s="141"/>
      <c r="AW362" s="147"/>
      <c r="AX362" s="141"/>
      <c r="BA362" s="147"/>
      <c r="BB362" s="141"/>
      <c r="BE362" s="147"/>
      <c r="BF362" s="141"/>
      <c r="BI362" s="147"/>
      <c r="BJ362" s="141"/>
      <c r="BM362" s="147"/>
      <c r="BN362" s="141"/>
      <c r="BQ362" s="147"/>
      <c r="BR362" s="141"/>
      <c r="BU362" s="124"/>
      <c r="BV362" s="141"/>
    </row>
    <row r="363" spans="5:74" x14ac:dyDescent="0.25">
      <c r="E363" s="141"/>
      <c r="F363" s="141"/>
      <c r="I363" s="141"/>
      <c r="J363" s="141"/>
      <c r="M363" s="141"/>
      <c r="N363" s="141"/>
      <c r="Q363" s="147"/>
      <c r="R363" s="141"/>
      <c r="U363" s="197"/>
      <c r="V363" s="141"/>
      <c r="Y363" s="147"/>
      <c r="Z363" s="141"/>
      <c r="AC363" s="147"/>
      <c r="AD363" s="141"/>
      <c r="AG363" s="147"/>
      <c r="AH363" s="141"/>
      <c r="AK363" s="147"/>
      <c r="AL363" s="141"/>
      <c r="AO363" s="147"/>
      <c r="AP363" s="141"/>
      <c r="AS363" s="147"/>
      <c r="AT363" s="141"/>
      <c r="AW363" s="147"/>
      <c r="AX363" s="141"/>
      <c r="BA363" s="147"/>
      <c r="BB363" s="141"/>
      <c r="BE363" s="147"/>
      <c r="BF363" s="141"/>
      <c r="BI363" s="147"/>
      <c r="BJ363" s="141"/>
      <c r="BM363" s="147"/>
      <c r="BN363" s="141"/>
      <c r="BQ363" s="147"/>
      <c r="BR363" s="141"/>
      <c r="BU363" s="124"/>
      <c r="BV363" s="141"/>
    </row>
    <row r="364" spans="5:74" x14ac:dyDescent="0.25">
      <c r="E364" s="141"/>
      <c r="F364" s="141"/>
      <c r="I364" s="141"/>
      <c r="J364" s="141"/>
      <c r="M364" s="141"/>
      <c r="N364" s="141"/>
      <c r="Q364" s="147"/>
      <c r="R364" s="141"/>
      <c r="U364" s="197"/>
      <c r="V364" s="141"/>
      <c r="Y364" s="147"/>
      <c r="Z364" s="141"/>
      <c r="AC364" s="147"/>
      <c r="AD364" s="141"/>
      <c r="AG364" s="147"/>
      <c r="AH364" s="141"/>
      <c r="AK364" s="147"/>
      <c r="AL364" s="141"/>
      <c r="AO364" s="147"/>
      <c r="AP364" s="141"/>
      <c r="AS364" s="147"/>
      <c r="AT364" s="141"/>
      <c r="AW364" s="147"/>
      <c r="AX364" s="141"/>
      <c r="BA364" s="147"/>
      <c r="BB364" s="141"/>
      <c r="BE364" s="147"/>
      <c r="BF364" s="141"/>
      <c r="BI364" s="147"/>
      <c r="BJ364" s="141"/>
      <c r="BM364" s="147"/>
      <c r="BN364" s="141"/>
      <c r="BQ364" s="147"/>
      <c r="BR364" s="141"/>
      <c r="BU364" s="124"/>
      <c r="BV364" s="141"/>
    </row>
    <row r="365" spans="5:74" x14ac:dyDescent="0.25">
      <c r="E365" s="141"/>
      <c r="F365" s="141"/>
      <c r="I365" s="141"/>
      <c r="J365" s="141"/>
      <c r="M365" s="141"/>
      <c r="N365" s="141"/>
      <c r="Q365" s="147"/>
      <c r="R365" s="141"/>
      <c r="U365" s="197"/>
      <c r="V365" s="141"/>
      <c r="Y365" s="147"/>
      <c r="Z365" s="141"/>
      <c r="AC365" s="147"/>
      <c r="AD365" s="141"/>
      <c r="AG365" s="147"/>
      <c r="AH365" s="141"/>
      <c r="AK365" s="147"/>
      <c r="AL365" s="141"/>
      <c r="AO365" s="147"/>
      <c r="AP365" s="141"/>
      <c r="AS365" s="147"/>
      <c r="AT365" s="141"/>
      <c r="AW365" s="147"/>
      <c r="AX365" s="141"/>
      <c r="BA365" s="147"/>
      <c r="BB365" s="141"/>
      <c r="BE365" s="147"/>
      <c r="BF365" s="141"/>
      <c r="BI365" s="147"/>
      <c r="BJ365" s="141"/>
      <c r="BM365" s="147"/>
      <c r="BN365" s="141"/>
      <c r="BQ365" s="147"/>
      <c r="BR365" s="141"/>
      <c r="BU365" s="124"/>
      <c r="BV365" s="141"/>
    </row>
    <row r="366" spans="5:74" x14ac:dyDescent="0.25">
      <c r="E366" s="141"/>
      <c r="F366" s="141"/>
      <c r="I366" s="141"/>
      <c r="J366" s="141"/>
      <c r="M366" s="141"/>
      <c r="N366" s="141"/>
      <c r="Q366" s="147"/>
      <c r="R366" s="141"/>
      <c r="U366" s="197"/>
      <c r="V366" s="141"/>
      <c r="Y366" s="147"/>
      <c r="Z366" s="141"/>
      <c r="AC366" s="147"/>
      <c r="AD366" s="141"/>
      <c r="AG366" s="147"/>
      <c r="AH366" s="141"/>
      <c r="AK366" s="147"/>
      <c r="AL366" s="141"/>
      <c r="AO366" s="147"/>
      <c r="AP366" s="141"/>
      <c r="AS366" s="147"/>
      <c r="AT366" s="141"/>
      <c r="AW366" s="147"/>
      <c r="AX366" s="141"/>
      <c r="BA366" s="147"/>
      <c r="BB366" s="141"/>
      <c r="BE366" s="147"/>
      <c r="BF366" s="141"/>
      <c r="BI366" s="147"/>
      <c r="BJ366" s="141"/>
      <c r="BM366" s="147"/>
      <c r="BN366" s="141"/>
      <c r="BQ366" s="147"/>
      <c r="BR366" s="141"/>
      <c r="BU366" s="124"/>
      <c r="BV366" s="141"/>
    </row>
    <row r="367" spans="5:74" x14ac:dyDescent="0.25">
      <c r="E367" s="141"/>
      <c r="F367" s="141"/>
      <c r="I367" s="141"/>
      <c r="J367" s="141"/>
      <c r="M367" s="141"/>
      <c r="N367" s="141"/>
      <c r="Q367" s="147"/>
      <c r="R367" s="141"/>
      <c r="U367" s="197"/>
      <c r="V367" s="141"/>
      <c r="Y367" s="147"/>
      <c r="Z367" s="141"/>
      <c r="AC367" s="147"/>
      <c r="AD367" s="141"/>
      <c r="AG367" s="147"/>
      <c r="AH367" s="141"/>
      <c r="AK367" s="147"/>
      <c r="AL367" s="141"/>
      <c r="AO367" s="147"/>
      <c r="AP367" s="141"/>
      <c r="AS367" s="147"/>
      <c r="AT367" s="141"/>
      <c r="AW367" s="147"/>
      <c r="AX367" s="141"/>
      <c r="BA367" s="147"/>
      <c r="BB367" s="141"/>
      <c r="BE367" s="147"/>
      <c r="BF367" s="141"/>
      <c r="BI367" s="147"/>
      <c r="BJ367" s="141"/>
      <c r="BM367" s="147"/>
      <c r="BN367" s="141"/>
      <c r="BQ367" s="147"/>
      <c r="BR367" s="141"/>
      <c r="BU367" s="124"/>
      <c r="BV367" s="141"/>
    </row>
    <row r="368" spans="5:74" x14ac:dyDescent="0.25">
      <c r="E368" s="141"/>
      <c r="F368" s="141"/>
      <c r="I368" s="141"/>
      <c r="J368" s="141"/>
      <c r="M368" s="141"/>
      <c r="N368" s="141"/>
      <c r="Q368" s="147"/>
      <c r="R368" s="141"/>
      <c r="U368" s="197"/>
      <c r="V368" s="141"/>
      <c r="Y368" s="147"/>
      <c r="Z368" s="141"/>
      <c r="AC368" s="147"/>
      <c r="AD368" s="141"/>
      <c r="AG368" s="147"/>
      <c r="AH368" s="141"/>
      <c r="AK368" s="147"/>
      <c r="AL368" s="141"/>
      <c r="AO368" s="147"/>
      <c r="AP368" s="141"/>
      <c r="AS368" s="147"/>
      <c r="AT368" s="141"/>
      <c r="AW368" s="147"/>
      <c r="AX368" s="141"/>
      <c r="BA368" s="147"/>
      <c r="BB368" s="141"/>
      <c r="BE368" s="147"/>
      <c r="BF368" s="141"/>
      <c r="BI368" s="147"/>
      <c r="BJ368" s="141"/>
      <c r="BM368" s="147"/>
      <c r="BN368" s="141"/>
      <c r="BQ368" s="147"/>
      <c r="BR368" s="141"/>
      <c r="BU368" s="124"/>
      <c r="BV368" s="141"/>
    </row>
    <row r="369" spans="5:74" x14ac:dyDescent="0.25">
      <c r="E369" s="141"/>
      <c r="F369" s="141"/>
      <c r="I369" s="141"/>
      <c r="J369" s="141"/>
      <c r="M369" s="141"/>
      <c r="N369" s="141"/>
      <c r="Q369" s="147"/>
      <c r="R369" s="141"/>
      <c r="U369" s="197"/>
      <c r="V369" s="141"/>
      <c r="Y369" s="147"/>
      <c r="Z369" s="141"/>
      <c r="AC369" s="147"/>
      <c r="AD369" s="141"/>
      <c r="AG369" s="147"/>
      <c r="AH369" s="141"/>
      <c r="AK369" s="147"/>
      <c r="AL369" s="141"/>
      <c r="AO369" s="147"/>
      <c r="AP369" s="141"/>
      <c r="AS369" s="147"/>
      <c r="AT369" s="141"/>
      <c r="AW369" s="147"/>
      <c r="AX369" s="141"/>
      <c r="BA369" s="147"/>
      <c r="BB369" s="141"/>
      <c r="BE369" s="147"/>
      <c r="BF369" s="141"/>
      <c r="BI369" s="147"/>
      <c r="BJ369" s="141"/>
      <c r="BM369" s="147"/>
      <c r="BN369" s="141"/>
      <c r="BQ369" s="147"/>
      <c r="BR369" s="141"/>
      <c r="BU369" s="124"/>
      <c r="BV369" s="141"/>
    </row>
    <row r="370" spans="5:74" x14ac:dyDescent="0.25">
      <c r="E370" s="141"/>
      <c r="F370" s="141"/>
      <c r="I370" s="141"/>
      <c r="J370" s="141"/>
      <c r="M370" s="141"/>
      <c r="N370" s="141"/>
      <c r="Q370" s="147"/>
      <c r="R370" s="141"/>
      <c r="U370" s="197"/>
      <c r="V370" s="141"/>
      <c r="Y370" s="147"/>
      <c r="Z370" s="141"/>
      <c r="AC370" s="147"/>
      <c r="AD370" s="141"/>
      <c r="AG370" s="147"/>
      <c r="AH370" s="141"/>
      <c r="AK370" s="147"/>
      <c r="AL370" s="141"/>
      <c r="AO370" s="147"/>
      <c r="AP370" s="141"/>
      <c r="AS370" s="147"/>
      <c r="AT370" s="141"/>
      <c r="AW370" s="147"/>
      <c r="AX370" s="141"/>
      <c r="BA370" s="147"/>
      <c r="BB370" s="141"/>
      <c r="BE370" s="147"/>
      <c r="BF370" s="141"/>
      <c r="BI370" s="147"/>
      <c r="BJ370" s="141"/>
      <c r="BM370" s="147"/>
      <c r="BN370" s="141"/>
      <c r="BQ370" s="147"/>
      <c r="BR370" s="141"/>
      <c r="BU370" s="124"/>
      <c r="BV370" s="141"/>
    </row>
    <row r="371" spans="5:74" x14ac:dyDescent="0.25">
      <c r="E371" s="141"/>
      <c r="F371" s="141"/>
      <c r="I371" s="141"/>
      <c r="J371" s="141"/>
      <c r="M371" s="141"/>
      <c r="N371" s="141"/>
      <c r="Q371" s="147"/>
      <c r="R371" s="141"/>
      <c r="U371" s="197"/>
      <c r="V371" s="141"/>
      <c r="Y371" s="147"/>
      <c r="Z371" s="141"/>
      <c r="AC371" s="147"/>
      <c r="AD371" s="141"/>
      <c r="AG371" s="147"/>
      <c r="AH371" s="141"/>
      <c r="AK371" s="147"/>
      <c r="AL371" s="141"/>
      <c r="AO371" s="147"/>
      <c r="AP371" s="141"/>
      <c r="AS371" s="147"/>
      <c r="AT371" s="141"/>
      <c r="AW371" s="147"/>
      <c r="AX371" s="141"/>
      <c r="BA371" s="147"/>
      <c r="BB371" s="141"/>
      <c r="BE371" s="147"/>
      <c r="BF371" s="141"/>
      <c r="BI371" s="147"/>
      <c r="BJ371" s="141"/>
      <c r="BM371" s="147"/>
      <c r="BN371" s="141"/>
      <c r="BQ371" s="147"/>
      <c r="BR371" s="141"/>
      <c r="BU371" s="124"/>
      <c r="BV371" s="141"/>
    </row>
    <row r="372" spans="5:74" x14ac:dyDescent="0.25">
      <c r="E372" s="141"/>
      <c r="F372" s="141"/>
      <c r="I372" s="141"/>
      <c r="J372" s="141"/>
      <c r="M372" s="141"/>
      <c r="N372" s="141"/>
      <c r="Q372" s="147"/>
      <c r="R372" s="141"/>
      <c r="U372" s="197"/>
      <c r="V372" s="141"/>
      <c r="Y372" s="147"/>
      <c r="Z372" s="141"/>
      <c r="AC372" s="147"/>
      <c r="AD372" s="141"/>
      <c r="AG372" s="147"/>
      <c r="AH372" s="141"/>
      <c r="AK372" s="147"/>
      <c r="AL372" s="141"/>
      <c r="AO372" s="147"/>
      <c r="AP372" s="141"/>
      <c r="AS372" s="147"/>
      <c r="AT372" s="141"/>
      <c r="AW372" s="147"/>
      <c r="AX372" s="141"/>
      <c r="BA372" s="147"/>
      <c r="BB372" s="141"/>
      <c r="BE372" s="147"/>
      <c r="BF372" s="141"/>
      <c r="BI372" s="147"/>
      <c r="BJ372" s="141"/>
      <c r="BM372" s="147"/>
      <c r="BN372" s="141"/>
      <c r="BQ372" s="147"/>
      <c r="BR372" s="141"/>
      <c r="BU372" s="124"/>
      <c r="BV372" s="141"/>
    </row>
    <row r="373" spans="5:74" x14ac:dyDescent="0.25">
      <c r="E373" s="141"/>
      <c r="F373" s="141"/>
      <c r="I373" s="141"/>
      <c r="J373" s="141"/>
      <c r="M373" s="141"/>
      <c r="N373" s="141"/>
      <c r="Q373" s="147"/>
      <c r="R373" s="141"/>
      <c r="U373" s="197"/>
      <c r="V373" s="141"/>
      <c r="Y373" s="147"/>
      <c r="Z373" s="141"/>
      <c r="AC373" s="147"/>
      <c r="AD373" s="141"/>
      <c r="AG373" s="147"/>
      <c r="AH373" s="141"/>
      <c r="AK373" s="147"/>
      <c r="AL373" s="141"/>
      <c r="AO373" s="147"/>
      <c r="AP373" s="141"/>
      <c r="AS373" s="147"/>
      <c r="AT373" s="141"/>
      <c r="AW373" s="147"/>
      <c r="AX373" s="141"/>
      <c r="BA373" s="147"/>
      <c r="BB373" s="141"/>
      <c r="BE373" s="147"/>
      <c r="BF373" s="141"/>
      <c r="BI373" s="147"/>
      <c r="BJ373" s="141"/>
      <c r="BM373" s="147"/>
      <c r="BN373" s="141"/>
      <c r="BQ373" s="147"/>
      <c r="BR373" s="141"/>
      <c r="BU373" s="124"/>
      <c r="BV373" s="141"/>
    </row>
    <row r="374" spans="5:74" x14ac:dyDescent="0.25">
      <c r="E374" s="141"/>
      <c r="F374" s="141"/>
      <c r="I374" s="141"/>
      <c r="J374" s="141"/>
      <c r="M374" s="141"/>
      <c r="N374" s="141"/>
      <c r="Q374" s="147"/>
      <c r="R374" s="141"/>
      <c r="U374" s="197"/>
      <c r="V374" s="141"/>
      <c r="Y374" s="147"/>
      <c r="Z374" s="141"/>
      <c r="AC374" s="147"/>
      <c r="AD374" s="141"/>
      <c r="AG374" s="147"/>
      <c r="AH374" s="141"/>
      <c r="AK374" s="147"/>
      <c r="AL374" s="141"/>
      <c r="AO374" s="147"/>
      <c r="AP374" s="141"/>
      <c r="AS374" s="147"/>
      <c r="AT374" s="141"/>
      <c r="AW374" s="147"/>
      <c r="AX374" s="141"/>
      <c r="BA374" s="147"/>
      <c r="BB374" s="141"/>
      <c r="BE374" s="147"/>
      <c r="BF374" s="141"/>
      <c r="BI374" s="147"/>
      <c r="BJ374" s="141"/>
      <c r="BM374" s="147"/>
      <c r="BN374" s="141"/>
      <c r="BQ374" s="147"/>
      <c r="BR374" s="141"/>
      <c r="BU374" s="124"/>
      <c r="BV374" s="141"/>
    </row>
    <row r="375" spans="5:74" x14ac:dyDescent="0.25">
      <c r="E375" s="141"/>
      <c r="F375" s="141"/>
      <c r="I375" s="141"/>
      <c r="J375" s="141"/>
      <c r="M375" s="141"/>
      <c r="N375" s="141"/>
      <c r="Q375" s="147"/>
      <c r="R375" s="141"/>
      <c r="U375" s="197"/>
      <c r="V375" s="141"/>
      <c r="Y375" s="147"/>
      <c r="Z375" s="141"/>
      <c r="AC375" s="147"/>
      <c r="AD375" s="141"/>
      <c r="AG375" s="147"/>
      <c r="AH375" s="141"/>
      <c r="AK375" s="147"/>
      <c r="AL375" s="141"/>
      <c r="AO375" s="147"/>
      <c r="AP375" s="141"/>
      <c r="AS375" s="147"/>
      <c r="AT375" s="141"/>
      <c r="AW375" s="147"/>
      <c r="AX375" s="141"/>
      <c r="BA375" s="147"/>
      <c r="BB375" s="141"/>
      <c r="BE375" s="147"/>
      <c r="BF375" s="141"/>
      <c r="BI375" s="147"/>
      <c r="BJ375" s="141"/>
      <c r="BM375" s="147"/>
      <c r="BN375" s="141"/>
      <c r="BQ375" s="147"/>
      <c r="BR375" s="141"/>
      <c r="BU375" s="124"/>
      <c r="BV375" s="141"/>
    </row>
    <row r="376" spans="5:74" x14ac:dyDescent="0.25">
      <c r="E376" s="141"/>
      <c r="F376" s="141"/>
      <c r="I376" s="141"/>
      <c r="J376" s="141"/>
      <c r="M376" s="141"/>
      <c r="N376" s="141"/>
      <c r="Q376" s="147"/>
      <c r="R376" s="141"/>
      <c r="U376" s="197"/>
      <c r="V376" s="141"/>
      <c r="Y376" s="147"/>
      <c r="Z376" s="141"/>
      <c r="AC376" s="147"/>
      <c r="AD376" s="141"/>
      <c r="AG376" s="147"/>
      <c r="AH376" s="141"/>
      <c r="AK376" s="147"/>
      <c r="AL376" s="141"/>
      <c r="AO376" s="147"/>
      <c r="AP376" s="141"/>
      <c r="AS376" s="147"/>
      <c r="AT376" s="141"/>
      <c r="AW376" s="147"/>
      <c r="AX376" s="141"/>
      <c r="BA376" s="147"/>
      <c r="BB376" s="141"/>
      <c r="BE376" s="147"/>
      <c r="BF376" s="141"/>
      <c r="BI376" s="147"/>
      <c r="BJ376" s="141"/>
      <c r="BM376" s="147"/>
      <c r="BN376" s="141"/>
      <c r="BQ376" s="147"/>
      <c r="BR376" s="141"/>
      <c r="BU376" s="124"/>
      <c r="BV376" s="141"/>
    </row>
    <row r="377" spans="5:74" x14ac:dyDescent="0.25">
      <c r="E377" s="141"/>
      <c r="F377" s="141"/>
      <c r="I377" s="141"/>
      <c r="J377" s="141"/>
      <c r="M377" s="141"/>
      <c r="N377" s="141"/>
      <c r="Q377" s="147"/>
      <c r="R377" s="141"/>
      <c r="U377" s="197"/>
      <c r="V377" s="141"/>
      <c r="Y377" s="147"/>
      <c r="Z377" s="141"/>
      <c r="AC377" s="147"/>
      <c r="AD377" s="141"/>
      <c r="AG377" s="147"/>
      <c r="AH377" s="141"/>
      <c r="AK377" s="147"/>
      <c r="AL377" s="141"/>
      <c r="AO377" s="147"/>
      <c r="AP377" s="141"/>
      <c r="AS377" s="147"/>
      <c r="AT377" s="141"/>
      <c r="AW377" s="147"/>
      <c r="AX377" s="141"/>
      <c r="BA377" s="147"/>
      <c r="BB377" s="141"/>
      <c r="BE377" s="147"/>
      <c r="BF377" s="141"/>
      <c r="BI377" s="147"/>
      <c r="BJ377" s="141"/>
      <c r="BM377" s="147"/>
      <c r="BN377" s="141"/>
      <c r="BQ377" s="147"/>
      <c r="BR377" s="141"/>
      <c r="BU377" s="124"/>
      <c r="BV377" s="141"/>
    </row>
    <row r="378" spans="5:74" x14ac:dyDescent="0.25">
      <c r="E378" s="141"/>
      <c r="F378" s="141"/>
      <c r="I378" s="141"/>
      <c r="J378" s="141"/>
      <c r="M378" s="141"/>
      <c r="N378" s="141"/>
      <c r="Q378" s="147"/>
      <c r="R378" s="141"/>
      <c r="U378" s="197"/>
      <c r="V378" s="141"/>
      <c r="Y378" s="147"/>
      <c r="Z378" s="141"/>
      <c r="AC378" s="147"/>
      <c r="AD378" s="141"/>
      <c r="AG378" s="147"/>
      <c r="AH378" s="141"/>
      <c r="AK378" s="147"/>
      <c r="AL378" s="141"/>
      <c r="AO378" s="147"/>
      <c r="AP378" s="141"/>
      <c r="AS378" s="147"/>
      <c r="AT378" s="141"/>
      <c r="AW378" s="147"/>
      <c r="AX378" s="141"/>
      <c r="BA378" s="147"/>
      <c r="BB378" s="141"/>
      <c r="BE378" s="147"/>
      <c r="BF378" s="141"/>
      <c r="BI378" s="147"/>
      <c r="BJ378" s="141"/>
      <c r="BM378" s="147"/>
      <c r="BN378" s="141"/>
      <c r="BQ378" s="147"/>
      <c r="BR378" s="141"/>
      <c r="BU378" s="124"/>
      <c r="BV378" s="141"/>
    </row>
    <row r="379" spans="5:74" x14ac:dyDescent="0.25">
      <c r="E379" s="141"/>
      <c r="F379" s="141"/>
      <c r="I379" s="141"/>
      <c r="J379" s="141"/>
      <c r="M379" s="141"/>
      <c r="N379" s="141"/>
      <c r="Q379" s="147"/>
      <c r="R379" s="141"/>
      <c r="U379" s="197"/>
      <c r="V379" s="141"/>
      <c r="Y379" s="147"/>
      <c r="Z379" s="141"/>
      <c r="AC379" s="147"/>
      <c r="AD379" s="141"/>
      <c r="AG379" s="147"/>
      <c r="AH379" s="141"/>
      <c r="AK379" s="147"/>
      <c r="AL379" s="141"/>
      <c r="AO379" s="147"/>
      <c r="AP379" s="141"/>
      <c r="AS379" s="147"/>
      <c r="AT379" s="141"/>
      <c r="AW379" s="147"/>
      <c r="AX379" s="141"/>
      <c r="BA379" s="147"/>
      <c r="BB379" s="141"/>
      <c r="BE379" s="147"/>
      <c r="BF379" s="141"/>
      <c r="BI379" s="147"/>
      <c r="BJ379" s="141"/>
      <c r="BM379" s="147"/>
      <c r="BN379" s="141"/>
      <c r="BQ379" s="147"/>
      <c r="BR379" s="141"/>
      <c r="BU379" s="124"/>
      <c r="BV379" s="141"/>
    </row>
    <row r="380" spans="5:74" x14ac:dyDescent="0.25">
      <c r="E380" s="141"/>
      <c r="F380" s="141"/>
      <c r="I380" s="141"/>
      <c r="J380" s="141"/>
      <c r="M380" s="141"/>
      <c r="N380" s="141"/>
      <c r="Q380" s="147"/>
      <c r="R380" s="141"/>
      <c r="U380" s="197"/>
      <c r="V380" s="141"/>
      <c r="Y380" s="147"/>
      <c r="Z380" s="141"/>
      <c r="AC380" s="147"/>
      <c r="AD380" s="141"/>
      <c r="AG380" s="147"/>
      <c r="AH380" s="141"/>
      <c r="AK380" s="147"/>
      <c r="AL380" s="141"/>
      <c r="AO380" s="147"/>
      <c r="AP380" s="141"/>
      <c r="AS380" s="147"/>
      <c r="AT380" s="141"/>
      <c r="AW380" s="147"/>
      <c r="AX380" s="141"/>
      <c r="BA380" s="147"/>
      <c r="BB380" s="141"/>
      <c r="BE380" s="147"/>
      <c r="BF380" s="141"/>
      <c r="BI380" s="147"/>
      <c r="BJ380" s="141"/>
      <c r="BM380" s="147"/>
      <c r="BN380" s="141"/>
      <c r="BQ380" s="147"/>
      <c r="BR380" s="141"/>
      <c r="BU380" s="124"/>
      <c r="BV380" s="141"/>
    </row>
    <row r="381" spans="5:74" x14ac:dyDescent="0.25">
      <c r="E381" s="141"/>
      <c r="F381" s="141"/>
      <c r="I381" s="141"/>
      <c r="J381" s="141"/>
      <c r="M381" s="141"/>
      <c r="N381" s="141"/>
      <c r="Q381" s="147"/>
      <c r="R381" s="141"/>
      <c r="U381" s="197"/>
      <c r="V381" s="141"/>
      <c r="Y381" s="147"/>
      <c r="Z381" s="141"/>
      <c r="AC381" s="147"/>
      <c r="AD381" s="141"/>
      <c r="AG381" s="147"/>
      <c r="AH381" s="141"/>
      <c r="AK381" s="147"/>
      <c r="AL381" s="141"/>
      <c r="AO381" s="147"/>
      <c r="AP381" s="141"/>
      <c r="AS381" s="147"/>
      <c r="AT381" s="141"/>
      <c r="AW381" s="147"/>
      <c r="AX381" s="141"/>
      <c r="BA381" s="147"/>
      <c r="BB381" s="141"/>
      <c r="BE381" s="147"/>
      <c r="BF381" s="141"/>
      <c r="BI381" s="147"/>
      <c r="BJ381" s="141"/>
      <c r="BM381" s="147"/>
      <c r="BN381" s="141"/>
      <c r="BQ381" s="147"/>
      <c r="BR381" s="141"/>
      <c r="BU381" s="124"/>
      <c r="BV381" s="141"/>
    </row>
    <row r="382" spans="5:74" x14ac:dyDescent="0.25">
      <c r="E382" s="141"/>
      <c r="F382" s="141"/>
      <c r="I382" s="141"/>
      <c r="J382" s="141"/>
      <c r="M382" s="141"/>
      <c r="N382" s="141"/>
      <c r="Q382" s="147"/>
      <c r="R382" s="141"/>
      <c r="U382" s="197"/>
      <c r="V382" s="141"/>
      <c r="Y382" s="147"/>
      <c r="Z382" s="141"/>
      <c r="AC382" s="147"/>
      <c r="AD382" s="141"/>
      <c r="AG382" s="147"/>
      <c r="AH382" s="141"/>
      <c r="AK382" s="147"/>
      <c r="AL382" s="141"/>
      <c r="AO382" s="147"/>
      <c r="AP382" s="141"/>
      <c r="AS382" s="147"/>
      <c r="AT382" s="141"/>
      <c r="AW382" s="147"/>
      <c r="AX382" s="141"/>
      <c r="BA382" s="147"/>
      <c r="BB382" s="141"/>
      <c r="BE382" s="147"/>
      <c r="BF382" s="141"/>
      <c r="BI382" s="147"/>
      <c r="BJ382" s="141"/>
      <c r="BM382" s="147"/>
      <c r="BN382" s="141"/>
      <c r="BQ382" s="147"/>
      <c r="BR382" s="141"/>
      <c r="BU382" s="124"/>
      <c r="BV382" s="141"/>
    </row>
    <row r="383" spans="5:74" x14ac:dyDescent="0.25">
      <c r="E383" s="141"/>
      <c r="F383" s="141"/>
      <c r="I383" s="141"/>
      <c r="J383" s="141"/>
      <c r="M383" s="141"/>
      <c r="N383" s="141"/>
      <c r="Q383" s="147"/>
      <c r="R383" s="141"/>
      <c r="U383" s="197"/>
      <c r="V383" s="141"/>
      <c r="Y383" s="147"/>
      <c r="Z383" s="141"/>
      <c r="AC383" s="147"/>
      <c r="AD383" s="141"/>
      <c r="AG383" s="147"/>
      <c r="AH383" s="141"/>
      <c r="AK383" s="147"/>
      <c r="AL383" s="141"/>
      <c r="AO383" s="147"/>
      <c r="AP383" s="141"/>
      <c r="AS383" s="147"/>
      <c r="AT383" s="141"/>
      <c r="AW383" s="147"/>
      <c r="AX383" s="141"/>
      <c r="BA383" s="147"/>
      <c r="BB383" s="141"/>
      <c r="BE383" s="147"/>
      <c r="BF383" s="141"/>
      <c r="BI383" s="147"/>
      <c r="BJ383" s="141"/>
      <c r="BM383" s="147"/>
      <c r="BN383" s="141"/>
      <c r="BQ383" s="147"/>
      <c r="BR383" s="141"/>
      <c r="BU383" s="124"/>
      <c r="BV383" s="141"/>
    </row>
    <row r="384" spans="5:74" x14ac:dyDescent="0.25">
      <c r="E384" s="141"/>
      <c r="F384" s="141"/>
      <c r="I384" s="141"/>
      <c r="J384" s="141"/>
      <c r="M384" s="141"/>
      <c r="N384" s="141"/>
      <c r="Q384" s="147"/>
      <c r="R384" s="141"/>
      <c r="U384" s="197"/>
      <c r="V384" s="141"/>
      <c r="Y384" s="147"/>
      <c r="Z384" s="141"/>
      <c r="AC384" s="147"/>
      <c r="AD384" s="141"/>
      <c r="AG384" s="147"/>
      <c r="AH384" s="141"/>
      <c r="AK384" s="147"/>
      <c r="AL384" s="141"/>
      <c r="AO384" s="147"/>
      <c r="AP384" s="141"/>
      <c r="AS384" s="147"/>
      <c r="AT384" s="141"/>
      <c r="AW384" s="147"/>
      <c r="AX384" s="141"/>
      <c r="BA384" s="147"/>
      <c r="BB384" s="141"/>
      <c r="BE384" s="147"/>
      <c r="BF384" s="141"/>
      <c r="BI384" s="147"/>
      <c r="BJ384" s="141"/>
      <c r="BM384" s="147"/>
      <c r="BN384" s="141"/>
      <c r="BQ384" s="147"/>
      <c r="BR384" s="141"/>
      <c r="BU384" s="124"/>
      <c r="BV384" s="141"/>
    </row>
    <row r="385" spans="5:74" x14ac:dyDescent="0.25">
      <c r="E385" s="141"/>
      <c r="F385" s="141"/>
      <c r="I385" s="141"/>
      <c r="J385" s="141"/>
      <c r="M385" s="141"/>
      <c r="N385" s="141"/>
      <c r="Q385" s="147"/>
      <c r="R385" s="141"/>
      <c r="U385" s="197"/>
      <c r="V385" s="141"/>
      <c r="Y385" s="147"/>
      <c r="Z385" s="141"/>
      <c r="AC385" s="147"/>
      <c r="AD385" s="141"/>
      <c r="AG385" s="147"/>
      <c r="AH385" s="141"/>
      <c r="AK385" s="147"/>
      <c r="AL385" s="141"/>
      <c r="AO385" s="147"/>
      <c r="AP385" s="141"/>
      <c r="AS385" s="147"/>
      <c r="AT385" s="141"/>
      <c r="AW385" s="147"/>
      <c r="AX385" s="141"/>
      <c r="BA385" s="147"/>
      <c r="BB385" s="141"/>
      <c r="BE385" s="147"/>
      <c r="BF385" s="141"/>
      <c r="BI385" s="147"/>
      <c r="BJ385" s="141"/>
      <c r="BM385" s="147"/>
      <c r="BN385" s="141"/>
      <c r="BQ385" s="147"/>
      <c r="BR385" s="141"/>
      <c r="BU385" s="124"/>
      <c r="BV385" s="141"/>
    </row>
    <row r="386" spans="5:74" x14ac:dyDescent="0.25">
      <c r="E386" s="141"/>
      <c r="F386" s="141"/>
      <c r="I386" s="141"/>
      <c r="J386" s="141"/>
      <c r="M386" s="141"/>
      <c r="N386" s="141"/>
      <c r="Q386" s="147"/>
      <c r="R386" s="141"/>
      <c r="U386" s="197"/>
      <c r="V386" s="141"/>
      <c r="Y386" s="147"/>
      <c r="Z386" s="141"/>
      <c r="AC386" s="147"/>
      <c r="AD386" s="141"/>
      <c r="AG386" s="147"/>
      <c r="AH386" s="141"/>
      <c r="AK386" s="147"/>
      <c r="AL386" s="141"/>
      <c r="AO386" s="147"/>
      <c r="AP386" s="141"/>
      <c r="AS386" s="147"/>
      <c r="AT386" s="141"/>
      <c r="AW386" s="147"/>
      <c r="AX386" s="141"/>
      <c r="BA386" s="147"/>
      <c r="BB386" s="141"/>
      <c r="BE386" s="147"/>
      <c r="BF386" s="141"/>
      <c r="BI386" s="147"/>
      <c r="BJ386" s="141"/>
      <c r="BM386" s="147"/>
      <c r="BN386" s="141"/>
      <c r="BQ386" s="147"/>
      <c r="BR386" s="141"/>
      <c r="BU386" s="124"/>
      <c r="BV386" s="141"/>
    </row>
    <row r="387" spans="5:74" x14ac:dyDescent="0.25">
      <c r="E387" s="141"/>
      <c r="F387" s="141"/>
      <c r="I387" s="141"/>
      <c r="J387" s="141"/>
      <c r="M387" s="141"/>
      <c r="N387" s="141"/>
      <c r="Q387" s="147"/>
      <c r="R387" s="141"/>
      <c r="U387" s="197"/>
      <c r="V387" s="141"/>
      <c r="Y387" s="147"/>
      <c r="Z387" s="141"/>
      <c r="AC387" s="147"/>
      <c r="AD387" s="141"/>
      <c r="AG387" s="147"/>
      <c r="AH387" s="141"/>
      <c r="AK387" s="147"/>
      <c r="AL387" s="141"/>
      <c r="AO387" s="147"/>
      <c r="AP387" s="141"/>
      <c r="AS387" s="147"/>
      <c r="AT387" s="141"/>
      <c r="AW387" s="147"/>
      <c r="AX387" s="141"/>
      <c r="BA387" s="147"/>
      <c r="BB387" s="141"/>
      <c r="BE387" s="147"/>
      <c r="BF387" s="141"/>
      <c r="BI387" s="147"/>
      <c r="BJ387" s="141"/>
      <c r="BM387" s="147"/>
      <c r="BN387" s="141"/>
      <c r="BQ387" s="147"/>
      <c r="BR387" s="141"/>
      <c r="BU387" s="124"/>
      <c r="BV387" s="141"/>
    </row>
    <row r="388" spans="5:74" x14ac:dyDescent="0.25">
      <c r="E388" s="141"/>
      <c r="F388" s="141"/>
      <c r="I388" s="141"/>
      <c r="J388" s="141"/>
      <c r="M388" s="141"/>
      <c r="N388" s="141"/>
      <c r="Q388" s="147"/>
      <c r="R388" s="141"/>
      <c r="U388" s="197"/>
      <c r="V388" s="141"/>
      <c r="Y388" s="147"/>
      <c r="Z388" s="141"/>
      <c r="AC388" s="147"/>
      <c r="AD388" s="141"/>
      <c r="AG388" s="147"/>
      <c r="AH388" s="141"/>
      <c r="AK388" s="147"/>
      <c r="AL388" s="141"/>
      <c r="AO388" s="147"/>
      <c r="AP388" s="141"/>
      <c r="AS388" s="147"/>
      <c r="AT388" s="141"/>
      <c r="AW388" s="147"/>
      <c r="AX388" s="141"/>
      <c r="BA388" s="147"/>
      <c r="BB388" s="141"/>
      <c r="BE388" s="147"/>
      <c r="BF388" s="141"/>
      <c r="BI388" s="147"/>
      <c r="BJ388" s="141"/>
      <c r="BM388" s="147"/>
      <c r="BN388" s="141"/>
      <c r="BQ388" s="147"/>
      <c r="BR388" s="141"/>
      <c r="BU388" s="124"/>
      <c r="BV388" s="141"/>
    </row>
    <row r="389" spans="5:74" x14ac:dyDescent="0.25">
      <c r="E389" s="141"/>
      <c r="F389" s="141"/>
      <c r="I389" s="141"/>
      <c r="J389" s="141"/>
      <c r="M389" s="141"/>
      <c r="N389" s="141"/>
      <c r="Q389" s="147"/>
      <c r="R389" s="141"/>
      <c r="U389" s="197"/>
      <c r="V389" s="141"/>
      <c r="Y389" s="147"/>
      <c r="Z389" s="141"/>
      <c r="AC389" s="147"/>
      <c r="AD389" s="141"/>
      <c r="AG389" s="147"/>
      <c r="AH389" s="141"/>
      <c r="AK389" s="147"/>
      <c r="AL389" s="141"/>
      <c r="AO389" s="147"/>
      <c r="AP389" s="141"/>
      <c r="AS389" s="147"/>
      <c r="AT389" s="141"/>
      <c r="AW389" s="147"/>
      <c r="AX389" s="141"/>
      <c r="BA389" s="147"/>
      <c r="BB389" s="141"/>
      <c r="BE389" s="147"/>
      <c r="BF389" s="141"/>
      <c r="BI389" s="147"/>
      <c r="BJ389" s="141"/>
      <c r="BM389" s="147"/>
      <c r="BN389" s="141"/>
      <c r="BQ389" s="147"/>
      <c r="BR389" s="141"/>
      <c r="BU389" s="124"/>
      <c r="BV389" s="141"/>
    </row>
    <row r="390" spans="5:74" x14ac:dyDescent="0.25">
      <c r="E390" s="141"/>
      <c r="F390" s="141"/>
      <c r="I390" s="141"/>
      <c r="J390" s="141"/>
      <c r="M390" s="141"/>
      <c r="N390" s="141"/>
      <c r="Q390" s="147"/>
      <c r="R390" s="141"/>
      <c r="U390" s="197"/>
      <c r="V390" s="141"/>
      <c r="Y390" s="147"/>
      <c r="Z390" s="141"/>
      <c r="AC390" s="147"/>
      <c r="AD390" s="141"/>
      <c r="AG390" s="147"/>
      <c r="AH390" s="141"/>
      <c r="AK390" s="147"/>
      <c r="AL390" s="141"/>
      <c r="AO390" s="147"/>
      <c r="AP390" s="141"/>
      <c r="AS390" s="147"/>
      <c r="AT390" s="141"/>
      <c r="AW390" s="147"/>
      <c r="AX390" s="141"/>
      <c r="BA390" s="147"/>
      <c r="BB390" s="141"/>
      <c r="BE390" s="147"/>
      <c r="BF390" s="141"/>
      <c r="BI390" s="147"/>
      <c r="BJ390" s="141"/>
      <c r="BM390" s="147"/>
      <c r="BN390" s="141"/>
      <c r="BQ390" s="147"/>
      <c r="BR390" s="141"/>
      <c r="BU390" s="124"/>
      <c r="BV390" s="141"/>
    </row>
    <row r="391" spans="5:74" x14ac:dyDescent="0.25">
      <c r="E391" s="141"/>
      <c r="F391" s="141"/>
      <c r="I391" s="141"/>
      <c r="J391" s="141"/>
      <c r="M391" s="141"/>
      <c r="N391" s="141"/>
      <c r="Q391" s="147"/>
      <c r="R391" s="141"/>
      <c r="U391" s="197"/>
      <c r="V391" s="141"/>
      <c r="Y391" s="147"/>
      <c r="Z391" s="141"/>
      <c r="AC391" s="147"/>
      <c r="AD391" s="141"/>
      <c r="AG391" s="147"/>
      <c r="AH391" s="141"/>
      <c r="AK391" s="147"/>
      <c r="AL391" s="141"/>
      <c r="AO391" s="147"/>
      <c r="AP391" s="141"/>
      <c r="AS391" s="147"/>
      <c r="AT391" s="141"/>
      <c r="AW391" s="147"/>
      <c r="AX391" s="141"/>
      <c r="BA391" s="147"/>
      <c r="BB391" s="141"/>
      <c r="BE391" s="147"/>
      <c r="BF391" s="141"/>
      <c r="BI391" s="147"/>
      <c r="BJ391" s="141"/>
      <c r="BM391" s="147"/>
      <c r="BN391" s="141"/>
      <c r="BQ391" s="147"/>
      <c r="BR391" s="141"/>
      <c r="BU391" s="124"/>
      <c r="BV391" s="141"/>
    </row>
    <row r="392" spans="5:74" x14ac:dyDescent="0.25">
      <c r="E392" s="141"/>
      <c r="F392" s="141"/>
      <c r="I392" s="141"/>
      <c r="J392" s="141"/>
      <c r="M392" s="141"/>
      <c r="N392" s="141"/>
      <c r="Q392" s="147"/>
      <c r="R392" s="141"/>
      <c r="U392" s="197"/>
      <c r="V392" s="141"/>
      <c r="Y392" s="147"/>
      <c r="Z392" s="141"/>
      <c r="AC392" s="147"/>
      <c r="AD392" s="141"/>
      <c r="AG392" s="147"/>
      <c r="AH392" s="141"/>
      <c r="AK392" s="147"/>
      <c r="AL392" s="141"/>
      <c r="AO392" s="147"/>
      <c r="AP392" s="141"/>
      <c r="AS392" s="147"/>
      <c r="AT392" s="141"/>
      <c r="AW392" s="147"/>
      <c r="AX392" s="141"/>
      <c r="BA392" s="147"/>
      <c r="BB392" s="141"/>
      <c r="BE392" s="147"/>
      <c r="BF392" s="141"/>
      <c r="BI392" s="147"/>
      <c r="BJ392" s="141"/>
      <c r="BM392" s="147"/>
      <c r="BN392" s="141"/>
      <c r="BQ392" s="147"/>
      <c r="BR392" s="141"/>
      <c r="BU392" s="124"/>
      <c r="BV392" s="141"/>
    </row>
    <row r="393" spans="5:74" x14ac:dyDescent="0.25">
      <c r="E393" s="141"/>
      <c r="F393" s="141"/>
      <c r="I393" s="141"/>
      <c r="J393" s="141"/>
      <c r="M393" s="141"/>
      <c r="N393" s="141"/>
      <c r="Q393" s="147"/>
      <c r="R393" s="141"/>
      <c r="U393" s="197"/>
      <c r="V393" s="141"/>
      <c r="Y393" s="147"/>
      <c r="Z393" s="141"/>
      <c r="AC393" s="147"/>
      <c r="AD393" s="141"/>
      <c r="AG393" s="147"/>
      <c r="AH393" s="141"/>
      <c r="AK393" s="147"/>
      <c r="AL393" s="141"/>
      <c r="AO393" s="147"/>
      <c r="AP393" s="141"/>
      <c r="AS393" s="147"/>
      <c r="AT393" s="141"/>
      <c r="AW393" s="147"/>
      <c r="AX393" s="141"/>
      <c r="BA393" s="147"/>
      <c r="BB393" s="141"/>
      <c r="BE393" s="147"/>
      <c r="BF393" s="141"/>
      <c r="BI393" s="147"/>
      <c r="BJ393" s="141"/>
      <c r="BM393" s="147"/>
      <c r="BN393" s="141"/>
      <c r="BQ393" s="147"/>
      <c r="BR393" s="141"/>
      <c r="BU393" s="124"/>
      <c r="BV393" s="141"/>
    </row>
    <row r="394" spans="5:74" x14ac:dyDescent="0.25">
      <c r="E394" s="141"/>
      <c r="F394" s="141"/>
      <c r="I394" s="141"/>
      <c r="J394" s="141"/>
      <c r="M394" s="141"/>
      <c r="N394" s="141"/>
      <c r="Q394" s="147"/>
      <c r="R394" s="141"/>
      <c r="U394" s="197"/>
      <c r="V394" s="141"/>
      <c r="Y394" s="147"/>
      <c r="Z394" s="141"/>
      <c r="AC394" s="147"/>
      <c r="AD394" s="141"/>
      <c r="AG394" s="147"/>
      <c r="AH394" s="141"/>
      <c r="AK394" s="147"/>
      <c r="AL394" s="141"/>
      <c r="AO394" s="147"/>
      <c r="AP394" s="141"/>
      <c r="AS394" s="147"/>
      <c r="AT394" s="141"/>
      <c r="AW394" s="147"/>
      <c r="AX394" s="141"/>
      <c r="BA394" s="147"/>
      <c r="BB394" s="141"/>
      <c r="BE394" s="147"/>
      <c r="BF394" s="141"/>
      <c r="BI394" s="147"/>
      <c r="BJ394" s="141"/>
      <c r="BM394" s="147"/>
      <c r="BN394" s="141"/>
      <c r="BQ394" s="147"/>
      <c r="BR394" s="141"/>
      <c r="BU394" s="124"/>
      <c r="BV394" s="141"/>
    </row>
    <row r="395" spans="5:74" x14ac:dyDescent="0.25">
      <c r="E395" s="141"/>
      <c r="F395" s="141"/>
      <c r="I395" s="141"/>
      <c r="J395" s="141"/>
      <c r="M395" s="141"/>
      <c r="N395" s="141"/>
      <c r="Q395" s="147"/>
      <c r="R395" s="141"/>
      <c r="U395" s="197"/>
      <c r="V395" s="141"/>
      <c r="Y395" s="147"/>
      <c r="Z395" s="141"/>
      <c r="AC395" s="147"/>
      <c r="AD395" s="141"/>
      <c r="AG395" s="147"/>
      <c r="AH395" s="141"/>
      <c r="AK395" s="147"/>
      <c r="AL395" s="141"/>
      <c r="AO395" s="147"/>
      <c r="AP395" s="141"/>
      <c r="AS395" s="147"/>
      <c r="AT395" s="141"/>
      <c r="AW395" s="147"/>
      <c r="AX395" s="141"/>
      <c r="BA395" s="147"/>
      <c r="BB395" s="141"/>
      <c r="BE395" s="147"/>
      <c r="BF395" s="141"/>
      <c r="BI395" s="147"/>
      <c r="BJ395" s="141"/>
      <c r="BM395" s="147"/>
      <c r="BN395" s="141"/>
      <c r="BQ395" s="147"/>
      <c r="BR395" s="141"/>
      <c r="BU395" s="124"/>
      <c r="BV395" s="141"/>
    </row>
    <row r="396" spans="5:74" x14ac:dyDescent="0.25">
      <c r="E396" s="141"/>
      <c r="F396" s="141"/>
      <c r="I396" s="141"/>
      <c r="J396" s="141"/>
      <c r="M396" s="141"/>
      <c r="N396" s="141"/>
      <c r="Q396" s="147"/>
      <c r="R396" s="141"/>
      <c r="U396" s="197"/>
      <c r="V396" s="141"/>
      <c r="Y396" s="147"/>
      <c r="Z396" s="141"/>
      <c r="AC396" s="147"/>
      <c r="AD396" s="141"/>
      <c r="AG396" s="147"/>
      <c r="AH396" s="141"/>
      <c r="AK396" s="147"/>
      <c r="AL396" s="141"/>
      <c r="AO396" s="147"/>
      <c r="AP396" s="141"/>
      <c r="AS396" s="147"/>
      <c r="AT396" s="141"/>
      <c r="AW396" s="147"/>
      <c r="AX396" s="141"/>
      <c r="BA396" s="147"/>
      <c r="BB396" s="141"/>
      <c r="BE396" s="147"/>
      <c r="BF396" s="141"/>
      <c r="BI396" s="147"/>
      <c r="BJ396" s="141"/>
      <c r="BM396" s="147"/>
      <c r="BN396" s="141"/>
      <c r="BQ396" s="147"/>
      <c r="BR396" s="141"/>
      <c r="BU396" s="124"/>
      <c r="BV396" s="141"/>
    </row>
    <row r="397" spans="5:74" x14ac:dyDescent="0.25">
      <c r="E397" s="141"/>
      <c r="F397" s="141"/>
      <c r="I397" s="141"/>
      <c r="J397" s="141"/>
      <c r="M397" s="141"/>
      <c r="N397" s="141"/>
      <c r="Q397" s="147"/>
      <c r="R397" s="141"/>
      <c r="U397" s="197"/>
      <c r="V397" s="141"/>
      <c r="Y397" s="147"/>
      <c r="Z397" s="141"/>
      <c r="AC397" s="147"/>
      <c r="AD397" s="141"/>
      <c r="AG397" s="147"/>
      <c r="AH397" s="141"/>
      <c r="AK397" s="147"/>
      <c r="AL397" s="141"/>
      <c r="AO397" s="147"/>
      <c r="AP397" s="141"/>
      <c r="AS397" s="147"/>
      <c r="AT397" s="141"/>
      <c r="AW397" s="147"/>
      <c r="AX397" s="141"/>
      <c r="BA397" s="147"/>
      <c r="BB397" s="141"/>
      <c r="BE397" s="147"/>
      <c r="BF397" s="141"/>
      <c r="BI397" s="147"/>
      <c r="BJ397" s="141"/>
      <c r="BM397" s="147"/>
      <c r="BN397" s="141"/>
      <c r="BQ397" s="147"/>
      <c r="BR397" s="141"/>
      <c r="BU397" s="124"/>
      <c r="BV397" s="141"/>
    </row>
    <row r="398" spans="5:74" x14ac:dyDescent="0.25">
      <c r="E398" s="141"/>
      <c r="F398" s="141"/>
      <c r="I398" s="141"/>
      <c r="J398" s="141"/>
      <c r="M398" s="141"/>
      <c r="N398" s="141"/>
      <c r="Q398" s="147"/>
      <c r="R398" s="141"/>
      <c r="U398" s="197"/>
      <c r="V398" s="141"/>
      <c r="Y398" s="147"/>
      <c r="Z398" s="141"/>
      <c r="AC398" s="147"/>
      <c r="AD398" s="141"/>
      <c r="AG398" s="147"/>
      <c r="AH398" s="141"/>
      <c r="AK398" s="147"/>
      <c r="AL398" s="141"/>
      <c r="AO398" s="147"/>
      <c r="AP398" s="141"/>
      <c r="AS398" s="147"/>
      <c r="AT398" s="141"/>
      <c r="AW398" s="147"/>
      <c r="AX398" s="141"/>
      <c r="BA398" s="147"/>
      <c r="BB398" s="141"/>
      <c r="BE398" s="147"/>
      <c r="BF398" s="141"/>
      <c r="BI398" s="147"/>
      <c r="BJ398" s="141"/>
      <c r="BM398" s="147"/>
      <c r="BN398" s="141"/>
      <c r="BQ398" s="147"/>
      <c r="BR398" s="141"/>
      <c r="BU398" s="124"/>
      <c r="BV398" s="141"/>
    </row>
    <row r="399" spans="5:74" x14ac:dyDescent="0.25">
      <c r="E399" s="141"/>
      <c r="F399" s="141"/>
      <c r="I399" s="141"/>
      <c r="J399" s="141"/>
      <c r="M399" s="141"/>
      <c r="N399" s="141"/>
      <c r="Q399" s="147"/>
      <c r="R399" s="141"/>
      <c r="U399" s="197"/>
      <c r="V399" s="141"/>
      <c r="Y399" s="147"/>
      <c r="Z399" s="141"/>
      <c r="AC399" s="147"/>
      <c r="AD399" s="141"/>
      <c r="AG399" s="147"/>
      <c r="AH399" s="141"/>
      <c r="AK399" s="147"/>
      <c r="AL399" s="141"/>
      <c r="AO399" s="147"/>
      <c r="AP399" s="141"/>
      <c r="AS399" s="147"/>
      <c r="AT399" s="141"/>
      <c r="AW399" s="147"/>
      <c r="AX399" s="141"/>
      <c r="BA399" s="147"/>
      <c r="BB399" s="141"/>
      <c r="BE399" s="147"/>
      <c r="BF399" s="141"/>
      <c r="BI399" s="147"/>
      <c r="BJ399" s="141"/>
      <c r="BM399" s="147"/>
      <c r="BN399" s="141"/>
      <c r="BQ399" s="147"/>
      <c r="BR399" s="141"/>
      <c r="BU399" s="124"/>
      <c r="BV399" s="141"/>
    </row>
    <row r="400" spans="5:74" x14ac:dyDescent="0.25">
      <c r="E400" s="141"/>
      <c r="F400" s="141"/>
      <c r="I400" s="141"/>
      <c r="J400" s="141"/>
      <c r="M400" s="141"/>
      <c r="N400" s="141"/>
      <c r="Q400" s="147"/>
      <c r="R400" s="141"/>
      <c r="U400" s="197"/>
      <c r="V400" s="141"/>
      <c r="Y400" s="147"/>
      <c r="Z400" s="141"/>
      <c r="AC400" s="147"/>
      <c r="AD400" s="141"/>
      <c r="AG400" s="147"/>
      <c r="AH400" s="141"/>
      <c r="AK400" s="147"/>
      <c r="AL400" s="141"/>
      <c r="AO400" s="147"/>
      <c r="AP400" s="141"/>
      <c r="AS400" s="147"/>
      <c r="AT400" s="141"/>
      <c r="AW400" s="147"/>
      <c r="AX400" s="141"/>
      <c r="BA400" s="147"/>
      <c r="BB400" s="141"/>
      <c r="BE400" s="147"/>
      <c r="BF400" s="141"/>
      <c r="BI400" s="147"/>
      <c r="BJ400" s="141"/>
      <c r="BM400" s="147"/>
      <c r="BN400" s="141"/>
      <c r="BQ400" s="147"/>
      <c r="BR400" s="141"/>
      <c r="BU400" s="124"/>
      <c r="BV400" s="141"/>
    </row>
    <row r="401" spans="5:74" x14ac:dyDescent="0.25">
      <c r="E401" s="141"/>
      <c r="F401" s="141"/>
      <c r="I401" s="141"/>
      <c r="J401" s="141"/>
      <c r="M401" s="141"/>
      <c r="N401" s="141"/>
      <c r="Q401" s="147"/>
      <c r="R401" s="141"/>
      <c r="U401" s="197"/>
      <c r="V401" s="141"/>
      <c r="Y401" s="147"/>
      <c r="Z401" s="141"/>
      <c r="AC401" s="147"/>
      <c r="AD401" s="141"/>
      <c r="AG401" s="147"/>
      <c r="AH401" s="141"/>
      <c r="AK401" s="147"/>
      <c r="AL401" s="141"/>
      <c r="AO401" s="147"/>
      <c r="AP401" s="141"/>
      <c r="AS401" s="147"/>
      <c r="AT401" s="141"/>
      <c r="AW401" s="147"/>
      <c r="AX401" s="141"/>
      <c r="BA401" s="147"/>
      <c r="BB401" s="141"/>
      <c r="BE401" s="147"/>
      <c r="BF401" s="141"/>
      <c r="BI401" s="147"/>
      <c r="BJ401" s="141"/>
      <c r="BM401" s="147"/>
      <c r="BN401" s="141"/>
      <c r="BQ401" s="147"/>
      <c r="BR401" s="141"/>
      <c r="BU401" s="124"/>
      <c r="BV401" s="141"/>
    </row>
    <row r="402" spans="5:74" x14ac:dyDescent="0.25">
      <c r="E402" s="141"/>
      <c r="F402" s="141"/>
      <c r="I402" s="141"/>
      <c r="J402" s="141"/>
      <c r="M402" s="141"/>
      <c r="N402" s="141"/>
      <c r="Q402" s="147"/>
      <c r="R402" s="141"/>
      <c r="U402" s="197"/>
      <c r="V402" s="141"/>
      <c r="Y402" s="147"/>
      <c r="Z402" s="141"/>
      <c r="AC402" s="147"/>
      <c r="AD402" s="141"/>
      <c r="AG402" s="147"/>
      <c r="AH402" s="141"/>
      <c r="AK402" s="147"/>
      <c r="AL402" s="141"/>
      <c r="AO402" s="147"/>
      <c r="AP402" s="141"/>
      <c r="AS402" s="147"/>
      <c r="AT402" s="141"/>
      <c r="AW402" s="147"/>
      <c r="AX402" s="141"/>
      <c r="BA402" s="147"/>
      <c r="BB402" s="141"/>
      <c r="BE402" s="147"/>
      <c r="BF402" s="141"/>
      <c r="BI402" s="147"/>
      <c r="BJ402" s="141"/>
      <c r="BM402" s="147"/>
      <c r="BN402" s="141"/>
      <c r="BQ402" s="147"/>
      <c r="BR402" s="141"/>
      <c r="BU402" s="124"/>
      <c r="BV402" s="141"/>
    </row>
    <row r="403" spans="5:74" x14ac:dyDescent="0.25">
      <c r="E403" s="141"/>
      <c r="F403" s="141"/>
      <c r="I403" s="141"/>
      <c r="J403" s="141"/>
      <c r="M403" s="141"/>
      <c r="N403" s="141"/>
      <c r="Q403" s="147"/>
      <c r="R403" s="141"/>
      <c r="U403" s="197"/>
      <c r="V403" s="141"/>
      <c r="Y403" s="147"/>
      <c r="Z403" s="141"/>
      <c r="AC403" s="147"/>
      <c r="AD403" s="141"/>
      <c r="AG403" s="147"/>
      <c r="AH403" s="141"/>
      <c r="AK403" s="147"/>
      <c r="AL403" s="141"/>
      <c r="AO403" s="147"/>
      <c r="AP403" s="141"/>
      <c r="AS403" s="147"/>
      <c r="AT403" s="141"/>
      <c r="AW403" s="147"/>
      <c r="AX403" s="141"/>
      <c r="BA403" s="147"/>
      <c r="BB403" s="141"/>
      <c r="BE403" s="147"/>
      <c r="BF403" s="141"/>
      <c r="BI403" s="147"/>
      <c r="BJ403" s="141"/>
      <c r="BM403" s="147"/>
      <c r="BN403" s="141"/>
      <c r="BQ403" s="147"/>
      <c r="BR403" s="141"/>
      <c r="BU403" s="124"/>
      <c r="BV403" s="141"/>
    </row>
    <row r="404" spans="5:74" x14ac:dyDescent="0.25">
      <c r="E404" s="141"/>
      <c r="F404" s="141"/>
      <c r="I404" s="141"/>
      <c r="J404" s="141"/>
      <c r="M404" s="141"/>
      <c r="N404" s="141"/>
      <c r="Q404" s="147"/>
      <c r="R404" s="141"/>
      <c r="U404" s="197"/>
      <c r="V404" s="141"/>
      <c r="Y404" s="147"/>
      <c r="Z404" s="141"/>
      <c r="AC404" s="147"/>
      <c r="AD404" s="141"/>
      <c r="AG404" s="147"/>
      <c r="AH404" s="141"/>
      <c r="AK404" s="147"/>
      <c r="AL404" s="141"/>
      <c r="AO404" s="147"/>
      <c r="AP404" s="141"/>
      <c r="AS404" s="147"/>
      <c r="AT404" s="141"/>
      <c r="AW404" s="147"/>
      <c r="AX404" s="141"/>
      <c r="BA404" s="147"/>
      <c r="BB404" s="141"/>
      <c r="BE404" s="147"/>
      <c r="BF404" s="141"/>
      <c r="BI404" s="147"/>
      <c r="BJ404" s="141"/>
      <c r="BM404" s="147"/>
      <c r="BN404" s="141"/>
      <c r="BQ404" s="147"/>
      <c r="BR404" s="141"/>
      <c r="BU404" s="124"/>
      <c r="BV404" s="141"/>
    </row>
    <row r="405" spans="5:74" x14ac:dyDescent="0.25">
      <c r="E405" s="141"/>
      <c r="F405" s="141"/>
      <c r="I405" s="141"/>
      <c r="J405" s="141"/>
      <c r="M405" s="141"/>
      <c r="N405" s="141"/>
      <c r="Q405" s="147"/>
      <c r="R405" s="141"/>
      <c r="U405" s="197"/>
      <c r="V405" s="141"/>
      <c r="Y405" s="147"/>
      <c r="Z405" s="141"/>
      <c r="AC405" s="147"/>
      <c r="AD405" s="141"/>
      <c r="AG405" s="147"/>
      <c r="AH405" s="141"/>
      <c r="AK405" s="147"/>
      <c r="AL405" s="141"/>
      <c r="AO405" s="147"/>
      <c r="AP405" s="141"/>
      <c r="AS405" s="147"/>
      <c r="AT405" s="141"/>
      <c r="AW405" s="147"/>
      <c r="AX405" s="141"/>
      <c r="BA405" s="147"/>
      <c r="BB405" s="141"/>
      <c r="BE405" s="147"/>
      <c r="BF405" s="141"/>
      <c r="BI405" s="147"/>
      <c r="BJ405" s="141"/>
      <c r="BM405" s="147"/>
      <c r="BN405" s="141"/>
      <c r="BQ405" s="147"/>
      <c r="BR405" s="141"/>
      <c r="BU405" s="124"/>
      <c r="BV405" s="141"/>
    </row>
    <row r="406" spans="5:74" x14ac:dyDescent="0.25">
      <c r="E406" s="141"/>
      <c r="F406" s="141"/>
      <c r="I406" s="141"/>
      <c r="J406" s="141"/>
      <c r="M406" s="141"/>
      <c r="N406" s="141"/>
      <c r="Q406" s="147"/>
      <c r="R406" s="141"/>
      <c r="U406" s="197"/>
      <c r="V406" s="141"/>
      <c r="Y406" s="147"/>
      <c r="Z406" s="141"/>
      <c r="AC406" s="147"/>
      <c r="AD406" s="141"/>
      <c r="AG406" s="147"/>
      <c r="AH406" s="141"/>
      <c r="AK406" s="147"/>
      <c r="AL406" s="141"/>
      <c r="AO406" s="147"/>
      <c r="AP406" s="141"/>
      <c r="AS406" s="147"/>
      <c r="AT406" s="141"/>
      <c r="AW406" s="147"/>
      <c r="AX406" s="141"/>
      <c r="BA406" s="147"/>
      <c r="BB406" s="141"/>
      <c r="BE406" s="147"/>
      <c r="BF406" s="141"/>
      <c r="BI406" s="147"/>
      <c r="BJ406" s="141"/>
      <c r="BM406" s="147"/>
      <c r="BN406" s="141"/>
      <c r="BQ406" s="147"/>
      <c r="BR406" s="141"/>
      <c r="BU406" s="124"/>
      <c r="BV406" s="141"/>
    </row>
    <row r="407" spans="5:74" x14ac:dyDescent="0.25">
      <c r="E407" s="141"/>
      <c r="F407" s="141"/>
      <c r="I407" s="141"/>
      <c r="J407" s="141"/>
      <c r="M407" s="141"/>
      <c r="N407" s="141"/>
      <c r="Q407" s="147"/>
      <c r="R407" s="141"/>
      <c r="U407" s="197"/>
      <c r="V407" s="141"/>
      <c r="Y407" s="147"/>
      <c r="Z407" s="141"/>
      <c r="AC407" s="147"/>
      <c r="AD407" s="141"/>
      <c r="AG407" s="147"/>
      <c r="AH407" s="141"/>
      <c r="AK407" s="147"/>
      <c r="AL407" s="141"/>
      <c r="AO407" s="147"/>
      <c r="AP407" s="141"/>
      <c r="AS407" s="147"/>
      <c r="AT407" s="141"/>
      <c r="AW407" s="147"/>
      <c r="AX407" s="141"/>
      <c r="BA407" s="147"/>
      <c r="BB407" s="141"/>
      <c r="BE407" s="147"/>
      <c r="BF407" s="141"/>
      <c r="BI407" s="147"/>
      <c r="BJ407" s="141"/>
      <c r="BM407" s="147"/>
      <c r="BN407" s="141"/>
      <c r="BQ407" s="147"/>
      <c r="BR407" s="141"/>
      <c r="BU407" s="124"/>
      <c r="BV407" s="141"/>
    </row>
    <row r="408" spans="5:74" x14ac:dyDescent="0.25">
      <c r="E408" s="141"/>
      <c r="F408" s="141"/>
      <c r="I408" s="141"/>
      <c r="J408" s="141"/>
      <c r="M408" s="141"/>
      <c r="N408" s="141"/>
      <c r="Q408" s="147"/>
      <c r="R408" s="141"/>
      <c r="U408" s="197"/>
      <c r="V408" s="141"/>
      <c r="Y408" s="147"/>
      <c r="Z408" s="141"/>
      <c r="AC408" s="147"/>
      <c r="AD408" s="141"/>
      <c r="AG408" s="147"/>
      <c r="AH408" s="141"/>
      <c r="AK408" s="147"/>
      <c r="AL408" s="141"/>
      <c r="AO408" s="147"/>
      <c r="AP408" s="141"/>
      <c r="AS408" s="147"/>
      <c r="AT408" s="141"/>
      <c r="AW408" s="147"/>
      <c r="AX408" s="141"/>
      <c r="BA408" s="147"/>
      <c r="BB408" s="141"/>
      <c r="BE408" s="147"/>
      <c r="BF408" s="141"/>
      <c r="BI408" s="147"/>
      <c r="BJ408" s="141"/>
      <c r="BM408" s="147"/>
      <c r="BN408" s="141"/>
      <c r="BQ408" s="147"/>
      <c r="BR408" s="141"/>
      <c r="BU408" s="124"/>
      <c r="BV408" s="141"/>
    </row>
    <row r="409" spans="5:74" x14ac:dyDescent="0.25">
      <c r="E409" s="141"/>
      <c r="F409" s="141"/>
      <c r="I409" s="141"/>
      <c r="J409" s="141"/>
      <c r="M409" s="141"/>
      <c r="N409" s="141"/>
      <c r="Q409" s="147"/>
      <c r="R409" s="141"/>
      <c r="U409" s="197"/>
      <c r="V409" s="141"/>
      <c r="Y409" s="147"/>
      <c r="Z409" s="141"/>
      <c r="AC409" s="147"/>
      <c r="AD409" s="141"/>
      <c r="AG409" s="147"/>
      <c r="AH409" s="141"/>
      <c r="AK409" s="147"/>
      <c r="AL409" s="141"/>
      <c r="AO409" s="147"/>
      <c r="AP409" s="141"/>
      <c r="AS409" s="147"/>
      <c r="AT409" s="141"/>
      <c r="AW409" s="147"/>
      <c r="AX409" s="141"/>
      <c r="BA409" s="147"/>
      <c r="BB409" s="141"/>
      <c r="BE409" s="147"/>
      <c r="BF409" s="141"/>
      <c r="BI409" s="147"/>
      <c r="BJ409" s="141"/>
      <c r="BM409" s="147"/>
      <c r="BN409" s="141"/>
      <c r="BQ409" s="147"/>
      <c r="BR409" s="141"/>
      <c r="BU409" s="124"/>
      <c r="BV409" s="141"/>
    </row>
    <row r="410" spans="5:74" x14ac:dyDescent="0.25">
      <c r="E410" s="141"/>
      <c r="F410" s="141"/>
      <c r="I410" s="141"/>
      <c r="J410" s="141"/>
      <c r="M410" s="141"/>
      <c r="N410" s="141"/>
      <c r="Q410" s="147"/>
      <c r="R410" s="141"/>
      <c r="U410" s="197"/>
      <c r="V410" s="141"/>
      <c r="Y410" s="147"/>
      <c r="Z410" s="141"/>
      <c r="AC410" s="147"/>
      <c r="AD410" s="141"/>
      <c r="AG410" s="147"/>
      <c r="AH410" s="141"/>
      <c r="AK410" s="147"/>
      <c r="AL410" s="141"/>
      <c r="AO410" s="147"/>
      <c r="AP410" s="141"/>
      <c r="AS410" s="147"/>
      <c r="AT410" s="141"/>
      <c r="AW410" s="147"/>
      <c r="AX410" s="141"/>
      <c r="BA410" s="147"/>
      <c r="BB410" s="141"/>
      <c r="BE410" s="147"/>
      <c r="BF410" s="141"/>
      <c r="BI410" s="147"/>
      <c r="BJ410" s="141"/>
      <c r="BM410" s="147"/>
      <c r="BN410" s="141"/>
      <c r="BQ410" s="147"/>
      <c r="BR410" s="141"/>
      <c r="BU410" s="124"/>
      <c r="BV410" s="141"/>
    </row>
    <row r="411" spans="5:74" x14ac:dyDescent="0.25">
      <c r="E411" s="141"/>
      <c r="F411" s="141"/>
      <c r="I411" s="141"/>
      <c r="J411" s="141"/>
      <c r="M411" s="141"/>
      <c r="N411" s="141"/>
      <c r="Q411" s="147"/>
      <c r="R411" s="141"/>
      <c r="U411" s="197"/>
      <c r="V411" s="141"/>
      <c r="Y411" s="147"/>
      <c r="Z411" s="141"/>
      <c r="AC411" s="147"/>
      <c r="AD411" s="141"/>
      <c r="AG411" s="147"/>
      <c r="AH411" s="141"/>
      <c r="AK411" s="147"/>
      <c r="AL411" s="141"/>
      <c r="AO411" s="147"/>
      <c r="AP411" s="141"/>
      <c r="AS411" s="147"/>
      <c r="AT411" s="141"/>
      <c r="AW411" s="147"/>
      <c r="AX411" s="141"/>
      <c r="BA411" s="147"/>
      <c r="BB411" s="141"/>
      <c r="BE411" s="147"/>
      <c r="BF411" s="141"/>
      <c r="BI411" s="147"/>
      <c r="BJ411" s="141"/>
      <c r="BM411" s="147"/>
      <c r="BN411" s="141"/>
      <c r="BQ411" s="147"/>
      <c r="BR411" s="141"/>
      <c r="BU411" s="124"/>
      <c r="BV411" s="141"/>
    </row>
    <row r="412" spans="5:74" x14ac:dyDescent="0.25">
      <c r="E412" s="141"/>
      <c r="F412" s="141"/>
      <c r="I412" s="141"/>
      <c r="J412" s="141"/>
      <c r="M412" s="141"/>
      <c r="N412" s="141"/>
      <c r="Q412" s="147"/>
      <c r="R412" s="141"/>
      <c r="U412" s="197"/>
      <c r="V412" s="141"/>
      <c r="Y412" s="147"/>
      <c r="Z412" s="141"/>
      <c r="AC412" s="147"/>
      <c r="AD412" s="141"/>
      <c r="AG412" s="147"/>
      <c r="AH412" s="141"/>
      <c r="AK412" s="147"/>
      <c r="AL412" s="141"/>
      <c r="AO412" s="147"/>
      <c r="AP412" s="141"/>
      <c r="AS412" s="147"/>
      <c r="AT412" s="141"/>
      <c r="AW412" s="147"/>
      <c r="AX412" s="141"/>
      <c r="BA412" s="147"/>
      <c r="BB412" s="141"/>
      <c r="BE412" s="147"/>
      <c r="BF412" s="141"/>
      <c r="BI412" s="147"/>
      <c r="BJ412" s="141"/>
      <c r="BM412" s="147"/>
      <c r="BN412" s="141"/>
      <c r="BQ412" s="147"/>
      <c r="BR412" s="141"/>
      <c r="BU412" s="124"/>
      <c r="BV412" s="141"/>
    </row>
    <row r="413" spans="5:74" x14ac:dyDescent="0.25">
      <c r="E413" s="141"/>
      <c r="F413" s="141"/>
      <c r="I413" s="141"/>
      <c r="J413" s="141"/>
      <c r="M413" s="141"/>
      <c r="N413" s="141"/>
      <c r="Q413" s="147"/>
      <c r="R413" s="141"/>
      <c r="U413" s="197"/>
      <c r="V413" s="141"/>
      <c r="Y413" s="147"/>
      <c r="Z413" s="141"/>
      <c r="AC413" s="147"/>
      <c r="AD413" s="141"/>
      <c r="AG413" s="147"/>
      <c r="AH413" s="141"/>
      <c r="AK413" s="147"/>
      <c r="AL413" s="141"/>
      <c r="AO413" s="147"/>
      <c r="AP413" s="141"/>
      <c r="AS413" s="147"/>
      <c r="AT413" s="141"/>
      <c r="AW413" s="147"/>
      <c r="AX413" s="141"/>
      <c r="BA413" s="147"/>
      <c r="BB413" s="141"/>
      <c r="BE413" s="147"/>
      <c r="BF413" s="141"/>
      <c r="BI413" s="147"/>
      <c r="BJ413" s="141"/>
      <c r="BM413" s="147"/>
      <c r="BN413" s="141"/>
      <c r="BQ413" s="147"/>
      <c r="BR413" s="141"/>
      <c r="BU413" s="124"/>
      <c r="BV413" s="141"/>
    </row>
    <row r="414" spans="5:74" x14ac:dyDescent="0.25">
      <c r="E414" s="141"/>
      <c r="F414" s="141"/>
      <c r="I414" s="141"/>
      <c r="J414" s="141"/>
      <c r="M414" s="141"/>
      <c r="N414" s="141"/>
      <c r="Q414" s="147"/>
      <c r="R414" s="141"/>
      <c r="U414" s="197"/>
      <c r="V414" s="141"/>
      <c r="Y414" s="147"/>
      <c r="Z414" s="141"/>
      <c r="AC414" s="147"/>
      <c r="AD414" s="141"/>
      <c r="AG414" s="147"/>
      <c r="AH414" s="141"/>
      <c r="AK414" s="147"/>
      <c r="AL414" s="141"/>
      <c r="AO414" s="147"/>
      <c r="AP414" s="141"/>
      <c r="AS414" s="147"/>
      <c r="AT414" s="141"/>
      <c r="AW414" s="147"/>
      <c r="AX414" s="141"/>
      <c r="BA414" s="147"/>
      <c r="BB414" s="141"/>
      <c r="BE414" s="147"/>
      <c r="BF414" s="141"/>
      <c r="BI414" s="147"/>
      <c r="BJ414" s="141"/>
      <c r="BM414" s="147"/>
      <c r="BN414" s="141"/>
      <c r="BQ414" s="147"/>
      <c r="BR414" s="141"/>
      <c r="BU414" s="124"/>
      <c r="BV414" s="141"/>
    </row>
    <row r="415" spans="5:74" x14ac:dyDescent="0.25">
      <c r="E415" s="141"/>
      <c r="F415" s="141"/>
      <c r="I415" s="141"/>
      <c r="J415" s="141"/>
      <c r="M415" s="141"/>
      <c r="N415" s="141"/>
      <c r="Q415" s="147"/>
      <c r="R415" s="141"/>
      <c r="U415" s="197"/>
      <c r="V415" s="141"/>
      <c r="Y415" s="147"/>
      <c r="Z415" s="141"/>
      <c r="AC415" s="147"/>
      <c r="AD415" s="141"/>
      <c r="AG415" s="147"/>
      <c r="AH415" s="141"/>
      <c r="AK415" s="147"/>
      <c r="AL415" s="141"/>
      <c r="AO415" s="147"/>
      <c r="AP415" s="141"/>
      <c r="AS415" s="147"/>
      <c r="AT415" s="141"/>
      <c r="AW415" s="147"/>
      <c r="AX415" s="141"/>
      <c r="BA415" s="147"/>
      <c r="BB415" s="141"/>
      <c r="BE415" s="147"/>
      <c r="BF415" s="141"/>
      <c r="BI415" s="147"/>
      <c r="BJ415" s="141"/>
      <c r="BM415" s="147"/>
      <c r="BN415" s="141"/>
      <c r="BQ415" s="147"/>
      <c r="BR415" s="141"/>
      <c r="BU415" s="124"/>
      <c r="BV415" s="141"/>
    </row>
    <row r="416" spans="5:74" x14ac:dyDescent="0.25">
      <c r="E416" s="141"/>
      <c r="F416" s="141"/>
      <c r="I416" s="141"/>
      <c r="J416" s="141"/>
      <c r="M416" s="141"/>
      <c r="N416" s="141"/>
      <c r="Q416" s="147"/>
      <c r="R416" s="141"/>
      <c r="U416" s="197"/>
      <c r="V416" s="141"/>
      <c r="Y416" s="147"/>
      <c r="Z416" s="141"/>
      <c r="AC416" s="147"/>
      <c r="AD416" s="141"/>
      <c r="AG416" s="147"/>
      <c r="AH416" s="141"/>
      <c r="AK416" s="147"/>
      <c r="AL416" s="141"/>
      <c r="AO416" s="147"/>
      <c r="AP416" s="141"/>
      <c r="AS416" s="147"/>
      <c r="AT416" s="141"/>
      <c r="AW416" s="147"/>
      <c r="AX416" s="141"/>
      <c r="BA416" s="147"/>
      <c r="BB416" s="141"/>
      <c r="BE416" s="147"/>
      <c r="BF416" s="141"/>
      <c r="BI416" s="147"/>
      <c r="BJ416" s="141"/>
      <c r="BM416" s="147"/>
      <c r="BN416" s="141"/>
      <c r="BQ416" s="147"/>
      <c r="BR416" s="141"/>
      <c r="BU416" s="124"/>
      <c r="BV416" s="141"/>
    </row>
    <row r="417" spans="5:74" x14ac:dyDescent="0.25">
      <c r="E417" s="141"/>
      <c r="F417" s="141"/>
      <c r="I417" s="141"/>
      <c r="J417" s="141"/>
      <c r="M417" s="141"/>
      <c r="N417" s="141"/>
      <c r="Q417" s="147"/>
      <c r="R417" s="141"/>
      <c r="U417" s="197"/>
      <c r="V417" s="141"/>
      <c r="Y417" s="147"/>
      <c r="Z417" s="141"/>
      <c r="AC417" s="147"/>
      <c r="AD417" s="141"/>
      <c r="AG417" s="147"/>
      <c r="AH417" s="141"/>
      <c r="AK417" s="147"/>
      <c r="AL417" s="141"/>
      <c r="AO417" s="147"/>
      <c r="AP417" s="141"/>
      <c r="AS417" s="147"/>
      <c r="AT417" s="141"/>
      <c r="AW417" s="147"/>
      <c r="AX417" s="141"/>
      <c r="BA417" s="147"/>
      <c r="BB417" s="141"/>
      <c r="BE417" s="147"/>
      <c r="BF417" s="141"/>
      <c r="BI417" s="147"/>
      <c r="BJ417" s="141"/>
      <c r="BM417" s="147"/>
      <c r="BN417" s="141"/>
      <c r="BQ417" s="147"/>
      <c r="BR417" s="141"/>
      <c r="BU417" s="124"/>
      <c r="BV417" s="141"/>
    </row>
    <row r="418" spans="5:74" x14ac:dyDescent="0.25">
      <c r="E418" s="141"/>
      <c r="F418" s="141"/>
      <c r="I418" s="141"/>
      <c r="J418" s="141"/>
      <c r="M418" s="141"/>
      <c r="N418" s="141"/>
      <c r="Q418" s="147"/>
      <c r="R418" s="141"/>
      <c r="U418" s="197"/>
      <c r="V418" s="141"/>
      <c r="Y418" s="147"/>
      <c r="Z418" s="141"/>
      <c r="AC418" s="147"/>
      <c r="AD418" s="141"/>
      <c r="AG418" s="147"/>
      <c r="AH418" s="141"/>
      <c r="AK418" s="147"/>
      <c r="AL418" s="141"/>
      <c r="AO418" s="147"/>
      <c r="AP418" s="141"/>
      <c r="AS418" s="147"/>
      <c r="AT418" s="141"/>
      <c r="AW418" s="147"/>
      <c r="AX418" s="141"/>
      <c r="BA418" s="147"/>
      <c r="BB418" s="141"/>
      <c r="BE418" s="147"/>
      <c r="BF418" s="141"/>
      <c r="BI418" s="147"/>
      <c r="BJ418" s="141"/>
      <c r="BM418" s="147"/>
      <c r="BN418" s="141"/>
      <c r="BQ418" s="147"/>
      <c r="BR418" s="141"/>
      <c r="BU418" s="124"/>
      <c r="BV418" s="141"/>
    </row>
    <row r="419" spans="5:74" x14ac:dyDescent="0.25">
      <c r="E419" s="141"/>
      <c r="F419" s="141"/>
      <c r="I419" s="141"/>
      <c r="J419" s="141"/>
      <c r="M419" s="141"/>
      <c r="N419" s="141"/>
      <c r="Q419" s="147"/>
      <c r="R419" s="141"/>
      <c r="U419" s="197"/>
      <c r="V419" s="141"/>
      <c r="Y419" s="147"/>
      <c r="Z419" s="141"/>
      <c r="AC419" s="147"/>
      <c r="AD419" s="141"/>
      <c r="AG419" s="147"/>
      <c r="AH419" s="141"/>
      <c r="AK419" s="147"/>
      <c r="AL419" s="141"/>
      <c r="AO419" s="147"/>
      <c r="AP419" s="141"/>
      <c r="AS419" s="147"/>
      <c r="AT419" s="141"/>
      <c r="AW419" s="147"/>
      <c r="AX419" s="141"/>
      <c r="BA419" s="147"/>
      <c r="BB419" s="141"/>
      <c r="BE419" s="147"/>
      <c r="BF419" s="141"/>
      <c r="BI419" s="147"/>
      <c r="BJ419" s="141"/>
      <c r="BM419" s="147"/>
      <c r="BN419" s="141"/>
      <c r="BQ419" s="147"/>
      <c r="BR419" s="141"/>
      <c r="BU419" s="124"/>
      <c r="BV419" s="141"/>
    </row>
    <row r="420" spans="5:74" x14ac:dyDescent="0.25">
      <c r="E420" s="141"/>
      <c r="F420" s="141"/>
      <c r="I420" s="141"/>
      <c r="J420" s="141"/>
      <c r="M420" s="141"/>
      <c r="N420" s="141"/>
      <c r="Q420" s="147"/>
      <c r="R420" s="141"/>
      <c r="U420" s="197"/>
      <c r="V420" s="141"/>
      <c r="Y420" s="147"/>
      <c r="Z420" s="141"/>
      <c r="AC420" s="147"/>
      <c r="AD420" s="141"/>
      <c r="AG420" s="147"/>
      <c r="AH420" s="141"/>
      <c r="AK420" s="147"/>
      <c r="AL420" s="141"/>
      <c r="AO420" s="147"/>
      <c r="AP420" s="141"/>
      <c r="AS420" s="147"/>
      <c r="AT420" s="141"/>
      <c r="AW420" s="147"/>
      <c r="AX420" s="141"/>
      <c r="BA420" s="147"/>
      <c r="BB420" s="141"/>
      <c r="BE420" s="147"/>
      <c r="BF420" s="141"/>
      <c r="BI420" s="147"/>
      <c r="BJ420" s="141"/>
      <c r="BM420" s="147"/>
      <c r="BN420" s="141"/>
      <c r="BQ420" s="147"/>
      <c r="BR420" s="141"/>
      <c r="BU420" s="124"/>
      <c r="BV420" s="141"/>
    </row>
    <row r="421" spans="5:74" x14ac:dyDescent="0.25">
      <c r="E421" s="141"/>
      <c r="F421" s="141"/>
      <c r="I421" s="141"/>
      <c r="J421" s="141"/>
      <c r="M421" s="141"/>
      <c r="N421" s="141"/>
      <c r="Q421" s="147"/>
      <c r="R421" s="141"/>
      <c r="U421" s="197"/>
      <c r="V421" s="141"/>
      <c r="Y421" s="147"/>
      <c r="Z421" s="141"/>
      <c r="AC421" s="147"/>
      <c r="AD421" s="141"/>
      <c r="AG421" s="147"/>
      <c r="AH421" s="141"/>
      <c r="AK421" s="147"/>
      <c r="AL421" s="141"/>
      <c r="AO421" s="147"/>
      <c r="AP421" s="141"/>
      <c r="AS421" s="147"/>
      <c r="AT421" s="141"/>
      <c r="AW421" s="147"/>
      <c r="AX421" s="141"/>
      <c r="BA421" s="147"/>
      <c r="BB421" s="141"/>
      <c r="BE421" s="147"/>
      <c r="BF421" s="141"/>
      <c r="BI421" s="147"/>
      <c r="BJ421" s="141"/>
      <c r="BM421" s="147"/>
      <c r="BN421" s="141"/>
      <c r="BQ421" s="147"/>
      <c r="BR421" s="141"/>
      <c r="BU421" s="124"/>
      <c r="BV421" s="141"/>
    </row>
    <row r="422" spans="5:74" x14ac:dyDescent="0.25">
      <c r="E422" s="141"/>
      <c r="F422" s="141"/>
      <c r="I422" s="141"/>
      <c r="J422" s="141"/>
      <c r="M422" s="141"/>
      <c r="N422" s="141"/>
      <c r="Q422" s="147"/>
      <c r="R422" s="141"/>
      <c r="U422" s="197"/>
      <c r="V422" s="141"/>
      <c r="Y422" s="147"/>
      <c r="Z422" s="141"/>
      <c r="AC422" s="147"/>
      <c r="AD422" s="141"/>
      <c r="AG422" s="147"/>
      <c r="AH422" s="141"/>
      <c r="AK422" s="147"/>
      <c r="AL422" s="141"/>
      <c r="AO422" s="147"/>
      <c r="AP422" s="141"/>
      <c r="AS422" s="147"/>
      <c r="AT422" s="141"/>
      <c r="AW422" s="147"/>
      <c r="AX422" s="141"/>
      <c r="BA422" s="147"/>
      <c r="BB422" s="141"/>
      <c r="BE422" s="147"/>
      <c r="BF422" s="141"/>
      <c r="BI422" s="147"/>
      <c r="BJ422" s="141"/>
      <c r="BM422" s="147"/>
      <c r="BN422" s="141"/>
      <c r="BQ422" s="147"/>
      <c r="BR422" s="141"/>
      <c r="BU422" s="124"/>
      <c r="BV422" s="141"/>
    </row>
    <row r="423" spans="5:74" x14ac:dyDescent="0.25">
      <c r="E423" s="141"/>
      <c r="F423" s="141"/>
      <c r="I423" s="141"/>
      <c r="J423" s="141"/>
      <c r="M423" s="141"/>
      <c r="N423" s="141"/>
      <c r="Q423" s="147"/>
      <c r="R423" s="141"/>
      <c r="U423" s="197"/>
      <c r="V423" s="141"/>
      <c r="Y423" s="147"/>
      <c r="Z423" s="141"/>
      <c r="AC423" s="147"/>
      <c r="AD423" s="141"/>
      <c r="AG423" s="147"/>
      <c r="AH423" s="141"/>
      <c r="AK423" s="147"/>
      <c r="AL423" s="141"/>
      <c r="AO423" s="147"/>
      <c r="AP423" s="141"/>
      <c r="AS423" s="147"/>
      <c r="AT423" s="141"/>
      <c r="AW423" s="147"/>
      <c r="AX423" s="141"/>
      <c r="BA423" s="147"/>
      <c r="BB423" s="141"/>
      <c r="BE423" s="147"/>
      <c r="BF423" s="141"/>
      <c r="BI423" s="147"/>
      <c r="BJ423" s="141"/>
      <c r="BM423" s="147"/>
      <c r="BN423" s="141"/>
      <c r="BQ423" s="147"/>
      <c r="BR423" s="141"/>
      <c r="BU423" s="124"/>
      <c r="BV423" s="141"/>
    </row>
    <row r="424" spans="5:74" x14ac:dyDescent="0.25">
      <c r="E424" s="141"/>
      <c r="F424" s="141"/>
      <c r="I424" s="141"/>
      <c r="J424" s="141"/>
      <c r="M424" s="141"/>
      <c r="N424" s="141"/>
      <c r="Q424" s="147"/>
      <c r="R424" s="141"/>
      <c r="U424" s="197"/>
      <c r="V424" s="141"/>
      <c r="Y424" s="147"/>
      <c r="Z424" s="141"/>
      <c r="AC424" s="147"/>
      <c r="AD424" s="141"/>
      <c r="AG424" s="147"/>
      <c r="AH424" s="141"/>
      <c r="AK424" s="147"/>
      <c r="AL424" s="141"/>
      <c r="AO424" s="147"/>
      <c r="AP424" s="141"/>
      <c r="AS424" s="147"/>
      <c r="AT424" s="141"/>
      <c r="AW424" s="147"/>
      <c r="AX424" s="141"/>
      <c r="BA424" s="147"/>
      <c r="BB424" s="141"/>
      <c r="BE424" s="147"/>
      <c r="BF424" s="141"/>
      <c r="BI424" s="147"/>
      <c r="BJ424" s="141"/>
      <c r="BM424" s="147"/>
      <c r="BN424" s="141"/>
      <c r="BQ424" s="147"/>
      <c r="BR424" s="141"/>
      <c r="BU424" s="124"/>
      <c r="BV424" s="141"/>
    </row>
    <row r="425" spans="5:74" x14ac:dyDescent="0.25">
      <c r="E425" s="141"/>
      <c r="F425" s="141"/>
      <c r="I425" s="141"/>
      <c r="J425" s="141"/>
      <c r="M425" s="141"/>
      <c r="N425" s="141"/>
      <c r="Q425" s="147"/>
      <c r="R425" s="141"/>
      <c r="U425" s="197"/>
      <c r="V425" s="141"/>
      <c r="Y425" s="147"/>
      <c r="Z425" s="141"/>
      <c r="AC425" s="147"/>
      <c r="AD425" s="141"/>
      <c r="AG425" s="147"/>
      <c r="AH425" s="141"/>
      <c r="AK425" s="147"/>
      <c r="AL425" s="141"/>
      <c r="AO425" s="147"/>
      <c r="AP425" s="141"/>
      <c r="AS425" s="147"/>
      <c r="AT425" s="141"/>
      <c r="AW425" s="147"/>
      <c r="AX425" s="141"/>
      <c r="BA425" s="147"/>
      <c r="BB425" s="141"/>
      <c r="BE425" s="147"/>
      <c r="BF425" s="141"/>
      <c r="BI425" s="147"/>
      <c r="BJ425" s="141"/>
      <c r="BM425" s="147"/>
      <c r="BN425" s="141"/>
      <c r="BQ425" s="147"/>
      <c r="BR425" s="141"/>
      <c r="BU425" s="124"/>
      <c r="BV425" s="141"/>
    </row>
    <row r="426" spans="5:74" x14ac:dyDescent="0.25">
      <c r="E426" s="141"/>
      <c r="F426" s="141"/>
      <c r="I426" s="141"/>
      <c r="J426" s="141"/>
      <c r="M426" s="141"/>
      <c r="N426" s="141"/>
      <c r="Q426" s="147"/>
      <c r="R426" s="141"/>
      <c r="U426" s="197"/>
      <c r="V426" s="141"/>
      <c r="Y426" s="147"/>
      <c r="Z426" s="141"/>
      <c r="AC426" s="147"/>
      <c r="AD426" s="141"/>
      <c r="AG426" s="147"/>
      <c r="AH426" s="141"/>
      <c r="AK426" s="147"/>
      <c r="AL426" s="141"/>
      <c r="AO426" s="147"/>
      <c r="AP426" s="141"/>
      <c r="AS426" s="147"/>
      <c r="AT426" s="141"/>
      <c r="AW426" s="147"/>
      <c r="AX426" s="141"/>
      <c r="BA426" s="147"/>
      <c r="BB426" s="141"/>
      <c r="BE426" s="147"/>
      <c r="BF426" s="141"/>
      <c r="BI426" s="147"/>
      <c r="BJ426" s="141"/>
      <c r="BM426" s="147"/>
      <c r="BN426" s="141"/>
      <c r="BQ426" s="147"/>
      <c r="BR426" s="141"/>
      <c r="BU426" s="124"/>
      <c r="BV426" s="141"/>
    </row>
    <row r="427" spans="5:74" x14ac:dyDescent="0.25">
      <c r="E427" s="141"/>
      <c r="F427" s="141"/>
      <c r="I427" s="141"/>
      <c r="J427" s="141"/>
      <c r="M427" s="141"/>
      <c r="N427" s="141"/>
      <c r="Q427" s="147"/>
      <c r="R427" s="141"/>
      <c r="U427" s="197"/>
      <c r="V427" s="141"/>
      <c r="Y427" s="147"/>
      <c r="Z427" s="141"/>
      <c r="AC427" s="147"/>
      <c r="AD427" s="141"/>
      <c r="AG427" s="147"/>
      <c r="AH427" s="141"/>
      <c r="AK427" s="147"/>
      <c r="AL427" s="141"/>
      <c r="AO427" s="147"/>
      <c r="AP427" s="141"/>
      <c r="AS427" s="147"/>
      <c r="AT427" s="141"/>
      <c r="AW427" s="147"/>
      <c r="AX427" s="141"/>
      <c r="BA427" s="147"/>
      <c r="BB427" s="141"/>
      <c r="BE427" s="147"/>
      <c r="BF427" s="141"/>
      <c r="BI427" s="147"/>
      <c r="BJ427" s="141"/>
      <c r="BM427" s="147"/>
      <c r="BN427" s="141"/>
      <c r="BQ427" s="147"/>
      <c r="BR427" s="141"/>
      <c r="BU427" s="124"/>
      <c r="BV427" s="141"/>
    </row>
    <row r="428" spans="5:74" x14ac:dyDescent="0.25">
      <c r="E428" s="141"/>
      <c r="F428" s="141"/>
      <c r="I428" s="141"/>
      <c r="J428" s="141"/>
      <c r="M428" s="141"/>
      <c r="N428" s="141"/>
      <c r="Q428" s="147"/>
      <c r="R428" s="141"/>
      <c r="U428" s="197"/>
      <c r="V428" s="141"/>
      <c r="Y428" s="147"/>
      <c r="Z428" s="141"/>
      <c r="AC428" s="147"/>
      <c r="AD428" s="141"/>
      <c r="AG428" s="147"/>
      <c r="AH428" s="141"/>
      <c r="AK428" s="147"/>
      <c r="AL428" s="141"/>
      <c r="AO428" s="147"/>
      <c r="AP428" s="141"/>
      <c r="AS428" s="147"/>
      <c r="AT428" s="141"/>
      <c r="AW428" s="147"/>
      <c r="AX428" s="141"/>
      <c r="BA428" s="147"/>
      <c r="BB428" s="141"/>
      <c r="BE428" s="147"/>
      <c r="BF428" s="141"/>
      <c r="BI428" s="147"/>
      <c r="BJ428" s="141"/>
      <c r="BM428" s="147"/>
      <c r="BN428" s="141"/>
      <c r="BQ428" s="147"/>
      <c r="BR428" s="141"/>
      <c r="BU428" s="124"/>
      <c r="BV428" s="141"/>
    </row>
    <row r="429" spans="5:74" x14ac:dyDescent="0.25">
      <c r="E429" s="141"/>
      <c r="F429" s="141"/>
      <c r="I429" s="141"/>
      <c r="J429" s="141"/>
      <c r="M429" s="141"/>
      <c r="N429" s="141"/>
      <c r="Q429" s="147"/>
      <c r="R429" s="141"/>
      <c r="U429" s="197"/>
      <c r="V429" s="141"/>
      <c r="Y429" s="147"/>
      <c r="Z429" s="141"/>
      <c r="AC429" s="147"/>
      <c r="AD429" s="141"/>
      <c r="AG429" s="147"/>
      <c r="AH429" s="141"/>
      <c r="AK429" s="147"/>
      <c r="AL429" s="141"/>
      <c r="AO429" s="147"/>
      <c r="AP429" s="141"/>
      <c r="AS429" s="147"/>
      <c r="AT429" s="141"/>
      <c r="AW429" s="147"/>
      <c r="AX429" s="141"/>
      <c r="BA429" s="147"/>
      <c r="BB429" s="141"/>
      <c r="BE429" s="147"/>
      <c r="BF429" s="141"/>
      <c r="BI429" s="147"/>
      <c r="BJ429" s="141"/>
      <c r="BM429" s="147"/>
      <c r="BN429" s="141"/>
      <c r="BQ429" s="147"/>
      <c r="BR429" s="141"/>
      <c r="BU429" s="124"/>
      <c r="BV429" s="141"/>
    </row>
    <row r="430" spans="5:74" x14ac:dyDescent="0.25">
      <c r="E430" s="141"/>
      <c r="F430" s="141"/>
      <c r="I430" s="141"/>
      <c r="J430" s="141"/>
      <c r="M430" s="141"/>
      <c r="N430" s="141"/>
      <c r="Q430" s="147"/>
      <c r="R430" s="141"/>
      <c r="U430" s="197"/>
      <c r="V430" s="141"/>
      <c r="Y430" s="147"/>
      <c r="Z430" s="141"/>
      <c r="AC430" s="147"/>
      <c r="AD430" s="141"/>
      <c r="AG430" s="147"/>
      <c r="AH430" s="141"/>
      <c r="AK430" s="147"/>
      <c r="AL430" s="141"/>
      <c r="AO430" s="147"/>
      <c r="AP430" s="141"/>
      <c r="AS430" s="147"/>
      <c r="AT430" s="141"/>
      <c r="AW430" s="147"/>
      <c r="AX430" s="141"/>
      <c r="BA430" s="147"/>
      <c r="BB430" s="141"/>
      <c r="BE430" s="147"/>
      <c r="BF430" s="141"/>
      <c r="BI430" s="147"/>
      <c r="BJ430" s="141"/>
      <c r="BM430" s="147"/>
      <c r="BN430" s="141"/>
      <c r="BQ430" s="147"/>
      <c r="BR430" s="141"/>
      <c r="BU430" s="124"/>
      <c r="BV430" s="141"/>
    </row>
    <row r="431" spans="5:74" x14ac:dyDescent="0.25">
      <c r="E431" s="141"/>
      <c r="F431" s="141"/>
      <c r="I431" s="141"/>
      <c r="J431" s="141"/>
      <c r="M431" s="141"/>
      <c r="N431" s="141"/>
      <c r="Q431" s="147"/>
      <c r="R431" s="141"/>
      <c r="U431" s="197"/>
      <c r="V431" s="141"/>
      <c r="Y431" s="147"/>
      <c r="Z431" s="141"/>
      <c r="AC431" s="147"/>
      <c r="AD431" s="141"/>
      <c r="AG431" s="147"/>
      <c r="AH431" s="141"/>
      <c r="AK431" s="147"/>
      <c r="AL431" s="141"/>
      <c r="AO431" s="147"/>
      <c r="AP431" s="141"/>
      <c r="AS431" s="147"/>
      <c r="AT431" s="141"/>
      <c r="AW431" s="147"/>
      <c r="AX431" s="141"/>
      <c r="BA431" s="147"/>
      <c r="BB431" s="141"/>
      <c r="BE431" s="147"/>
      <c r="BF431" s="141"/>
      <c r="BI431" s="147"/>
      <c r="BJ431" s="141"/>
      <c r="BM431" s="147"/>
      <c r="BN431" s="141"/>
      <c r="BQ431" s="147"/>
      <c r="BR431" s="141"/>
      <c r="BU431" s="124"/>
      <c r="BV431" s="141"/>
    </row>
    <row r="432" spans="5:74" x14ac:dyDescent="0.25">
      <c r="E432" s="141"/>
      <c r="F432" s="141"/>
      <c r="I432" s="141"/>
      <c r="J432" s="141"/>
      <c r="M432" s="141"/>
      <c r="N432" s="141"/>
      <c r="Q432" s="147"/>
      <c r="R432" s="141"/>
      <c r="U432" s="197"/>
      <c r="V432" s="141"/>
      <c r="Y432" s="147"/>
      <c r="Z432" s="141"/>
      <c r="AC432" s="147"/>
      <c r="AD432" s="141"/>
      <c r="AG432" s="147"/>
      <c r="AH432" s="141"/>
      <c r="AK432" s="147"/>
      <c r="AL432" s="141"/>
      <c r="AO432" s="147"/>
      <c r="AP432" s="141"/>
      <c r="AS432" s="147"/>
      <c r="AT432" s="141"/>
      <c r="AW432" s="147"/>
      <c r="AX432" s="141"/>
      <c r="BA432" s="147"/>
      <c r="BB432" s="141"/>
      <c r="BE432" s="147"/>
      <c r="BF432" s="141"/>
      <c r="BI432" s="147"/>
      <c r="BJ432" s="141"/>
      <c r="BM432" s="147"/>
      <c r="BN432" s="141"/>
      <c r="BQ432" s="147"/>
      <c r="BR432" s="141"/>
      <c r="BU432" s="124"/>
      <c r="BV432" s="141"/>
    </row>
    <row r="433" spans="5:74" x14ac:dyDescent="0.25">
      <c r="E433" s="141"/>
      <c r="F433" s="141"/>
      <c r="I433" s="141"/>
      <c r="J433" s="141"/>
      <c r="M433" s="141"/>
      <c r="N433" s="141"/>
      <c r="Q433" s="147"/>
      <c r="R433" s="141"/>
      <c r="U433" s="197"/>
      <c r="V433" s="141"/>
      <c r="Y433" s="147"/>
      <c r="Z433" s="141"/>
      <c r="AC433" s="147"/>
      <c r="AD433" s="141"/>
      <c r="AG433" s="147"/>
      <c r="AH433" s="141"/>
      <c r="AK433" s="147"/>
      <c r="AL433" s="141"/>
      <c r="AO433" s="147"/>
      <c r="AP433" s="141"/>
      <c r="AS433" s="147"/>
      <c r="AT433" s="141"/>
      <c r="AW433" s="147"/>
      <c r="AX433" s="141"/>
      <c r="BA433" s="147"/>
      <c r="BB433" s="141"/>
      <c r="BE433" s="147"/>
      <c r="BF433" s="141"/>
      <c r="BI433" s="147"/>
      <c r="BJ433" s="141"/>
      <c r="BM433" s="147"/>
      <c r="BN433" s="141"/>
      <c r="BQ433" s="147"/>
      <c r="BR433" s="141"/>
      <c r="BU433" s="124"/>
      <c r="BV433" s="141"/>
    </row>
    <row r="434" spans="5:74" x14ac:dyDescent="0.25">
      <c r="E434" s="141"/>
      <c r="F434" s="141"/>
      <c r="I434" s="141"/>
      <c r="J434" s="141"/>
      <c r="M434" s="141"/>
      <c r="N434" s="141"/>
      <c r="Q434" s="147"/>
      <c r="R434" s="141"/>
      <c r="U434" s="197"/>
      <c r="V434" s="141"/>
      <c r="Y434" s="147"/>
      <c r="Z434" s="141"/>
      <c r="AC434" s="147"/>
      <c r="AD434" s="141"/>
      <c r="AG434" s="147"/>
      <c r="AH434" s="141"/>
      <c r="AK434" s="147"/>
      <c r="AL434" s="141"/>
      <c r="AO434" s="147"/>
      <c r="AP434" s="141"/>
      <c r="AS434" s="147"/>
      <c r="AT434" s="141"/>
      <c r="AW434" s="147"/>
      <c r="AX434" s="141"/>
      <c r="BA434" s="147"/>
      <c r="BB434" s="141"/>
      <c r="BE434" s="147"/>
      <c r="BF434" s="141"/>
      <c r="BI434" s="147"/>
      <c r="BJ434" s="141"/>
      <c r="BM434" s="147"/>
      <c r="BN434" s="141"/>
      <c r="BQ434" s="147"/>
      <c r="BR434" s="141"/>
      <c r="BU434" s="124"/>
      <c r="BV434" s="141"/>
    </row>
    <row r="435" spans="5:74" x14ac:dyDescent="0.25">
      <c r="E435" s="141"/>
      <c r="F435" s="141"/>
      <c r="I435" s="141"/>
      <c r="J435" s="141"/>
      <c r="M435" s="141"/>
      <c r="N435" s="141"/>
      <c r="Q435" s="147"/>
      <c r="R435" s="141"/>
      <c r="U435" s="197"/>
      <c r="V435" s="141"/>
      <c r="Y435" s="147"/>
      <c r="Z435" s="141"/>
      <c r="AC435" s="147"/>
      <c r="AD435" s="141"/>
      <c r="AG435" s="147"/>
      <c r="AH435" s="141"/>
      <c r="AK435" s="147"/>
      <c r="AL435" s="141"/>
      <c r="AO435" s="147"/>
      <c r="AP435" s="141"/>
      <c r="AS435" s="147"/>
      <c r="AT435" s="141"/>
      <c r="AW435" s="147"/>
      <c r="AX435" s="141"/>
      <c r="BA435" s="147"/>
      <c r="BB435" s="141"/>
      <c r="BE435" s="147"/>
      <c r="BF435" s="141"/>
      <c r="BI435" s="147"/>
      <c r="BJ435" s="141"/>
      <c r="BM435" s="147"/>
      <c r="BN435" s="141"/>
      <c r="BQ435" s="147"/>
      <c r="BR435" s="141"/>
      <c r="BU435" s="124"/>
      <c r="BV435" s="141"/>
    </row>
    <row r="436" spans="5:74" x14ac:dyDescent="0.25">
      <c r="E436" s="141"/>
      <c r="F436" s="141"/>
      <c r="I436" s="141"/>
      <c r="J436" s="141"/>
      <c r="M436" s="141"/>
      <c r="N436" s="141"/>
      <c r="Q436" s="147"/>
      <c r="R436" s="141"/>
      <c r="U436" s="197"/>
      <c r="V436" s="141"/>
      <c r="Y436" s="147"/>
      <c r="Z436" s="141"/>
      <c r="AC436" s="147"/>
      <c r="AD436" s="141"/>
      <c r="AG436" s="147"/>
      <c r="AH436" s="141"/>
      <c r="AK436" s="147"/>
      <c r="AL436" s="141"/>
      <c r="AO436" s="147"/>
      <c r="AP436" s="141"/>
      <c r="AS436" s="147"/>
      <c r="AT436" s="141"/>
      <c r="AW436" s="147"/>
      <c r="AX436" s="141"/>
      <c r="BA436" s="147"/>
      <c r="BB436" s="141"/>
      <c r="BE436" s="147"/>
      <c r="BF436" s="141"/>
      <c r="BI436" s="147"/>
      <c r="BJ436" s="141"/>
      <c r="BM436" s="147"/>
      <c r="BN436" s="141"/>
      <c r="BQ436" s="147"/>
      <c r="BR436" s="141"/>
      <c r="BU436" s="124"/>
      <c r="BV436" s="141"/>
    </row>
    <row r="437" spans="5:74" x14ac:dyDescent="0.25">
      <c r="E437" s="141"/>
      <c r="F437" s="141"/>
      <c r="I437" s="141"/>
      <c r="J437" s="141"/>
      <c r="M437" s="141"/>
      <c r="N437" s="141"/>
      <c r="Q437" s="147"/>
      <c r="R437" s="141"/>
      <c r="U437" s="197"/>
      <c r="V437" s="141"/>
      <c r="Y437" s="147"/>
      <c r="Z437" s="141"/>
      <c r="AC437" s="147"/>
      <c r="AD437" s="141"/>
      <c r="AG437" s="147"/>
      <c r="AH437" s="141"/>
      <c r="AK437" s="147"/>
      <c r="AL437" s="141"/>
      <c r="AO437" s="147"/>
      <c r="AP437" s="141"/>
      <c r="AS437" s="147"/>
      <c r="AT437" s="141"/>
      <c r="AW437" s="147"/>
      <c r="AX437" s="141"/>
      <c r="BA437" s="147"/>
      <c r="BB437" s="141"/>
      <c r="BE437" s="147"/>
      <c r="BF437" s="141"/>
      <c r="BI437" s="147"/>
      <c r="BJ437" s="141"/>
      <c r="BM437" s="147"/>
      <c r="BN437" s="141"/>
      <c r="BQ437" s="147"/>
      <c r="BR437" s="141"/>
      <c r="BU437" s="124"/>
      <c r="BV437" s="141"/>
    </row>
    <row r="438" spans="5:74" x14ac:dyDescent="0.25">
      <c r="E438" s="141"/>
      <c r="F438" s="141"/>
      <c r="I438" s="141"/>
      <c r="J438" s="141"/>
      <c r="M438" s="141"/>
      <c r="N438" s="141"/>
      <c r="Q438" s="147"/>
      <c r="R438" s="141"/>
      <c r="U438" s="197"/>
      <c r="V438" s="141"/>
      <c r="Y438" s="147"/>
      <c r="Z438" s="141"/>
      <c r="AC438" s="147"/>
      <c r="AD438" s="141"/>
      <c r="AG438" s="147"/>
      <c r="AH438" s="141"/>
      <c r="AK438" s="147"/>
      <c r="AL438" s="141"/>
      <c r="AO438" s="147"/>
      <c r="AP438" s="141"/>
      <c r="AS438" s="147"/>
      <c r="AT438" s="141"/>
      <c r="AW438" s="147"/>
      <c r="AX438" s="141"/>
      <c r="BA438" s="147"/>
      <c r="BB438" s="141"/>
      <c r="BE438" s="147"/>
      <c r="BF438" s="141"/>
      <c r="BI438" s="147"/>
      <c r="BJ438" s="141"/>
      <c r="BM438" s="147"/>
      <c r="BN438" s="141"/>
      <c r="BQ438" s="147"/>
      <c r="BR438" s="141"/>
      <c r="BU438" s="124"/>
      <c r="BV438" s="141"/>
    </row>
    <row r="439" spans="5:74" x14ac:dyDescent="0.25">
      <c r="E439" s="141"/>
      <c r="F439" s="141"/>
      <c r="I439" s="141"/>
      <c r="J439" s="141"/>
      <c r="M439" s="141"/>
      <c r="N439" s="141"/>
      <c r="Q439" s="147"/>
      <c r="R439" s="141"/>
      <c r="U439" s="197"/>
      <c r="V439" s="141"/>
      <c r="Y439" s="147"/>
      <c r="Z439" s="141"/>
      <c r="AC439" s="147"/>
      <c r="AD439" s="141"/>
      <c r="AG439" s="147"/>
      <c r="AH439" s="141"/>
      <c r="AK439" s="147"/>
      <c r="AL439" s="141"/>
      <c r="AO439" s="147"/>
      <c r="AP439" s="141"/>
      <c r="AS439" s="147"/>
      <c r="AT439" s="141"/>
      <c r="AW439" s="147"/>
      <c r="AX439" s="141"/>
      <c r="BA439" s="147"/>
      <c r="BB439" s="141"/>
      <c r="BE439" s="147"/>
      <c r="BF439" s="141"/>
      <c r="BI439" s="147"/>
      <c r="BJ439" s="141"/>
      <c r="BM439" s="147"/>
      <c r="BN439" s="141"/>
      <c r="BQ439" s="147"/>
      <c r="BR439" s="141"/>
      <c r="BU439" s="124"/>
      <c r="BV439" s="141"/>
    </row>
    <row r="440" spans="5:74" x14ac:dyDescent="0.25">
      <c r="E440" s="141"/>
      <c r="F440" s="141"/>
      <c r="I440" s="141"/>
      <c r="J440" s="141"/>
      <c r="M440" s="141"/>
      <c r="N440" s="141"/>
      <c r="Q440" s="147"/>
      <c r="R440" s="141"/>
      <c r="U440" s="197"/>
      <c r="V440" s="141"/>
      <c r="Y440" s="147"/>
      <c r="Z440" s="141"/>
      <c r="AC440" s="147"/>
      <c r="AD440" s="141"/>
      <c r="AG440" s="147"/>
      <c r="AH440" s="141"/>
      <c r="AK440" s="147"/>
      <c r="AL440" s="141"/>
      <c r="AO440" s="147"/>
      <c r="AP440" s="141"/>
      <c r="AS440" s="147"/>
      <c r="AT440" s="141"/>
      <c r="AW440" s="147"/>
      <c r="AX440" s="141"/>
      <c r="BA440" s="147"/>
      <c r="BB440" s="141"/>
      <c r="BE440" s="147"/>
      <c r="BF440" s="141"/>
      <c r="BI440" s="147"/>
      <c r="BJ440" s="141"/>
      <c r="BM440" s="147"/>
      <c r="BN440" s="141"/>
      <c r="BQ440" s="147"/>
      <c r="BR440" s="141"/>
      <c r="BU440" s="124"/>
      <c r="BV440" s="141"/>
    </row>
    <row r="441" spans="5:74" x14ac:dyDescent="0.25">
      <c r="E441" s="141"/>
      <c r="F441" s="141"/>
      <c r="I441" s="141"/>
      <c r="J441" s="141"/>
      <c r="M441" s="141"/>
      <c r="N441" s="141"/>
      <c r="Q441" s="147"/>
      <c r="R441" s="141"/>
      <c r="U441" s="197"/>
      <c r="V441" s="141"/>
      <c r="Y441" s="147"/>
      <c r="Z441" s="141"/>
      <c r="AC441" s="147"/>
      <c r="AD441" s="141"/>
      <c r="AG441" s="147"/>
      <c r="AH441" s="141"/>
      <c r="AK441" s="147"/>
      <c r="AL441" s="141"/>
      <c r="AO441" s="147"/>
      <c r="AP441" s="141"/>
      <c r="AS441" s="147"/>
      <c r="AT441" s="141"/>
      <c r="AW441" s="147"/>
      <c r="AX441" s="141"/>
      <c r="BA441" s="147"/>
      <c r="BB441" s="141"/>
      <c r="BE441" s="147"/>
      <c r="BF441" s="141"/>
      <c r="BI441" s="147"/>
      <c r="BJ441" s="141"/>
      <c r="BM441" s="147"/>
      <c r="BN441" s="141"/>
      <c r="BQ441" s="147"/>
      <c r="BR441" s="141"/>
      <c r="BU441" s="124"/>
      <c r="BV441" s="141"/>
    </row>
    <row r="442" spans="5:74" x14ac:dyDescent="0.25">
      <c r="E442" s="141"/>
      <c r="F442" s="141"/>
      <c r="I442" s="141"/>
      <c r="J442" s="141"/>
      <c r="M442" s="141"/>
      <c r="N442" s="141"/>
      <c r="Q442" s="147"/>
      <c r="R442" s="141"/>
      <c r="U442" s="197"/>
      <c r="V442" s="141"/>
      <c r="Y442" s="147"/>
      <c r="Z442" s="141"/>
      <c r="AC442" s="147"/>
      <c r="AD442" s="141"/>
      <c r="AG442" s="147"/>
      <c r="AH442" s="141"/>
      <c r="AK442" s="147"/>
      <c r="AL442" s="141"/>
      <c r="AO442" s="147"/>
      <c r="AP442" s="141"/>
      <c r="AS442" s="147"/>
      <c r="AT442" s="141"/>
      <c r="AW442" s="147"/>
      <c r="AX442" s="141"/>
      <c r="BA442" s="147"/>
      <c r="BB442" s="141"/>
      <c r="BE442" s="147"/>
      <c r="BF442" s="141"/>
      <c r="BI442" s="147"/>
      <c r="BJ442" s="141"/>
      <c r="BM442" s="147"/>
      <c r="BN442" s="141"/>
      <c r="BQ442" s="147"/>
      <c r="BR442" s="141"/>
      <c r="BU442" s="124"/>
      <c r="BV442" s="141"/>
    </row>
    <row r="443" spans="5:74" x14ac:dyDescent="0.25">
      <c r="E443" s="141"/>
      <c r="F443" s="141"/>
      <c r="I443" s="141"/>
      <c r="J443" s="141"/>
      <c r="M443" s="141"/>
      <c r="N443" s="141"/>
      <c r="Q443" s="147"/>
      <c r="R443" s="141"/>
      <c r="U443" s="197"/>
      <c r="V443" s="141"/>
      <c r="Y443" s="147"/>
      <c r="Z443" s="141"/>
      <c r="AC443" s="147"/>
      <c r="AD443" s="141"/>
      <c r="AG443" s="147"/>
      <c r="AH443" s="141"/>
      <c r="AK443" s="147"/>
      <c r="AL443" s="141"/>
      <c r="AO443" s="147"/>
      <c r="AP443" s="141"/>
      <c r="AS443" s="147"/>
      <c r="AT443" s="141"/>
      <c r="AW443" s="147"/>
      <c r="AX443" s="141"/>
      <c r="BA443" s="147"/>
      <c r="BB443" s="141"/>
      <c r="BE443" s="147"/>
      <c r="BF443" s="141"/>
      <c r="BI443" s="147"/>
      <c r="BJ443" s="141"/>
      <c r="BM443" s="147"/>
      <c r="BN443" s="141"/>
      <c r="BQ443" s="147"/>
      <c r="BR443" s="141"/>
      <c r="BU443" s="124"/>
      <c r="BV443" s="141"/>
    </row>
    <row r="444" spans="5:74" x14ac:dyDescent="0.25">
      <c r="E444" s="141"/>
      <c r="F444" s="141"/>
      <c r="I444" s="141"/>
      <c r="J444" s="141"/>
      <c r="M444" s="141"/>
      <c r="N444" s="141"/>
      <c r="Q444" s="147"/>
      <c r="R444" s="141"/>
      <c r="U444" s="197"/>
      <c r="V444" s="141"/>
      <c r="Y444" s="147"/>
      <c r="Z444" s="141"/>
      <c r="AC444" s="147"/>
      <c r="AD444" s="141"/>
      <c r="AG444" s="147"/>
      <c r="AH444" s="141"/>
      <c r="AK444" s="147"/>
      <c r="AL444" s="141"/>
      <c r="AO444" s="147"/>
      <c r="AP444" s="141"/>
      <c r="AS444" s="147"/>
      <c r="AT444" s="141"/>
      <c r="AW444" s="147"/>
      <c r="AX444" s="141"/>
      <c r="BA444" s="147"/>
      <c r="BB444" s="141"/>
      <c r="BE444" s="147"/>
      <c r="BF444" s="141"/>
      <c r="BI444" s="147"/>
      <c r="BJ444" s="141"/>
      <c r="BM444" s="147"/>
      <c r="BN444" s="141"/>
      <c r="BQ444" s="147"/>
      <c r="BR444" s="141"/>
      <c r="BU444" s="124"/>
      <c r="BV444" s="141"/>
    </row>
    <row r="445" spans="5:74" x14ac:dyDescent="0.25">
      <c r="E445" s="141"/>
      <c r="F445" s="141"/>
      <c r="I445" s="141"/>
      <c r="J445" s="141"/>
      <c r="M445" s="141"/>
      <c r="N445" s="141"/>
      <c r="Q445" s="147"/>
      <c r="R445" s="141"/>
      <c r="U445" s="197"/>
      <c r="V445" s="141"/>
      <c r="Y445" s="147"/>
      <c r="Z445" s="141"/>
      <c r="AC445" s="147"/>
      <c r="AD445" s="141"/>
      <c r="AG445" s="147"/>
      <c r="AH445" s="141"/>
      <c r="AK445" s="147"/>
      <c r="AL445" s="141"/>
      <c r="AO445" s="147"/>
      <c r="AP445" s="141"/>
      <c r="AS445" s="147"/>
      <c r="AT445" s="141"/>
      <c r="AW445" s="147"/>
      <c r="AX445" s="141"/>
      <c r="BA445" s="147"/>
      <c r="BB445" s="141"/>
      <c r="BE445" s="147"/>
      <c r="BF445" s="141"/>
      <c r="BI445" s="147"/>
      <c r="BJ445" s="141"/>
      <c r="BM445" s="147"/>
      <c r="BN445" s="141"/>
      <c r="BQ445" s="147"/>
      <c r="BR445" s="141"/>
      <c r="BU445" s="124"/>
      <c r="BV445" s="141"/>
    </row>
    <row r="446" spans="5:74" x14ac:dyDescent="0.25">
      <c r="E446" s="141"/>
      <c r="F446" s="141"/>
      <c r="I446" s="141"/>
      <c r="J446" s="141"/>
      <c r="M446" s="141"/>
      <c r="N446" s="141"/>
      <c r="Q446" s="147"/>
      <c r="R446" s="141"/>
      <c r="U446" s="197"/>
      <c r="V446" s="141"/>
      <c r="Y446" s="147"/>
      <c r="Z446" s="141"/>
      <c r="AC446" s="147"/>
      <c r="AD446" s="141"/>
      <c r="AG446" s="147"/>
      <c r="AH446" s="141"/>
      <c r="AK446" s="147"/>
      <c r="AL446" s="141"/>
      <c r="AO446" s="147"/>
      <c r="AP446" s="141"/>
      <c r="AS446" s="147"/>
      <c r="AT446" s="141"/>
      <c r="AW446" s="147"/>
      <c r="AX446" s="141"/>
      <c r="BA446" s="147"/>
      <c r="BB446" s="141"/>
      <c r="BE446" s="147"/>
      <c r="BF446" s="141"/>
      <c r="BI446" s="147"/>
      <c r="BJ446" s="141"/>
      <c r="BM446" s="147"/>
      <c r="BN446" s="141"/>
      <c r="BQ446" s="147"/>
      <c r="BR446" s="141"/>
      <c r="BU446" s="124"/>
      <c r="BV446" s="141"/>
    </row>
    <row r="447" spans="5:74" x14ac:dyDescent="0.25">
      <c r="E447" s="141"/>
      <c r="F447" s="141"/>
      <c r="I447" s="141"/>
      <c r="J447" s="141"/>
      <c r="M447" s="141"/>
      <c r="N447" s="141"/>
      <c r="Q447" s="147"/>
      <c r="R447" s="141"/>
      <c r="U447" s="197"/>
      <c r="V447" s="141"/>
      <c r="Y447" s="147"/>
      <c r="Z447" s="141"/>
      <c r="AC447" s="147"/>
      <c r="AD447" s="141"/>
      <c r="AG447" s="147"/>
      <c r="AH447" s="141"/>
      <c r="AK447" s="147"/>
      <c r="AL447" s="141"/>
      <c r="AO447" s="147"/>
      <c r="AP447" s="141"/>
      <c r="AS447" s="147"/>
      <c r="AT447" s="141"/>
      <c r="AW447" s="147"/>
      <c r="AX447" s="141"/>
      <c r="BA447" s="147"/>
      <c r="BB447" s="141"/>
      <c r="BE447" s="147"/>
      <c r="BF447" s="141"/>
      <c r="BI447" s="147"/>
      <c r="BJ447" s="141"/>
      <c r="BM447" s="147"/>
      <c r="BN447" s="141"/>
      <c r="BQ447" s="147"/>
      <c r="BR447" s="141"/>
      <c r="BU447" s="124"/>
      <c r="BV447" s="141"/>
    </row>
    <row r="448" spans="5:74" x14ac:dyDescent="0.25">
      <c r="E448" s="141"/>
      <c r="F448" s="141"/>
      <c r="I448" s="141"/>
      <c r="J448" s="141"/>
      <c r="M448" s="141"/>
      <c r="N448" s="141"/>
      <c r="Q448" s="147"/>
      <c r="R448" s="141"/>
      <c r="U448" s="197"/>
      <c r="V448" s="141"/>
      <c r="Y448" s="147"/>
      <c r="Z448" s="141"/>
      <c r="AC448" s="147"/>
      <c r="AD448" s="141"/>
      <c r="AG448" s="147"/>
      <c r="AH448" s="141"/>
      <c r="AK448" s="147"/>
      <c r="AL448" s="141"/>
      <c r="AO448" s="147"/>
      <c r="AP448" s="141"/>
      <c r="AS448" s="147"/>
      <c r="AT448" s="141"/>
      <c r="AW448" s="147"/>
      <c r="AX448" s="141"/>
      <c r="BA448" s="147"/>
      <c r="BB448" s="141"/>
      <c r="BE448" s="147"/>
      <c r="BF448" s="141"/>
      <c r="BI448" s="147"/>
      <c r="BJ448" s="141"/>
      <c r="BM448" s="147"/>
      <c r="BN448" s="141"/>
      <c r="BQ448" s="147"/>
      <c r="BR448" s="141"/>
      <c r="BU448" s="124"/>
      <c r="BV448" s="141"/>
    </row>
    <row r="449" spans="5:74" x14ac:dyDescent="0.25">
      <c r="E449" s="141"/>
      <c r="F449" s="141"/>
      <c r="I449" s="141"/>
      <c r="J449" s="141"/>
      <c r="M449" s="141"/>
      <c r="N449" s="141"/>
      <c r="Q449" s="147"/>
      <c r="R449" s="141"/>
      <c r="U449" s="197"/>
      <c r="V449" s="141"/>
      <c r="Y449" s="147"/>
      <c r="Z449" s="141"/>
      <c r="AC449" s="147"/>
      <c r="AD449" s="141"/>
      <c r="AG449" s="147"/>
      <c r="AH449" s="141"/>
      <c r="AK449" s="147"/>
      <c r="AL449" s="141"/>
      <c r="AO449" s="147"/>
      <c r="AP449" s="141"/>
      <c r="AS449" s="147"/>
      <c r="AT449" s="141"/>
      <c r="AW449" s="147"/>
      <c r="AX449" s="141"/>
      <c r="BA449" s="147"/>
      <c r="BB449" s="141"/>
      <c r="BE449" s="147"/>
      <c r="BF449" s="141"/>
      <c r="BI449" s="147"/>
      <c r="BJ449" s="141"/>
      <c r="BM449" s="147"/>
      <c r="BN449" s="141"/>
      <c r="BQ449" s="147"/>
      <c r="BR449" s="141"/>
      <c r="BU449" s="124"/>
      <c r="BV449" s="141"/>
    </row>
    <row r="450" spans="5:74" x14ac:dyDescent="0.25">
      <c r="E450" s="141"/>
      <c r="F450" s="141"/>
      <c r="I450" s="141"/>
      <c r="J450" s="141"/>
      <c r="M450" s="141"/>
      <c r="N450" s="141"/>
      <c r="Q450" s="147"/>
      <c r="R450" s="141"/>
      <c r="U450" s="197"/>
      <c r="V450" s="141"/>
      <c r="Y450" s="147"/>
      <c r="Z450" s="141"/>
      <c r="AC450" s="147"/>
      <c r="AD450" s="141"/>
      <c r="AG450" s="147"/>
      <c r="AH450" s="141"/>
      <c r="AK450" s="147"/>
      <c r="AL450" s="141"/>
      <c r="AO450" s="147"/>
      <c r="AP450" s="141"/>
      <c r="AS450" s="147"/>
      <c r="AT450" s="141"/>
      <c r="AW450" s="147"/>
      <c r="AX450" s="141"/>
      <c r="BA450" s="147"/>
      <c r="BB450" s="141"/>
      <c r="BE450" s="147"/>
      <c r="BF450" s="141"/>
      <c r="BI450" s="147"/>
      <c r="BJ450" s="141"/>
      <c r="BM450" s="147"/>
      <c r="BN450" s="141"/>
      <c r="BQ450" s="147"/>
      <c r="BR450" s="141"/>
      <c r="BU450" s="124"/>
      <c r="BV450" s="141"/>
    </row>
    <row r="451" spans="5:74" x14ac:dyDescent="0.25">
      <c r="E451" s="141"/>
      <c r="F451" s="141"/>
      <c r="I451" s="141"/>
      <c r="J451" s="141"/>
      <c r="M451" s="141"/>
      <c r="N451" s="141"/>
      <c r="Q451" s="147"/>
      <c r="R451" s="141"/>
      <c r="U451" s="197"/>
      <c r="V451" s="141"/>
      <c r="Y451" s="147"/>
      <c r="Z451" s="141"/>
      <c r="AC451" s="147"/>
      <c r="AD451" s="141"/>
      <c r="AG451" s="147"/>
      <c r="AH451" s="141"/>
      <c r="AK451" s="147"/>
      <c r="AL451" s="141"/>
      <c r="AO451" s="147"/>
      <c r="AP451" s="141"/>
      <c r="AS451" s="147"/>
      <c r="AT451" s="141"/>
      <c r="AW451" s="147"/>
      <c r="AX451" s="141"/>
      <c r="BA451" s="147"/>
      <c r="BB451" s="141"/>
      <c r="BE451" s="147"/>
      <c r="BF451" s="141"/>
      <c r="BI451" s="147"/>
      <c r="BJ451" s="141"/>
      <c r="BM451" s="147"/>
      <c r="BN451" s="141"/>
      <c r="BQ451" s="147"/>
      <c r="BR451" s="141"/>
      <c r="BU451" s="124"/>
      <c r="BV451" s="141"/>
    </row>
    <row r="452" spans="5:74" x14ac:dyDescent="0.25">
      <c r="E452" s="141"/>
      <c r="F452" s="141"/>
      <c r="I452" s="141"/>
      <c r="J452" s="141"/>
      <c r="M452" s="141"/>
      <c r="N452" s="141"/>
      <c r="Q452" s="147"/>
      <c r="R452" s="141"/>
      <c r="U452" s="197"/>
      <c r="V452" s="141"/>
      <c r="Y452" s="147"/>
      <c r="Z452" s="141"/>
      <c r="AC452" s="147"/>
      <c r="AD452" s="141"/>
      <c r="AG452" s="147"/>
      <c r="AH452" s="141"/>
      <c r="AK452" s="147"/>
      <c r="AL452" s="141"/>
      <c r="AO452" s="147"/>
      <c r="AP452" s="141"/>
      <c r="AS452" s="147"/>
      <c r="AT452" s="141"/>
      <c r="AW452" s="147"/>
      <c r="AX452" s="141"/>
      <c r="BA452" s="147"/>
      <c r="BB452" s="141"/>
      <c r="BE452" s="147"/>
      <c r="BF452" s="141"/>
      <c r="BI452" s="147"/>
      <c r="BJ452" s="141"/>
      <c r="BM452" s="147"/>
      <c r="BN452" s="141"/>
      <c r="BQ452" s="147"/>
      <c r="BR452" s="141"/>
      <c r="BU452" s="124"/>
      <c r="BV452" s="141"/>
    </row>
    <row r="453" spans="5:74" x14ac:dyDescent="0.25">
      <c r="E453" s="141"/>
      <c r="F453" s="141"/>
      <c r="I453" s="141"/>
      <c r="J453" s="141"/>
      <c r="M453" s="141"/>
      <c r="N453" s="141"/>
      <c r="Q453" s="147"/>
      <c r="R453" s="141"/>
      <c r="U453" s="197"/>
      <c r="V453" s="141"/>
      <c r="Y453" s="147"/>
      <c r="Z453" s="141"/>
      <c r="AC453" s="147"/>
      <c r="AD453" s="141"/>
      <c r="AG453" s="147"/>
      <c r="AH453" s="141"/>
      <c r="AK453" s="147"/>
      <c r="AL453" s="141"/>
      <c r="AO453" s="147"/>
      <c r="AP453" s="141"/>
      <c r="AS453" s="147"/>
      <c r="AT453" s="141"/>
      <c r="AW453" s="147"/>
      <c r="AX453" s="141"/>
      <c r="BA453" s="147"/>
      <c r="BB453" s="141"/>
      <c r="BE453" s="147"/>
      <c r="BF453" s="141"/>
      <c r="BI453" s="147"/>
      <c r="BJ453" s="141"/>
      <c r="BM453" s="147"/>
      <c r="BN453" s="141"/>
      <c r="BQ453" s="147"/>
      <c r="BR453" s="141"/>
      <c r="BU453" s="124"/>
      <c r="BV453" s="141"/>
    </row>
    <row r="454" spans="5:74" x14ac:dyDescent="0.25">
      <c r="E454" s="141"/>
      <c r="F454" s="141"/>
      <c r="I454" s="141"/>
      <c r="J454" s="141"/>
      <c r="M454" s="141"/>
      <c r="N454" s="141"/>
      <c r="Q454" s="147"/>
      <c r="R454" s="141"/>
      <c r="U454" s="197"/>
      <c r="V454" s="141"/>
      <c r="Y454" s="147"/>
      <c r="Z454" s="141"/>
      <c r="AC454" s="147"/>
      <c r="AD454" s="141"/>
      <c r="AG454" s="147"/>
      <c r="AH454" s="141"/>
      <c r="AK454" s="147"/>
      <c r="AL454" s="141"/>
      <c r="AO454" s="147"/>
      <c r="AP454" s="141"/>
      <c r="AS454" s="147"/>
      <c r="AT454" s="141"/>
      <c r="AW454" s="147"/>
      <c r="AX454" s="141"/>
      <c r="BA454" s="147"/>
      <c r="BB454" s="141"/>
      <c r="BE454" s="147"/>
      <c r="BF454" s="141"/>
      <c r="BI454" s="147"/>
      <c r="BJ454" s="141"/>
      <c r="BM454" s="147"/>
      <c r="BN454" s="141"/>
      <c r="BQ454" s="147"/>
      <c r="BR454" s="141"/>
      <c r="BU454" s="124"/>
      <c r="BV454" s="141"/>
    </row>
    <row r="455" spans="5:74" x14ac:dyDescent="0.25">
      <c r="E455" s="141"/>
      <c r="F455" s="141"/>
      <c r="I455" s="141"/>
      <c r="J455" s="141"/>
      <c r="M455" s="141"/>
      <c r="N455" s="141"/>
      <c r="Q455" s="147"/>
      <c r="R455" s="141"/>
      <c r="U455" s="197"/>
      <c r="V455" s="141"/>
      <c r="Y455" s="147"/>
      <c r="Z455" s="141"/>
      <c r="AC455" s="147"/>
      <c r="AD455" s="141"/>
      <c r="AG455" s="147"/>
      <c r="AH455" s="141"/>
      <c r="AK455" s="147"/>
      <c r="AL455" s="141"/>
      <c r="AO455" s="147"/>
      <c r="AP455" s="141"/>
      <c r="AS455" s="147"/>
      <c r="AT455" s="141"/>
      <c r="AW455" s="147"/>
      <c r="AX455" s="141"/>
      <c r="BA455" s="147"/>
      <c r="BB455" s="141"/>
      <c r="BE455" s="147"/>
      <c r="BF455" s="141"/>
      <c r="BI455" s="147"/>
      <c r="BJ455" s="141"/>
      <c r="BM455" s="147"/>
      <c r="BN455" s="141"/>
      <c r="BQ455" s="147"/>
      <c r="BR455" s="141"/>
      <c r="BU455" s="124"/>
      <c r="BV455" s="141"/>
    </row>
    <row r="456" spans="5:74" x14ac:dyDescent="0.25">
      <c r="E456" s="141"/>
      <c r="F456" s="141"/>
      <c r="I456" s="141"/>
      <c r="J456" s="141"/>
      <c r="M456" s="141"/>
      <c r="N456" s="141"/>
      <c r="Q456" s="147"/>
      <c r="R456" s="141"/>
      <c r="U456" s="197"/>
      <c r="V456" s="141"/>
      <c r="Y456" s="147"/>
      <c r="Z456" s="141"/>
      <c r="AC456" s="147"/>
      <c r="AD456" s="141"/>
      <c r="AG456" s="147"/>
      <c r="AH456" s="141"/>
      <c r="AK456" s="147"/>
      <c r="AL456" s="141"/>
      <c r="AO456" s="147"/>
      <c r="AP456" s="141"/>
      <c r="AS456" s="147"/>
      <c r="AT456" s="141"/>
      <c r="AW456" s="147"/>
      <c r="AX456" s="141"/>
      <c r="BA456" s="147"/>
      <c r="BB456" s="141"/>
      <c r="BE456" s="147"/>
      <c r="BF456" s="141"/>
      <c r="BI456" s="147"/>
      <c r="BJ456" s="141"/>
      <c r="BM456" s="147"/>
      <c r="BN456" s="141"/>
      <c r="BQ456" s="147"/>
      <c r="BR456" s="141"/>
      <c r="BU456" s="124"/>
      <c r="BV456" s="141"/>
    </row>
    <row r="457" spans="5:74" x14ac:dyDescent="0.25">
      <c r="E457" s="141"/>
      <c r="F457" s="141"/>
      <c r="I457" s="141"/>
      <c r="J457" s="141"/>
      <c r="M457" s="141"/>
      <c r="N457" s="141"/>
      <c r="Q457" s="147"/>
      <c r="R457" s="141"/>
      <c r="U457" s="197"/>
      <c r="V457" s="141"/>
      <c r="Y457" s="147"/>
      <c r="Z457" s="141"/>
      <c r="AC457" s="147"/>
      <c r="AD457" s="141"/>
      <c r="AG457" s="147"/>
      <c r="AH457" s="141"/>
      <c r="AK457" s="147"/>
      <c r="AL457" s="141"/>
      <c r="AO457" s="147"/>
      <c r="AP457" s="141"/>
      <c r="AS457" s="147"/>
      <c r="AT457" s="141"/>
      <c r="AW457" s="147"/>
      <c r="AX457" s="141"/>
      <c r="BA457" s="147"/>
      <c r="BB457" s="141"/>
      <c r="BE457" s="147"/>
      <c r="BF457" s="141"/>
      <c r="BI457" s="147"/>
      <c r="BJ457" s="141"/>
      <c r="BM457" s="147"/>
      <c r="BN457" s="141"/>
      <c r="BQ457" s="147"/>
      <c r="BR457" s="141"/>
      <c r="BU457" s="124"/>
      <c r="BV457" s="141"/>
    </row>
    <row r="458" spans="5:74" x14ac:dyDescent="0.25">
      <c r="E458" s="141"/>
      <c r="F458" s="141"/>
      <c r="I458" s="141"/>
      <c r="J458" s="141"/>
      <c r="M458" s="141"/>
      <c r="N458" s="141"/>
      <c r="Q458" s="147"/>
      <c r="R458" s="141"/>
      <c r="U458" s="197"/>
      <c r="V458" s="141"/>
      <c r="Y458" s="147"/>
      <c r="Z458" s="141"/>
      <c r="AC458" s="147"/>
      <c r="AD458" s="141"/>
      <c r="AG458" s="147"/>
      <c r="AH458" s="141"/>
      <c r="AK458" s="147"/>
      <c r="AL458" s="141"/>
      <c r="AO458" s="147"/>
      <c r="AP458" s="141"/>
      <c r="AS458" s="147"/>
      <c r="AT458" s="141"/>
      <c r="AW458" s="147"/>
      <c r="AX458" s="141"/>
      <c r="BA458" s="147"/>
      <c r="BB458" s="141"/>
      <c r="BE458" s="147"/>
      <c r="BF458" s="141"/>
      <c r="BI458" s="147"/>
      <c r="BJ458" s="141"/>
      <c r="BM458" s="147"/>
      <c r="BN458" s="141"/>
      <c r="BQ458" s="147"/>
      <c r="BR458" s="141"/>
      <c r="BU458" s="124"/>
      <c r="BV458" s="141"/>
    </row>
    <row r="459" spans="5:74" x14ac:dyDescent="0.25">
      <c r="E459" s="141"/>
      <c r="F459" s="141"/>
      <c r="I459" s="141"/>
      <c r="J459" s="141"/>
      <c r="M459" s="141"/>
      <c r="N459" s="141"/>
      <c r="Q459" s="147"/>
      <c r="R459" s="141"/>
      <c r="U459" s="197"/>
      <c r="V459" s="141"/>
      <c r="Y459" s="147"/>
      <c r="Z459" s="141"/>
      <c r="AC459" s="147"/>
      <c r="AD459" s="141"/>
      <c r="AG459" s="147"/>
      <c r="AH459" s="141"/>
      <c r="AK459" s="147"/>
      <c r="AL459" s="141"/>
      <c r="AO459" s="147"/>
      <c r="AP459" s="141"/>
      <c r="AS459" s="147"/>
      <c r="AT459" s="141"/>
      <c r="AW459" s="147"/>
      <c r="AX459" s="141"/>
      <c r="BA459" s="147"/>
      <c r="BB459" s="141"/>
      <c r="BE459" s="147"/>
      <c r="BF459" s="141"/>
      <c r="BI459" s="147"/>
      <c r="BJ459" s="141"/>
      <c r="BM459" s="147"/>
      <c r="BN459" s="141"/>
      <c r="BQ459" s="147"/>
      <c r="BR459" s="141"/>
      <c r="BU459" s="124"/>
      <c r="BV459" s="141"/>
    </row>
    <row r="460" spans="5:74" x14ac:dyDescent="0.25">
      <c r="E460" s="141"/>
      <c r="F460" s="141"/>
      <c r="I460" s="141"/>
      <c r="J460" s="141"/>
      <c r="M460" s="141"/>
      <c r="N460" s="141"/>
      <c r="Q460" s="147"/>
      <c r="R460" s="141"/>
      <c r="U460" s="197"/>
      <c r="V460" s="141"/>
      <c r="Y460" s="147"/>
      <c r="Z460" s="141"/>
      <c r="AC460" s="147"/>
      <c r="AD460" s="141"/>
      <c r="AG460" s="147"/>
      <c r="AH460" s="141"/>
      <c r="AK460" s="147"/>
      <c r="AL460" s="141"/>
      <c r="AO460" s="147"/>
      <c r="AP460" s="141"/>
      <c r="AS460" s="147"/>
      <c r="AT460" s="141"/>
      <c r="AW460" s="147"/>
      <c r="AX460" s="141"/>
      <c r="BA460" s="147"/>
      <c r="BB460" s="141"/>
      <c r="BE460" s="147"/>
      <c r="BF460" s="141"/>
      <c r="BI460" s="147"/>
      <c r="BJ460" s="141"/>
      <c r="BM460" s="147"/>
      <c r="BN460" s="141"/>
      <c r="BQ460" s="147"/>
      <c r="BR460" s="141"/>
      <c r="BU460" s="124"/>
      <c r="BV460" s="141"/>
    </row>
    <row r="461" spans="5:74" x14ac:dyDescent="0.25">
      <c r="E461" s="141"/>
      <c r="F461" s="141"/>
      <c r="I461" s="141"/>
      <c r="J461" s="141"/>
      <c r="M461" s="141"/>
      <c r="N461" s="141"/>
      <c r="Q461" s="147"/>
      <c r="R461" s="141"/>
      <c r="U461" s="197"/>
      <c r="V461" s="141"/>
      <c r="Y461" s="147"/>
      <c r="Z461" s="141"/>
      <c r="AC461" s="147"/>
      <c r="AD461" s="141"/>
      <c r="AG461" s="147"/>
      <c r="AH461" s="141"/>
      <c r="AK461" s="147"/>
      <c r="AL461" s="141"/>
      <c r="AO461" s="147"/>
      <c r="AP461" s="141"/>
      <c r="AS461" s="147"/>
      <c r="AT461" s="141"/>
      <c r="AW461" s="147"/>
      <c r="AX461" s="141"/>
      <c r="BA461" s="147"/>
      <c r="BB461" s="141"/>
      <c r="BE461" s="147"/>
      <c r="BF461" s="141"/>
      <c r="BI461" s="147"/>
      <c r="BJ461" s="141"/>
      <c r="BM461" s="147"/>
      <c r="BN461" s="141"/>
      <c r="BQ461" s="147"/>
      <c r="BR461" s="141"/>
      <c r="BU461" s="124"/>
      <c r="BV461" s="141"/>
    </row>
    <row r="462" spans="5:74" x14ac:dyDescent="0.25">
      <c r="E462" s="141"/>
      <c r="F462" s="141"/>
      <c r="I462" s="141"/>
      <c r="J462" s="141"/>
      <c r="M462" s="141"/>
      <c r="N462" s="141"/>
      <c r="Q462" s="147"/>
      <c r="R462" s="141"/>
      <c r="U462" s="197"/>
      <c r="V462" s="141"/>
      <c r="Y462" s="147"/>
      <c r="Z462" s="141"/>
      <c r="AC462" s="147"/>
      <c r="AD462" s="141"/>
      <c r="AG462" s="147"/>
      <c r="AH462" s="141"/>
      <c r="AK462" s="147"/>
      <c r="AL462" s="141"/>
      <c r="AO462" s="147"/>
      <c r="AP462" s="141"/>
      <c r="AS462" s="147"/>
      <c r="AT462" s="141"/>
      <c r="AW462" s="147"/>
      <c r="AX462" s="141"/>
      <c r="BA462" s="147"/>
      <c r="BB462" s="141"/>
      <c r="BE462" s="147"/>
      <c r="BF462" s="141"/>
      <c r="BI462" s="147"/>
      <c r="BJ462" s="141"/>
      <c r="BM462" s="147"/>
      <c r="BN462" s="141"/>
      <c r="BQ462" s="147"/>
      <c r="BR462" s="141"/>
      <c r="BU462" s="124"/>
      <c r="BV462" s="141"/>
    </row>
    <row r="463" spans="5:74" x14ac:dyDescent="0.25">
      <c r="E463" s="141"/>
      <c r="F463" s="141"/>
      <c r="I463" s="141"/>
      <c r="J463" s="141"/>
      <c r="M463" s="141"/>
      <c r="N463" s="141"/>
      <c r="Q463" s="147"/>
      <c r="R463" s="141"/>
      <c r="U463" s="197"/>
      <c r="V463" s="141"/>
      <c r="Y463" s="147"/>
      <c r="Z463" s="141"/>
      <c r="AC463" s="147"/>
      <c r="AD463" s="141"/>
      <c r="AG463" s="147"/>
      <c r="AH463" s="141"/>
      <c r="AK463" s="147"/>
      <c r="AL463" s="141"/>
      <c r="AO463" s="147"/>
      <c r="AP463" s="141"/>
      <c r="AS463" s="147"/>
      <c r="AT463" s="141"/>
      <c r="AW463" s="147"/>
      <c r="AX463" s="141"/>
      <c r="BA463" s="147"/>
      <c r="BB463" s="141"/>
      <c r="BE463" s="147"/>
      <c r="BF463" s="141"/>
      <c r="BI463" s="147"/>
      <c r="BJ463" s="141"/>
      <c r="BM463" s="147"/>
      <c r="BN463" s="141"/>
      <c r="BQ463" s="147"/>
      <c r="BR463" s="141"/>
      <c r="BU463" s="124"/>
      <c r="BV463" s="141"/>
    </row>
    <row r="464" spans="5:74" x14ac:dyDescent="0.25">
      <c r="E464" s="141"/>
      <c r="F464" s="141"/>
      <c r="I464" s="141"/>
      <c r="J464" s="141"/>
      <c r="M464" s="141"/>
      <c r="N464" s="141"/>
      <c r="Q464" s="147"/>
      <c r="R464" s="141"/>
      <c r="U464" s="197"/>
      <c r="V464" s="141"/>
      <c r="Y464" s="147"/>
      <c r="Z464" s="141"/>
      <c r="AC464" s="147"/>
      <c r="AD464" s="141"/>
      <c r="AG464" s="147"/>
      <c r="AH464" s="141"/>
      <c r="AK464" s="147"/>
      <c r="AL464" s="141"/>
      <c r="AO464" s="147"/>
      <c r="AP464" s="141"/>
      <c r="AS464" s="147"/>
      <c r="AT464" s="141"/>
      <c r="AW464" s="147"/>
      <c r="AX464" s="141"/>
      <c r="BA464" s="147"/>
      <c r="BB464" s="141"/>
      <c r="BE464" s="147"/>
      <c r="BF464" s="141"/>
      <c r="BI464" s="147"/>
      <c r="BJ464" s="141"/>
      <c r="BM464" s="147"/>
      <c r="BN464" s="141"/>
      <c r="BQ464" s="147"/>
      <c r="BR464" s="141"/>
      <c r="BU464" s="124"/>
      <c r="BV464" s="141"/>
    </row>
    <row r="465" spans="5:74" x14ac:dyDescent="0.25">
      <c r="E465" s="141"/>
      <c r="F465" s="141"/>
      <c r="I465" s="141"/>
      <c r="J465" s="141"/>
      <c r="M465" s="141"/>
      <c r="N465" s="141"/>
      <c r="Q465" s="147"/>
      <c r="R465" s="141"/>
      <c r="U465" s="197"/>
      <c r="V465" s="141"/>
      <c r="Y465" s="147"/>
      <c r="Z465" s="141"/>
      <c r="AC465" s="147"/>
      <c r="AD465" s="141"/>
      <c r="AG465" s="147"/>
      <c r="AH465" s="141"/>
      <c r="AK465" s="147"/>
      <c r="AL465" s="141"/>
      <c r="AO465" s="147"/>
      <c r="AP465" s="141"/>
      <c r="AS465" s="147"/>
      <c r="AT465" s="141"/>
      <c r="AW465" s="147"/>
      <c r="AX465" s="141"/>
      <c r="BA465" s="147"/>
      <c r="BB465" s="141"/>
      <c r="BE465" s="147"/>
      <c r="BF465" s="141"/>
      <c r="BI465" s="147"/>
      <c r="BJ465" s="141"/>
      <c r="BM465" s="147"/>
      <c r="BN465" s="141"/>
      <c r="BQ465" s="147"/>
      <c r="BR465" s="141"/>
      <c r="BU465" s="124"/>
      <c r="BV465" s="141"/>
    </row>
    <row r="466" spans="5:74" x14ac:dyDescent="0.25">
      <c r="E466" s="141"/>
      <c r="F466" s="141"/>
      <c r="I466" s="141"/>
      <c r="J466" s="141"/>
      <c r="M466" s="141"/>
      <c r="N466" s="141"/>
      <c r="Q466" s="147"/>
      <c r="R466" s="141"/>
      <c r="U466" s="197"/>
      <c r="V466" s="141"/>
      <c r="Y466" s="147"/>
      <c r="Z466" s="141"/>
      <c r="AC466" s="147"/>
      <c r="AD466" s="141"/>
      <c r="AG466" s="147"/>
      <c r="AH466" s="141"/>
      <c r="AK466" s="147"/>
      <c r="AL466" s="141"/>
      <c r="AO466" s="147"/>
      <c r="AP466" s="141"/>
      <c r="AS466" s="147"/>
      <c r="AT466" s="141"/>
      <c r="AW466" s="147"/>
      <c r="AX466" s="141"/>
      <c r="BA466" s="147"/>
      <c r="BB466" s="141"/>
      <c r="BE466" s="147"/>
      <c r="BF466" s="141"/>
      <c r="BI466" s="147"/>
      <c r="BJ466" s="141"/>
      <c r="BM466" s="147"/>
      <c r="BN466" s="141"/>
      <c r="BQ466" s="147"/>
      <c r="BR466" s="141"/>
      <c r="BU466" s="124"/>
      <c r="BV466" s="141"/>
    </row>
    <row r="467" spans="5:74" x14ac:dyDescent="0.25">
      <c r="E467" s="141"/>
      <c r="F467" s="141"/>
      <c r="I467" s="141"/>
      <c r="J467" s="141"/>
      <c r="M467" s="141"/>
      <c r="N467" s="141"/>
      <c r="Q467" s="147"/>
      <c r="R467" s="141"/>
      <c r="U467" s="197"/>
      <c r="V467" s="141"/>
      <c r="Y467" s="147"/>
      <c r="Z467" s="141"/>
      <c r="AC467" s="147"/>
      <c r="AD467" s="141"/>
      <c r="AG467" s="147"/>
      <c r="AH467" s="141"/>
      <c r="AK467" s="147"/>
      <c r="AL467" s="141"/>
      <c r="AO467" s="147"/>
      <c r="AP467" s="141"/>
      <c r="AS467" s="147"/>
      <c r="AT467" s="141"/>
      <c r="AW467" s="147"/>
      <c r="AX467" s="141"/>
      <c r="BA467" s="147"/>
      <c r="BB467" s="141"/>
      <c r="BE467" s="147"/>
      <c r="BF467" s="141"/>
      <c r="BI467" s="147"/>
      <c r="BJ467" s="141"/>
      <c r="BM467" s="147"/>
      <c r="BN467" s="141"/>
      <c r="BQ467" s="147"/>
      <c r="BR467" s="141"/>
      <c r="BU467" s="124"/>
      <c r="BV467" s="141"/>
    </row>
    <row r="468" spans="5:74" x14ac:dyDescent="0.25">
      <c r="E468" s="141"/>
      <c r="F468" s="141"/>
      <c r="I468" s="141"/>
      <c r="J468" s="141"/>
      <c r="M468" s="141"/>
      <c r="N468" s="141"/>
      <c r="Q468" s="147"/>
      <c r="R468" s="141"/>
      <c r="U468" s="197"/>
      <c r="V468" s="141"/>
      <c r="Y468" s="147"/>
      <c r="Z468" s="141"/>
      <c r="AC468" s="147"/>
      <c r="AD468" s="141"/>
      <c r="AG468" s="147"/>
      <c r="AH468" s="141"/>
      <c r="AK468" s="147"/>
      <c r="AL468" s="141"/>
      <c r="AO468" s="147"/>
      <c r="AP468" s="141"/>
      <c r="AS468" s="147"/>
      <c r="AT468" s="141"/>
      <c r="AW468" s="147"/>
      <c r="AX468" s="141"/>
      <c r="BA468" s="147"/>
      <c r="BB468" s="141"/>
      <c r="BE468" s="147"/>
      <c r="BF468" s="141"/>
      <c r="BI468" s="147"/>
      <c r="BJ468" s="141"/>
      <c r="BM468" s="147"/>
      <c r="BN468" s="141"/>
      <c r="BQ468" s="147"/>
      <c r="BR468" s="141"/>
      <c r="BU468" s="124"/>
      <c r="BV468" s="141"/>
    </row>
    <row r="469" spans="5:74" x14ac:dyDescent="0.25">
      <c r="E469" s="141"/>
      <c r="F469" s="141"/>
      <c r="I469" s="141"/>
      <c r="J469" s="141"/>
      <c r="M469" s="141"/>
      <c r="N469" s="141"/>
      <c r="Q469" s="147"/>
      <c r="R469" s="141"/>
      <c r="U469" s="197"/>
      <c r="V469" s="141"/>
      <c r="Y469" s="147"/>
      <c r="Z469" s="141"/>
      <c r="AC469" s="147"/>
      <c r="AD469" s="141"/>
      <c r="AG469" s="147"/>
      <c r="AH469" s="141"/>
      <c r="AK469" s="147"/>
      <c r="AL469" s="141"/>
      <c r="AO469" s="147"/>
      <c r="AP469" s="141"/>
      <c r="AS469" s="147"/>
      <c r="AT469" s="141"/>
      <c r="AW469" s="147"/>
      <c r="AX469" s="141"/>
      <c r="BA469" s="147"/>
      <c r="BB469" s="141"/>
      <c r="BE469" s="147"/>
      <c r="BF469" s="141"/>
      <c r="BI469" s="147"/>
      <c r="BJ469" s="141"/>
      <c r="BM469" s="147"/>
      <c r="BN469" s="141"/>
      <c r="BQ469" s="147"/>
      <c r="BR469" s="141"/>
      <c r="BU469" s="124"/>
      <c r="BV469" s="141"/>
    </row>
    <row r="470" spans="5:74" x14ac:dyDescent="0.25">
      <c r="E470" s="141"/>
      <c r="F470" s="141"/>
      <c r="I470" s="141"/>
      <c r="J470" s="141"/>
      <c r="M470" s="141"/>
      <c r="N470" s="141"/>
      <c r="Q470" s="147"/>
      <c r="R470" s="141"/>
      <c r="U470" s="197"/>
      <c r="V470" s="141"/>
      <c r="Y470" s="147"/>
      <c r="Z470" s="141"/>
      <c r="AC470" s="147"/>
      <c r="AD470" s="141"/>
      <c r="AG470" s="147"/>
      <c r="AH470" s="141"/>
      <c r="AK470" s="147"/>
      <c r="AL470" s="141"/>
      <c r="AO470" s="147"/>
      <c r="AP470" s="141"/>
      <c r="AS470" s="147"/>
      <c r="AT470" s="141"/>
      <c r="AW470" s="147"/>
      <c r="AX470" s="141"/>
      <c r="BA470" s="147"/>
      <c r="BB470" s="141"/>
      <c r="BE470" s="147"/>
      <c r="BF470" s="141"/>
      <c r="BI470" s="147"/>
      <c r="BJ470" s="141"/>
      <c r="BM470" s="147"/>
      <c r="BN470" s="141"/>
      <c r="BQ470" s="147"/>
      <c r="BR470" s="141"/>
      <c r="BU470" s="124"/>
      <c r="BV470" s="141"/>
    </row>
    <row r="471" spans="5:74" x14ac:dyDescent="0.25">
      <c r="E471" s="141"/>
      <c r="F471" s="141"/>
      <c r="I471" s="141"/>
      <c r="J471" s="141"/>
      <c r="M471" s="141"/>
      <c r="N471" s="141"/>
      <c r="Q471" s="147"/>
      <c r="R471" s="141"/>
      <c r="U471" s="197"/>
      <c r="V471" s="141"/>
      <c r="Y471" s="147"/>
      <c r="Z471" s="141"/>
      <c r="AC471" s="147"/>
      <c r="AD471" s="141"/>
      <c r="AG471" s="147"/>
      <c r="AH471" s="141"/>
      <c r="AK471" s="147"/>
      <c r="AL471" s="141"/>
      <c r="AO471" s="147"/>
      <c r="AP471" s="141"/>
      <c r="AS471" s="147"/>
      <c r="AT471" s="141"/>
      <c r="AW471" s="147"/>
      <c r="AX471" s="141"/>
      <c r="BA471" s="147"/>
      <c r="BB471" s="141"/>
      <c r="BE471" s="147"/>
      <c r="BF471" s="141"/>
      <c r="BI471" s="147"/>
      <c r="BJ471" s="141"/>
      <c r="BM471" s="147"/>
      <c r="BN471" s="141"/>
      <c r="BQ471" s="147"/>
      <c r="BR471" s="141"/>
      <c r="BU471" s="124"/>
      <c r="BV471" s="141"/>
    </row>
    <row r="472" spans="5:74" x14ac:dyDescent="0.25">
      <c r="E472" s="141"/>
      <c r="F472" s="141"/>
      <c r="I472" s="141"/>
      <c r="J472" s="141"/>
      <c r="M472" s="141"/>
      <c r="N472" s="141"/>
      <c r="Q472" s="147"/>
      <c r="R472" s="141"/>
      <c r="U472" s="197"/>
      <c r="V472" s="141"/>
      <c r="Y472" s="147"/>
      <c r="Z472" s="141"/>
      <c r="AC472" s="147"/>
      <c r="AD472" s="141"/>
      <c r="AG472" s="147"/>
      <c r="AH472" s="141"/>
      <c r="AK472" s="147"/>
      <c r="AL472" s="141"/>
      <c r="AO472" s="147"/>
      <c r="AP472" s="141"/>
      <c r="AS472" s="147"/>
      <c r="AT472" s="141"/>
      <c r="AW472" s="147"/>
      <c r="AX472" s="141"/>
      <c r="BA472" s="147"/>
      <c r="BB472" s="141"/>
      <c r="BE472" s="147"/>
      <c r="BF472" s="141"/>
      <c r="BI472" s="147"/>
      <c r="BJ472" s="141"/>
      <c r="BM472" s="147"/>
      <c r="BN472" s="141"/>
      <c r="BQ472" s="147"/>
      <c r="BR472" s="141"/>
      <c r="BU472" s="124"/>
      <c r="BV472" s="141"/>
    </row>
    <row r="473" spans="5:74" x14ac:dyDescent="0.25">
      <c r="E473" s="141"/>
      <c r="F473" s="141"/>
      <c r="I473" s="141"/>
      <c r="J473" s="141"/>
      <c r="M473" s="141"/>
      <c r="N473" s="141"/>
      <c r="Q473" s="147"/>
      <c r="R473" s="141"/>
      <c r="U473" s="197"/>
      <c r="V473" s="141"/>
      <c r="Y473" s="147"/>
      <c r="Z473" s="141"/>
      <c r="AC473" s="147"/>
      <c r="AD473" s="141"/>
      <c r="AG473" s="147"/>
      <c r="AH473" s="141"/>
      <c r="AK473" s="147"/>
      <c r="AL473" s="141"/>
      <c r="AO473" s="147"/>
      <c r="AP473" s="141"/>
      <c r="AS473" s="147"/>
      <c r="AT473" s="141"/>
      <c r="AW473" s="147"/>
      <c r="AX473" s="141"/>
      <c r="BA473" s="147"/>
      <c r="BB473" s="141"/>
      <c r="BE473" s="147"/>
      <c r="BF473" s="141"/>
      <c r="BI473" s="147"/>
      <c r="BJ473" s="141"/>
      <c r="BM473" s="147"/>
      <c r="BN473" s="141"/>
      <c r="BQ473" s="147"/>
      <c r="BR473" s="141"/>
      <c r="BU473" s="124"/>
      <c r="BV473" s="141"/>
    </row>
    <row r="474" spans="5:74" x14ac:dyDescent="0.25">
      <c r="E474" s="141"/>
      <c r="F474" s="141"/>
      <c r="I474" s="141"/>
      <c r="J474" s="141"/>
      <c r="M474" s="141"/>
      <c r="N474" s="141"/>
      <c r="Q474" s="147"/>
      <c r="R474" s="141"/>
      <c r="U474" s="197"/>
      <c r="V474" s="141"/>
      <c r="Y474" s="147"/>
      <c r="Z474" s="141"/>
      <c r="AC474" s="147"/>
      <c r="AD474" s="141"/>
      <c r="AG474" s="147"/>
      <c r="AH474" s="141"/>
      <c r="AK474" s="147"/>
      <c r="AL474" s="141"/>
      <c r="AO474" s="147"/>
      <c r="AP474" s="141"/>
      <c r="AS474" s="147"/>
      <c r="AT474" s="141"/>
      <c r="AW474" s="147"/>
      <c r="AX474" s="141"/>
      <c r="BA474" s="147"/>
      <c r="BB474" s="141"/>
      <c r="BE474" s="147"/>
      <c r="BF474" s="141"/>
      <c r="BI474" s="147"/>
      <c r="BJ474" s="141"/>
      <c r="BM474" s="147"/>
      <c r="BN474" s="141"/>
      <c r="BQ474" s="147"/>
      <c r="BR474" s="141"/>
      <c r="BU474" s="124"/>
      <c r="BV474" s="141"/>
    </row>
    <row r="475" spans="5:74" x14ac:dyDescent="0.25">
      <c r="E475" s="141"/>
      <c r="F475" s="141"/>
      <c r="I475" s="141"/>
      <c r="J475" s="141"/>
      <c r="M475" s="141"/>
      <c r="N475" s="141"/>
      <c r="Q475" s="147"/>
      <c r="R475" s="141"/>
      <c r="U475" s="197"/>
      <c r="V475" s="141"/>
      <c r="Y475" s="147"/>
      <c r="Z475" s="141"/>
      <c r="AC475" s="147"/>
      <c r="AD475" s="141"/>
      <c r="AG475" s="147"/>
      <c r="AH475" s="141"/>
      <c r="AK475" s="147"/>
      <c r="AL475" s="141"/>
      <c r="AO475" s="147"/>
      <c r="AP475" s="141"/>
      <c r="AS475" s="147"/>
      <c r="AT475" s="141"/>
      <c r="AW475" s="147"/>
      <c r="AX475" s="141"/>
      <c r="BA475" s="147"/>
      <c r="BB475" s="141"/>
      <c r="BE475" s="147"/>
      <c r="BF475" s="141"/>
      <c r="BI475" s="147"/>
      <c r="BJ475" s="141"/>
      <c r="BM475" s="147"/>
      <c r="BN475" s="141"/>
      <c r="BQ475" s="147"/>
      <c r="BR475" s="141"/>
      <c r="BU475" s="124"/>
      <c r="BV475" s="141"/>
    </row>
    <row r="476" spans="5:74" x14ac:dyDescent="0.25">
      <c r="E476" s="141"/>
      <c r="F476" s="141"/>
      <c r="I476" s="141"/>
      <c r="J476" s="141"/>
      <c r="M476" s="141"/>
      <c r="N476" s="141"/>
      <c r="Q476" s="147"/>
      <c r="R476" s="141"/>
      <c r="U476" s="197"/>
      <c r="V476" s="141"/>
      <c r="Y476" s="147"/>
      <c r="Z476" s="141"/>
      <c r="AC476" s="147"/>
      <c r="AD476" s="141"/>
      <c r="AG476" s="147"/>
      <c r="AH476" s="141"/>
      <c r="AK476" s="147"/>
      <c r="AL476" s="141"/>
      <c r="AO476" s="147"/>
      <c r="AP476" s="141"/>
      <c r="AS476" s="147"/>
      <c r="AT476" s="141"/>
      <c r="AW476" s="147"/>
      <c r="AX476" s="141"/>
      <c r="BA476" s="147"/>
      <c r="BB476" s="141"/>
      <c r="BE476" s="147"/>
      <c r="BF476" s="141"/>
      <c r="BI476" s="147"/>
      <c r="BJ476" s="141"/>
      <c r="BM476" s="147"/>
      <c r="BN476" s="141"/>
      <c r="BQ476" s="147"/>
      <c r="BR476" s="141"/>
      <c r="BU476" s="124"/>
      <c r="BV476" s="141"/>
    </row>
    <row r="477" spans="5:74" x14ac:dyDescent="0.25">
      <c r="E477" s="141"/>
      <c r="F477" s="141"/>
      <c r="I477" s="141"/>
      <c r="J477" s="141"/>
      <c r="M477" s="141"/>
      <c r="N477" s="141"/>
      <c r="Q477" s="147"/>
      <c r="R477" s="141"/>
      <c r="U477" s="197"/>
      <c r="V477" s="141"/>
      <c r="Y477" s="147"/>
      <c r="Z477" s="141"/>
      <c r="AC477" s="147"/>
      <c r="AD477" s="141"/>
      <c r="AG477" s="147"/>
      <c r="AH477" s="141"/>
      <c r="AK477" s="147"/>
      <c r="AL477" s="141"/>
      <c r="AO477" s="147"/>
      <c r="AP477" s="141"/>
      <c r="AS477" s="147"/>
      <c r="AT477" s="141"/>
      <c r="AW477" s="147"/>
      <c r="AX477" s="141"/>
      <c r="BA477" s="147"/>
      <c r="BB477" s="141"/>
      <c r="BE477" s="147"/>
      <c r="BF477" s="141"/>
      <c r="BI477" s="147"/>
      <c r="BJ477" s="141"/>
      <c r="BM477" s="147"/>
      <c r="BN477" s="141"/>
      <c r="BQ477" s="147"/>
      <c r="BR477" s="141"/>
      <c r="BU477" s="124"/>
      <c r="BV477" s="141"/>
    </row>
    <row r="478" spans="5:74" x14ac:dyDescent="0.25">
      <c r="E478" s="141"/>
      <c r="F478" s="141"/>
      <c r="I478" s="141"/>
      <c r="J478" s="141"/>
      <c r="M478" s="141"/>
      <c r="N478" s="141"/>
      <c r="Q478" s="147"/>
      <c r="R478" s="141"/>
      <c r="U478" s="197"/>
      <c r="V478" s="141"/>
      <c r="Y478" s="147"/>
      <c r="Z478" s="141"/>
      <c r="AC478" s="147"/>
      <c r="AD478" s="141"/>
      <c r="AG478" s="147"/>
      <c r="AH478" s="141"/>
      <c r="AK478" s="147"/>
      <c r="AL478" s="141"/>
      <c r="AO478" s="147"/>
      <c r="AP478" s="141"/>
      <c r="AS478" s="147"/>
      <c r="AT478" s="141"/>
      <c r="AW478" s="147"/>
      <c r="AX478" s="141"/>
      <c r="BA478" s="147"/>
      <c r="BB478" s="141"/>
      <c r="BE478" s="147"/>
      <c r="BF478" s="141"/>
      <c r="BI478" s="147"/>
      <c r="BJ478" s="141"/>
      <c r="BM478" s="147"/>
      <c r="BN478" s="141"/>
      <c r="BQ478" s="147"/>
      <c r="BR478" s="141"/>
      <c r="BU478" s="124"/>
      <c r="BV478" s="141"/>
    </row>
    <row r="479" spans="5:74" x14ac:dyDescent="0.25">
      <c r="E479" s="141"/>
      <c r="F479" s="141"/>
      <c r="I479" s="141"/>
      <c r="J479" s="141"/>
      <c r="M479" s="141"/>
      <c r="N479" s="141"/>
      <c r="Q479" s="147"/>
      <c r="R479" s="141"/>
      <c r="U479" s="197"/>
      <c r="V479" s="141"/>
      <c r="Y479" s="147"/>
      <c r="Z479" s="141"/>
      <c r="AC479" s="147"/>
      <c r="AD479" s="141"/>
      <c r="AG479" s="147"/>
      <c r="AH479" s="141"/>
      <c r="AK479" s="147"/>
      <c r="AL479" s="141"/>
      <c r="AO479" s="147"/>
      <c r="AP479" s="141"/>
      <c r="AS479" s="147"/>
      <c r="AT479" s="141"/>
      <c r="AW479" s="147"/>
      <c r="AX479" s="141"/>
      <c r="BA479" s="147"/>
      <c r="BB479" s="141"/>
      <c r="BE479" s="147"/>
      <c r="BF479" s="141"/>
      <c r="BI479" s="147"/>
      <c r="BJ479" s="141"/>
      <c r="BM479" s="147"/>
      <c r="BN479" s="141"/>
      <c r="BQ479" s="147"/>
      <c r="BR479" s="141"/>
      <c r="BU479" s="124"/>
      <c r="BV479" s="141"/>
    </row>
    <row r="480" spans="5:74" x14ac:dyDescent="0.25">
      <c r="E480" s="141"/>
      <c r="F480" s="141"/>
      <c r="I480" s="141"/>
      <c r="J480" s="141"/>
      <c r="M480" s="141"/>
      <c r="N480" s="141"/>
      <c r="Q480" s="147"/>
      <c r="R480" s="141"/>
      <c r="U480" s="197"/>
      <c r="V480" s="141"/>
      <c r="Y480" s="147"/>
      <c r="Z480" s="141"/>
      <c r="AC480" s="147"/>
      <c r="AD480" s="141"/>
      <c r="AG480" s="147"/>
      <c r="AH480" s="141"/>
      <c r="AK480" s="147"/>
      <c r="AL480" s="141"/>
      <c r="AO480" s="147"/>
      <c r="AP480" s="141"/>
      <c r="AS480" s="147"/>
      <c r="AT480" s="141"/>
      <c r="AW480" s="147"/>
      <c r="AX480" s="141"/>
      <c r="BA480" s="147"/>
      <c r="BB480" s="141"/>
      <c r="BE480" s="147"/>
      <c r="BF480" s="141"/>
      <c r="BI480" s="147"/>
      <c r="BJ480" s="141"/>
      <c r="BM480" s="147"/>
      <c r="BN480" s="141"/>
      <c r="BQ480" s="147"/>
      <c r="BR480" s="141"/>
      <c r="BU480" s="124"/>
      <c r="BV480" s="141"/>
    </row>
  </sheetData>
  <autoFilter ref="A1:BU167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topLeftCell="A7" zoomScale="70" zoomScaleNormal="70" workbookViewId="0">
      <selection activeCell="K26" sqref="K26"/>
    </sheetView>
  </sheetViews>
  <sheetFormatPr baseColWidth="10" defaultRowHeight="15" x14ac:dyDescent="0.25"/>
  <cols>
    <col min="1" max="1" width="2.42578125" style="10" customWidth="1"/>
    <col min="2" max="2" width="25.85546875" style="64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3.42578125" style="2" customWidth="1"/>
    <col min="12" max="12" width="19" style="2" customWidth="1"/>
    <col min="13" max="13" width="16.5703125" style="2" hidden="1" customWidth="1"/>
    <col min="14" max="14" width="18.140625" style="2" customWidth="1"/>
    <col min="15" max="15" width="18" style="2" hidden="1" customWidth="1"/>
    <col min="16" max="16" width="18.5703125" style="2" customWidth="1"/>
    <col min="17" max="17" width="19.85546875" style="71" customWidth="1"/>
    <col min="18" max="18" width="3.7109375" style="10" customWidth="1"/>
    <col min="19" max="19" width="11.42578125" style="64"/>
    <col min="20" max="20" width="15.7109375" style="121" customWidth="1"/>
    <col min="21" max="21" width="15.140625" style="61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63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9"/>
      <c r="R1" s="10"/>
      <c r="S1" s="263"/>
      <c r="T1" s="118"/>
      <c r="U1" s="119"/>
      <c r="V1" s="6"/>
      <c r="W1" s="6"/>
    </row>
    <row r="2" spans="1:25" s="7" customFormat="1" ht="66.75" customHeight="1" x14ac:dyDescent="0.25">
      <c r="A2" s="16"/>
      <c r="B2" s="155" t="s">
        <v>1</v>
      </c>
      <c r="C2" s="156" t="s">
        <v>781</v>
      </c>
      <c r="D2" s="157" t="s">
        <v>52</v>
      </c>
      <c r="E2" s="157" t="s">
        <v>887</v>
      </c>
      <c r="F2" s="157" t="s">
        <v>888</v>
      </c>
      <c r="G2" s="157" t="s">
        <v>46</v>
      </c>
      <c r="H2" s="157" t="s">
        <v>87</v>
      </c>
      <c r="I2" s="158" t="s">
        <v>108</v>
      </c>
      <c r="J2" s="159" t="s">
        <v>103</v>
      </c>
      <c r="K2" s="157" t="s">
        <v>355</v>
      </c>
      <c r="L2" s="158" t="s">
        <v>53</v>
      </c>
      <c r="M2" s="158" t="s">
        <v>782</v>
      </c>
      <c r="N2" s="251" t="s">
        <v>356</v>
      </c>
      <c r="O2" s="158" t="s">
        <v>73</v>
      </c>
      <c r="P2" s="158" t="s">
        <v>93</v>
      </c>
      <c r="Q2" s="160" t="s">
        <v>369</v>
      </c>
      <c r="R2" s="11"/>
      <c r="S2" s="311" t="s">
        <v>896</v>
      </c>
      <c r="T2" s="312" t="s">
        <v>855</v>
      </c>
      <c r="U2" s="312" t="s">
        <v>856</v>
      </c>
      <c r="V2" s="313" t="s">
        <v>897</v>
      </c>
      <c r="W2" s="313" t="s">
        <v>898</v>
      </c>
      <c r="X2" s="313" t="s">
        <v>886</v>
      </c>
      <c r="Y2" s="314"/>
    </row>
    <row r="3" spans="1:25" s="64" customFormat="1" ht="26.1" customHeight="1" x14ac:dyDescent="0.25">
      <c r="A3" s="264"/>
      <c r="B3" s="266" t="s">
        <v>14</v>
      </c>
      <c r="C3" s="129">
        <v>7</v>
      </c>
      <c r="D3" s="129">
        <v>179</v>
      </c>
      <c r="E3" s="292">
        <v>5.9880239520958087E-3</v>
      </c>
      <c r="F3" s="292">
        <v>0.99401197604790414</v>
      </c>
      <c r="G3" s="129">
        <v>86</v>
      </c>
      <c r="H3" s="129">
        <v>4</v>
      </c>
      <c r="I3" s="279">
        <v>77039</v>
      </c>
      <c r="J3" s="280">
        <v>755</v>
      </c>
      <c r="K3" s="126">
        <f t="shared" ref="K3:K19" si="0">D3/(D3+J3)</f>
        <v>0.19164882226980728</v>
      </c>
      <c r="L3" s="127">
        <f>D3/I3*100000</f>
        <v>232.34984877789174</v>
      </c>
      <c r="M3" s="127">
        <f t="shared" ref="M3:M19" si="1">C3/I3*100000</f>
        <v>9.0863069354482793</v>
      </c>
      <c r="N3" s="278">
        <v>8</v>
      </c>
      <c r="O3" s="126">
        <v>1.4084507042253521E-2</v>
      </c>
      <c r="P3" s="271">
        <f t="shared" ref="P3:P19" si="2">H3/D3</f>
        <v>2.23463687150838E-2</v>
      </c>
      <c r="Q3" s="128">
        <f t="shared" ref="Q3:Q19" si="3">H3/I3*1000000</f>
        <v>51.921753916847315</v>
      </c>
      <c r="R3" s="264"/>
      <c r="S3" s="315">
        <f>D3-G3-H3</f>
        <v>89</v>
      </c>
      <c r="T3" s="309">
        <f ca="1">TODAY()+N3</f>
        <v>44149</v>
      </c>
      <c r="U3" s="306">
        <f>D3*2</f>
        <v>358</v>
      </c>
      <c r="V3" s="308">
        <v>3</v>
      </c>
      <c r="W3" s="308">
        <v>4</v>
      </c>
      <c r="X3" s="308">
        <v>12</v>
      </c>
      <c r="Y3" s="316" t="s">
        <v>14</v>
      </c>
    </row>
    <row r="4" spans="1:25" s="64" customFormat="1" ht="26.1" customHeight="1" x14ac:dyDescent="0.25">
      <c r="A4" s="264"/>
      <c r="B4" s="267" t="s">
        <v>20</v>
      </c>
      <c r="C4" s="130">
        <v>197</v>
      </c>
      <c r="D4" s="130">
        <v>944</v>
      </c>
      <c r="E4" s="293">
        <v>1.0893246187363835E-2</v>
      </c>
      <c r="F4" s="293">
        <v>0.98910675381263613</v>
      </c>
      <c r="G4" s="130">
        <v>574</v>
      </c>
      <c r="H4" s="130">
        <v>8</v>
      </c>
      <c r="I4" s="281">
        <v>191117</v>
      </c>
      <c r="J4" s="282">
        <v>1594</v>
      </c>
      <c r="K4" s="13">
        <f t="shared" si="0"/>
        <v>0.37194641449960597</v>
      </c>
      <c r="L4" s="83">
        <f>D4/I4*100000</f>
        <v>493.93826818127116</v>
      </c>
      <c r="M4" s="127">
        <f t="shared" si="1"/>
        <v>103.07821910138816</v>
      </c>
      <c r="N4" s="59">
        <v>15</v>
      </c>
      <c r="O4" s="13">
        <v>0.36774193548387096</v>
      </c>
      <c r="P4" s="75">
        <f t="shared" si="2"/>
        <v>8.4745762711864406E-3</v>
      </c>
      <c r="Q4" s="78">
        <f t="shared" si="3"/>
        <v>41.859175269599248</v>
      </c>
      <c r="R4" s="264"/>
      <c r="S4" s="315">
        <f>D4-G4-H4</f>
        <v>362</v>
      </c>
      <c r="T4" s="310">
        <f t="shared" ref="T4:T20" ca="1" si="4">TODAY()+N4</f>
        <v>44156</v>
      </c>
      <c r="U4" s="307">
        <f t="shared" ref="U4:U20" si="5">D4*2</f>
        <v>1888</v>
      </c>
      <c r="V4" s="265">
        <v>29</v>
      </c>
      <c r="W4" s="265">
        <v>37</v>
      </c>
      <c r="X4" s="265">
        <v>36</v>
      </c>
      <c r="Y4" s="317" t="s">
        <v>20</v>
      </c>
    </row>
    <row r="5" spans="1:25" s="64" customFormat="1" ht="26.1" customHeight="1" x14ac:dyDescent="0.25">
      <c r="A5" s="264"/>
      <c r="B5" s="267" t="s">
        <v>13</v>
      </c>
      <c r="C5" s="130">
        <v>196</v>
      </c>
      <c r="D5" s="130">
        <v>1016</v>
      </c>
      <c r="E5" s="293">
        <v>7.7004219409282704E-2</v>
      </c>
      <c r="F5" s="293">
        <v>0.9229957805907173</v>
      </c>
      <c r="G5" s="130">
        <v>739</v>
      </c>
      <c r="H5" s="130">
        <v>21</v>
      </c>
      <c r="I5" s="281">
        <v>51384</v>
      </c>
      <c r="J5" s="130">
        <v>857</v>
      </c>
      <c r="K5" s="15">
        <f t="shared" si="0"/>
        <v>0.54244527495995731</v>
      </c>
      <c r="L5" s="81">
        <f>D5/I5*100000</f>
        <v>1977.2691888525612</v>
      </c>
      <c r="M5" s="127">
        <f t="shared" si="1"/>
        <v>381.44169391250199</v>
      </c>
      <c r="N5" s="58">
        <v>50</v>
      </c>
      <c r="O5" s="14">
        <v>0.16666666666666666</v>
      </c>
      <c r="P5" s="76">
        <f t="shared" si="2"/>
        <v>2.0669291338582679E-2</v>
      </c>
      <c r="Q5" s="79">
        <f t="shared" si="3"/>
        <v>408.68752919196635</v>
      </c>
      <c r="R5" s="264"/>
      <c r="S5" s="315">
        <f>D5-G5-H5</f>
        <v>256</v>
      </c>
      <c r="T5" s="310">
        <f t="shared" ca="1" si="4"/>
        <v>44191</v>
      </c>
      <c r="U5" s="307">
        <f t="shared" si="5"/>
        <v>2032</v>
      </c>
      <c r="V5" s="265">
        <v>21</v>
      </c>
      <c r="W5" s="265">
        <v>25</v>
      </c>
      <c r="X5" s="265">
        <v>12</v>
      </c>
      <c r="Y5" s="317" t="s">
        <v>13</v>
      </c>
    </row>
    <row r="6" spans="1:25" s="64" customFormat="1" ht="26.1" customHeight="1" x14ac:dyDescent="0.25">
      <c r="A6" s="264"/>
      <c r="B6" s="267" t="s">
        <v>24</v>
      </c>
      <c r="C6" s="130">
        <v>221</v>
      </c>
      <c r="D6" s="130">
        <v>859</v>
      </c>
      <c r="E6" s="293">
        <v>0.22565320665083136</v>
      </c>
      <c r="F6" s="293">
        <v>0.77434679334916867</v>
      </c>
      <c r="G6" s="130">
        <v>695</v>
      </c>
      <c r="H6" s="130">
        <v>12</v>
      </c>
      <c r="I6" s="281">
        <v>83341</v>
      </c>
      <c r="J6" s="130">
        <v>698</v>
      </c>
      <c r="K6" s="15">
        <f t="shared" si="0"/>
        <v>0.55170199100834938</v>
      </c>
      <c r="L6" s="82">
        <f>D6/I6*100000</f>
        <v>1030.7051751238887</v>
      </c>
      <c r="M6" s="127">
        <f t="shared" si="1"/>
        <v>265.1756038444463</v>
      </c>
      <c r="N6" s="58">
        <v>43</v>
      </c>
      <c r="O6" s="13">
        <v>0.44186046511627908</v>
      </c>
      <c r="P6" s="75">
        <f t="shared" si="2"/>
        <v>1.3969732246798603E-2</v>
      </c>
      <c r="Q6" s="80">
        <f t="shared" si="3"/>
        <v>143.98675321870388</v>
      </c>
      <c r="R6" s="264"/>
      <c r="S6" s="315">
        <f>D6-G6-H6</f>
        <v>152</v>
      </c>
      <c r="T6" s="310">
        <f t="shared" ca="1" si="4"/>
        <v>44184</v>
      </c>
      <c r="U6" s="307">
        <f t="shared" si="5"/>
        <v>1718</v>
      </c>
      <c r="V6" s="265">
        <v>28</v>
      </c>
      <c r="W6" s="265">
        <v>26</v>
      </c>
      <c r="X6" s="265">
        <v>13</v>
      </c>
      <c r="Y6" s="317" t="s">
        <v>24</v>
      </c>
    </row>
    <row r="7" spans="1:25" s="64" customFormat="1" ht="26.1" customHeight="1" x14ac:dyDescent="0.25">
      <c r="A7" s="264"/>
      <c r="B7" s="267" t="s">
        <v>47</v>
      </c>
      <c r="C7" s="130">
        <v>3</v>
      </c>
      <c r="D7" s="130">
        <v>34</v>
      </c>
      <c r="E7" s="293">
        <v>2.6315789473684209E-2</v>
      </c>
      <c r="F7" s="293">
        <v>0.97368421052631582</v>
      </c>
      <c r="G7" s="130">
        <v>15</v>
      </c>
      <c r="H7" s="130">
        <v>0</v>
      </c>
      <c r="I7" s="281">
        <v>28189</v>
      </c>
      <c r="J7" s="130">
        <v>114</v>
      </c>
      <c r="K7" s="13">
        <f t="shared" si="0"/>
        <v>0.22972972972972974</v>
      </c>
      <c r="L7" s="83">
        <f>D7/I7*100000</f>
        <v>120.61442406612508</v>
      </c>
      <c r="M7" s="127">
        <f t="shared" si="1"/>
        <v>10.642449182305155</v>
      </c>
      <c r="N7" s="138">
        <v>25</v>
      </c>
      <c r="O7" s="14">
        <v>6.6666666666666666E-2</v>
      </c>
      <c r="P7" s="75">
        <f t="shared" si="2"/>
        <v>0</v>
      </c>
      <c r="Q7" s="78">
        <f t="shared" si="3"/>
        <v>0</v>
      </c>
      <c r="R7" s="264"/>
      <c r="S7" s="315">
        <f>D7-G7-H7</f>
        <v>19</v>
      </c>
      <c r="T7" s="310">
        <f t="shared" ca="1" si="4"/>
        <v>44166</v>
      </c>
      <c r="U7" s="307">
        <f t="shared" si="5"/>
        <v>68</v>
      </c>
      <c r="V7" s="265">
        <v>1</v>
      </c>
      <c r="W7" s="265">
        <v>2</v>
      </c>
      <c r="X7" s="265">
        <v>2</v>
      </c>
      <c r="Y7" s="317" t="s">
        <v>47</v>
      </c>
    </row>
    <row r="8" spans="1:25" s="64" customFormat="1" ht="26.1" customHeight="1" x14ac:dyDescent="0.25">
      <c r="A8" s="264"/>
      <c r="B8" s="267" t="s">
        <v>48</v>
      </c>
      <c r="C8" s="130"/>
      <c r="D8" s="130">
        <v>7</v>
      </c>
      <c r="E8" s="293">
        <v>0</v>
      </c>
      <c r="F8" s="293">
        <v>1</v>
      </c>
      <c r="G8" s="130">
        <v>4</v>
      </c>
      <c r="H8" s="130">
        <v>1</v>
      </c>
      <c r="I8" s="281">
        <v>16468</v>
      </c>
      <c r="J8" s="130">
        <v>39</v>
      </c>
      <c r="K8" s="14">
        <f t="shared" si="0"/>
        <v>0.15217391304347827</v>
      </c>
      <c r="L8" s="83" t="s">
        <v>55</v>
      </c>
      <c r="M8" s="127">
        <f t="shared" si="1"/>
        <v>0</v>
      </c>
      <c r="N8" s="58">
        <v>26</v>
      </c>
      <c r="O8" s="14">
        <v>0</v>
      </c>
      <c r="P8" s="77">
        <f t="shared" si="2"/>
        <v>0.14285714285714285</v>
      </c>
      <c r="Q8" s="78">
        <f t="shared" si="3"/>
        <v>60.723828030119023</v>
      </c>
      <c r="R8" s="264"/>
      <c r="S8" s="315">
        <f>D8-G8-H8</f>
        <v>2</v>
      </c>
      <c r="T8" s="310">
        <f t="shared" ca="1" si="4"/>
        <v>44167</v>
      </c>
      <c r="U8" s="307">
        <f t="shared" si="5"/>
        <v>14</v>
      </c>
      <c r="V8" s="265"/>
      <c r="W8" s="265"/>
      <c r="X8" s="265"/>
      <c r="Y8" s="317" t="s">
        <v>48</v>
      </c>
    </row>
    <row r="9" spans="1:25" s="64" customFormat="1" ht="25.5" customHeight="1" x14ac:dyDescent="0.25">
      <c r="A9" s="264"/>
      <c r="B9" s="267" t="s">
        <v>7</v>
      </c>
      <c r="C9" s="130">
        <v>184</v>
      </c>
      <c r="D9" s="130">
        <v>549</v>
      </c>
      <c r="E9" s="293">
        <v>3.8167938931297708E-3</v>
      </c>
      <c r="F9" s="293">
        <v>0.99618320610687028</v>
      </c>
      <c r="G9" s="130">
        <v>353</v>
      </c>
      <c r="H9" s="130">
        <v>6</v>
      </c>
      <c r="I9" s="281">
        <v>58565</v>
      </c>
      <c r="J9" s="130">
        <v>556</v>
      </c>
      <c r="K9" s="15">
        <f t="shared" si="0"/>
        <v>0.49683257918552037</v>
      </c>
      <c r="L9" s="82">
        <f t="shared" ref="L9:L19" si="6">D9/I9*100000</f>
        <v>937.41996072739687</v>
      </c>
      <c r="M9" s="127">
        <f t="shared" si="1"/>
        <v>314.18082472466494</v>
      </c>
      <c r="N9" s="58">
        <v>28</v>
      </c>
      <c r="O9" s="13">
        <v>0.46875</v>
      </c>
      <c r="P9" s="75">
        <f t="shared" si="2"/>
        <v>1.092896174863388E-2</v>
      </c>
      <c r="Q9" s="80">
        <f t="shared" si="3"/>
        <v>102.45026893195595</v>
      </c>
      <c r="R9" s="264"/>
      <c r="S9" s="315">
        <f>D9-G9-H9</f>
        <v>190</v>
      </c>
      <c r="T9" s="310">
        <f t="shared" ca="1" si="4"/>
        <v>44169</v>
      </c>
      <c r="U9" s="307">
        <f t="shared" si="5"/>
        <v>1098</v>
      </c>
      <c r="V9" s="265">
        <v>21</v>
      </c>
      <c r="W9" s="265">
        <v>15</v>
      </c>
      <c r="X9" s="265">
        <v>13</v>
      </c>
      <c r="Y9" s="317" t="s">
        <v>7</v>
      </c>
    </row>
    <row r="10" spans="1:25" s="64" customFormat="1" ht="26.1" customHeight="1" x14ac:dyDescent="0.25">
      <c r="A10" s="264"/>
      <c r="B10" s="267" t="s">
        <v>9</v>
      </c>
      <c r="C10" s="130">
        <v>291</v>
      </c>
      <c r="D10" s="130">
        <v>2248</v>
      </c>
      <c r="E10" s="293">
        <v>0.26357677902621723</v>
      </c>
      <c r="F10" s="293">
        <v>0.73642322097378277</v>
      </c>
      <c r="G10" s="130">
        <v>1638</v>
      </c>
      <c r="H10" s="130">
        <v>31</v>
      </c>
      <c r="I10" s="281">
        <v>124231</v>
      </c>
      <c r="J10" s="130">
        <v>2391</v>
      </c>
      <c r="K10" s="15">
        <f t="shared" si="0"/>
        <v>0.48458719551627505</v>
      </c>
      <c r="L10" s="81">
        <f t="shared" si="6"/>
        <v>1809.5322423549678</v>
      </c>
      <c r="M10" s="127">
        <f t="shared" si="1"/>
        <v>234.24105094541622</v>
      </c>
      <c r="N10" s="57">
        <v>53</v>
      </c>
      <c r="O10" s="14">
        <v>9.7134870719776376E-2</v>
      </c>
      <c r="P10" s="75">
        <f t="shared" si="2"/>
        <v>1.3790035587188613E-2</v>
      </c>
      <c r="Q10" s="79">
        <f t="shared" si="3"/>
        <v>249.53514018240216</v>
      </c>
      <c r="R10" s="264"/>
      <c r="S10" s="315">
        <f>D10-G10-H10</f>
        <v>579</v>
      </c>
      <c r="T10" s="310">
        <f t="shared" ca="1" si="4"/>
        <v>44194</v>
      </c>
      <c r="U10" s="307">
        <f t="shared" si="5"/>
        <v>4496</v>
      </c>
      <c r="V10" s="265">
        <v>26</v>
      </c>
      <c r="W10" s="265">
        <v>28</v>
      </c>
      <c r="X10" s="265">
        <v>29</v>
      </c>
      <c r="Y10" s="317" t="s">
        <v>9</v>
      </c>
    </row>
    <row r="11" spans="1:25" s="64" customFormat="1" ht="26.1" customHeight="1" x14ac:dyDescent="0.25">
      <c r="A11" s="264"/>
      <c r="B11" s="267" t="s">
        <v>15</v>
      </c>
      <c r="C11" s="131">
        <v>19</v>
      </c>
      <c r="D11" s="131">
        <v>175</v>
      </c>
      <c r="E11" s="294">
        <v>0</v>
      </c>
      <c r="F11" s="294">
        <v>1</v>
      </c>
      <c r="G11" s="131">
        <v>130</v>
      </c>
      <c r="H11" s="131">
        <v>1</v>
      </c>
      <c r="I11" s="281">
        <v>13420</v>
      </c>
      <c r="J11" s="130">
        <v>422</v>
      </c>
      <c r="K11" s="13">
        <f t="shared" si="0"/>
        <v>0.29313232830820768</v>
      </c>
      <c r="L11" s="81">
        <f t="shared" si="6"/>
        <v>1304.0238450074514</v>
      </c>
      <c r="M11" s="127">
        <f t="shared" si="1"/>
        <v>141.57973174366617</v>
      </c>
      <c r="N11" s="138">
        <v>23</v>
      </c>
      <c r="O11" s="14">
        <v>6.8627450980392163E-2</v>
      </c>
      <c r="P11" s="75">
        <f t="shared" si="2"/>
        <v>5.7142857142857143E-3</v>
      </c>
      <c r="Q11" s="80">
        <f t="shared" si="3"/>
        <v>74.515648286140092</v>
      </c>
      <c r="R11" s="264"/>
      <c r="S11" s="315">
        <f>D11-G11-H11</f>
        <v>44</v>
      </c>
      <c r="T11" s="310">
        <f t="shared" ca="1" si="4"/>
        <v>44164</v>
      </c>
      <c r="U11" s="307">
        <f t="shared" si="5"/>
        <v>350</v>
      </c>
      <c r="V11" s="265">
        <v>3</v>
      </c>
      <c r="W11" s="265">
        <v>3</v>
      </c>
      <c r="X11" s="265">
        <v>6</v>
      </c>
      <c r="Y11" s="317" t="s">
        <v>15</v>
      </c>
    </row>
    <row r="12" spans="1:25" s="64" customFormat="1" ht="26.1" customHeight="1" x14ac:dyDescent="0.25">
      <c r="A12" s="264"/>
      <c r="B12" s="267" t="s">
        <v>11</v>
      </c>
      <c r="C12" s="130">
        <v>67</v>
      </c>
      <c r="D12" s="130">
        <v>397</v>
      </c>
      <c r="E12" s="293">
        <v>3.6553524804177548E-2</v>
      </c>
      <c r="F12" s="293">
        <v>0.96344647519582249</v>
      </c>
      <c r="G12" s="130">
        <v>246</v>
      </c>
      <c r="H12" s="130">
        <v>7</v>
      </c>
      <c r="I12" s="281">
        <v>72051</v>
      </c>
      <c r="J12" s="130">
        <v>378</v>
      </c>
      <c r="K12" s="15">
        <f t="shared" si="0"/>
        <v>0.51225806451612899</v>
      </c>
      <c r="L12" s="83">
        <f t="shared" si="6"/>
        <v>550.99859821515315</v>
      </c>
      <c r="M12" s="127">
        <f t="shared" si="1"/>
        <v>92.989687859988067</v>
      </c>
      <c r="N12" s="138">
        <v>17</v>
      </c>
      <c r="O12" s="14">
        <v>0.1875</v>
      </c>
      <c r="P12" s="76">
        <f t="shared" si="2"/>
        <v>1.7632241813602016E-2</v>
      </c>
      <c r="Q12" s="80">
        <f t="shared" si="3"/>
        <v>97.153405226853195</v>
      </c>
      <c r="R12" s="264"/>
      <c r="S12" s="315">
        <f>D12-G12-H12</f>
        <v>144</v>
      </c>
      <c r="T12" s="310">
        <f t="shared" ca="1" si="4"/>
        <v>44158</v>
      </c>
      <c r="U12" s="307">
        <f t="shared" si="5"/>
        <v>794</v>
      </c>
      <c r="V12" s="265">
        <v>9</v>
      </c>
      <c r="W12" s="265">
        <v>13</v>
      </c>
      <c r="X12" s="265">
        <v>14</v>
      </c>
      <c r="Y12" s="317" t="s">
        <v>11</v>
      </c>
    </row>
    <row r="13" spans="1:25" s="64" customFormat="1" ht="26.1" customHeight="1" x14ac:dyDescent="0.25">
      <c r="A13" s="264"/>
      <c r="B13" s="267" t="s">
        <v>12</v>
      </c>
      <c r="C13" s="130">
        <v>60</v>
      </c>
      <c r="D13" s="130">
        <v>333</v>
      </c>
      <c r="E13" s="293">
        <v>5.0793650793650794E-2</v>
      </c>
      <c r="F13" s="293">
        <v>0.94920634920634916</v>
      </c>
      <c r="G13" s="130">
        <v>271</v>
      </c>
      <c r="H13" s="130">
        <v>2</v>
      </c>
      <c r="I13" s="281">
        <v>41304</v>
      </c>
      <c r="J13" s="130">
        <v>239</v>
      </c>
      <c r="K13" s="15">
        <f t="shared" si="0"/>
        <v>0.58216783216783219</v>
      </c>
      <c r="L13" s="82">
        <f t="shared" si="6"/>
        <v>806.21731551423591</v>
      </c>
      <c r="M13" s="127">
        <f t="shared" si="1"/>
        <v>145.26438117373621</v>
      </c>
      <c r="N13" s="138">
        <v>18</v>
      </c>
      <c r="O13" s="13">
        <v>0.1891891891891892</v>
      </c>
      <c r="P13" s="75">
        <f t="shared" si="2"/>
        <v>6.006006006006006E-3</v>
      </c>
      <c r="Q13" s="78">
        <f t="shared" si="3"/>
        <v>48.421460391245404</v>
      </c>
      <c r="R13" s="264"/>
      <c r="S13" s="315">
        <f>D13-G13-H13</f>
        <v>60</v>
      </c>
      <c r="T13" s="310">
        <f t="shared" ca="1" si="4"/>
        <v>44159</v>
      </c>
      <c r="U13" s="307">
        <f t="shared" si="5"/>
        <v>666</v>
      </c>
      <c r="V13" s="265">
        <v>6</v>
      </c>
      <c r="W13" s="265">
        <v>16</v>
      </c>
      <c r="X13" s="265">
        <v>11</v>
      </c>
      <c r="Y13" s="317" t="s">
        <v>12</v>
      </c>
    </row>
    <row r="14" spans="1:25" s="64" customFormat="1" ht="26.1" customHeight="1" x14ac:dyDescent="0.25">
      <c r="A14" s="264"/>
      <c r="B14" s="267" t="s">
        <v>8</v>
      </c>
      <c r="C14" s="130">
        <v>1499</v>
      </c>
      <c r="D14" s="130">
        <v>9063</v>
      </c>
      <c r="E14" s="293">
        <v>0.25729566329496573</v>
      </c>
      <c r="F14" s="293">
        <v>0.74270433670503433</v>
      </c>
      <c r="G14" s="130">
        <v>7120</v>
      </c>
      <c r="H14" s="130">
        <v>164</v>
      </c>
      <c r="I14" s="281">
        <v>376912</v>
      </c>
      <c r="J14" s="130">
        <v>7420</v>
      </c>
      <c r="K14" s="15">
        <f t="shared" si="0"/>
        <v>0.54983922829581988</v>
      </c>
      <c r="L14" s="81">
        <f t="shared" si="6"/>
        <v>2404.5400517892772</v>
      </c>
      <c r="M14" s="127">
        <f t="shared" si="1"/>
        <v>397.70556522477398</v>
      </c>
      <c r="N14" s="57">
        <v>56</v>
      </c>
      <c r="O14" s="14">
        <v>0.12526056471480007</v>
      </c>
      <c r="P14" s="76">
        <f t="shared" si="2"/>
        <v>1.8095553348780758E-2</v>
      </c>
      <c r="Q14" s="79">
        <f t="shared" si="3"/>
        <v>435.11482786432907</v>
      </c>
      <c r="R14" s="264"/>
      <c r="S14" s="315">
        <f>D14-G14-H14</f>
        <v>1779</v>
      </c>
      <c r="T14" s="310">
        <f t="shared" ca="1" si="4"/>
        <v>44197</v>
      </c>
      <c r="U14" s="307">
        <f t="shared" si="5"/>
        <v>18126</v>
      </c>
      <c r="V14" s="265">
        <v>159</v>
      </c>
      <c r="W14" s="265">
        <v>144</v>
      </c>
      <c r="X14" s="265">
        <v>101</v>
      </c>
      <c r="Y14" s="317" t="s">
        <v>8</v>
      </c>
    </row>
    <row r="15" spans="1:25" s="64" customFormat="1" ht="26.1" customHeight="1" x14ac:dyDescent="0.25">
      <c r="A15" s="264"/>
      <c r="B15" s="267" t="s">
        <v>49</v>
      </c>
      <c r="C15" s="130">
        <v>43</v>
      </c>
      <c r="D15" s="130">
        <v>70</v>
      </c>
      <c r="E15" s="293">
        <v>0</v>
      </c>
      <c r="F15" s="293">
        <v>1</v>
      </c>
      <c r="G15" s="130">
        <v>49</v>
      </c>
      <c r="H15" s="130">
        <v>2</v>
      </c>
      <c r="I15" s="281">
        <v>19804</v>
      </c>
      <c r="J15" s="130">
        <v>65</v>
      </c>
      <c r="K15" s="15">
        <f t="shared" si="0"/>
        <v>0.51851851851851849</v>
      </c>
      <c r="L15" s="83">
        <f t="shared" si="6"/>
        <v>353.46394667743891</v>
      </c>
      <c r="M15" s="127">
        <f t="shared" si="1"/>
        <v>217.12785295899818</v>
      </c>
      <c r="N15" s="58">
        <v>64</v>
      </c>
      <c r="O15" s="15">
        <v>1.3333333333333333</v>
      </c>
      <c r="P15" s="77">
        <f t="shared" si="2"/>
        <v>2.8571428571428571E-2</v>
      </c>
      <c r="Q15" s="80">
        <f t="shared" si="3"/>
        <v>100.98969905069683</v>
      </c>
      <c r="R15" s="264"/>
      <c r="S15" s="315">
        <f>D15-G15-H15</f>
        <v>19</v>
      </c>
      <c r="T15" s="310">
        <f t="shared" ca="1" si="4"/>
        <v>44205</v>
      </c>
      <c r="U15" s="307">
        <f t="shared" si="5"/>
        <v>140</v>
      </c>
      <c r="V15" s="265">
        <v>7</v>
      </c>
      <c r="W15" s="265">
        <v>6</v>
      </c>
      <c r="X15" s="265">
        <v>3</v>
      </c>
      <c r="Y15" s="317" t="s">
        <v>49</v>
      </c>
    </row>
    <row r="16" spans="1:25" s="64" customFormat="1" ht="25.5" customHeight="1" x14ac:dyDescent="0.25">
      <c r="A16" s="264"/>
      <c r="B16" s="267" t="s">
        <v>50</v>
      </c>
      <c r="C16" s="130">
        <v>61</v>
      </c>
      <c r="D16" s="130">
        <v>162</v>
      </c>
      <c r="E16" s="293">
        <v>0.3032258064516129</v>
      </c>
      <c r="F16" s="293">
        <v>0.6967741935483871</v>
      </c>
      <c r="G16" s="130">
        <v>124</v>
      </c>
      <c r="H16" s="130">
        <v>7</v>
      </c>
      <c r="I16" s="281">
        <v>26659</v>
      </c>
      <c r="J16" s="130">
        <v>173</v>
      </c>
      <c r="K16" s="15">
        <f t="shared" si="0"/>
        <v>0.4835820895522388</v>
      </c>
      <c r="L16" s="82">
        <f t="shared" si="6"/>
        <v>607.6747064781124</v>
      </c>
      <c r="M16" s="127">
        <f t="shared" si="1"/>
        <v>228.81578453805471</v>
      </c>
      <c r="N16" s="58">
        <v>57</v>
      </c>
      <c r="O16" s="15">
        <v>0.80952380952380953</v>
      </c>
      <c r="P16" s="77">
        <f t="shared" si="2"/>
        <v>4.3209876543209874E-2</v>
      </c>
      <c r="Q16" s="79">
        <f t="shared" si="3"/>
        <v>262.57549045350538</v>
      </c>
      <c r="R16" s="264"/>
      <c r="S16" s="315">
        <f>D16-G16-H16</f>
        <v>31</v>
      </c>
      <c r="T16" s="310">
        <f t="shared" ca="1" si="4"/>
        <v>44198</v>
      </c>
      <c r="U16" s="307">
        <f t="shared" si="5"/>
        <v>324</v>
      </c>
      <c r="V16" s="265">
        <v>6</v>
      </c>
      <c r="W16" s="265">
        <v>4</v>
      </c>
      <c r="X16" s="265">
        <v>3</v>
      </c>
      <c r="Y16" s="317" t="s">
        <v>50</v>
      </c>
    </row>
    <row r="17" spans="1:25" s="64" customFormat="1" ht="26.1" customHeight="1" x14ac:dyDescent="0.25">
      <c r="A17" s="284"/>
      <c r="B17" s="267" t="s">
        <v>27</v>
      </c>
      <c r="C17" s="130">
        <v>190</v>
      </c>
      <c r="D17" s="130">
        <v>814</v>
      </c>
      <c r="E17" s="293">
        <v>0.17419354838709677</v>
      </c>
      <c r="F17" s="293">
        <v>0.82580645161290323</v>
      </c>
      <c r="G17" s="130">
        <v>621</v>
      </c>
      <c r="H17" s="130">
        <v>6</v>
      </c>
      <c r="I17" s="281">
        <v>113161</v>
      </c>
      <c r="J17" s="130">
        <v>1030</v>
      </c>
      <c r="K17" s="13">
        <f t="shared" si="0"/>
        <v>0.44143167028199565</v>
      </c>
      <c r="L17" s="82">
        <f t="shared" si="6"/>
        <v>719.3290974805808</v>
      </c>
      <c r="M17" s="127">
        <f t="shared" si="1"/>
        <v>167.90236919079894</v>
      </c>
      <c r="N17" s="138">
        <v>17</v>
      </c>
      <c r="O17" s="13">
        <v>0.38461538461538464</v>
      </c>
      <c r="P17" s="75">
        <f t="shared" si="2"/>
        <v>7.3710073710073713E-3</v>
      </c>
      <c r="Q17" s="78">
        <f t="shared" si="3"/>
        <v>53.021800797094407</v>
      </c>
      <c r="R17" s="264"/>
      <c r="S17" s="315">
        <f>D17-G17-H17</f>
        <v>187</v>
      </c>
      <c r="T17" s="310">
        <f t="shared" ca="1" si="4"/>
        <v>44158</v>
      </c>
      <c r="U17" s="307">
        <f t="shared" si="5"/>
        <v>1628</v>
      </c>
      <c r="V17" s="265">
        <v>21</v>
      </c>
      <c r="W17" s="265">
        <v>27</v>
      </c>
      <c r="X17" s="265">
        <v>34</v>
      </c>
      <c r="Y17" s="317" t="s">
        <v>27</v>
      </c>
    </row>
    <row r="18" spans="1:25" s="64" customFormat="1" ht="26.1" customHeight="1" x14ac:dyDescent="0.25">
      <c r="A18" s="264"/>
      <c r="B18" s="267" t="s">
        <v>51</v>
      </c>
      <c r="C18" s="130">
        <v>110</v>
      </c>
      <c r="D18" s="130">
        <v>397</v>
      </c>
      <c r="E18" s="293">
        <v>5.1282051282051282E-3</v>
      </c>
      <c r="F18" s="293">
        <v>0.99487179487179489</v>
      </c>
      <c r="G18" s="130">
        <v>310</v>
      </c>
      <c r="H18" s="130">
        <v>9</v>
      </c>
      <c r="I18" s="281">
        <v>39665</v>
      </c>
      <c r="J18" s="130">
        <v>390</v>
      </c>
      <c r="K18" s="15">
        <f t="shared" si="0"/>
        <v>0.50444726810673446</v>
      </c>
      <c r="L18" s="82">
        <f t="shared" si="6"/>
        <v>1000.8823900163873</v>
      </c>
      <c r="M18" s="127">
        <f t="shared" si="1"/>
        <v>277.32257657884787</v>
      </c>
      <c r="N18" s="138">
        <v>21</v>
      </c>
      <c r="O18" s="14">
        <v>0.26136363636363635</v>
      </c>
      <c r="P18" s="76">
        <f t="shared" si="2"/>
        <v>2.2670025188916875E-2</v>
      </c>
      <c r="Q18" s="79">
        <f t="shared" si="3"/>
        <v>226.90028992814823</v>
      </c>
      <c r="R18" s="264"/>
      <c r="S18" s="315">
        <f>D18-G18-H18</f>
        <v>78</v>
      </c>
      <c r="T18" s="310">
        <f t="shared" ca="1" si="4"/>
        <v>44162</v>
      </c>
      <c r="U18" s="307">
        <f t="shared" si="5"/>
        <v>794</v>
      </c>
      <c r="V18" s="265">
        <v>13</v>
      </c>
      <c r="W18" s="265">
        <v>15</v>
      </c>
      <c r="X18" s="265">
        <v>11</v>
      </c>
      <c r="Y18" s="317" t="s">
        <v>51</v>
      </c>
    </row>
    <row r="19" spans="1:25" s="64" customFormat="1" ht="27.75" customHeight="1" thickBot="1" x14ac:dyDescent="0.3">
      <c r="A19" s="264"/>
      <c r="B19" s="268" t="s">
        <v>10</v>
      </c>
      <c r="C19" s="132">
        <v>20</v>
      </c>
      <c r="D19" s="132">
        <v>232</v>
      </c>
      <c r="E19" s="295">
        <v>8.5836909871244635E-3</v>
      </c>
      <c r="F19" s="295">
        <v>0.99141630901287559</v>
      </c>
      <c r="G19" s="132">
        <v>149</v>
      </c>
      <c r="H19" s="132">
        <v>9</v>
      </c>
      <c r="I19" s="283">
        <v>52651</v>
      </c>
      <c r="J19" s="132">
        <v>382</v>
      </c>
      <c r="K19" s="133">
        <f t="shared" si="0"/>
        <v>0.37785016286644951</v>
      </c>
      <c r="L19" s="134">
        <f t="shared" si="6"/>
        <v>440.6374047976297</v>
      </c>
      <c r="M19" s="127">
        <f t="shared" si="1"/>
        <v>37.985983172209451</v>
      </c>
      <c r="N19" s="213">
        <v>25</v>
      </c>
      <c r="O19" s="153">
        <v>6.7226890756302518E-2</v>
      </c>
      <c r="P19" s="135">
        <f t="shared" si="2"/>
        <v>3.8793103448275863E-2</v>
      </c>
      <c r="Q19" s="272">
        <f t="shared" si="3"/>
        <v>170.93692427494256</v>
      </c>
      <c r="R19" s="264"/>
      <c r="S19" s="315">
        <f>D19-G19-H19</f>
        <v>74</v>
      </c>
      <c r="T19" s="310">
        <f t="shared" ca="1" si="4"/>
        <v>44166</v>
      </c>
      <c r="U19" s="307">
        <f t="shared" si="5"/>
        <v>464</v>
      </c>
      <c r="V19" s="297">
        <v>3</v>
      </c>
      <c r="W19" s="297">
        <v>8</v>
      </c>
      <c r="X19" s="297">
        <v>7</v>
      </c>
      <c r="Y19" s="318" t="s">
        <v>10</v>
      </c>
    </row>
    <row r="20" spans="1:25" s="8" customFormat="1" ht="26.1" customHeight="1" thickBot="1" x14ac:dyDescent="0.3">
      <c r="A20" s="12"/>
      <c r="B20" s="269" t="s">
        <v>54</v>
      </c>
      <c r="C20" s="161">
        <f t="shared" ref="C20:J20" si="7">SUM(C3:C19)</f>
        <v>3168</v>
      </c>
      <c r="D20" s="161">
        <f t="shared" si="7"/>
        <v>17479</v>
      </c>
      <c r="E20" s="161"/>
      <c r="F20" s="161"/>
      <c r="G20" s="161">
        <f t="shared" si="7"/>
        <v>13124</v>
      </c>
      <c r="H20" s="161">
        <f t="shared" si="7"/>
        <v>290</v>
      </c>
      <c r="I20" s="162">
        <f t="shared" si="7"/>
        <v>1385961</v>
      </c>
      <c r="J20" s="162">
        <f t="shared" si="7"/>
        <v>17503</v>
      </c>
      <c r="K20" s="163">
        <f t="shared" ref="K20" si="8">D20/(D20+J20)</f>
        <v>0.49965696643988339</v>
      </c>
      <c r="L20" s="218">
        <f t="shared" ref="L20" si="9">D20/I20*100000</f>
        <v>1261.1465979201437</v>
      </c>
      <c r="M20" s="164">
        <v>94</v>
      </c>
      <c r="N20" s="165">
        <v>38</v>
      </c>
      <c r="O20" s="166">
        <v>0.15200093611046103</v>
      </c>
      <c r="P20" s="167">
        <f t="shared" ref="P20" si="10">H20/D20</f>
        <v>1.659133817724126E-2</v>
      </c>
      <c r="Q20" s="168">
        <f>H20/I3*1000000</f>
        <v>3764.3271589714304</v>
      </c>
      <c r="R20" s="12"/>
      <c r="S20" s="319">
        <f>D20-G20-H20</f>
        <v>4065</v>
      </c>
      <c r="T20" s="320">
        <f t="shared" ca="1" si="4"/>
        <v>44179</v>
      </c>
      <c r="U20" s="321">
        <f t="shared" si="5"/>
        <v>34958</v>
      </c>
      <c r="V20" s="322">
        <v>348</v>
      </c>
      <c r="W20" s="323">
        <v>365</v>
      </c>
      <c r="X20" s="324">
        <v>291</v>
      </c>
      <c r="Y20" s="325" t="s">
        <v>899</v>
      </c>
    </row>
    <row r="21" spans="1:25" s="10" customFormat="1" x14ac:dyDescent="0.25">
      <c r="B21" s="264"/>
      <c r="C21" s="20"/>
      <c r="D21" s="20"/>
      <c r="E21" s="20"/>
      <c r="F21" s="20"/>
      <c r="G21" s="62"/>
      <c r="H21" s="20"/>
      <c r="I21" s="21"/>
      <c r="J21" s="21"/>
      <c r="K21" s="21"/>
      <c r="L21" s="21"/>
      <c r="M21" s="21"/>
      <c r="N21" s="21"/>
      <c r="O21" s="21"/>
      <c r="P21" s="301">
        <v>1.8</v>
      </c>
      <c r="Q21" s="70"/>
      <c r="S21" s="264"/>
      <c r="T21" s="120"/>
      <c r="U21" s="62"/>
      <c r="V21" s="21"/>
      <c r="W21" s="21"/>
    </row>
    <row r="22" spans="1:25" x14ac:dyDescent="0.25">
      <c r="B22" s="270">
        <v>44081</v>
      </c>
      <c r="C22" s="180">
        <v>8667</v>
      </c>
      <c r="D22" s="9">
        <v>8667</v>
      </c>
      <c r="G22" s="61"/>
      <c r="J22" s="6">
        <f>D20-G20</f>
        <v>4355</v>
      </c>
    </row>
    <row r="23" spans="1:25" x14ac:dyDescent="0.25">
      <c r="B23" s="270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70">
        <f>B23-38</f>
        <v>44064</v>
      </c>
      <c r="L24" s="154"/>
    </row>
    <row r="25" spans="1:25" x14ac:dyDescent="0.25">
      <c r="B25" s="264" t="s">
        <v>813</v>
      </c>
      <c r="C25" s="20"/>
      <c r="D25" s="20"/>
      <c r="E25" s="20"/>
      <c r="F25" s="20"/>
      <c r="G25" s="20"/>
      <c r="H25" s="20"/>
      <c r="I25" s="21"/>
      <c r="J25" s="21"/>
      <c r="K25" s="2">
        <f>100/8</f>
        <v>12.5</v>
      </c>
    </row>
    <row r="26" spans="1:25" x14ac:dyDescent="0.25">
      <c r="B26" s="264" t="s">
        <v>812</v>
      </c>
      <c r="C26" s="20"/>
      <c r="D26" s="20"/>
      <c r="E26" s="20"/>
      <c r="F26" s="20"/>
      <c r="G26" s="20"/>
      <c r="H26" s="20"/>
      <c r="I26" s="21"/>
      <c r="J26" s="21"/>
    </row>
    <row r="27" spans="1:25" x14ac:dyDescent="0.25">
      <c r="D27" s="9" t="s">
        <v>891</v>
      </c>
      <c r="E27" s="9" t="s">
        <v>892</v>
      </c>
    </row>
    <row r="28" spans="1:25" s="29" customFormat="1" x14ac:dyDescent="0.25">
      <c r="A28" s="10"/>
      <c r="B28" s="64" t="s">
        <v>895</v>
      </c>
      <c r="C28" s="9"/>
      <c r="D28" s="9">
        <v>814</v>
      </c>
      <c r="E28" s="9">
        <v>396</v>
      </c>
      <c r="F28" s="296">
        <f>D28/(D28+E28)</f>
        <v>0.67272727272727273</v>
      </c>
      <c r="G28" s="9"/>
      <c r="H28" s="9"/>
      <c r="I28" s="6"/>
      <c r="J28" s="6"/>
      <c r="K28" s="2"/>
      <c r="L28" s="2"/>
      <c r="M28" s="2"/>
      <c r="N28" s="2"/>
      <c r="O28" s="2"/>
      <c r="P28" s="2"/>
      <c r="Q28" s="71"/>
      <c r="R28" s="10"/>
      <c r="S28" s="64"/>
      <c r="T28" s="121"/>
      <c r="U28" s="61"/>
      <c r="V28" s="2"/>
      <c r="W28" s="2"/>
    </row>
    <row r="29" spans="1:25" x14ac:dyDescent="0.25">
      <c r="B29" s="64" t="s">
        <v>889</v>
      </c>
      <c r="D29" s="9">
        <v>2216</v>
      </c>
      <c r="E29" s="9">
        <v>1289</v>
      </c>
      <c r="F29" s="296">
        <f>D29/(D29+E29)</f>
        <v>0.63223965763195433</v>
      </c>
    </row>
    <row r="30" spans="1:25" x14ac:dyDescent="0.25">
      <c r="B30" s="64" t="s">
        <v>890</v>
      </c>
      <c r="D30" s="9">
        <v>2453</v>
      </c>
      <c r="E30" s="9">
        <v>1004</v>
      </c>
      <c r="F30" s="296">
        <f t="shared" ref="F30:F32" si="11">D30/(D30+E30)</f>
        <v>0.70957477581718253</v>
      </c>
    </row>
    <row r="31" spans="1:25" x14ac:dyDescent="0.25">
      <c r="B31" s="64" t="s">
        <v>893</v>
      </c>
      <c r="D31" s="9">
        <v>1954</v>
      </c>
      <c r="E31" s="9">
        <v>977</v>
      </c>
      <c r="F31" s="296">
        <f t="shared" si="11"/>
        <v>0.66666666666666663</v>
      </c>
    </row>
    <row r="32" spans="1:25" x14ac:dyDescent="0.25">
      <c r="B32" s="64" t="s">
        <v>894</v>
      </c>
      <c r="D32" s="9">
        <v>1199</v>
      </c>
      <c r="E32" s="9">
        <v>1063</v>
      </c>
      <c r="F32" s="296">
        <f t="shared" si="11"/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48"/>
  <sheetViews>
    <sheetView workbookViewId="0">
      <selection activeCell="E146" sqref="A23:E146"/>
    </sheetView>
  </sheetViews>
  <sheetFormatPr baseColWidth="10" defaultRowHeight="15" x14ac:dyDescent="0.25"/>
  <cols>
    <col min="1" max="1" width="11.42578125" style="286"/>
    <col min="2" max="2" width="21.5703125" style="285" customWidth="1"/>
    <col min="3" max="3" width="29.7109375" style="285" customWidth="1"/>
    <col min="4" max="4" width="8.28515625" style="286" bestFit="1" customWidth="1"/>
    <col min="5" max="5" width="12.28515625" style="286" bestFit="1" customWidth="1"/>
    <col min="6" max="16384" width="11.42578125" style="285"/>
  </cols>
  <sheetData>
    <row r="1" spans="1:5" x14ac:dyDescent="0.25">
      <c r="B1" s="288" t="s">
        <v>884</v>
      </c>
      <c r="C1" s="288"/>
    </row>
    <row r="2" spans="1:5" x14ac:dyDescent="0.25">
      <c r="A2" s="302" t="s">
        <v>883</v>
      </c>
      <c r="B2" s="303" t="s">
        <v>882</v>
      </c>
      <c r="C2" s="303" t="s">
        <v>881</v>
      </c>
      <c r="D2" s="303" t="s">
        <v>880</v>
      </c>
      <c r="E2" s="303" t="s">
        <v>879</v>
      </c>
    </row>
    <row r="3" spans="1:5" hidden="1" x14ac:dyDescent="0.25">
      <c r="A3" s="302">
        <v>1</v>
      </c>
      <c r="B3" s="304" t="s">
        <v>8</v>
      </c>
      <c r="C3" s="304" t="s">
        <v>234</v>
      </c>
      <c r="D3" s="305">
        <v>154</v>
      </c>
      <c r="E3" s="302">
        <v>4993.5</v>
      </c>
    </row>
    <row r="4" spans="1:5" hidden="1" x14ac:dyDescent="0.25">
      <c r="A4" s="302">
        <v>2</v>
      </c>
      <c r="B4" s="304" t="s">
        <v>13</v>
      </c>
      <c r="C4" s="304" t="s">
        <v>228</v>
      </c>
      <c r="D4" s="305">
        <v>27</v>
      </c>
      <c r="E4" s="302">
        <v>4972.3999999999996</v>
      </c>
    </row>
    <row r="5" spans="1:5" hidden="1" x14ac:dyDescent="0.25">
      <c r="A5" s="302">
        <v>3</v>
      </c>
      <c r="B5" s="304" t="s">
        <v>8</v>
      </c>
      <c r="C5" s="304" t="s">
        <v>40</v>
      </c>
      <c r="D5" s="305">
        <v>173</v>
      </c>
      <c r="E5" s="302">
        <v>3992.6</v>
      </c>
    </row>
    <row r="6" spans="1:5" hidden="1" x14ac:dyDescent="0.25">
      <c r="A6" s="302">
        <v>4</v>
      </c>
      <c r="B6" s="304" t="s">
        <v>24</v>
      </c>
      <c r="C6" s="304" t="s">
        <v>37</v>
      </c>
      <c r="D6" s="305">
        <v>71</v>
      </c>
      <c r="E6" s="302">
        <v>3955.4</v>
      </c>
    </row>
    <row r="7" spans="1:5" hidden="1" x14ac:dyDescent="0.25">
      <c r="A7" s="302">
        <v>5</v>
      </c>
      <c r="B7" s="304" t="s">
        <v>14</v>
      </c>
      <c r="C7" s="304" t="s">
        <v>227</v>
      </c>
      <c r="D7" s="305">
        <v>10</v>
      </c>
      <c r="E7" s="302">
        <v>3215.4</v>
      </c>
    </row>
    <row r="8" spans="1:5" hidden="1" x14ac:dyDescent="0.25">
      <c r="A8" s="302">
        <v>6</v>
      </c>
      <c r="B8" s="304" t="s">
        <v>8</v>
      </c>
      <c r="C8" s="304" t="s">
        <v>233</v>
      </c>
      <c r="D8" s="305">
        <v>36</v>
      </c>
      <c r="E8" s="302">
        <v>3191.5</v>
      </c>
    </row>
    <row r="9" spans="1:5" hidden="1" x14ac:dyDescent="0.25">
      <c r="A9" s="302">
        <v>7</v>
      </c>
      <c r="B9" s="304" t="s">
        <v>11</v>
      </c>
      <c r="C9" s="304" t="s">
        <v>146</v>
      </c>
      <c r="D9" s="305">
        <v>17</v>
      </c>
      <c r="E9" s="302">
        <v>3183.5</v>
      </c>
    </row>
    <row r="10" spans="1:5" hidden="1" x14ac:dyDescent="0.25">
      <c r="A10" s="298">
        <v>8</v>
      </c>
      <c r="B10" s="299" t="s">
        <v>8</v>
      </c>
      <c r="C10" s="299" t="s">
        <v>8</v>
      </c>
      <c r="D10" s="300">
        <v>7330</v>
      </c>
      <c r="E10" s="298">
        <v>2957.3</v>
      </c>
    </row>
    <row r="11" spans="1:5" hidden="1" x14ac:dyDescent="0.25">
      <c r="A11" s="286">
        <v>9</v>
      </c>
      <c r="B11" s="285" t="s">
        <v>13</v>
      </c>
      <c r="C11" s="285" t="s">
        <v>97</v>
      </c>
      <c r="D11" s="287">
        <v>33</v>
      </c>
      <c r="E11" s="286">
        <v>2907.5</v>
      </c>
    </row>
    <row r="12" spans="1:5" hidden="1" x14ac:dyDescent="0.25">
      <c r="A12" s="286">
        <v>10</v>
      </c>
      <c r="B12" s="285" t="s">
        <v>9</v>
      </c>
      <c r="C12" s="285" t="s">
        <v>17</v>
      </c>
      <c r="D12" s="287">
        <v>184</v>
      </c>
      <c r="E12" s="286">
        <v>2852.3</v>
      </c>
    </row>
    <row r="13" spans="1:5" hidden="1" x14ac:dyDescent="0.25">
      <c r="A13" s="286">
        <v>11</v>
      </c>
      <c r="B13" s="285" t="s">
        <v>47</v>
      </c>
      <c r="C13" s="285" t="s">
        <v>689</v>
      </c>
      <c r="D13" s="287">
        <v>1</v>
      </c>
      <c r="E13" s="286">
        <v>2777.8</v>
      </c>
    </row>
    <row r="14" spans="1:5" hidden="1" x14ac:dyDescent="0.25">
      <c r="A14" s="286">
        <v>12</v>
      </c>
      <c r="B14" s="285" t="s">
        <v>8</v>
      </c>
      <c r="C14" s="285" t="s">
        <v>60</v>
      </c>
      <c r="D14" s="287">
        <v>546</v>
      </c>
      <c r="E14" s="286">
        <v>2702.6</v>
      </c>
    </row>
    <row r="15" spans="1:5" hidden="1" x14ac:dyDescent="0.25">
      <c r="A15" s="286">
        <v>13</v>
      </c>
      <c r="B15" s="285" t="s">
        <v>13</v>
      </c>
      <c r="C15" s="285" t="s">
        <v>229</v>
      </c>
      <c r="D15" s="287">
        <v>235</v>
      </c>
      <c r="E15" s="286">
        <v>2548.3000000000002</v>
      </c>
    </row>
    <row r="16" spans="1:5" hidden="1" x14ac:dyDescent="0.25">
      <c r="A16" s="286">
        <v>14</v>
      </c>
      <c r="B16" s="285" t="s">
        <v>8</v>
      </c>
      <c r="C16" s="285" t="s">
        <v>602</v>
      </c>
      <c r="D16" s="287">
        <v>2</v>
      </c>
      <c r="E16" s="287">
        <v>2439</v>
      </c>
    </row>
    <row r="17" spans="1:5" hidden="1" x14ac:dyDescent="0.25">
      <c r="A17" s="286">
        <v>15</v>
      </c>
      <c r="B17" s="285" t="s">
        <v>13</v>
      </c>
      <c r="C17" s="285" t="s">
        <v>226</v>
      </c>
      <c r="D17" s="287">
        <v>159</v>
      </c>
      <c r="E17" s="286">
        <v>2429.3000000000002</v>
      </c>
    </row>
    <row r="18" spans="1:5" hidden="1" x14ac:dyDescent="0.25">
      <c r="A18" s="286">
        <v>16</v>
      </c>
      <c r="B18" s="285" t="s">
        <v>13</v>
      </c>
      <c r="C18" s="285" t="s">
        <v>719</v>
      </c>
      <c r="D18" s="287">
        <v>2</v>
      </c>
      <c r="E18" s="286">
        <v>2352.9</v>
      </c>
    </row>
    <row r="19" spans="1:5" hidden="1" x14ac:dyDescent="0.25">
      <c r="A19" s="298">
        <v>17</v>
      </c>
      <c r="B19" s="299" t="s">
        <v>13</v>
      </c>
      <c r="C19" s="299" t="s">
        <v>13</v>
      </c>
      <c r="D19" s="300">
        <v>462</v>
      </c>
      <c r="E19" s="298">
        <v>2318.1</v>
      </c>
    </row>
    <row r="20" spans="1:5" hidden="1" x14ac:dyDescent="0.25">
      <c r="A20" s="298">
        <v>18</v>
      </c>
      <c r="B20" s="299" t="s">
        <v>9</v>
      </c>
      <c r="C20" s="299" t="s">
        <v>9</v>
      </c>
      <c r="D20" s="300">
        <v>1888</v>
      </c>
      <c r="E20" s="298">
        <v>2271.5</v>
      </c>
    </row>
    <row r="21" spans="1:5" hidden="1" x14ac:dyDescent="0.25">
      <c r="A21" s="286">
        <v>19</v>
      </c>
      <c r="B21" s="285" t="s">
        <v>15</v>
      </c>
      <c r="C21" s="285" t="s">
        <v>629</v>
      </c>
      <c r="D21" s="287">
        <v>13</v>
      </c>
      <c r="E21" s="286">
        <v>2264.8000000000002</v>
      </c>
    </row>
    <row r="22" spans="1:5" hidden="1" x14ac:dyDescent="0.25">
      <c r="A22" s="286">
        <v>20</v>
      </c>
      <c r="B22" s="285" t="s">
        <v>8</v>
      </c>
      <c r="C22" s="285" t="s">
        <v>713</v>
      </c>
      <c r="D22" s="287">
        <v>4</v>
      </c>
      <c r="E22" s="286">
        <v>2259.9</v>
      </c>
    </row>
    <row r="23" spans="1:5" x14ac:dyDescent="0.25">
      <c r="A23" s="286">
        <v>21</v>
      </c>
      <c r="B23" s="285" t="s">
        <v>27</v>
      </c>
      <c r="C23" s="285" t="s">
        <v>143</v>
      </c>
      <c r="D23" s="287">
        <v>212</v>
      </c>
      <c r="E23" s="286">
        <v>2176.1</v>
      </c>
    </row>
    <row r="24" spans="1:5" hidden="1" x14ac:dyDescent="0.25">
      <c r="A24" s="286">
        <v>22</v>
      </c>
      <c r="B24" s="285" t="s">
        <v>8</v>
      </c>
      <c r="C24" s="285" t="s">
        <v>147</v>
      </c>
      <c r="D24" s="287">
        <v>4</v>
      </c>
      <c r="E24" s="286">
        <v>2051.3000000000002</v>
      </c>
    </row>
    <row r="25" spans="1:5" hidden="1" x14ac:dyDescent="0.25">
      <c r="A25" s="298">
        <v>23</v>
      </c>
      <c r="B25" s="299" t="s">
        <v>15</v>
      </c>
      <c r="C25" s="299" t="s">
        <v>62</v>
      </c>
      <c r="D25" s="300">
        <v>96</v>
      </c>
      <c r="E25" s="298">
        <v>1959.2</v>
      </c>
    </row>
    <row r="26" spans="1:5" hidden="1" x14ac:dyDescent="0.25">
      <c r="A26" s="286">
        <v>24</v>
      </c>
      <c r="B26" s="285" t="s">
        <v>8</v>
      </c>
      <c r="C26" s="285" t="s">
        <v>31</v>
      </c>
      <c r="D26" s="287">
        <v>181</v>
      </c>
      <c r="E26" s="286">
        <v>1941.2</v>
      </c>
    </row>
    <row r="27" spans="1:5" hidden="1" x14ac:dyDescent="0.25">
      <c r="A27" s="286">
        <v>25</v>
      </c>
      <c r="B27" s="285" t="s">
        <v>8</v>
      </c>
      <c r="C27" s="285" t="s">
        <v>82</v>
      </c>
      <c r="D27" s="287">
        <v>72</v>
      </c>
      <c r="E27" s="286">
        <v>1853.3</v>
      </c>
    </row>
    <row r="28" spans="1:5" hidden="1" x14ac:dyDescent="0.25">
      <c r="A28" s="286">
        <v>26</v>
      </c>
      <c r="B28" s="285" t="s">
        <v>12</v>
      </c>
      <c r="C28" s="285" t="s">
        <v>153</v>
      </c>
      <c r="D28" s="287">
        <v>13</v>
      </c>
      <c r="E28" s="286">
        <v>1768.7</v>
      </c>
    </row>
    <row r="29" spans="1:5" hidden="1" x14ac:dyDescent="0.25">
      <c r="A29" s="286">
        <v>27</v>
      </c>
      <c r="B29" s="285" t="s">
        <v>13</v>
      </c>
      <c r="C29" s="285" t="s">
        <v>357</v>
      </c>
      <c r="D29" s="287">
        <v>1</v>
      </c>
      <c r="E29" s="286">
        <v>1754.4</v>
      </c>
    </row>
    <row r="30" spans="1:5" hidden="1" x14ac:dyDescent="0.25">
      <c r="A30" s="286">
        <v>28</v>
      </c>
      <c r="B30" s="285" t="s">
        <v>24</v>
      </c>
      <c r="C30" s="285" t="s">
        <v>23</v>
      </c>
      <c r="D30" s="287">
        <v>593</v>
      </c>
      <c r="E30" s="286">
        <v>1701.7</v>
      </c>
    </row>
    <row r="31" spans="1:5" hidden="1" x14ac:dyDescent="0.25">
      <c r="A31" s="286">
        <v>29</v>
      </c>
      <c r="B31" s="285" t="s">
        <v>13</v>
      </c>
      <c r="C31" s="285" t="s">
        <v>309</v>
      </c>
      <c r="D31" s="287">
        <v>11</v>
      </c>
      <c r="E31" s="286">
        <v>1697.5</v>
      </c>
    </row>
    <row r="32" spans="1:5" hidden="1" x14ac:dyDescent="0.25">
      <c r="A32" s="286">
        <v>30</v>
      </c>
      <c r="B32" s="285" t="s">
        <v>13</v>
      </c>
      <c r="C32" s="285" t="s">
        <v>618</v>
      </c>
      <c r="D32" s="287">
        <v>41</v>
      </c>
      <c r="E32" s="286">
        <v>1689.3</v>
      </c>
    </row>
    <row r="33" spans="1:5" hidden="1" x14ac:dyDescent="0.25">
      <c r="A33" s="286">
        <v>31</v>
      </c>
      <c r="B33" s="285" t="s">
        <v>8</v>
      </c>
      <c r="C33" s="285" t="s">
        <v>114</v>
      </c>
      <c r="D33" s="287">
        <v>155</v>
      </c>
      <c r="E33" s="286">
        <v>1607.7</v>
      </c>
    </row>
    <row r="34" spans="1:5" x14ac:dyDescent="0.25">
      <c r="A34" s="286">
        <v>32</v>
      </c>
      <c r="B34" s="285" t="s">
        <v>27</v>
      </c>
      <c r="C34" s="285" t="s">
        <v>628</v>
      </c>
      <c r="D34" s="287">
        <v>22</v>
      </c>
      <c r="E34" s="286">
        <v>1594.2</v>
      </c>
    </row>
    <row r="35" spans="1:5" hidden="1" x14ac:dyDescent="0.25">
      <c r="A35" s="286">
        <v>33</v>
      </c>
      <c r="B35" s="285" t="s">
        <v>50</v>
      </c>
      <c r="C35" s="285" t="s">
        <v>620</v>
      </c>
      <c r="D35" s="287">
        <v>35</v>
      </c>
      <c r="E35" s="286">
        <v>1524.4</v>
      </c>
    </row>
    <row r="36" spans="1:5" hidden="1" x14ac:dyDescent="0.25">
      <c r="A36" s="286">
        <v>34</v>
      </c>
      <c r="B36" s="285" t="s">
        <v>9</v>
      </c>
      <c r="C36" s="285" t="s">
        <v>152</v>
      </c>
      <c r="D36" s="287">
        <v>31</v>
      </c>
      <c r="E36" s="286">
        <v>1422.7</v>
      </c>
    </row>
    <row r="37" spans="1:5" hidden="1" x14ac:dyDescent="0.25">
      <c r="A37" s="286">
        <v>35</v>
      </c>
      <c r="B37" s="285" t="s">
        <v>15</v>
      </c>
      <c r="C37" s="285" t="s">
        <v>111</v>
      </c>
      <c r="D37" s="287">
        <v>25</v>
      </c>
      <c r="E37" s="287">
        <v>1410</v>
      </c>
    </row>
    <row r="38" spans="1:5" hidden="1" x14ac:dyDescent="0.25">
      <c r="A38" s="286">
        <v>36</v>
      </c>
      <c r="B38" s="285" t="s">
        <v>24</v>
      </c>
      <c r="C38" s="285" t="s">
        <v>664</v>
      </c>
      <c r="D38" s="287">
        <v>7</v>
      </c>
      <c r="E38" s="287">
        <v>1341</v>
      </c>
    </row>
    <row r="39" spans="1:5" hidden="1" x14ac:dyDescent="0.25">
      <c r="A39" s="286">
        <v>37</v>
      </c>
      <c r="B39" s="285" t="s">
        <v>8</v>
      </c>
      <c r="C39" s="285" t="s">
        <v>133</v>
      </c>
      <c r="D39" s="287">
        <v>11</v>
      </c>
      <c r="E39" s="286">
        <v>1314.2</v>
      </c>
    </row>
    <row r="40" spans="1:5" hidden="1" x14ac:dyDescent="0.25">
      <c r="A40" s="286">
        <v>38</v>
      </c>
      <c r="B40" s="285" t="s">
        <v>8</v>
      </c>
      <c r="C40" s="285" t="s">
        <v>75</v>
      </c>
      <c r="D40" s="287">
        <v>74</v>
      </c>
      <c r="E40" s="286">
        <v>1291.7</v>
      </c>
    </row>
    <row r="41" spans="1:5" hidden="1" x14ac:dyDescent="0.25">
      <c r="A41" s="298">
        <v>39</v>
      </c>
      <c r="B41" s="299" t="s">
        <v>51</v>
      </c>
      <c r="C41" s="299" t="s">
        <v>51</v>
      </c>
      <c r="D41" s="300">
        <v>381</v>
      </c>
      <c r="E41" s="298">
        <v>1196.5</v>
      </c>
    </row>
    <row r="42" spans="1:5" hidden="1" x14ac:dyDescent="0.25">
      <c r="A42" s="298">
        <v>40</v>
      </c>
      <c r="B42" s="299" t="s">
        <v>7</v>
      </c>
      <c r="C42" s="299" t="s">
        <v>7</v>
      </c>
      <c r="D42" s="300">
        <v>512</v>
      </c>
      <c r="E42" s="298">
        <v>1190.4000000000001</v>
      </c>
    </row>
    <row r="43" spans="1:5" hidden="1" x14ac:dyDescent="0.25">
      <c r="A43" s="286">
        <v>41</v>
      </c>
      <c r="B43" s="285" t="s">
        <v>24</v>
      </c>
      <c r="C43" s="285" t="s">
        <v>36</v>
      </c>
      <c r="D43" s="287">
        <v>47</v>
      </c>
      <c r="E43" s="287">
        <v>1183</v>
      </c>
    </row>
    <row r="44" spans="1:5" hidden="1" x14ac:dyDescent="0.25">
      <c r="A44" s="286">
        <v>42</v>
      </c>
      <c r="B44" s="285" t="s">
        <v>12</v>
      </c>
      <c r="C44" s="285" t="s">
        <v>76</v>
      </c>
      <c r="D44" s="287">
        <v>22</v>
      </c>
      <c r="E44" s="286">
        <v>1171.5</v>
      </c>
    </row>
    <row r="45" spans="1:5" hidden="1" x14ac:dyDescent="0.25">
      <c r="A45" s="286">
        <v>43</v>
      </c>
      <c r="B45" s="285" t="s">
        <v>50</v>
      </c>
      <c r="C45" s="285" t="s">
        <v>716</v>
      </c>
      <c r="D45" s="287">
        <v>6</v>
      </c>
      <c r="E45" s="286">
        <v>1125.7</v>
      </c>
    </row>
    <row r="46" spans="1:5" hidden="1" x14ac:dyDescent="0.25">
      <c r="A46" s="286">
        <v>44</v>
      </c>
      <c r="B46" s="285" t="s">
        <v>12</v>
      </c>
      <c r="C46" s="285" t="s">
        <v>595</v>
      </c>
      <c r="D46" s="287">
        <v>19</v>
      </c>
      <c r="E46" s="286">
        <v>1061.5</v>
      </c>
    </row>
    <row r="47" spans="1:5" hidden="1" x14ac:dyDescent="0.25">
      <c r="A47" s="286">
        <v>45</v>
      </c>
      <c r="B47" s="285" t="s">
        <v>9</v>
      </c>
      <c r="C47" s="285" t="s">
        <v>102</v>
      </c>
      <c r="D47" s="287">
        <v>2</v>
      </c>
      <c r="E47" s="286">
        <v>1052.5999999999999</v>
      </c>
    </row>
    <row r="48" spans="1:5" hidden="1" x14ac:dyDescent="0.25">
      <c r="A48" s="286">
        <v>46</v>
      </c>
      <c r="B48" s="285" t="s">
        <v>9</v>
      </c>
      <c r="C48" s="285" t="s">
        <v>148</v>
      </c>
      <c r="D48" s="287">
        <v>91</v>
      </c>
      <c r="E48" s="286">
        <v>1012.7</v>
      </c>
    </row>
    <row r="49" spans="1:5" hidden="1" x14ac:dyDescent="0.25">
      <c r="A49" s="286">
        <v>47</v>
      </c>
      <c r="B49" s="285" t="s">
        <v>8</v>
      </c>
      <c r="C49" s="285" t="s">
        <v>208</v>
      </c>
      <c r="D49" s="287">
        <v>77</v>
      </c>
      <c r="E49" s="286">
        <v>1000.8</v>
      </c>
    </row>
    <row r="50" spans="1:5" hidden="1" x14ac:dyDescent="0.25">
      <c r="A50" s="286">
        <v>48</v>
      </c>
      <c r="B50" s="285" t="s">
        <v>13</v>
      </c>
      <c r="C50" s="285" t="s">
        <v>325</v>
      </c>
      <c r="D50" s="287">
        <v>8</v>
      </c>
      <c r="E50" s="286">
        <v>993.8</v>
      </c>
    </row>
    <row r="51" spans="1:5" hidden="1" x14ac:dyDescent="0.25">
      <c r="A51" s="286">
        <v>49</v>
      </c>
      <c r="B51" s="285" t="s">
        <v>15</v>
      </c>
      <c r="C51" s="285" t="s">
        <v>289</v>
      </c>
      <c r="D51" s="287">
        <v>41</v>
      </c>
      <c r="E51" s="286">
        <v>972.7</v>
      </c>
    </row>
    <row r="52" spans="1:5" hidden="1" x14ac:dyDescent="0.25">
      <c r="A52" s="286">
        <v>50</v>
      </c>
      <c r="B52" s="285" t="s">
        <v>9</v>
      </c>
      <c r="C52" s="285" t="s">
        <v>717</v>
      </c>
      <c r="D52" s="287">
        <v>3</v>
      </c>
      <c r="E52" s="286">
        <v>970.9</v>
      </c>
    </row>
    <row r="53" spans="1:5" hidden="1" x14ac:dyDescent="0.25">
      <c r="A53" s="298">
        <v>51</v>
      </c>
      <c r="B53" s="299" t="s">
        <v>12</v>
      </c>
      <c r="C53" s="299" t="s">
        <v>12</v>
      </c>
      <c r="D53" s="300">
        <v>220</v>
      </c>
      <c r="E53" s="298">
        <v>928.2</v>
      </c>
    </row>
    <row r="54" spans="1:5" hidden="1" x14ac:dyDescent="0.25">
      <c r="A54" s="286">
        <v>52</v>
      </c>
      <c r="B54" s="285" t="s">
        <v>12</v>
      </c>
      <c r="C54" s="285" t="s">
        <v>119</v>
      </c>
      <c r="D54" s="287">
        <v>42</v>
      </c>
      <c r="E54" s="286">
        <v>915.4</v>
      </c>
    </row>
    <row r="55" spans="1:5" x14ac:dyDescent="0.25">
      <c r="A55" s="286">
        <v>53</v>
      </c>
      <c r="B55" s="285" t="s">
        <v>27</v>
      </c>
      <c r="C55" s="285" t="s">
        <v>616</v>
      </c>
      <c r="D55" s="287">
        <v>7</v>
      </c>
      <c r="E55" s="286">
        <v>902.1</v>
      </c>
    </row>
    <row r="56" spans="1:5" hidden="1" x14ac:dyDescent="0.25">
      <c r="A56" s="286">
        <v>54</v>
      </c>
      <c r="B56" s="285" t="s">
        <v>8</v>
      </c>
      <c r="C56" s="285" t="s">
        <v>235</v>
      </c>
      <c r="D56" s="287">
        <v>2</v>
      </c>
      <c r="E56" s="286">
        <v>896.9</v>
      </c>
    </row>
    <row r="57" spans="1:5" hidden="1" x14ac:dyDescent="0.25">
      <c r="A57" s="286">
        <v>55</v>
      </c>
      <c r="B57" s="285" t="s">
        <v>11</v>
      </c>
      <c r="C57" s="285" t="s">
        <v>137</v>
      </c>
      <c r="D57" s="287">
        <v>159</v>
      </c>
      <c r="E57" s="286">
        <v>889.1</v>
      </c>
    </row>
    <row r="58" spans="1:5" hidden="1" x14ac:dyDescent="0.25">
      <c r="A58" s="286">
        <v>56</v>
      </c>
      <c r="B58" s="285" t="s">
        <v>8</v>
      </c>
      <c r="C58" s="285" t="s">
        <v>682</v>
      </c>
      <c r="D58" s="287">
        <v>2</v>
      </c>
      <c r="E58" s="286">
        <v>873.4</v>
      </c>
    </row>
    <row r="59" spans="1:5" hidden="1" x14ac:dyDescent="0.25">
      <c r="A59" s="286">
        <v>57</v>
      </c>
      <c r="B59" s="285" t="s">
        <v>14</v>
      </c>
      <c r="C59" s="285" t="s">
        <v>819</v>
      </c>
      <c r="D59" s="287">
        <v>30</v>
      </c>
      <c r="E59" s="286">
        <v>855.4</v>
      </c>
    </row>
    <row r="60" spans="1:5" hidden="1" x14ac:dyDescent="0.25">
      <c r="A60" s="286">
        <v>58</v>
      </c>
      <c r="B60" s="285" t="s">
        <v>8</v>
      </c>
      <c r="C60" s="285" t="s">
        <v>330</v>
      </c>
      <c r="D60" s="287">
        <v>3</v>
      </c>
      <c r="E60" s="286">
        <v>815.2</v>
      </c>
    </row>
    <row r="61" spans="1:5" hidden="1" x14ac:dyDescent="0.25">
      <c r="A61" s="286">
        <v>59</v>
      </c>
      <c r="B61" s="285" t="s">
        <v>8</v>
      </c>
      <c r="C61" s="285" t="s">
        <v>288</v>
      </c>
      <c r="D61" s="287">
        <v>3</v>
      </c>
      <c r="E61" s="286">
        <v>810.8</v>
      </c>
    </row>
    <row r="62" spans="1:5" hidden="1" x14ac:dyDescent="0.25">
      <c r="A62" s="286">
        <v>60</v>
      </c>
      <c r="B62" s="285" t="s">
        <v>50</v>
      </c>
      <c r="C62" s="285" t="s">
        <v>236</v>
      </c>
      <c r="D62" s="287">
        <v>50</v>
      </c>
      <c r="E62" s="286">
        <v>792.9</v>
      </c>
    </row>
    <row r="63" spans="1:5" hidden="1" x14ac:dyDescent="0.25">
      <c r="A63" s="286">
        <v>61</v>
      </c>
      <c r="B63" s="285" t="s">
        <v>13</v>
      </c>
      <c r="C63" s="285" t="s">
        <v>681</v>
      </c>
      <c r="D63" s="287">
        <v>4</v>
      </c>
      <c r="E63" s="286">
        <v>743.5</v>
      </c>
    </row>
    <row r="64" spans="1:5" hidden="1" x14ac:dyDescent="0.25">
      <c r="A64" s="286">
        <v>62</v>
      </c>
      <c r="B64" s="285" t="s">
        <v>51</v>
      </c>
      <c r="C64" s="285" t="s">
        <v>758</v>
      </c>
      <c r="D64" s="287">
        <v>2</v>
      </c>
      <c r="E64" s="286">
        <v>716.8</v>
      </c>
    </row>
    <row r="65" spans="1:5" hidden="1" x14ac:dyDescent="0.25">
      <c r="A65" s="286">
        <v>63</v>
      </c>
      <c r="B65" s="285" t="s">
        <v>8</v>
      </c>
      <c r="C65" s="285" t="s">
        <v>787</v>
      </c>
      <c r="D65" s="287">
        <v>1</v>
      </c>
      <c r="E65" s="286">
        <v>684.9</v>
      </c>
    </row>
    <row r="66" spans="1:5" x14ac:dyDescent="0.25">
      <c r="A66" s="298">
        <v>64</v>
      </c>
      <c r="B66" s="299" t="s">
        <v>27</v>
      </c>
      <c r="C66" s="299" t="s">
        <v>43</v>
      </c>
      <c r="D66" s="300">
        <v>498</v>
      </c>
      <c r="E66" s="298">
        <v>675.4</v>
      </c>
    </row>
    <row r="67" spans="1:5" hidden="1" x14ac:dyDescent="0.25">
      <c r="A67" s="298">
        <v>65</v>
      </c>
      <c r="B67" s="299" t="s">
        <v>24</v>
      </c>
      <c r="C67" s="299" t="s">
        <v>24</v>
      </c>
      <c r="D67" s="300">
        <v>115</v>
      </c>
      <c r="E67" s="298">
        <v>655.4</v>
      </c>
    </row>
    <row r="68" spans="1:5" hidden="1" x14ac:dyDescent="0.25">
      <c r="A68" s="286">
        <v>66</v>
      </c>
      <c r="B68" s="285" t="s">
        <v>8</v>
      </c>
      <c r="C68" s="285" t="s">
        <v>144</v>
      </c>
      <c r="D68" s="287">
        <v>32</v>
      </c>
      <c r="E68" s="286">
        <v>649.70000000000005</v>
      </c>
    </row>
    <row r="69" spans="1:5" hidden="1" x14ac:dyDescent="0.25">
      <c r="A69" s="286">
        <v>67</v>
      </c>
      <c r="B69" s="285" t="s">
        <v>24</v>
      </c>
      <c r="C69" s="285" t="s">
        <v>714</v>
      </c>
      <c r="D69" s="287">
        <v>2</v>
      </c>
      <c r="E69" s="286">
        <v>649.4</v>
      </c>
    </row>
    <row r="70" spans="1:5" hidden="1" x14ac:dyDescent="0.25">
      <c r="A70" s="298">
        <v>68</v>
      </c>
      <c r="B70" s="299" t="s">
        <v>10</v>
      </c>
      <c r="C70" s="299" t="s">
        <v>10</v>
      </c>
      <c r="D70" s="300">
        <v>220</v>
      </c>
      <c r="E70" s="298">
        <v>635.20000000000005</v>
      </c>
    </row>
    <row r="71" spans="1:5" hidden="1" x14ac:dyDescent="0.25">
      <c r="A71" s="286">
        <v>69</v>
      </c>
      <c r="B71" s="285" t="s">
        <v>8</v>
      </c>
      <c r="C71" s="285" t="s">
        <v>136</v>
      </c>
      <c r="D71" s="287">
        <v>36</v>
      </c>
      <c r="E71" s="286">
        <v>623.9</v>
      </c>
    </row>
    <row r="72" spans="1:5" hidden="1" x14ac:dyDescent="0.25">
      <c r="A72" s="286">
        <v>70</v>
      </c>
      <c r="B72" s="285" t="s">
        <v>50</v>
      </c>
      <c r="C72" s="285" t="s">
        <v>834</v>
      </c>
      <c r="D72" s="287">
        <v>1</v>
      </c>
      <c r="E72" s="286">
        <v>613.5</v>
      </c>
    </row>
    <row r="73" spans="1:5" x14ac:dyDescent="0.25">
      <c r="A73" s="286">
        <v>71</v>
      </c>
      <c r="B73" s="285" t="s">
        <v>27</v>
      </c>
      <c r="C73" s="285" t="s">
        <v>237</v>
      </c>
      <c r="D73" s="287">
        <v>7</v>
      </c>
      <c r="E73" s="286">
        <v>599.79999999999995</v>
      </c>
    </row>
    <row r="74" spans="1:5" hidden="1" x14ac:dyDescent="0.25">
      <c r="A74" s="286">
        <v>72</v>
      </c>
      <c r="B74" s="285" t="s">
        <v>13</v>
      </c>
      <c r="C74" s="285" t="s">
        <v>141</v>
      </c>
      <c r="D74" s="287">
        <v>11</v>
      </c>
      <c r="E74" s="286">
        <v>590.1</v>
      </c>
    </row>
    <row r="75" spans="1:5" hidden="1" x14ac:dyDescent="0.25">
      <c r="A75" s="298">
        <v>73</v>
      </c>
      <c r="B75" s="299" t="s">
        <v>20</v>
      </c>
      <c r="C75" s="299" t="s">
        <v>20</v>
      </c>
      <c r="D75" s="300">
        <v>889</v>
      </c>
      <c r="E75" s="298">
        <v>583.79999999999995</v>
      </c>
    </row>
    <row r="76" spans="1:5" hidden="1" x14ac:dyDescent="0.25">
      <c r="A76" s="298">
        <v>74</v>
      </c>
      <c r="B76" s="299" t="s">
        <v>11</v>
      </c>
      <c r="C76" s="299" t="s">
        <v>11</v>
      </c>
      <c r="D76" s="300">
        <v>150</v>
      </c>
      <c r="E76" s="298">
        <v>581.20000000000005</v>
      </c>
    </row>
    <row r="77" spans="1:5" hidden="1" x14ac:dyDescent="0.25">
      <c r="A77" s="286">
        <v>75</v>
      </c>
      <c r="B77" s="285" t="s">
        <v>8</v>
      </c>
      <c r="C77" s="285" t="s">
        <v>729</v>
      </c>
      <c r="D77" s="287">
        <v>3</v>
      </c>
      <c r="E77" s="286">
        <v>575.79999999999995</v>
      </c>
    </row>
    <row r="78" spans="1:5" hidden="1" x14ac:dyDescent="0.25">
      <c r="A78" s="286">
        <v>76</v>
      </c>
      <c r="B78" s="285" t="s">
        <v>13</v>
      </c>
      <c r="C78" s="285" t="s">
        <v>316</v>
      </c>
      <c r="D78" s="287">
        <v>1</v>
      </c>
      <c r="E78" s="286">
        <v>574.70000000000005</v>
      </c>
    </row>
    <row r="79" spans="1:5" hidden="1" x14ac:dyDescent="0.25">
      <c r="A79" s="286">
        <v>77</v>
      </c>
      <c r="B79" s="285" t="s">
        <v>50</v>
      </c>
      <c r="C79" s="285" t="s">
        <v>833</v>
      </c>
      <c r="D79" s="287">
        <v>1</v>
      </c>
      <c r="E79" s="287">
        <v>565</v>
      </c>
    </row>
    <row r="80" spans="1:5" hidden="1" x14ac:dyDescent="0.25">
      <c r="A80" s="286">
        <v>78</v>
      </c>
      <c r="B80" s="285" t="s">
        <v>8</v>
      </c>
      <c r="C80" s="285" t="s">
        <v>352</v>
      </c>
      <c r="D80" s="287">
        <v>9</v>
      </c>
      <c r="E80" s="286">
        <v>557.29999999999995</v>
      </c>
    </row>
    <row r="81" spans="1:5" hidden="1" x14ac:dyDescent="0.25">
      <c r="A81" s="286">
        <v>79</v>
      </c>
      <c r="B81" s="285" t="s">
        <v>13</v>
      </c>
      <c r="C81" s="285" t="s">
        <v>832</v>
      </c>
      <c r="D81" s="287">
        <v>4</v>
      </c>
      <c r="E81" s="286">
        <v>547.20000000000005</v>
      </c>
    </row>
    <row r="82" spans="1:5" hidden="1" x14ac:dyDescent="0.25">
      <c r="A82" s="286">
        <v>80</v>
      </c>
      <c r="B82" s="285" t="s">
        <v>8</v>
      </c>
      <c r="C82" s="285" t="s">
        <v>859</v>
      </c>
      <c r="D82" s="287">
        <v>3</v>
      </c>
      <c r="E82" s="286">
        <v>542.5</v>
      </c>
    </row>
    <row r="83" spans="1:5" hidden="1" x14ac:dyDescent="0.25">
      <c r="A83" s="286">
        <v>81</v>
      </c>
      <c r="B83" s="285" t="s">
        <v>51</v>
      </c>
      <c r="C83" s="285" t="s">
        <v>818</v>
      </c>
      <c r="D83" s="287">
        <v>1</v>
      </c>
      <c r="E83" s="286">
        <v>526.29999999999995</v>
      </c>
    </row>
    <row r="84" spans="1:5" hidden="1" x14ac:dyDescent="0.25">
      <c r="A84" s="286">
        <v>82</v>
      </c>
      <c r="B84" s="285" t="s">
        <v>12</v>
      </c>
      <c r="C84" s="285" t="s">
        <v>790</v>
      </c>
      <c r="D84" s="287">
        <v>2</v>
      </c>
      <c r="E84" s="286">
        <v>523.6</v>
      </c>
    </row>
    <row r="85" spans="1:5" hidden="1" x14ac:dyDescent="0.25">
      <c r="A85" s="286">
        <v>83</v>
      </c>
      <c r="B85" s="285" t="s">
        <v>11</v>
      </c>
      <c r="C85" s="285" t="s">
        <v>66</v>
      </c>
      <c r="D85" s="287">
        <v>13</v>
      </c>
      <c r="E85" s="286">
        <v>504.3</v>
      </c>
    </row>
    <row r="86" spans="1:5" hidden="1" x14ac:dyDescent="0.25">
      <c r="A86" s="298">
        <v>84</v>
      </c>
      <c r="B86" s="299" t="s">
        <v>50</v>
      </c>
      <c r="C86" s="299" t="s">
        <v>373</v>
      </c>
      <c r="D86" s="300">
        <v>69</v>
      </c>
      <c r="E86" s="298">
        <v>502.8</v>
      </c>
    </row>
    <row r="87" spans="1:5" hidden="1" x14ac:dyDescent="0.25">
      <c r="A87" s="286">
        <v>85</v>
      </c>
      <c r="B87" s="285" t="s">
        <v>24</v>
      </c>
      <c r="C87" s="285" t="s">
        <v>231</v>
      </c>
      <c r="D87" s="287">
        <v>2</v>
      </c>
      <c r="E87" s="286">
        <v>492.6</v>
      </c>
    </row>
    <row r="88" spans="1:5" hidden="1" x14ac:dyDescent="0.25">
      <c r="A88" s="298">
        <v>86</v>
      </c>
      <c r="B88" s="299" t="s">
        <v>49</v>
      </c>
      <c r="C88" s="299" t="s">
        <v>49</v>
      </c>
      <c r="D88" s="300">
        <v>65</v>
      </c>
      <c r="E88" s="298">
        <v>491.4</v>
      </c>
    </row>
    <row r="89" spans="1:5" x14ac:dyDescent="0.25">
      <c r="A89" s="286">
        <v>87</v>
      </c>
      <c r="B89" s="285" t="s">
        <v>27</v>
      </c>
      <c r="C89" s="285" t="s">
        <v>239</v>
      </c>
      <c r="D89" s="287">
        <v>11</v>
      </c>
      <c r="E89" s="286">
        <v>470.3</v>
      </c>
    </row>
    <row r="90" spans="1:5" hidden="1" x14ac:dyDescent="0.25">
      <c r="A90" s="286">
        <v>88</v>
      </c>
      <c r="B90" s="285" t="s">
        <v>7</v>
      </c>
      <c r="C90" s="285" t="s">
        <v>118</v>
      </c>
      <c r="D90" s="287">
        <v>22</v>
      </c>
      <c r="E90" s="286">
        <v>449.3</v>
      </c>
    </row>
    <row r="91" spans="1:5" x14ac:dyDescent="0.25">
      <c r="A91" s="286">
        <v>89</v>
      </c>
      <c r="B91" s="285" t="s">
        <v>27</v>
      </c>
      <c r="C91" s="285" t="s">
        <v>358</v>
      </c>
      <c r="D91" s="287">
        <v>2</v>
      </c>
      <c r="E91" s="286">
        <v>447.4</v>
      </c>
    </row>
    <row r="92" spans="1:5" hidden="1" x14ac:dyDescent="0.25">
      <c r="A92" s="286">
        <v>90</v>
      </c>
      <c r="B92" s="285" t="s">
        <v>11</v>
      </c>
      <c r="C92" s="285" t="s">
        <v>340</v>
      </c>
      <c r="D92" s="287">
        <v>39</v>
      </c>
      <c r="E92" s="286">
        <v>443.7</v>
      </c>
    </row>
    <row r="93" spans="1:5" hidden="1" x14ac:dyDescent="0.25">
      <c r="A93" s="286">
        <v>91</v>
      </c>
      <c r="B93" s="285" t="s">
        <v>24</v>
      </c>
      <c r="C93" s="285" t="s">
        <v>197</v>
      </c>
      <c r="D93" s="287">
        <v>2</v>
      </c>
      <c r="E93" s="286">
        <v>436.7</v>
      </c>
    </row>
    <row r="94" spans="1:5" hidden="1" x14ac:dyDescent="0.25">
      <c r="A94" s="286">
        <v>92</v>
      </c>
      <c r="B94" s="285" t="s">
        <v>8</v>
      </c>
      <c r="C94" s="285" t="s">
        <v>617</v>
      </c>
      <c r="D94" s="287">
        <v>1</v>
      </c>
      <c r="E94" s="286">
        <v>436.7</v>
      </c>
    </row>
    <row r="95" spans="1:5" hidden="1" x14ac:dyDescent="0.25">
      <c r="A95" s="286">
        <v>93</v>
      </c>
      <c r="B95" s="285" t="s">
        <v>8</v>
      </c>
      <c r="C95" s="285" t="s">
        <v>190</v>
      </c>
      <c r="D95" s="287">
        <v>7</v>
      </c>
      <c r="E95" s="286">
        <v>421.7</v>
      </c>
    </row>
    <row r="96" spans="1:5" hidden="1" x14ac:dyDescent="0.25">
      <c r="A96" s="298">
        <v>94</v>
      </c>
      <c r="B96" s="299" t="s">
        <v>14</v>
      </c>
      <c r="C96" s="299" t="s">
        <v>14</v>
      </c>
      <c r="D96" s="300">
        <v>104</v>
      </c>
      <c r="E96" s="298">
        <v>418.8</v>
      </c>
    </row>
    <row r="97" spans="1:5" hidden="1" x14ac:dyDescent="0.25">
      <c r="A97" s="286">
        <v>95</v>
      </c>
      <c r="B97" s="285" t="s">
        <v>13</v>
      </c>
      <c r="C97" s="285" t="s">
        <v>643</v>
      </c>
      <c r="D97" s="287">
        <v>4</v>
      </c>
      <c r="E97" s="286">
        <v>365.6</v>
      </c>
    </row>
    <row r="98" spans="1:5" x14ac:dyDescent="0.25">
      <c r="A98" s="286">
        <v>96</v>
      </c>
      <c r="B98" s="285" t="s">
        <v>27</v>
      </c>
      <c r="C98" s="285" t="s">
        <v>28</v>
      </c>
      <c r="D98" s="287">
        <v>6</v>
      </c>
      <c r="E98" s="286">
        <v>347.6</v>
      </c>
    </row>
    <row r="99" spans="1:5" hidden="1" x14ac:dyDescent="0.25">
      <c r="A99" s="286">
        <v>97</v>
      </c>
      <c r="B99" s="285" t="s">
        <v>8</v>
      </c>
      <c r="C99" s="285" t="s">
        <v>858</v>
      </c>
      <c r="D99" s="287">
        <v>2</v>
      </c>
      <c r="E99" s="286">
        <v>324.7</v>
      </c>
    </row>
    <row r="100" spans="1:5" hidden="1" x14ac:dyDescent="0.25">
      <c r="A100" s="286">
        <v>98</v>
      </c>
      <c r="B100" s="285" t="s">
        <v>8</v>
      </c>
      <c r="C100" s="285" t="s">
        <v>117</v>
      </c>
      <c r="D100" s="287">
        <v>3</v>
      </c>
      <c r="E100" s="286">
        <v>322.2</v>
      </c>
    </row>
    <row r="101" spans="1:5" hidden="1" x14ac:dyDescent="0.25">
      <c r="A101" s="286">
        <v>99</v>
      </c>
      <c r="B101" s="285" t="s">
        <v>13</v>
      </c>
      <c r="C101" s="285" t="s">
        <v>331</v>
      </c>
      <c r="D101" s="287">
        <v>2</v>
      </c>
      <c r="E101" s="287">
        <v>318</v>
      </c>
    </row>
    <row r="102" spans="1:5" hidden="1" x14ac:dyDescent="0.25">
      <c r="A102" s="286">
        <v>100</v>
      </c>
      <c r="B102" s="285" t="s">
        <v>8</v>
      </c>
      <c r="C102" s="285" t="s">
        <v>611</v>
      </c>
      <c r="D102" s="287">
        <v>1</v>
      </c>
      <c r="E102" s="286">
        <v>313.5</v>
      </c>
    </row>
    <row r="103" spans="1:5" hidden="1" x14ac:dyDescent="0.25">
      <c r="A103" s="286">
        <v>101</v>
      </c>
      <c r="B103" s="285" t="s">
        <v>24</v>
      </c>
      <c r="C103" s="285" t="s">
        <v>644</v>
      </c>
      <c r="D103" s="287">
        <v>1</v>
      </c>
      <c r="E103" s="286">
        <v>297.60000000000002</v>
      </c>
    </row>
    <row r="104" spans="1:5" hidden="1" x14ac:dyDescent="0.25">
      <c r="A104" s="286">
        <v>102</v>
      </c>
      <c r="B104" s="285" t="s">
        <v>8</v>
      </c>
      <c r="C104" s="285" t="s">
        <v>238</v>
      </c>
      <c r="D104" s="287">
        <v>2</v>
      </c>
      <c r="E104" s="286">
        <v>290.3</v>
      </c>
    </row>
    <row r="105" spans="1:5" hidden="1" x14ac:dyDescent="0.25">
      <c r="A105" s="286">
        <v>103</v>
      </c>
      <c r="B105" s="285" t="s">
        <v>9</v>
      </c>
      <c r="C105" s="285" t="s">
        <v>370</v>
      </c>
      <c r="D105" s="287">
        <v>3</v>
      </c>
      <c r="E105" s="286">
        <v>273.5</v>
      </c>
    </row>
    <row r="106" spans="1:5" hidden="1" x14ac:dyDescent="0.25">
      <c r="A106" s="286">
        <v>104</v>
      </c>
      <c r="B106" s="285" t="s">
        <v>24</v>
      </c>
      <c r="C106" s="285" t="s">
        <v>784</v>
      </c>
      <c r="D106" s="287">
        <v>1</v>
      </c>
      <c r="E106" s="286">
        <v>263.2</v>
      </c>
    </row>
    <row r="107" spans="1:5" hidden="1" x14ac:dyDescent="0.25">
      <c r="A107" s="286">
        <v>105</v>
      </c>
      <c r="B107" s="285" t="s">
        <v>12</v>
      </c>
      <c r="C107" s="285" t="s">
        <v>698</v>
      </c>
      <c r="D107" s="287">
        <v>1</v>
      </c>
      <c r="E107" s="286">
        <v>256.39999999999998</v>
      </c>
    </row>
    <row r="108" spans="1:5" hidden="1" x14ac:dyDescent="0.25">
      <c r="A108" s="286">
        <v>106</v>
      </c>
      <c r="B108" s="285" t="s">
        <v>24</v>
      </c>
      <c r="C108" s="285" t="s">
        <v>213</v>
      </c>
      <c r="D108" s="287">
        <v>1</v>
      </c>
      <c r="E108" s="286">
        <v>253.2</v>
      </c>
    </row>
    <row r="109" spans="1:5" hidden="1" x14ac:dyDescent="0.25">
      <c r="A109" s="286">
        <v>107</v>
      </c>
      <c r="B109" s="285" t="s">
        <v>9</v>
      </c>
      <c r="C109" s="285" t="s">
        <v>638</v>
      </c>
      <c r="D109" s="287">
        <v>3</v>
      </c>
      <c r="E109" s="286">
        <v>251.5</v>
      </c>
    </row>
    <row r="110" spans="1:5" hidden="1" x14ac:dyDescent="0.25">
      <c r="A110" s="286">
        <v>108</v>
      </c>
      <c r="B110" s="285" t="s">
        <v>10</v>
      </c>
      <c r="C110" s="285" t="s">
        <v>347</v>
      </c>
      <c r="D110" s="287">
        <v>7</v>
      </c>
      <c r="E110" s="286">
        <v>250.9</v>
      </c>
    </row>
    <row r="111" spans="1:5" hidden="1" x14ac:dyDescent="0.25">
      <c r="A111" s="286">
        <v>109</v>
      </c>
      <c r="B111" s="285" t="s">
        <v>12</v>
      </c>
      <c r="C111" s="285" t="s">
        <v>793</v>
      </c>
      <c r="D111" s="287">
        <v>1</v>
      </c>
      <c r="E111" s="286">
        <v>240.4</v>
      </c>
    </row>
    <row r="112" spans="1:5" hidden="1" x14ac:dyDescent="0.25">
      <c r="A112" s="286">
        <v>110</v>
      </c>
      <c r="B112" s="285" t="s">
        <v>12</v>
      </c>
      <c r="C112" s="285" t="s">
        <v>232</v>
      </c>
      <c r="D112" s="287">
        <v>1</v>
      </c>
      <c r="E112" s="286">
        <v>234.2</v>
      </c>
    </row>
    <row r="113" spans="1:5" hidden="1" x14ac:dyDescent="0.25">
      <c r="A113" s="286">
        <v>111</v>
      </c>
      <c r="B113" s="285" t="s">
        <v>8</v>
      </c>
      <c r="C113" s="285" t="s">
        <v>789</v>
      </c>
      <c r="D113" s="287">
        <v>1</v>
      </c>
      <c r="E113" s="286">
        <v>224.7</v>
      </c>
    </row>
    <row r="114" spans="1:5" hidden="1" x14ac:dyDescent="0.25">
      <c r="A114" s="286">
        <v>112</v>
      </c>
      <c r="B114" s="285" t="s">
        <v>24</v>
      </c>
      <c r="C114" s="285" t="s">
        <v>230</v>
      </c>
      <c r="D114" s="287">
        <v>1</v>
      </c>
      <c r="E114" s="286">
        <v>218.3</v>
      </c>
    </row>
    <row r="115" spans="1:5" hidden="1" x14ac:dyDescent="0.25">
      <c r="A115" s="286">
        <v>113</v>
      </c>
      <c r="B115" s="285" t="s">
        <v>51</v>
      </c>
      <c r="C115" s="285" t="s">
        <v>708</v>
      </c>
      <c r="D115" s="287">
        <v>2</v>
      </c>
      <c r="E115" s="286">
        <v>211.2</v>
      </c>
    </row>
    <row r="116" spans="1:5" hidden="1" x14ac:dyDescent="0.25">
      <c r="A116" s="286">
        <v>114</v>
      </c>
      <c r="B116" s="285" t="s">
        <v>20</v>
      </c>
      <c r="C116" s="285" t="s">
        <v>371</v>
      </c>
      <c r="D116" s="287">
        <v>5</v>
      </c>
      <c r="E116" s="286">
        <v>209.9</v>
      </c>
    </row>
    <row r="117" spans="1:5" hidden="1" x14ac:dyDescent="0.25">
      <c r="A117" s="286">
        <v>115</v>
      </c>
      <c r="B117" s="285" t="s">
        <v>8</v>
      </c>
      <c r="C117" s="285" t="s">
        <v>600</v>
      </c>
      <c r="D117" s="287">
        <v>3</v>
      </c>
      <c r="E117" s="286">
        <v>194.6</v>
      </c>
    </row>
    <row r="118" spans="1:5" hidden="1" x14ac:dyDescent="0.25">
      <c r="A118" s="286">
        <v>116</v>
      </c>
      <c r="B118" s="285" t="s">
        <v>11</v>
      </c>
      <c r="C118" s="285" t="s">
        <v>771</v>
      </c>
      <c r="D118" s="287">
        <v>3</v>
      </c>
      <c r="E118" s="286">
        <v>185.4</v>
      </c>
    </row>
    <row r="119" spans="1:5" hidden="1" x14ac:dyDescent="0.25">
      <c r="A119" s="286">
        <v>117</v>
      </c>
      <c r="B119" s="285" t="s">
        <v>13</v>
      </c>
      <c r="C119" s="285" t="s">
        <v>94</v>
      </c>
      <c r="D119" s="287">
        <v>1</v>
      </c>
      <c r="E119" s="286">
        <v>184.8</v>
      </c>
    </row>
    <row r="120" spans="1:5" hidden="1" x14ac:dyDescent="0.25">
      <c r="A120" s="298">
        <v>118</v>
      </c>
      <c r="B120" s="299" t="s">
        <v>47</v>
      </c>
      <c r="C120" s="299" t="s">
        <v>47</v>
      </c>
      <c r="D120" s="300">
        <v>33</v>
      </c>
      <c r="E120" s="298">
        <v>183.2</v>
      </c>
    </row>
    <row r="121" spans="1:5" hidden="1" x14ac:dyDescent="0.25">
      <c r="A121" s="286">
        <v>119</v>
      </c>
      <c r="B121" s="285" t="s">
        <v>13</v>
      </c>
      <c r="C121" s="285" t="s">
        <v>715</v>
      </c>
      <c r="D121" s="287">
        <v>1</v>
      </c>
      <c r="E121" s="286">
        <v>180.5</v>
      </c>
    </row>
    <row r="122" spans="1:5" hidden="1" x14ac:dyDescent="0.25">
      <c r="A122" s="286">
        <v>120</v>
      </c>
      <c r="B122" s="285" t="s">
        <v>51</v>
      </c>
      <c r="C122" s="285" t="s">
        <v>792</v>
      </c>
      <c r="D122" s="287">
        <v>1</v>
      </c>
      <c r="E122" s="286">
        <v>167.5</v>
      </c>
    </row>
    <row r="123" spans="1:5" hidden="1" x14ac:dyDescent="0.25">
      <c r="A123" s="286">
        <v>121</v>
      </c>
      <c r="B123" s="285" t="s">
        <v>10</v>
      </c>
      <c r="C123" s="285" t="s">
        <v>372</v>
      </c>
      <c r="D123" s="287">
        <v>1</v>
      </c>
      <c r="E123" s="286">
        <v>161.30000000000001</v>
      </c>
    </row>
    <row r="124" spans="1:5" hidden="1" x14ac:dyDescent="0.25">
      <c r="A124" s="286">
        <v>122</v>
      </c>
      <c r="B124" s="285" t="s">
        <v>49</v>
      </c>
      <c r="C124" s="285" t="s">
        <v>218</v>
      </c>
      <c r="D124" s="287">
        <v>5</v>
      </c>
      <c r="E124" s="286">
        <v>158.80000000000001</v>
      </c>
    </row>
    <row r="125" spans="1:5" x14ac:dyDescent="0.25">
      <c r="A125" s="286">
        <v>123</v>
      </c>
      <c r="B125" s="285" t="s">
        <v>27</v>
      </c>
      <c r="C125" s="285" t="s">
        <v>718</v>
      </c>
      <c r="D125" s="287">
        <v>2</v>
      </c>
      <c r="E125" s="286">
        <v>133.80000000000001</v>
      </c>
    </row>
    <row r="126" spans="1:5" hidden="1" x14ac:dyDescent="0.25">
      <c r="A126" s="286">
        <v>124</v>
      </c>
      <c r="B126" s="285" t="s">
        <v>12</v>
      </c>
      <c r="C126" s="285" t="s">
        <v>699</v>
      </c>
      <c r="D126" s="287">
        <v>1</v>
      </c>
      <c r="E126" s="286">
        <v>132.1</v>
      </c>
    </row>
    <row r="127" spans="1:5" hidden="1" x14ac:dyDescent="0.25">
      <c r="A127" s="286">
        <v>125</v>
      </c>
      <c r="B127" s="285" t="s">
        <v>12</v>
      </c>
      <c r="C127" s="285" t="s">
        <v>791</v>
      </c>
      <c r="D127" s="287">
        <v>1</v>
      </c>
      <c r="E127" s="286">
        <v>124.1</v>
      </c>
    </row>
    <row r="128" spans="1:5" hidden="1" x14ac:dyDescent="0.25">
      <c r="A128" s="286">
        <v>126</v>
      </c>
      <c r="B128" s="285" t="s">
        <v>14</v>
      </c>
      <c r="C128" s="285" t="s">
        <v>16</v>
      </c>
      <c r="D128" s="287">
        <v>21</v>
      </c>
      <c r="E128" s="286">
        <v>115.5</v>
      </c>
    </row>
    <row r="129" spans="1:5" hidden="1" x14ac:dyDescent="0.25">
      <c r="A129" s="286">
        <v>127</v>
      </c>
      <c r="B129" s="285" t="s">
        <v>24</v>
      </c>
      <c r="C129" s="285" t="s">
        <v>663</v>
      </c>
      <c r="D129" s="287">
        <v>1</v>
      </c>
      <c r="E129" s="286">
        <v>99.7</v>
      </c>
    </row>
    <row r="130" spans="1:5" hidden="1" x14ac:dyDescent="0.25">
      <c r="A130" s="286">
        <v>128</v>
      </c>
      <c r="B130" s="285" t="s">
        <v>14</v>
      </c>
      <c r="C130" s="285" t="s">
        <v>88</v>
      </c>
      <c r="D130" s="287">
        <v>11</v>
      </c>
      <c r="E130" s="286">
        <v>98.9</v>
      </c>
    </row>
    <row r="131" spans="1:5" hidden="1" x14ac:dyDescent="0.25">
      <c r="A131" s="286">
        <v>129</v>
      </c>
      <c r="B131" s="285" t="s">
        <v>24</v>
      </c>
      <c r="C131" s="285" t="s">
        <v>772</v>
      </c>
      <c r="D131" s="287">
        <v>4</v>
      </c>
      <c r="E131" s="286">
        <v>92.2</v>
      </c>
    </row>
    <row r="132" spans="1:5" hidden="1" x14ac:dyDescent="0.25">
      <c r="A132" s="286">
        <v>130</v>
      </c>
      <c r="B132" s="285" t="s">
        <v>10</v>
      </c>
      <c r="C132" s="285" t="s">
        <v>653</v>
      </c>
      <c r="D132" s="287">
        <v>1</v>
      </c>
      <c r="E132" s="286">
        <v>90.8</v>
      </c>
    </row>
    <row r="133" spans="1:5" hidden="1" x14ac:dyDescent="0.25">
      <c r="A133" s="286">
        <v>131</v>
      </c>
      <c r="B133" s="285" t="s">
        <v>20</v>
      </c>
      <c r="C133" s="285" t="s">
        <v>687</v>
      </c>
      <c r="D133" s="287">
        <v>2</v>
      </c>
      <c r="E133" s="286">
        <v>79.599999999999994</v>
      </c>
    </row>
    <row r="134" spans="1:5" hidden="1" x14ac:dyDescent="0.25">
      <c r="A134" s="286">
        <v>132</v>
      </c>
      <c r="B134" s="285" t="s">
        <v>20</v>
      </c>
      <c r="C134" s="285" t="s">
        <v>658</v>
      </c>
      <c r="D134" s="287">
        <v>3</v>
      </c>
      <c r="E134" s="286">
        <v>79.5</v>
      </c>
    </row>
    <row r="135" spans="1:5" hidden="1" x14ac:dyDescent="0.25">
      <c r="A135" s="286">
        <v>133</v>
      </c>
      <c r="B135" s="285" t="s">
        <v>9</v>
      </c>
      <c r="C135" s="285" t="s">
        <v>619</v>
      </c>
      <c r="D135" s="287">
        <v>1</v>
      </c>
      <c r="E135" s="286">
        <v>67.400000000000006</v>
      </c>
    </row>
    <row r="136" spans="1:5" hidden="1" x14ac:dyDescent="0.25">
      <c r="A136" s="286">
        <v>134</v>
      </c>
      <c r="B136" s="285" t="s">
        <v>20</v>
      </c>
      <c r="C136" s="285" t="s">
        <v>720</v>
      </c>
      <c r="D136" s="287">
        <v>1</v>
      </c>
      <c r="E136" s="287">
        <v>59</v>
      </c>
    </row>
    <row r="137" spans="1:5" hidden="1" x14ac:dyDescent="0.25">
      <c r="A137" s="286">
        <v>136</v>
      </c>
      <c r="B137" s="285" t="s">
        <v>20</v>
      </c>
      <c r="C137" s="285" t="s">
        <v>873</v>
      </c>
      <c r="D137" s="287">
        <v>1</v>
      </c>
    </row>
    <row r="138" spans="1:5" hidden="1" x14ac:dyDescent="0.25">
      <c r="A138" s="286">
        <v>137</v>
      </c>
      <c r="B138" s="285" t="s">
        <v>24</v>
      </c>
      <c r="C138" s="285" t="s">
        <v>788</v>
      </c>
      <c r="D138" s="287">
        <v>1</v>
      </c>
    </row>
    <row r="139" spans="1:5" hidden="1" x14ac:dyDescent="0.25">
      <c r="A139" s="286">
        <v>138</v>
      </c>
      <c r="B139" s="285" t="s">
        <v>9</v>
      </c>
      <c r="C139" s="285" t="s">
        <v>876</v>
      </c>
      <c r="D139" s="287">
        <v>1</v>
      </c>
    </row>
    <row r="140" spans="1:5" hidden="1" x14ac:dyDescent="0.25">
      <c r="A140" s="286">
        <v>139</v>
      </c>
      <c r="B140" s="285" t="s">
        <v>878</v>
      </c>
      <c r="C140" s="285" t="s">
        <v>878</v>
      </c>
      <c r="D140" s="287">
        <v>4</v>
      </c>
    </row>
    <row r="141" spans="1:5" hidden="1" x14ac:dyDescent="0.25">
      <c r="A141" s="286">
        <v>140</v>
      </c>
      <c r="B141" s="285" t="s">
        <v>878</v>
      </c>
      <c r="C141" s="285" t="s">
        <v>118</v>
      </c>
      <c r="D141" s="287">
        <v>1</v>
      </c>
    </row>
    <row r="142" spans="1:5" hidden="1" x14ac:dyDescent="0.25">
      <c r="A142" s="286">
        <v>141</v>
      </c>
      <c r="B142" s="285" t="s">
        <v>11</v>
      </c>
      <c r="C142" s="285" t="s">
        <v>875</v>
      </c>
      <c r="D142" s="287">
        <v>2</v>
      </c>
    </row>
    <row r="143" spans="1:5" hidden="1" x14ac:dyDescent="0.25">
      <c r="A143" s="286">
        <v>142</v>
      </c>
      <c r="B143" s="285" t="s">
        <v>11</v>
      </c>
      <c r="C143" s="285" t="s">
        <v>877</v>
      </c>
      <c r="D143" s="287">
        <v>1</v>
      </c>
    </row>
    <row r="144" spans="1:5" hidden="1" x14ac:dyDescent="0.25">
      <c r="A144" s="286">
        <v>143</v>
      </c>
      <c r="B144" s="285" t="s">
        <v>12</v>
      </c>
      <c r="C144" s="285" t="s">
        <v>860</v>
      </c>
      <c r="D144" s="287">
        <v>2</v>
      </c>
    </row>
    <row r="145" spans="1:5" hidden="1" x14ac:dyDescent="0.25">
      <c r="A145" s="286">
        <v>144</v>
      </c>
      <c r="B145" s="285" t="s">
        <v>8</v>
      </c>
      <c r="C145" s="285" t="s">
        <v>152</v>
      </c>
      <c r="D145" s="287">
        <v>1</v>
      </c>
    </row>
    <row r="146" spans="1:5" x14ac:dyDescent="0.25">
      <c r="A146" s="286">
        <v>145</v>
      </c>
      <c r="B146" s="285" t="s">
        <v>27</v>
      </c>
      <c r="C146" s="285" t="s">
        <v>874</v>
      </c>
      <c r="D146" s="287">
        <v>1</v>
      </c>
    </row>
    <row r="147" spans="1:5" hidden="1" x14ac:dyDescent="0.25">
      <c r="A147" s="286">
        <v>146</v>
      </c>
      <c r="B147" s="285" t="s">
        <v>51</v>
      </c>
      <c r="C147" s="285" t="s">
        <v>688</v>
      </c>
      <c r="D147" s="287">
        <v>1</v>
      </c>
    </row>
    <row r="148" spans="1:5" hidden="1" x14ac:dyDescent="0.25">
      <c r="A148" s="298">
        <v>135</v>
      </c>
      <c r="B148" s="299" t="s">
        <v>48</v>
      </c>
      <c r="C148" s="299" t="s">
        <v>48</v>
      </c>
      <c r="D148" s="300">
        <v>7</v>
      </c>
      <c r="E148" s="298">
        <v>57.9</v>
      </c>
    </row>
  </sheetData>
  <autoFilter ref="A2:E148" xr:uid="{00000000-0009-0000-0000-000002000000}">
    <filterColumn colId="1">
      <filters>
        <filter val="Uruguay"/>
      </filters>
    </filterColumn>
    <sortState xmlns:xlrd2="http://schemas.microsoft.com/office/spreadsheetml/2017/richdata2" ref="A10:E148">
      <sortCondition descending="1" ref="E2:E14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8"/>
  <sheetViews>
    <sheetView workbookViewId="0">
      <selection activeCell="B9" sqref="B9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6" customWidth="1"/>
    <col min="8" max="16384" width="11.42578125" style="1"/>
  </cols>
  <sheetData>
    <row r="1" spans="1:7" s="27" customFormat="1" x14ac:dyDescent="0.25">
      <c r="A1" s="226" t="s">
        <v>1</v>
      </c>
      <c r="B1" s="226" t="s">
        <v>2</v>
      </c>
      <c r="C1" s="226" t="s">
        <v>188</v>
      </c>
      <c r="D1" s="226" t="s">
        <v>189</v>
      </c>
      <c r="E1" s="226" t="s">
        <v>5</v>
      </c>
      <c r="F1" s="226" t="s">
        <v>6</v>
      </c>
      <c r="G1" s="227" t="s">
        <v>108</v>
      </c>
    </row>
    <row r="2" spans="1:7" hidden="1" x14ac:dyDescent="0.25">
      <c r="A2" s="228" t="s">
        <v>14</v>
      </c>
      <c r="B2" s="228" t="s">
        <v>227</v>
      </c>
      <c r="C2" s="228">
        <v>-32.166699999999999</v>
      </c>
      <c r="D2" s="228">
        <v>-58.55</v>
      </c>
      <c r="E2" s="228" t="s">
        <v>56</v>
      </c>
      <c r="F2" s="228" t="s">
        <v>57</v>
      </c>
      <c r="G2" s="229">
        <v>311</v>
      </c>
    </row>
    <row r="3" spans="1:7" hidden="1" x14ac:dyDescent="0.25">
      <c r="A3" s="228" t="s">
        <v>14</v>
      </c>
      <c r="B3" s="228" t="s">
        <v>14</v>
      </c>
      <c r="C3" s="228">
        <v>-32.225023234100803</v>
      </c>
      <c r="D3" s="228">
        <v>-58.142272902901702</v>
      </c>
      <c r="E3" s="228" t="s">
        <v>157</v>
      </c>
      <c r="F3" s="228" t="s">
        <v>158</v>
      </c>
      <c r="G3" s="230">
        <v>24835</v>
      </c>
    </row>
    <row r="4" spans="1:7" hidden="1" x14ac:dyDescent="0.25">
      <c r="A4" s="228" t="s">
        <v>14</v>
      </c>
      <c r="B4" s="228" t="s">
        <v>16</v>
      </c>
      <c r="C4" s="228">
        <v>-32.207718176721798</v>
      </c>
      <c r="D4" s="228">
        <v>-58.218798208492501</v>
      </c>
      <c r="E4" s="228" t="s">
        <v>159</v>
      </c>
      <c r="F4" s="228" t="s">
        <v>160</v>
      </c>
      <c r="G4" s="230">
        <v>18178</v>
      </c>
    </row>
    <row r="5" spans="1:7" hidden="1" x14ac:dyDescent="0.25">
      <c r="A5" s="231" t="s">
        <v>14</v>
      </c>
      <c r="B5" s="232" t="s">
        <v>819</v>
      </c>
      <c r="C5" s="233" t="s">
        <v>826</v>
      </c>
      <c r="D5" s="233" t="s">
        <v>827</v>
      </c>
      <c r="E5" s="233" t="s">
        <v>824</v>
      </c>
      <c r="F5" s="233" t="s">
        <v>825</v>
      </c>
      <c r="G5" s="229">
        <v>3507</v>
      </c>
    </row>
    <row r="6" spans="1:7" hidden="1" x14ac:dyDescent="0.25">
      <c r="A6" s="228" t="s">
        <v>14</v>
      </c>
      <c r="B6" s="228" t="s">
        <v>88</v>
      </c>
      <c r="C6" s="228">
        <v>-32.166666999999997</v>
      </c>
      <c r="D6" s="228">
        <v>-58.4</v>
      </c>
      <c r="E6" s="228" t="s">
        <v>89</v>
      </c>
      <c r="F6" s="228" t="s">
        <v>90</v>
      </c>
      <c r="G6" s="230">
        <v>11117</v>
      </c>
    </row>
    <row r="7" spans="1:7" hidden="1" x14ac:dyDescent="0.25">
      <c r="A7" s="228" t="s">
        <v>20</v>
      </c>
      <c r="B7" s="228" t="s">
        <v>20</v>
      </c>
      <c r="C7" s="228">
        <v>-31.392222</v>
      </c>
      <c r="D7" s="228">
        <v>-58.016944000000002</v>
      </c>
      <c r="E7" s="228" t="s">
        <v>21</v>
      </c>
      <c r="F7" s="228" t="s">
        <v>22</v>
      </c>
      <c r="G7" s="230">
        <v>152282</v>
      </c>
    </row>
    <row r="8" spans="1:7" hidden="1" x14ac:dyDescent="0.25">
      <c r="A8" s="232" t="s">
        <v>20</v>
      </c>
      <c r="B8" s="232" t="s">
        <v>687</v>
      </c>
      <c r="C8" s="228" t="s">
        <v>661</v>
      </c>
      <c r="D8" s="228" t="s">
        <v>662</v>
      </c>
      <c r="E8" s="228" t="s">
        <v>659</v>
      </c>
      <c r="F8" s="228" t="s">
        <v>660</v>
      </c>
      <c r="G8" s="230">
        <v>2512</v>
      </c>
    </row>
    <row r="9" spans="1:7" hidden="1" x14ac:dyDescent="0.25">
      <c r="A9" s="232" t="s">
        <v>20</v>
      </c>
      <c r="B9" s="232" t="s">
        <v>371</v>
      </c>
      <c r="C9" s="228" t="s">
        <v>384</v>
      </c>
      <c r="D9" s="228" t="s">
        <v>385</v>
      </c>
      <c r="E9" s="228" t="s">
        <v>378</v>
      </c>
      <c r="F9" s="228" t="s">
        <v>379</v>
      </c>
      <c r="G9" s="230">
        <v>2382</v>
      </c>
    </row>
    <row r="10" spans="1:7" hidden="1" x14ac:dyDescent="0.25">
      <c r="A10" s="232" t="s">
        <v>20</v>
      </c>
      <c r="B10" s="232" t="s">
        <v>658</v>
      </c>
      <c r="C10" s="228" t="s">
        <v>661</v>
      </c>
      <c r="D10" s="228" t="s">
        <v>662</v>
      </c>
      <c r="E10" s="228" t="s">
        <v>659</v>
      </c>
      <c r="F10" s="228" t="s">
        <v>660</v>
      </c>
      <c r="G10" s="234">
        <v>3774</v>
      </c>
    </row>
    <row r="11" spans="1:7" hidden="1" x14ac:dyDescent="0.25">
      <c r="A11" s="232" t="s">
        <v>20</v>
      </c>
      <c r="B11" s="232" t="s">
        <v>720</v>
      </c>
      <c r="C11" s="228" t="s">
        <v>756</v>
      </c>
      <c r="D11" s="228" t="s">
        <v>757</v>
      </c>
      <c r="E11" s="228" t="s">
        <v>754</v>
      </c>
      <c r="F11" s="228" t="s">
        <v>755</v>
      </c>
      <c r="G11" s="230">
        <v>1696</v>
      </c>
    </row>
    <row r="12" spans="1:7" hidden="1" x14ac:dyDescent="0.25">
      <c r="A12" s="232" t="s">
        <v>13</v>
      </c>
      <c r="B12" s="232" t="s">
        <v>316</v>
      </c>
      <c r="C12" s="228" t="s">
        <v>319</v>
      </c>
      <c r="D12" s="228" t="s">
        <v>320</v>
      </c>
      <c r="E12" s="228" t="s">
        <v>317</v>
      </c>
      <c r="F12" s="228" t="s">
        <v>318</v>
      </c>
      <c r="G12" s="230">
        <v>174</v>
      </c>
    </row>
    <row r="13" spans="1:7" hidden="1" x14ac:dyDescent="0.25">
      <c r="A13" s="232" t="s">
        <v>13</v>
      </c>
      <c r="B13" s="232" t="s">
        <v>325</v>
      </c>
      <c r="C13" s="228" t="s">
        <v>328</v>
      </c>
      <c r="D13" s="228" t="s">
        <v>329</v>
      </c>
      <c r="E13" s="228" t="s">
        <v>326</v>
      </c>
      <c r="F13" s="228" t="s">
        <v>327</v>
      </c>
      <c r="G13" s="230">
        <v>805</v>
      </c>
    </row>
    <row r="14" spans="1:7" hidden="1" x14ac:dyDescent="0.25">
      <c r="A14" s="232" t="s">
        <v>13</v>
      </c>
      <c r="B14" s="232" t="s">
        <v>357</v>
      </c>
      <c r="C14" s="228" t="s">
        <v>363</v>
      </c>
      <c r="D14" s="228" t="s">
        <v>364</v>
      </c>
      <c r="E14" s="228" t="s">
        <v>83</v>
      </c>
      <c r="F14" s="228" t="s">
        <v>359</v>
      </c>
      <c r="G14" s="230">
        <v>57</v>
      </c>
    </row>
    <row r="15" spans="1:7" hidden="1" x14ac:dyDescent="0.25">
      <c r="A15" s="232" t="s">
        <v>13</v>
      </c>
      <c r="B15" s="232" t="s">
        <v>618</v>
      </c>
      <c r="C15" s="228" t="s">
        <v>752</v>
      </c>
      <c r="D15" s="228" t="s">
        <v>753</v>
      </c>
      <c r="E15" s="228" t="s">
        <v>750</v>
      </c>
      <c r="F15" s="228" t="s">
        <v>751</v>
      </c>
      <c r="G15" s="230">
        <v>2427</v>
      </c>
    </row>
    <row r="16" spans="1:7" hidden="1" x14ac:dyDescent="0.25">
      <c r="A16" s="228" t="s">
        <v>13</v>
      </c>
      <c r="B16" s="228" t="s">
        <v>97</v>
      </c>
      <c r="C16" s="228">
        <v>-31.89</v>
      </c>
      <c r="D16" s="228">
        <v>-60.59</v>
      </c>
      <c r="E16" s="228" t="s">
        <v>98</v>
      </c>
      <c r="F16" s="228" t="s">
        <v>99</v>
      </c>
      <c r="G16" s="230">
        <v>1135</v>
      </c>
    </row>
    <row r="17" spans="1:7" hidden="1" x14ac:dyDescent="0.25">
      <c r="A17" s="228" t="s">
        <v>13</v>
      </c>
      <c r="B17" s="228" t="s">
        <v>94</v>
      </c>
      <c r="C17" s="228">
        <v>-31.946472</v>
      </c>
      <c r="D17" s="228">
        <v>-60.581000000000003</v>
      </c>
      <c r="E17" s="228" t="s">
        <v>95</v>
      </c>
      <c r="F17" s="228" t="s">
        <v>96</v>
      </c>
      <c r="G17" s="230">
        <v>541</v>
      </c>
    </row>
    <row r="18" spans="1:7" hidden="1" x14ac:dyDescent="0.25">
      <c r="A18" s="228" t="s">
        <v>13</v>
      </c>
      <c r="B18" s="228" t="s">
        <v>715</v>
      </c>
      <c r="C18" s="228" t="s">
        <v>748</v>
      </c>
      <c r="D18" s="228" t="s">
        <v>749</v>
      </c>
      <c r="E18" s="228" t="s">
        <v>746</v>
      </c>
      <c r="F18" s="228" t="s">
        <v>747</v>
      </c>
      <c r="G18" s="230">
        <v>554</v>
      </c>
    </row>
    <row r="19" spans="1:7" hidden="1" x14ac:dyDescent="0.25">
      <c r="A19" s="228" t="s">
        <v>13</v>
      </c>
      <c r="B19" s="228" t="s">
        <v>228</v>
      </c>
      <c r="C19" s="228">
        <v>-31.863900000000001</v>
      </c>
      <c r="D19" s="228">
        <v>-60.573900000000002</v>
      </c>
      <c r="E19" s="228" t="s">
        <v>91</v>
      </c>
      <c r="F19" s="228" t="s">
        <v>92</v>
      </c>
      <c r="G19" s="230">
        <v>543</v>
      </c>
    </row>
    <row r="20" spans="1:7" hidden="1" x14ac:dyDescent="0.25">
      <c r="A20" s="228" t="s">
        <v>13</v>
      </c>
      <c r="B20" s="228" t="s">
        <v>13</v>
      </c>
      <c r="C20" s="228">
        <v>-32.074450123916399</v>
      </c>
      <c r="D20" s="228">
        <v>-60.465935078081898</v>
      </c>
      <c r="E20" s="228" t="s">
        <v>161</v>
      </c>
      <c r="F20" s="228" t="s">
        <v>162</v>
      </c>
      <c r="G20" s="230">
        <v>19930</v>
      </c>
    </row>
    <row r="21" spans="1:7" hidden="1" x14ac:dyDescent="0.25">
      <c r="A21" s="228" t="s">
        <v>13</v>
      </c>
      <c r="B21" s="228" t="s">
        <v>681</v>
      </c>
      <c r="C21" s="228" t="s">
        <v>680</v>
      </c>
      <c r="D21" s="228" t="s">
        <v>679</v>
      </c>
      <c r="E21" s="228" t="s">
        <v>677</v>
      </c>
      <c r="F21" s="228" t="s">
        <v>678</v>
      </c>
      <c r="G21" s="230">
        <v>538</v>
      </c>
    </row>
    <row r="22" spans="1:7" hidden="1" x14ac:dyDescent="0.25">
      <c r="A22" s="228" t="s">
        <v>13</v>
      </c>
      <c r="B22" s="228" t="s">
        <v>229</v>
      </c>
      <c r="C22" s="228">
        <v>-32.183332999999998</v>
      </c>
      <c r="D22" s="228">
        <v>-60.2</v>
      </c>
      <c r="E22" s="228" t="s">
        <v>106</v>
      </c>
      <c r="F22" s="228" t="s">
        <v>107</v>
      </c>
      <c r="G22" s="230">
        <v>9222</v>
      </c>
    </row>
    <row r="23" spans="1:7" hidden="1" x14ac:dyDescent="0.25">
      <c r="A23" s="232" t="s">
        <v>13</v>
      </c>
      <c r="B23" s="232" t="s">
        <v>331</v>
      </c>
      <c r="C23" s="228" t="s">
        <v>334</v>
      </c>
      <c r="D23" s="228" t="s">
        <v>335</v>
      </c>
      <c r="E23" s="228" t="s">
        <v>332</v>
      </c>
      <c r="F23" s="228" t="s">
        <v>333</v>
      </c>
      <c r="G23" s="230">
        <v>629</v>
      </c>
    </row>
    <row r="24" spans="1:7" hidden="1" x14ac:dyDescent="0.25">
      <c r="A24" s="232" t="s">
        <v>13</v>
      </c>
      <c r="B24" s="232" t="s">
        <v>643</v>
      </c>
      <c r="C24" s="228" t="s">
        <v>647</v>
      </c>
      <c r="D24" s="228" t="s">
        <v>648</v>
      </c>
      <c r="E24" s="228" t="s">
        <v>645</v>
      </c>
      <c r="F24" s="228" t="s">
        <v>646</v>
      </c>
      <c r="G24" s="234">
        <v>1094</v>
      </c>
    </row>
    <row r="25" spans="1:7" hidden="1" x14ac:dyDescent="0.25">
      <c r="A25" s="232" t="s">
        <v>13</v>
      </c>
      <c r="B25" s="232" t="s">
        <v>719</v>
      </c>
      <c r="C25" s="228" t="s">
        <v>727</v>
      </c>
      <c r="D25" s="228" t="s">
        <v>728</v>
      </c>
      <c r="E25" s="228" t="s">
        <v>725</v>
      </c>
      <c r="F25" s="228" t="s">
        <v>726</v>
      </c>
      <c r="G25" s="230">
        <v>85</v>
      </c>
    </row>
    <row r="26" spans="1:7" hidden="1" x14ac:dyDescent="0.25">
      <c r="A26" s="232" t="s">
        <v>13</v>
      </c>
      <c r="B26" s="232" t="s">
        <v>309</v>
      </c>
      <c r="C26" s="228" t="s">
        <v>312</v>
      </c>
      <c r="D26" s="228" t="s">
        <v>313</v>
      </c>
      <c r="E26" s="228" t="s">
        <v>310</v>
      </c>
      <c r="F26" s="228" t="s">
        <v>311</v>
      </c>
      <c r="G26" s="230">
        <v>648</v>
      </c>
    </row>
    <row r="27" spans="1:7" hidden="1" x14ac:dyDescent="0.25">
      <c r="A27" s="228" t="s">
        <v>13</v>
      </c>
      <c r="B27" s="228" t="s">
        <v>141</v>
      </c>
      <c r="C27" s="228">
        <v>-32.053899999999999</v>
      </c>
      <c r="D27" s="228">
        <v>-60.613100000000003</v>
      </c>
      <c r="E27" s="228" t="s">
        <v>142</v>
      </c>
      <c r="F27" s="228" t="s">
        <v>163</v>
      </c>
      <c r="G27" s="230">
        <v>1864</v>
      </c>
    </row>
    <row r="28" spans="1:7" hidden="1" x14ac:dyDescent="0.25">
      <c r="A28" s="228" t="s">
        <v>13</v>
      </c>
      <c r="B28" s="228" t="s">
        <v>226</v>
      </c>
      <c r="C28" s="228">
        <v>-32.066667000000002</v>
      </c>
      <c r="D28" s="228">
        <v>-60.466667000000001</v>
      </c>
      <c r="E28" s="228" t="s">
        <v>74</v>
      </c>
      <c r="F28" s="228" t="s">
        <v>164</v>
      </c>
      <c r="G28" s="230">
        <v>6545</v>
      </c>
    </row>
    <row r="29" spans="1:7" hidden="1" x14ac:dyDescent="0.25">
      <c r="A29" s="228" t="s">
        <v>24</v>
      </c>
      <c r="B29" s="228" t="s">
        <v>23</v>
      </c>
      <c r="C29" s="228">
        <v>-30.766667000000002</v>
      </c>
      <c r="D29" s="228">
        <v>-57.983333000000002</v>
      </c>
      <c r="E29" s="228" t="s">
        <v>25</v>
      </c>
      <c r="F29" s="228" t="s">
        <v>26</v>
      </c>
      <c r="G29" s="230">
        <v>34848</v>
      </c>
    </row>
    <row r="30" spans="1:7" hidden="1" x14ac:dyDescent="0.25">
      <c r="A30" s="232" t="s">
        <v>24</v>
      </c>
      <c r="B30" s="235" t="s">
        <v>664</v>
      </c>
      <c r="C30" s="228" t="s">
        <v>667</v>
      </c>
      <c r="D30" s="228" t="s">
        <v>668</v>
      </c>
      <c r="E30" s="228" t="s">
        <v>666</v>
      </c>
      <c r="F30" s="228" t="s">
        <v>665</v>
      </c>
      <c r="G30" s="230">
        <v>522</v>
      </c>
    </row>
    <row r="31" spans="1:7" hidden="1" x14ac:dyDescent="0.25">
      <c r="A31" s="228" t="s">
        <v>24</v>
      </c>
      <c r="B31" s="228" t="s">
        <v>230</v>
      </c>
      <c r="C31" s="228">
        <v>-31.073899999999998</v>
      </c>
      <c r="D31" s="228">
        <v>-58.025799999999997</v>
      </c>
      <c r="E31" s="228" t="s">
        <v>79</v>
      </c>
      <c r="F31" s="228" t="s">
        <v>80</v>
      </c>
      <c r="G31" s="222">
        <v>458</v>
      </c>
    </row>
    <row r="32" spans="1:7" hidden="1" x14ac:dyDescent="0.25">
      <c r="A32" s="228" t="s">
        <v>24</v>
      </c>
      <c r="B32" s="228" t="s">
        <v>231</v>
      </c>
      <c r="C32" s="228">
        <v>-30.841699999999999</v>
      </c>
      <c r="D32" s="228">
        <v>-58.008299999999998</v>
      </c>
      <c r="E32" s="228" t="s">
        <v>104</v>
      </c>
      <c r="F32" s="228" t="s">
        <v>105</v>
      </c>
      <c r="G32" s="222">
        <v>406</v>
      </c>
    </row>
    <row r="33" spans="1:7" hidden="1" x14ac:dyDescent="0.25">
      <c r="A33" s="232" t="s">
        <v>24</v>
      </c>
      <c r="B33" s="232" t="s">
        <v>644</v>
      </c>
      <c r="C33" s="228" t="s">
        <v>651</v>
      </c>
      <c r="D33" s="228" t="s">
        <v>652</v>
      </c>
      <c r="E33" s="228" t="s">
        <v>649</v>
      </c>
      <c r="F33" s="228" t="s">
        <v>650</v>
      </c>
      <c r="G33" s="222">
        <v>336</v>
      </c>
    </row>
    <row r="34" spans="1:7" hidden="1" x14ac:dyDescent="0.25">
      <c r="A34" s="232" t="s">
        <v>24</v>
      </c>
      <c r="B34" s="232" t="s">
        <v>213</v>
      </c>
      <c r="C34" s="228" t="s">
        <v>216</v>
      </c>
      <c r="D34" s="228" t="s">
        <v>217</v>
      </c>
      <c r="E34" s="228" t="s">
        <v>214</v>
      </c>
      <c r="F34" s="228" t="s">
        <v>215</v>
      </c>
      <c r="G34" s="230">
        <v>395</v>
      </c>
    </row>
    <row r="35" spans="1:7" hidden="1" x14ac:dyDescent="0.25">
      <c r="A35" s="231" t="s">
        <v>24</v>
      </c>
      <c r="B35" s="231" t="s">
        <v>784</v>
      </c>
      <c r="C35" s="233" t="s">
        <v>785</v>
      </c>
      <c r="D35" s="233" t="s">
        <v>786</v>
      </c>
      <c r="E35" s="233" t="s">
        <v>104</v>
      </c>
      <c r="F35" s="233" t="s">
        <v>105</v>
      </c>
      <c r="G35" s="229">
        <v>380</v>
      </c>
    </row>
    <row r="36" spans="1:7" hidden="1" x14ac:dyDescent="0.25">
      <c r="A36" s="228" t="s">
        <v>24</v>
      </c>
      <c r="B36" s="228" t="s">
        <v>24</v>
      </c>
      <c r="C36" s="228" t="s">
        <v>675</v>
      </c>
      <c r="D36" s="228" t="s">
        <v>673</v>
      </c>
      <c r="E36" s="228" t="s">
        <v>674</v>
      </c>
      <c r="F36" s="228" t="s">
        <v>673</v>
      </c>
      <c r="G36" s="230">
        <v>17547</v>
      </c>
    </row>
    <row r="37" spans="1:7" hidden="1" x14ac:dyDescent="0.25">
      <c r="A37" s="228" t="s">
        <v>24</v>
      </c>
      <c r="B37" s="228" t="s">
        <v>714</v>
      </c>
      <c r="C37" s="228" t="s">
        <v>744</v>
      </c>
      <c r="D37" s="228" t="s">
        <v>745</v>
      </c>
      <c r="E37" s="228" t="s">
        <v>742</v>
      </c>
      <c r="F37" s="228" t="s">
        <v>743</v>
      </c>
      <c r="G37" s="222">
        <v>308</v>
      </c>
    </row>
    <row r="38" spans="1:7" hidden="1" x14ac:dyDescent="0.25">
      <c r="A38" s="231" t="s">
        <v>24</v>
      </c>
      <c r="B38" s="231" t="s">
        <v>772</v>
      </c>
      <c r="C38" s="233" t="s">
        <v>779</v>
      </c>
      <c r="D38" s="233" t="s">
        <v>780</v>
      </c>
      <c r="E38" s="233" t="s">
        <v>777</v>
      </c>
      <c r="F38" s="233" t="s">
        <v>778</v>
      </c>
      <c r="G38" s="230">
        <v>4337</v>
      </c>
    </row>
    <row r="39" spans="1:7" s="174" customFormat="1" hidden="1" x14ac:dyDescent="0.25">
      <c r="A39" s="232" t="s">
        <v>24</v>
      </c>
      <c r="B39" s="232" t="s">
        <v>663</v>
      </c>
      <c r="C39" s="228" t="s">
        <v>671</v>
      </c>
      <c r="D39" s="228" t="s">
        <v>672</v>
      </c>
      <c r="E39" s="228" t="s">
        <v>669</v>
      </c>
      <c r="F39" s="228" t="s">
        <v>670</v>
      </c>
      <c r="G39" s="222">
        <v>1003</v>
      </c>
    </row>
    <row r="40" spans="1:7" hidden="1" x14ac:dyDescent="0.25">
      <c r="A40" s="232" t="s">
        <v>24</v>
      </c>
      <c r="B40" s="232" t="s">
        <v>197</v>
      </c>
      <c r="C40" s="228" t="s">
        <v>198</v>
      </c>
      <c r="D40" s="228" t="s">
        <v>199</v>
      </c>
      <c r="E40" s="228" t="s">
        <v>200</v>
      </c>
      <c r="F40" s="228" t="s">
        <v>201</v>
      </c>
      <c r="G40" s="222">
        <v>458</v>
      </c>
    </row>
    <row r="41" spans="1:7" hidden="1" x14ac:dyDescent="0.25">
      <c r="A41" s="228" t="s">
        <v>24</v>
      </c>
      <c r="B41" s="228" t="s">
        <v>37</v>
      </c>
      <c r="C41" s="228">
        <v>-30.9</v>
      </c>
      <c r="D41" s="228">
        <v>-57.933332999999998</v>
      </c>
      <c r="E41" s="228" t="s">
        <v>38</v>
      </c>
      <c r="F41" s="228" t="s">
        <v>39</v>
      </c>
      <c r="G41" s="230">
        <v>1795</v>
      </c>
    </row>
    <row r="42" spans="1:7" hidden="1" x14ac:dyDescent="0.25">
      <c r="A42" s="228" t="s">
        <v>24</v>
      </c>
      <c r="B42" s="228" t="s">
        <v>36</v>
      </c>
      <c r="C42" s="228">
        <v>-30.783332999999999</v>
      </c>
      <c r="D42" s="228">
        <v>-57.916666999999997</v>
      </c>
      <c r="E42" s="228" t="s">
        <v>34</v>
      </c>
      <c r="F42" s="228" t="s">
        <v>35</v>
      </c>
      <c r="G42" s="234">
        <v>3973</v>
      </c>
    </row>
    <row r="43" spans="1:7" hidden="1" x14ac:dyDescent="0.25">
      <c r="A43" s="228" t="s">
        <v>47</v>
      </c>
      <c r="B43" s="228" t="s">
        <v>47</v>
      </c>
      <c r="C43" s="228">
        <v>-30.95</v>
      </c>
      <c r="D43" s="228">
        <v>-58.8</v>
      </c>
      <c r="E43" s="228" t="s">
        <v>71</v>
      </c>
      <c r="F43" s="228" t="s">
        <v>72</v>
      </c>
      <c r="G43" s="230">
        <v>18015</v>
      </c>
    </row>
    <row r="44" spans="1:7" hidden="1" x14ac:dyDescent="0.25">
      <c r="A44" s="232" t="s">
        <v>47</v>
      </c>
      <c r="B44" s="232" t="s">
        <v>689</v>
      </c>
      <c r="C44" s="228" t="s">
        <v>692</v>
      </c>
      <c r="D44" s="228" t="s">
        <v>693</v>
      </c>
      <c r="E44" s="228" t="s">
        <v>690</v>
      </c>
      <c r="F44" s="228" t="s">
        <v>691</v>
      </c>
      <c r="G44" s="222">
        <v>36</v>
      </c>
    </row>
    <row r="45" spans="1:7" hidden="1" x14ac:dyDescent="0.25">
      <c r="A45" s="232" t="s">
        <v>48</v>
      </c>
      <c r="B45" s="232" t="s">
        <v>48</v>
      </c>
      <c r="C45" s="228" t="s">
        <v>221</v>
      </c>
      <c r="D45" s="228" t="s">
        <v>222</v>
      </c>
      <c r="E45" s="228" t="s">
        <v>219</v>
      </c>
      <c r="F45" s="228" t="s">
        <v>220</v>
      </c>
      <c r="G45" s="230">
        <v>12084</v>
      </c>
    </row>
    <row r="46" spans="1:7" hidden="1" x14ac:dyDescent="0.25">
      <c r="A46" s="228" t="s">
        <v>7</v>
      </c>
      <c r="B46" s="228" t="s">
        <v>118</v>
      </c>
      <c r="C46" s="228">
        <v>-32.716667000000001</v>
      </c>
      <c r="D46" s="228">
        <v>-59.4</v>
      </c>
      <c r="E46" s="228" t="s">
        <v>129</v>
      </c>
      <c r="F46" s="228" t="s">
        <v>130</v>
      </c>
      <c r="G46" s="230">
        <v>4896</v>
      </c>
    </row>
    <row r="47" spans="1:7" hidden="1" x14ac:dyDescent="0.25">
      <c r="A47" s="228" t="s">
        <v>7</v>
      </c>
      <c r="B47" s="228" t="s">
        <v>7</v>
      </c>
      <c r="C47" s="228">
        <v>-33.150430938120799</v>
      </c>
      <c r="D47" s="228">
        <v>-59.310575121916202</v>
      </c>
      <c r="E47" s="228" t="s">
        <v>165</v>
      </c>
      <c r="F47" s="228" t="s">
        <v>166</v>
      </c>
      <c r="G47" s="230">
        <v>43009</v>
      </c>
    </row>
    <row r="48" spans="1:7" hidden="1" x14ac:dyDescent="0.25">
      <c r="A48" s="232" t="s">
        <v>9</v>
      </c>
      <c r="B48" s="232" t="s">
        <v>619</v>
      </c>
      <c r="C48" s="228" t="s">
        <v>626</v>
      </c>
      <c r="D48" s="228" t="s">
        <v>627</v>
      </c>
      <c r="E48" s="228" t="s">
        <v>64</v>
      </c>
      <c r="F48" s="228" t="s">
        <v>625</v>
      </c>
      <c r="G48" s="230">
        <v>1483</v>
      </c>
    </row>
    <row r="49" spans="1:7" hidden="1" x14ac:dyDescent="0.25">
      <c r="A49" s="228" t="s">
        <v>9</v>
      </c>
      <c r="B49" s="228" t="s">
        <v>638</v>
      </c>
      <c r="C49" s="228" t="s">
        <v>641</v>
      </c>
      <c r="D49" s="228" t="s">
        <v>642</v>
      </c>
      <c r="E49" s="228" t="s">
        <v>639</v>
      </c>
      <c r="F49" s="228" t="s">
        <v>640</v>
      </c>
      <c r="G49" s="230">
        <v>1193</v>
      </c>
    </row>
    <row r="50" spans="1:7" hidden="1" x14ac:dyDescent="0.25">
      <c r="A50" s="232" t="s">
        <v>9</v>
      </c>
      <c r="B50" s="232" t="s">
        <v>370</v>
      </c>
      <c r="C50" s="228" t="s">
        <v>376</v>
      </c>
      <c r="D50" s="228" t="s">
        <v>377</v>
      </c>
      <c r="E50" s="228" t="s">
        <v>374</v>
      </c>
      <c r="F50" s="228" t="s">
        <v>375</v>
      </c>
      <c r="G50" s="230">
        <v>1097</v>
      </c>
    </row>
    <row r="51" spans="1:7" hidden="1" x14ac:dyDescent="0.25">
      <c r="A51" s="228" t="s">
        <v>9</v>
      </c>
      <c r="B51" s="228" t="s">
        <v>9</v>
      </c>
      <c r="C51" s="228">
        <v>-33.007781712247301</v>
      </c>
      <c r="D51" s="228">
        <v>-58.5106813050649</v>
      </c>
      <c r="E51" s="228" t="s">
        <v>167</v>
      </c>
      <c r="F51" s="228" t="s">
        <v>168</v>
      </c>
      <c r="G51" s="230">
        <v>83116</v>
      </c>
    </row>
    <row r="52" spans="1:7" hidden="1" x14ac:dyDescent="0.25">
      <c r="A52" s="232" t="s">
        <v>9</v>
      </c>
      <c r="B52" s="232" t="s">
        <v>717</v>
      </c>
      <c r="C52" s="228" t="s">
        <v>723</v>
      </c>
      <c r="D52" s="228" t="s">
        <v>724</v>
      </c>
      <c r="E52" s="228" t="s">
        <v>721</v>
      </c>
      <c r="F52" s="228" t="s">
        <v>722</v>
      </c>
      <c r="G52" s="222">
        <v>309</v>
      </c>
    </row>
    <row r="53" spans="1:7" hidden="1" x14ac:dyDescent="0.25">
      <c r="A53" s="228" t="s">
        <v>9</v>
      </c>
      <c r="B53" s="228" t="s">
        <v>17</v>
      </c>
      <c r="C53" s="228">
        <v>-33.033332999999999</v>
      </c>
      <c r="D53" s="228">
        <v>-59.016666999999998</v>
      </c>
      <c r="E53" s="228" t="s">
        <v>18</v>
      </c>
      <c r="F53" s="228" t="s">
        <v>19</v>
      </c>
      <c r="G53" s="230">
        <v>6451</v>
      </c>
    </row>
    <row r="54" spans="1:7" hidden="1" x14ac:dyDescent="0.25">
      <c r="A54" s="228" t="s">
        <v>9</v>
      </c>
      <c r="B54" s="228" t="s">
        <v>102</v>
      </c>
      <c r="C54" s="228">
        <v>-33.087555600000002</v>
      </c>
      <c r="D54" s="228">
        <v>-58.930473200000002</v>
      </c>
      <c r="E54" s="228" t="s">
        <v>100</v>
      </c>
      <c r="F54" s="228" t="s">
        <v>101</v>
      </c>
      <c r="G54" s="229">
        <v>190</v>
      </c>
    </row>
    <row r="55" spans="1:7" hidden="1" x14ac:dyDescent="0.25">
      <c r="A55" s="228" t="s">
        <v>9</v>
      </c>
      <c r="B55" s="228" t="s">
        <v>152</v>
      </c>
      <c r="C55" s="228" t="s">
        <v>346</v>
      </c>
      <c r="D55" s="228" t="s">
        <v>206</v>
      </c>
      <c r="E55" s="228" t="s">
        <v>345</v>
      </c>
      <c r="F55" s="228" t="s">
        <v>207</v>
      </c>
      <c r="G55" s="230">
        <v>2179</v>
      </c>
    </row>
    <row r="56" spans="1:7" hidden="1" x14ac:dyDescent="0.25">
      <c r="A56" s="228" t="s">
        <v>9</v>
      </c>
      <c r="B56" s="228" t="s">
        <v>148</v>
      </c>
      <c r="C56" s="228" t="s">
        <v>150</v>
      </c>
      <c r="D56" s="223">
        <v>-58.886667000000003</v>
      </c>
      <c r="E56" s="228" t="s">
        <v>182</v>
      </c>
      <c r="F56" s="223" t="s">
        <v>183</v>
      </c>
      <c r="G56" s="230">
        <v>8986</v>
      </c>
    </row>
    <row r="57" spans="1:7" hidden="1" x14ac:dyDescent="0.25">
      <c r="A57" s="228" t="s">
        <v>15</v>
      </c>
      <c r="B57" s="228" t="s">
        <v>111</v>
      </c>
      <c r="C57" s="228">
        <v>-33.499122999999997</v>
      </c>
      <c r="D57" s="228">
        <v>-58.797777000000004</v>
      </c>
      <c r="E57" s="228" t="s">
        <v>120</v>
      </c>
      <c r="F57" s="228" t="s">
        <v>121</v>
      </c>
      <c r="G57" s="230">
        <v>1773</v>
      </c>
    </row>
    <row r="58" spans="1:7" hidden="1" x14ac:dyDescent="0.25">
      <c r="A58" s="228" t="s">
        <v>15</v>
      </c>
      <c r="B58" s="228" t="s">
        <v>62</v>
      </c>
      <c r="C58" s="228">
        <v>-33.794361600000002</v>
      </c>
      <c r="D58" s="228">
        <v>-59.122607100000003</v>
      </c>
      <c r="E58" s="228" t="s">
        <v>61</v>
      </c>
      <c r="F58" s="228" t="s">
        <v>63</v>
      </c>
      <c r="G58" s="230">
        <v>4900</v>
      </c>
    </row>
    <row r="59" spans="1:7" hidden="1" x14ac:dyDescent="0.25">
      <c r="A59" s="232" t="s">
        <v>15</v>
      </c>
      <c r="B59" s="232" t="s">
        <v>629</v>
      </c>
      <c r="C59" s="228" t="s">
        <v>632</v>
      </c>
      <c r="D59" s="228" t="s">
        <v>633</v>
      </c>
      <c r="E59" s="228" t="s">
        <v>630</v>
      </c>
      <c r="F59" s="228" t="s">
        <v>631</v>
      </c>
      <c r="G59" s="222">
        <v>574</v>
      </c>
    </row>
    <row r="60" spans="1:7" hidden="1" x14ac:dyDescent="0.25">
      <c r="A60" s="232" t="s">
        <v>15</v>
      </c>
      <c r="B60" s="232" t="s">
        <v>289</v>
      </c>
      <c r="C60" s="228" t="s">
        <v>296</v>
      </c>
      <c r="D60" s="228" t="s">
        <v>297</v>
      </c>
      <c r="E60" s="228" t="s">
        <v>294</v>
      </c>
      <c r="F60" s="228" t="s">
        <v>295</v>
      </c>
      <c r="G60" s="230">
        <v>4215</v>
      </c>
    </row>
    <row r="61" spans="1:7" hidden="1" x14ac:dyDescent="0.25">
      <c r="A61" s="228" t="s">
        <v>11</v>
      </c>
      <c r="B61" s="228" t="s">
        <v>66</v>
      </c>
      <c r="C61" s="228">
        <v>-31.4575</v>
      </c>
      <c r="D61" s="228">
        <v>-59.598300000000002</v>
      </c>
      <c r="E61" s="228" t="s">
        <v>67</v>
      </c>
      <c r="F61" s="228" t="s">
        <v>68</v>
      </c>
      <c r="G61" s="230">
        <v>2578</v>
      </c>
    </row>
    <row r="62" spans="1:7" hidden="1" x14ac:dyDescent="0.25">
      <c r="A62" s="232" t="s">
        <v>11</v>
      </c>
      <c r="B62" s="232" t="s">
        <v>340</v>
      </c>
      <c r="C62" s="228" t="s">
        <v>343</v>
      </c>
      <c r="D62" s="228" t="s">
        <v>344</v>
      </c>
      <c r="E62" s="228" t="s">
        <v>341</v>
      </c>
      <c r="F62" s="228" t="s">
        <v>342</v>
      </c>
      <c r="G62" s="230">
        <v>8790</v>
      </c>
    </row>
    <row r="63" spans="1:7" hidden="1" x14ac:dyDescent="0.25">
      <c r="A63" s="228" t="s">
        <v>11</v>
      </c>
      <c r="B63" s="228" t="s">
        <v>146</v>
      </c>
      <c r="C63" s="228">
        <v>-31.176100000000002</v>
      </c>
      <c r="D63" s="228">
        <v>-59.7331</v>
      </c>
      <c r="E63" s="228" t="s">
        <v>178</v>
      </c>
      <c r="F63" s="228" t="s">
        <v>179</v>
      </c>
      <c r="G63" s="222">
        <v>534</v>
      </c>
    </row>
    <row r="64" spans="1:7" hidden="1" x14ac:dyDescent="0.25">
      <c r="A64" s="228" t="s">
        <v>11</v>
      </c>
      <c r="B64" s="228" t="s">
        <v>11</v>
      </c>
      <c r="C64" s="228">
        <v>-30.740468112748001</v>
      </c>
      <c r="D64" s="228">
        <v>-59.644298877664099</v>
      </c>
      <c r="E64" s="228" t="s">
        <v>169</v>
      </c>
      <c r="F64" s="228" t="s">
        <v>170</v>
      </c>
      <c r="G64" s="230">
        <v>25808</v>
      </c>
    </row>
    <row r="65" spans="1:7" hidden="1" x14ac:dyDescent="0.25">
      <c r="A65" s="233" t="s">
        <v>11</v>
      </c>
      <c r="B65" s="233" t="s">
        <v>771</v>
      </c>
      <c r="C65" s="233" t="s">
        <v>775</v>
      </c>
      <c r="D65" s="233" t="s">
        <v>776</v>
      </c>
      <c r="E65" s="233" t="s">
        <v>773</v>
      </c>
      <c r="F65" s="233" t="s">
        <v>774</v>
      </c>
      <c r="G65" s="230">
        <v>1618</v>
      </c>
    </row>
    <row r="66" spans="1:7" hidden="1" x14ac:dyDescent="0.25">
      <c r="A66" s="228" t="s">
        <v>11</v>
      </c>
      <c r="B66" s="228" t="s">
        <v>137</v>
      </c>
      <c r="C66" s="228">
        <v>-30.95</v>
      </c>
      <c r="D66" s="228">
        <v>-59.8</v>
      </c>
      <c r="E66" s="228" t="s">
        <v>71</v>
      </c>
      <c r="F66" s="228" t="s">
        <v>138</v>
      </c>
      <c r="G66" s="230">
        <v>17883</v>
      </c>
    </row>
    <row r="67" spans="1:7" hidden="1" x14ac:dyDescent="0.25">
      <c r="A67" s="231" t="s">
        <v>12</v>
      </c>
      <c r="B67" s="232" t="s">
        <v>793</v>
      </c>
      <c r="C67" s="233" t="s">
        <v>810</v>
      </c>
      <c r="D67" s="233" t="s">
        <v>811</v>
      </c>
      <c r="E67" s="233" t="s">
        <v>808</v>
      </c>
      <c r="F67" s="233" t="s">
        <v>809</v>
      </c>
      <c r="G67" s="222">
        <v>416</v>
      </c>
    </row>
    <row r="68" spans="1:7" hidden="1" x14ac:dyDescent="0.25">
      <c r="A68" s="232" t="s">
        <v>12</v>
      </c>
      <c r="B68" s="232" t="s">
        <v>698</v>
      </c>
      <c r="C68" s="228" t="s">
        <v>702</v>
      </c>
      <c r="D68" s="228" t="s">
        <v>703</v>
      </c>
      <c r="E68" s="228" t="s">
        <v>700</v>
      </c>
      <c r="F68" s="228" t="s">
        <v>701</v>
      </c>
      <c r="G68" s="222">
        <v>390</v>
      </c>
    </row>
    <row r="69" spans="1:7" hidden="1" x14ac:dyDescent="0.25">
      <c r="A69" s="228" t="s">
        <v>12</v>
      </c>
      <c r="B69" s="228" t="s">
        <v>76</v>
      </c>
      <c r="C69" s="228">
        <v>-32.25</v>
      </c>
      <c r="D69" s="228">
        <v>-60.166699999999999</v>
      </c>
      <c r="E69" s="228" t="s">
        <v>77</v>
      </c>
      <c r="F69" s="228" t="s">
        <v>78</v>
      </c>
      <c r="G69" s="230">
        <v>1878</v>
      </c>
    </row>
    <row r="70" spans="1:7" hidden="1" x14ac:dyDescent="0.25">
      <c r="A70" s="231" t="s">
        <v>12</v>
      </c>
      <c r="B70" s="232" t="s">
        <v>791</v>
      </c>
      <c r="C70" s="233" t="s">
        <v>804</v>
      </c>
      <c r="D70" s="233" t="s">
        <v>805</v>
      </c>
      <c r="E70" s="233" t="s">
        <v>802</v>
      </c>
      <c r="F70" s="233" t="s">
        <v>803</v>
      </c>
      <c r="G70" s="229">
        <v>806</v>
      </c>
    </row>
    <row r="71" spans="1:7" hidden="1" x14ac:dyDescent="0.25">
      <c r="A71" s="228" t="s">
        <v>12</v>
      </c>
      <c r="B71" s="228" t="s">
        <v>232</v>
      </c>
      <c r="C71" s="228">
        <v>-32.071460000000002</v>
      </c>
      <c r="D71" s="228">
        <v>-59.996619000000003</v>
      </c>
      <c r="E71" s="228" t="s">
        <v>112</v>
      </c>
      <c r="F71" s="228" t="s">
        <v>113</v>
      </c>
      <c r="G71" s="222">
        <v>427</v>
      </c>
    </row>
    <row r="72" spans="1:7" hidden="1" x14ac:dyDescent="0.25">
      <c r="A72" s="232" t="s">
        <v>12</v>
      </c>
      <c r="B72" s="232" t="s">
        <v>153</v>
      </c>
      <c r="C72" s="228" t="s">
        <v>154</v>
      </c>
      <c r="D72" s="228" t="s">
        <v>155</v>
      </c>
      <c r="E72" s="228" t="s">
        <v>186</v>
      </c>
      <c r="F72" s="228" t="s">
        <v>187</v>
      </c>
      <c r="G72" s="222">
        <v>735</v>
      </c>
    </row>
    <row r="73" spans="1:7" hidden="1" x14ac:dyDescent="0.25">
      <c r="A73" s="231" t="s">
        <v>12</v>
      </c>
      <c r="B73" s="232" t="s">
        <v>790</v>
      </c>
      <c r="C73" s="224" t="s">
        <v>796</v>
      </c>
      <c r="D73" s="233" t="s">
        <v>797</v>
      </c>
      <c r="E73" s="224" t="s">
        <v>794</v>
      </c>
      <c r="F73" s="233" t="s">
        <v>795</v>
      </c>
      <c r="G73" s="229">
        <v>382</v>
      </c>
    </row>
    <row r="74" spans="1:7" hidden="1" x14ac:dyDescent="0.25">
      <c r="A74" s="232" t="s">
        <v>12</v>
      </c>
      <c r="B74" s="232" t="s">
        <v>595</v>
      </c>
      <c r="C74" s="228" t="s">
        <v>598</v>
      </c>
      <c r="D74" s="228" t="s">
        <v>599</v>
      </c>
      <c r="E74" s="228" t="s">
        <v>596</v>
      </c>
      <c r="F74" s="228" t="s">
        <v>597</v>
      </c>
      <c r="G74" s="230">
        <v>1790</v>
      </c>
    </row>
    <row r="75" spans="1:7" hidden="1" x14ac:dyDescent="0.25">
      <c r="A75" s="228" t="s">
        <v>12</v>
      </c>
      <c r="B75" s="228" t="s">
        <v>119</v>
      </c>
      <c r="C75" s="228">
        <v>-32.4</v>
      </c>
      <c r="D75" s="228">
        <v>-59.55</v>
      </c>
      <c r="E75" s="228" t="s">
        <v>131</v>
      </c>
      <c r="F75" s="228" t="s">
        <v>132</v>
      </c>
      <c r="G75" s="230">
        <v>4588</v>
      </c>
    </row>
    <row r="76" spans="1:7" hidden="1" x14ac:dyDescent="0.25">
      <c r="A76" s="228" t="s">
        <v>12</v>
      </c>
      <c r="B76" s="228" t="s">
        <v>12</v>
      </c>
      <c r="C76" s="228">
        <v>-32.398960647920397</v>
      </c>
      <c r="D76" s="228">
        <v>-59.787693725776698</v>
      </c>
      <c r="E76" s="228" t="s">
        <v>171</v>
      </c>
      <c r="F76" s="228" t="s">
        <v>172</v>
      </c>
      <c r="G76" s="230">
        <v>23702</v>
      </c>
    </row>
    <row r="77" spans="1:7" hidden="1" x14ac:dyDescent="0.25">
      <c r="A77" s="232" t="s">
        <v>12</v>
      </c>
      <c r="B77" s="232" t="s">
        <v>699</v>
      </c>
      <c r="C77" s="228" t="s">
        <v>706</v>
      </c>
      <c r="D77" s="228" t="s">
        <v>707</v>
      </c>
      <c r="E77" s="228" t="s">
        <v>704</v>
      </c>
      <c r="F77" s="228" t="s">
        <v>705</v>
      </c>
      <c r="G77" s="222">
        <v>757</v>
      </c>
    </row>
    <row r="78" spans="1:7" hidden="1" x14ac:dyDescent="0.25">
      <c r="A78" s="228" t="s">
        <v>8</v>
      </c>
      <c r="B78" s="228" t="s">
        <v>233</v>
      </c>
      <c r="C78" s="228">
        <v>-31.885000000000002</v>
      </c>
      <c r="D78" s="228">
        <v>-60.41</v>
      </c>
      <c r="E78" s="228" t="s">
        <v>122</v>
      </c>
      <c r="F78" s="228" t="s">
        <v>123</v>
      </c>
      <c r="G78" s="230">
        <v>1128</v>
      </c>
    </row>
    <row r="79" spans="1:7" hidden="1" x14ac:dyDescent="0.25">
      <c r="A79" s="232" t="s">
        <v>8</v>
      </c>
      <c r="B79" s="232" t="s">
        <v>330</v>
      </c>
      <c r="C79" s="228" t="s">
        <v>338</v>
      </c>
      <c r="D79" s="228" t="s">
        <v>339</v>
      </c>
      <c r="E79" s="228" t="s">
        <v>336</v>
      </c>
      <c r="F79" s="228" t="s">
        <v>337</v>
      </c>
      <c r="G79" s="222">
        <v>368</v>
      </c>
    </row>
    <row r="80" spans="1:7" hidden="1" x14ac:dyDescent="0.25">
      <c r="A80" s="228" t="s">
        <v>8</v>
      </c>
      <c r="B80" s="228" t="s">
        <v>75</v>
      </c>
      <c r="C80" s="228">
        <v>-31.583333</v>
      </c>
      <c r="D80" s="228">
        <v>-60.066667000000002</v>
      </c>
      <c r="E80" s="228" t="s">
        <v>85</v>
      </c>
      <c r="F80" s="228" t="s">
        <v>86</v>
      </c>
      <c r="G80" s="230">
        <v>5729</v>
      </c>
    </row>
    <row r="81" spans="1:7" hidden="1" x14ac:dyDescent="0.25">
      <c r="A81" s="228" t="s">
        <v>8</v>
      </c>
      <c r="B81" s="228" t="s">
        <v>234</v>
      </c>
      <c r="C81" s="228" t="s">
        <v>202</v>
      </c>
      <c r="D81" s="228" t="s">
        <v>203</v>
      </c>
      <c r="E81" s="228" t="s">
        <v>205</v>
      </c>
      <c r="F81" s="228" t="s">
        <v>204</v>
      </c>
      <c r="G81" s="230">
        <v>3084</v>
      </c>
    </row>
    <row r="82" spans="1:7" hidden="1" x14ac:dyDescent="0.25">
      <c r="A82" s="228" t="s">
        <v>8</v>
      </c>
      <c r="B82" s="228" t="s">
        <v>235</v>
      </c>
      <c r="C82" s="228">
        <v>-31.527799999999999</v>
      </c>
      <c r="D82" s="228">
        <v>-60.2333</v>
      </c>
      <c r="E82" s="228" t="s">
        <v>127</v>
      </c>
      <c r="F82" s="228" t="s">
        <v>126</v>
      </c>
      <c r="G82" s="222">
        <v>223</v>
      </c>
    </row>
    <row r="83" spans="1:7" hidden="1" x14ac:dyDescent="0.25">
      <c r="A83" s="232" t="s">
        <v>8</v>
      </c>
      <c r="B83" s="232" t="s">
        <v>682</v>
      </c>
      <c r="C83" s="228" t="s">
        <v>685</v>
      </c>
      <c r="D83" s="228" t="s">
        <v>686</v>
      </c>
      <c r="E83" s="228" t="s">
        <v>683</v>
      </c>
      <c r="F83" s="228" t="s">
        <v>684</v>
      </c>
      <c r="G83" s="230">
        <v>229</v>
      </c>
    </row>
    <row r="84" spans="1:7" hidden="1" x14ac:dyDescent="0.25">
      <c r="A84" s="232" t="s">
        <v>8</v>
      </c>
      <c r="B84" s="232" t="s">
        <v>789</v>
      </c>
      <c r="C84" s="233" t="s">
        <v>615</v>
      </c>
      <c r="D84" s="233" t="s">
        <v>807</v>
      </c>
      <c r="E84" s="233" t="s">
        <v>614</v>
      </c>
      <c r="F84" s="233" t="s">
        <v>806</v>
      </c>
      <c r="G84" s="236">
        <v>445</v>
      </c>
    </row>
    <row r="85" spans="1:7" hidden="1" x14ac:dyDescent="0.25">
      <c r="A85" s="228" t="s">
        <v>8</v>
      </c>
      <c r="B85" s="228" t="s">
        <v>60</v>
      </c>
      <c r="C85" s="228">
        <v>-32.023325900000003</v>
      </c>
      <c r="D85" s="228">
        <v>-60.337992499999999</v>
      </c>
      <c r="E85" s="228" t="s">
        <v>59</v>
      </c>
      <c r="F85" s="228" t="s">
        <v>58</v>
      </c>
      <c r="G85" s="230">
        <v>20203</v>
      </c>
    </row>
    <row r="86" spans="1:7" hidden="1" x14ac:dyDescent="0.25">
      <c r="A86" s="228" t="s">
        <v>8</v>
      </c>
      <c r="B86" s="228" t="s">
        <v>117</v>
      </c>
      <c r="C86" s="228">
        <v>-31.583333</v>
      </c>
      <c r="D86" s="228">
        <v>-59.883333</v>
      </c>
      <c r="E86" s="228" t="s">
        <v>85</v>
      </c>
      <c r="F86" s="228" t="s">
        <v>128</v>
      </c>
      <c r="G86" s="230">
        <v>931</v>
      </c>
    </row>
    <row r="87" spans="1:7" hidden="1" x14ac:dyDescent="0.25">
      <c r="A87" s="232" t="s">
        <v>8</v>
      </c>
      <c r="B87" s="232" t="s">
        <v>602</v>
      </c>
      <c r="C87" s="228" t="s">
        <v>605</v>
      </c>
      <c r="D87" s="228" t="s">
        <v>606</v>
      </c>
      <c r="E87" s="228" t="s">
        <v>603</v>
      </c>
      <c r="F87" s="228" t="s">
        <v>604</v>
      </c>
      <c r="G87" s="230">
        <v>82</v>
      </c>
    </row>
    <row r="88" spans="1:7" hidden="1" x14ac:dyDescent="0.25">
      <c r="A88" s="228" t="s">
        <v>8</v>
      </c>
      <c r="B88" s="232" t="s">
        <v>147</v>
      </c>
      <c r="C88" s="228">
        <v>-31.752638999999999</v>
      </c>
      <c r="D88" s="228">
        <v>-60.448749999999997</v>
      </c>
      <c r="E88" s="228" t="s">
        <v>180</v>
      </c>
      <c r="F88" s="228" t="s">
        <v>181</v>
      </c>
      <c r="G88" s="222">
        <v>195</v>
      </c>
    </row>
    <row r="89" spans="1:7" hidden="1" x14ac:dyDescent="0.25">
      <c r="A89" s="232" t="s">
        <v>8</v>
      </c>
      <c r="B89" s="232" t="s">
        <v>288</v>
      </c>
      <c r="C89" s="228" t="s">
        <v>292</v>
      </c>
      <c r="D89" s="228" t="s">
        <v>293</v>
      </c>
      <c r="E89" s="228" t="s">
        <v>290</v>
      </c>
      <c r="F89" s="228" t="s">
        <v>291</v>
      </c>
      <c r="G89" s="222">
        <v>370</v>
      </c>
    </row>
    <row r="90" spans="1:7" hidden="1" x14ac:dyDescent="0.25">
      <c r="A90" s="232" t="s">
        <v>8</v>
      </c>
      <c r="B90" s="232" t="s">
        <v>144</v>
      </c>
      <c r="C90" s="228">
        <v>-31.516667000000002</v>
      </c>
      <c r="D90" s="228">
        <v>-59.85</v>
      </c>
      <c r="E90" s="228" t="s">
        <v>177</v>
      </c>
      <c r="F90" s="228" t="s">
        <v>156</v>
      </c>
      <c r="G90" s="230">
        <v>4925</v>
      </c>
    </row>
    <row r="91" spans="1:7" hidden="1" x14ac:dyDescent="0.25">
      <c r="A91" s="228" t="s">
        <v>8</v>
      </c>
      <c r="B91" s="228" t="s">
        <v>136</v>
      </c>
      <c r="C91" s="228">
        <v>-31.216699999999999</v>
      </c>
      <c r="D91" s="228">
        <v>-59.9833</v>
      </c>
      <c r="E91" s="228" t="s">
        <v>139</v>
      </c>
      <c r="F91" s="228" t="s">
        <v>140</v>
      </c>
      <c r="G91" s="230">
        <v>5770</v>
      </c>
    </row>
    <row r="92" spans="1:7" hidden="1" x14ac:dyDescent="0.25">
      <c r="A92" s="228" t="s">
        <v>8</v>
      </c>
      <c r="B92" s="228" t="s">
        <v>238</v>
      </c>
      <c r="C92" s="228" t="s">
        <v>246</v>
      </c>
      <c r="D92" s="228" t="s">
        <v>247</v>
      </c>
      <c r="E92" s="228" t="s">
        <v>244</v>
      </c>
      <c r="F92" s="228" t="s">
        <v>245</v>
      </c>
      <c r="G92" s="222">
        <v>689</v>
      </c>
    </row>
    <row r="93" spans="1:7" hidden="1" x14ac:dyDescent="0.25">
      <c r="A93" s="228" t="s">
        <v>8</v>
      </c>
      <c r="B93" s="237" t="s">
        <v>208</v>
      </c>
      <c r="C93" s="228" t="s">
        <v>209</v>
      </c>
      <c r="D93" s="228" t="s">
        <v>210</v>
      </c>
      <c r="E93" s="228" t="s">
        <v>211</v>
      </c>
      <c r="F93" s="228" t="s">
        <v>212</v>
      </c>
      <c r="G93" s="230">
        <v>7694</v>
      </c>
    </row>
    <row r="94" spans="1:7" hidden="1" x14ac:dyDescent="0.25">
      <c r="A94" s="228" t="s">
        <v>8</v>
      </c>
      <c r="B94" s="228" t="s">
        <v>40</v>
      </c>
      <c r="C94" s="228">
        <v>-31.816666999999999</v>
      </c>
      <c r="D94" s="228">
        <v>-60.516666999999998</v>
      </c>
      <c r="E94" s="228" t="s">
        <v>41</v>
      </c>
      <c r="F94" s="228" t="s">
        <v>42</v>
      </c>
      <c r="G94" s="230">
        <v>4333</v>
      </c>
    </row>
    <row r="95" spans="1:7" hidden="1" x14ac:dyDescent="0.25">
      <c r="A95" s="228" t="s">
        <v>8</v>
      </c>
      <c r="B95" s="228" t="s">
        <v>8</v>
      </c>
      <c r="C95" s="228" t="s">
        <v>191</v>
      </c>
      <c r="D95" s="228" t="s">
        <v>192</v>
      </c>
      <c r="E95" s="228" t="s">
        <v>193</v>
      </c>
      <c r="F95" s="228" t="s">
        <v>194</v>
      </c>
      <c r="G95" s="230">
        <v>247863</v>
      </c>
    </row>
    <row r="96" spans="1:7" hidden="1" x14ac:dyDescent="0.25">
      <c r="A96" s="233" t="s">
        <v>8</v>
      </c>
      <c r="B96" s="233" t="s">
        <v>190</v>
      </c>
      <c r="C96" s="233" t="s">
        <v>800</v>
      </c>
      <c r="D96" s="233" t="s">
        <v>801</v>
      </c>
      <c r="E96" s="233" t="s">
        <v>798</v>
      </c>
      <c r="F96" s="233" t="s">
        <v>799</v>
      </c>
      <c r="G96" s="230">
        <v>1660</v>
      </c>
    </row>
    <row r="97" spans="1:7" hidden="1" x14ac:dyDescent="0.25">
      <c r="A97" s="228" t="s">
        <v>8</v>
      </c>
      <c r="B97" s="228" t="s">
        <v>31</v>
      </c>
      <c r="C97" s="228">
        <v>-31.783332999999999</v>
      </c>
      <c r="D97" s="228">
        <v>-60.433332999999998</v>
      </c>
      <c r="E97" s="228" t="s">
        <v>32</v>
      </c>
      <c r="F97" s="228" t="s">
        <v>33</v>
      </c>
      <c r="G97" s="230">
        <v>9324</v>
      </c>
    </row>
    <row r="98" spans="1:7" hidden="1" x14ac:dyDescent="0.25">
      <c r="A98" s="228" t="s">
        <v>8</v>
      </c>
      <c r="B98" s="228" t="s">
        <v>133</v>
      </c>
      <c r="C98" s="228">
        <v>-31.745000000000001</v>
      </c>
      <c r="D98" s="228">
        <v>-60.353900000000003</v>
      </c>
      <c r="E98" s="228" t="s">
        <v>134</v>
      </c>
      <c r="F98" s="228" t="s">
        <v>135</v>
      </c>
      <c r="G98" s="222">
        <v>837</v>
      </c>
    </row>
    <row r="99" spans="1:7" hidden="1" x14ac:dyDescent="0.25">
      <c r="A99" s="228" t="s">
        <v>8</v>
      </c>
      <c r="B99" s="228" t="s">
        <v>713</v>
      </c>
      <c r="C99" s="228" t="s">
        <v>740</v>
      </c>
      <c r="D99" s="228" t="s">
        <v>741</v>
      </c>
      <c r="E99" s="228" t="s">
        <v>738</v>
      </c>
      <c r="F99" s="228" t="s">
        <v>739</v>
      </c>
      <c r="G99" s="222">
        <v>177</v>
      </c>
    </row>
    <row r="100" spans="1:7" hidden="1" x14ac:dyDescent="0.25">
      <c r="A100" s="228" t="s">
        <v>8</v>
      </c>
      <c r="B100" s="228" t="s">
        <v>82</v>
      </c>
      <c r="C100" s="228">
        <v>-31.95</v>
      </c>
      <c r="D100" s="228">
        <v>-60.133333</v>
      </c>
      <c r="E100" s="228" t="s">
        <v>83</v>
      </c>
      <c r="F100" s="228" t="s">
        <v>84</v>
      </c>
      <c r="G100" s="230">
        <v>3885</v>
      </c>
    </row>
    <row r="101" spans="1:7" hidden="1" x14ac:dyDescent="0.25">
      <c r="A101" s="232" t="s">
        <v>8</v>
      </c>
      <c r="B101" s="232" t="s">
        <v>600</v>
      </c>
      <c r="C101" s="228" t="s">
        <v>609</v>
      </c>
      <c r="D101" s="228" t="s">
        <v>610</v>
      </c>
      <c r="E101" s="228" t="s">
        <v>607</v>
      </c>
      <c r="F101" s="228" t="s">
        <v>608</v>
      </c>
      <c r="G101" s="230">
        <v>1542</v>
      </c>
    </row>
    <row r="102" spans="1:7" hidden="1" x14ac:dyDescent="0.25">
      <c r="A102" s="232" t="s">
        <v>8</v>
      </c>
      <c r="B102" s="232" t="s">
        <v>611</v>
      </c>
      <c r="C102" s="228" t="s">
        <v>615</v>
      </c>
      <c r="D102" s="228" t="s">
        <v>613</v>
      </c>
      <c r="E102" s="228" t="s">
        <v>614</v>
      </c>
      <c r="F102" s="228" t="s">
        <v>612</v>
      </c>
      <c r="G102" s="222">
        <v>319</v>
      </c>
    </row>
    <row r="103" spans="1:7" hidden="1" x14ac:dyDescent="0.25">
      <c r="A103" s="228" t="s">
        <v>8</v>
      </c>
      <c r="B103" s="228" t="s">
        <v>114</v>
      </c>
      <c r="C103" s="228">
        <v>-31.866667</v>
      </c>
      <c r="D103" s="228">
        <v>-60.016666999999998</v>
      </c>
      <c r="E103" s="228" t="s">
        <v>115</v>
      </c>
      <c r="F103" s="228" t="s">
        <v>116</v>
      </c>
      <c r="G103" s="230">
        <v>9641</v>
      </c>
    </row>
    <row r="104" spans="1:7" hidden="1" x14ac:dyDescent="0.25">
      <c r="A104" s="228" t="s">
        <v>8</v>
      </c>
      <c r="B104" s="228" t="s">
        <v>617</v>
      </c>
      <c r="C104" s="228" t="s">
        <v>736</v>
      </c>
      <c r="D104" s="228" t="s">
        <v>737</v>
      </c>
      <c r="E104" s="228" t="s">
        <v>734</v>
      </c>
      <c r="F104" s="228" t="s">
        <v>735</v>
      </c>
      <c r="G104" s="222">
        <v>229</v>
      </c>
    </row>
    <row r="105" spans="1:7" hidden="1" x14ac:dyDescent="0.25">
      <c r="A105" s="232" t="s">
        <v>8</v>
      </c>
      <c r="B105" s="232" t="s">
        <v>352</v>
      </c>
      <c r="C105" s="228" t="s">
        <v>209</v>
      </c>
      <c r="D105" s="228" t="s">
        <v>354</v>
      </c>
      <c r="E105" s="228" t="s">
        <v>211</v>
      </c>
      <c r="F105" s="228" t="s">
        <v>353</v>
      </c>
      <c r="G105" s="230">
        <v>1615</v>
      </c>
    </row>
    <row r="106" spans="1:7" hidden="1" x14ac:dyDescent="0.25">
      <c r="A106" s="232" t="s">
        <v>49</v>
      </c>
      <c r="B106" s="232" t="s">
        <v>218</v>
      </c>
      <c r="C106" s="228" t="s">
        <v>224</v>
      </c>
      <c r="D106" s="228" t="s">
        <v>225</v>
      </c>
      <c r="E106" s="228" t="s">
        <v>223</v>
      </c>
      <c r="F106" s="228" t="s">
        <v>90</v>
      </c>
      <c r="G106" s="230">
        <v>3149</v>
      </c>
    </row>
    <row r="107" spans="1:7" hidden="1" x14ac:dyDescent="0.25">
      <c r="A107" s="228" t="s">
        <v>49</v>
      </c>
      <c r="B107" s="228" t="s">
        <v>49</v>
      </c>
      <c r="C107" s="228">
        <v>-31.616667</v>
      </c>
      <c r="D107" s="228">
        <v>-58.5</v>
      </c>
      <c r="E107" s="228" t="s">
        <v>124</v>
      </c>
      <c r="F107" s="228" t="s">
        <v>125</v>
      </c>
      <c r="G107" s="230">
        <v>13228</v>
      </c>
    </row>
    <row r="108" spans="1:7" hidden="1" x14ac:dyDescent="0.25">
      <c r="A108" s="228" t="s">
        <v>50</v>
      </c>
      <c r="B108" s="228" t="s">
        <v>236</v>
      </c>
      <c r="C108" s="228" t="s">
        <v>149</v>
      </c>
      <c r="D108" s="228" t="s">
        <v>151</v>
      </c>
      <c r="E108" s="228" t="s">
        <v>184</v>
      </c>
      <c r="F108" s="228" t="s">
        <v>185</v>
      </c>
      <c r="G108" s="230">
        <v>6306</v>
      </c>
    </row>
    <row r="109" spans="1:7" hidden="1" x14ac:dyDescent="0.25">
      <c r="A109" s="228" t="s">
        <v>50</v>
      </c>
      <c r="B109" s="228" t="s">
        <v>716</v>
      </c>
      <c r="C109" s="228" t="s">
        <v>732</v>
      </c>
      <c r="D109" s="228" t="s">
        <v>733</v>
      </c>
      <c r="E109" s="228" t="s">
        <v>730</v>
      </c>
      <c r="F109" s="228" t="s">
        <v>731</v>
      </c>
      <c r="G109" s="222">
        <v>533</v>
      </c>
    </row>
    <row r="110" spans="1:7" hidden="1" x14ac:dyDescent="0.25">
      <c r="A110" s="232" t="s">
        <v>50</v>
      </c>
      <c r="B110" s="232" t="s">
        <v>620</v>
      </c>
      <c r="C110" s="228" t="s">
        <v>623</v>
      </c>
      <c r="D110" s="228" t="s">
        <v>624</v>
      </c>
      <c r="E110" s="228" t="s">
        <v>621</v>
      </c>
      <c r="F110" s="228" t="s">
        <v>622</v>
      </c>
      <c r="G110" s="230">
        <v>2296</v>
      </c>
    </row>
    <row r="111" spans="1:7" hidden="1" x14ac:dyDescent="0.25">
      <c r="A111" s="232" t="s">
        <v>50</v>
      </c>
      <c r="B111" s="232" t="s">
        <v>373</v>
      </c>
      <c r="C111" s="228" t="s">
        <v>388</v>
      </c>
      <c r="D111" s="228" t="s">
        <v>389</v>
      </c>
      <c r="E111" s="228" t="s">
        <v>382</v>
      </c>
      <c r="F111" s="228" t="s">
        <v>383</v>
      </c>
      <c r="G111" s="230">
        <v>13723</v>
      </c>
    </row>
    <row r="112" spans="1:7" x14ac:dyDescent="0.25">
      <c r="A112" s="228" t="s">
        <v>27</v>
      </c>
      <c r="B112" s="228" t="s">
        <v>143</v>
      </c>
      <c r="C112" s="228">
        <v>-32.366667</v>
      </c>
      <c r="D112" s="228">
        <v>-58.883333</v>
      </c>
      <c r="E112" s="228" t="s">
        <v>175</v>
      </c>
      <c r="F112" s="228" t="s">
        <v>176</v>
      </c>
      <c r="G112" s="230">
        <v>9742</v>
      </c>
    </row>
    <row r="113" spans="1:7" x14ac:dyDescent="0.25">
      <c r="A113" s="228" t="s">
        <v>27</v>
      </c>
      <c r="B113" s="228" t="s">
        <v>239</v>
      </c>
      <c r="C113" s="228" t="s">
        <v>242</v>
      </c>
      <c r="D113" s="228" t="s">
        <v>243</v>
      </c>
      <c r="E113" s="228" t="s">
        <v>240</v>
      </c>
      <c r="F113" s="228" t="s">
        <v>241</v>
      </c>
      <c r="G113" s="230">
        <v>2339</v>
      </c>
    </row>
    <row r="114" spans="1:7" x14ac:dyDescent="0.25">
      <c r="A114" s="228" t="s">
        <v>27</v>
      </c>
      <c r="B114" s="228" t="s">
        <v>237</v>
      </c>
      <c r="C114" s="228">
        <v>-32.255178999999998</v>
      </c>
      <c r="D114" s="228">
        <v>-58.422789000000002</v>
      </c>
      <c r="E114" s="228" t="s">
        <v>69</v>
      </c>
      <c r="F114" s="228" t="s">
        <v>70</v>
      </c>
      <c r="G114" s="230">
        <v>1167</v>
      </c>
    </row>
    <row r="115" spans="1:7" x14ac:dyDescent="0.25">
      <c r="A115" s="228" t="s">
        <v>27</v>
      </c>
      <c r="B115" s="228" t="s">
        <v>43</v>
      </c>
      <c r="C115" s="228">
        <v>-32.483333000000002</v>
      </c>
      <c r="D115" s="228">
        <v>-58.233333000000002</v>
      </c>
      <c r="E115" s="228" t="s">
        <v>44</v>
      </c>
      <c r="F115" s="228" t="s">
        <v>45</v>
      </c>
      <c r="G115" s="230">
        <v>73729</v>
      </c>
    </row>
    <row r="116" spans="1:7" x14ac:dyDescent="0.25">
      <c r="A116" s="232" t="s">
        <v>27</v>
      </c>
      <c r="B116" s="232" t="s">
        <v>358</v>
      </c>
      <c r="C116" s="228" t="s">
        <v>367</v>
      </c>
      <c r="D116" s="228" t="s">
        <v>368</v>
      </c>
      <c r="E116" s="228" t="s">
        <v>361</v>
      </c>
      <c r="F116" s="228" t="s">
        <v>362</v>
      </c>
      <c r="G116" s="222">
        <v>447</v>
      </c>
    </row>
    <row r="117" spans="1:7" x14ac:dyDescent="0.25">
      <c r="A117" s="228" t="s">
        <v>27</v>
      </c>
      <c r="B117" s="228" t="s">
        <v>28</v>
      </c>
      <c r="C117" s="228">
        <v>-32.450000000000003</v>
      </c>
      <c r="D117" s="228">
        <v>-58.433300000000003</v>
      </c>
      <c r="E117" s="228" t="s">
        <v>29</v>
      </c>
      <c r="F117" s="228" t="s">
        <v>30</v>
      </c>
      <c r="G117" s="230">
        <v>1726</v>
      </c>
    </row>
    <row r="118" spans="1:7" x14ac:dyDescent="0.25">
      <c r="A118" s="232" t="s">
        <v>27</v>
      </c>
      <c r="B118" s="232" t="s">
        <v>628</v>
      </c>
      <c r="C118" s="228" t="s">
        <v>636</v>
      </c>
      <c r="D118" s="228" t="s">
        <v>637</v>
      </c>
      <c r="E118" s="228" t="s">
        <v>634</v>
      </c>
      <c r="F118" s="228" t="s">
        <v>635</v>
      </c>
      <c r="G118" s="230">
        <v>1380</v>
      </c>
    </row>
    <row r="119" spans="1:7" x14ac:dyDescent="0.25">
      <c r="A119" s="232" t="s">
        <v>27</v>
      </c>
      <c r="B119" s="232" t="s">
        <v>718</v>
      </c>
      <c r="C119" s="228" t="s">
        <v>816</v>
      </c>
      <c r="D119" s="228" t="s">
        <v>817</v>
      </c>
      <c r="E119" s="228" t="s">
        <v>814</v>
      </c>
      <c r="F119" s="228" t="s">
        <v>815</v>
      </c>
      <c r="G119" s="230">
        <v>1495</v>
      </c>
    </row>
    <row r="120" spans="1:7" x14ac:dyDescent="0.25">
      <c r="A120" s="232" t="s">
        <v>27</v>
      </c>
      <c r="B120" s="232" t="s">
        <v>616</v>
      </c>
      <c r="C120" s="228" t="s">
        <v>365</v>
      </c>
      <c r="D120" s="228" t="s">
        <v>366</v>
      </c>
      <c r="E120" s="228" t="s">
        <v>56</v>
      </c>
      <c r="F120" s="228" t="s">
        <v>360</v>
      </c>
      <c r="G120" s="222">
        <v>776</v>
      </c>
    </row>
    <row r="121" spans="1:7" hidden="1" x14ac:dyDescent="0.25">
      <c r="A121" s="231" t="s">
        <v>51</v>
      </c>
      <c r="B121" s="231" t="s">
        <v>758</v>
      </c>
      <c r="C121" s="233" t="s">
        <v>761</v>
      </c>
      <c r="D121" s="233" t="s">
        <v>762</v>
      </c>
      <c r="E121" s="233" t="s">
        <v>759</v>
      </c>
      <c r="F121" s="233" t="s">
        <v>760</v>
      </c>
      <c r="G121" s="222">
        <v>279</v>
      </c>
    </row>
    <row r="122" spans="1:7" hidden="1" x14ac:dyDescent="0.25">
      <c r="A122" s="231" t="s">
        <v>51</v>
      </c>
      <c r="B122" s="232" t="s">
        <v>818</v>
      </c>
      <c r="C122" s="233" t="s">
        <v>822</v>
      </c>
      <c r="D122" s="233" t="s">
        <v>823</v>
      </c>
      <c r="E122" s="233" t="s">
        <v>820</v>
      </c>
      <c r="F122" s="233" t="s">
        <v>821</v>
      </c>
      <c r="G122" s="229">
        <v>190</v>
      </c>
    </row>
    <row r="123" spans="1:7" hidden="1" x14ac:dyDescent="0.25">
      <c r="A123" s="232" t="s">
        <v>51</v>
      </c>
      <c r="B123" s="232" t="s">
        <v>708</v>
      </c>
      <c r="C123" s="225" t="s">
        <v>711</v>
      </c>
      <c r="D123" s="228" t="s">
        <v>712</v>
      </c>
      <c r="E123" s="225" t="s">
        <v>709</v>
      </c>
      <c r="F123" s="228" t="s">
        <v>710</v>
      </c>
      <c r="G123" s="222">
        <v>947</v>
      </c>
    </row>
    <row r="124" spans="1:7" hidden="1" x14ac:dyDescent="0.25">
      <c r="A124" s="232" t="s">
        <v>51</v>
      </c>
      <c r="B124" s="232" t="s">
        <v>792</v>
      </c>
      <c r="C124" s="228" t="s">
        <v>696</v>
      </c>
      <c r="D124" s="228" t="s">
        <v>697</v>
      </c>
      <c r="E124" s="228" t="s">
        <v>694</v>
      </c>
      <c r="F124" s="228" t="s">
        <v>695</v>
      </c>
      <c r="G124" s="222">
        <v>597</v>
      </c>
    </row>
    <row r="125" spans="1:7" hidden="1" x14ac:dyDescent="0.25">
      <c r="A125" s="228" t="s">
        <v>51</v>
      </c>
      <c r="B125" s="228" t="s">
        <v>51</v>
      </c>
      <c r="C125" s="228">
        <v>-32.616667</v>
      </c>
      <c r="D125" s="228">
        <v>-60.166666999999997</v>
      </c>
      <c r="E125" s="228" t="s">
        <v>64</v>
      </c>
      <c r="F125" s="228" t="s">
        <v>65</v>
      </c>
      <c r="G125" s="230">
        <v>31842</v>
      </c>
    </row>
    <row r="126" spans="1:7" hidden="1" x14ac:dyDescent="0.25">
      <c r="A126" s="232" t="s">
        <v>10</v>
      </c>
      <c r="B126" s="232" t="s">
        <v>372</v>
      </c>
      <c r="C126" s="228" t="s">
        <v>386</v>
      </c>
      <c r="D126" s="228" t="s">
        <v>387</v>
      </c>
      <c r="E126" s="228" t="s">
        <v>380</v>
      </c>
      <c r="F126" s="228" t="s">
        <v>381</v>
      </c>
      <c r="G126" s="222">
        <v>620</v>
      </c>
    </row>
    <row r="127" spans="1:7" hidden="1" x14ac:dyDescent="0.25">
      <c r="A127" s="232" t="s">
        <v>10</v>
      </c>
      <c r="B127" s="232" t="s">
        <v>653</v>
      </c>
      <c r="C127" s="228" t="s">
        <v>656</v>
      </c>
      <c r="D127" s="228" t="s">
        <v>657</v>
      </c>
      <c r="E127" s="228" t="s">
        <v>654</v>
      </c>
      <c r="F127" s="228" t="s">
        <v>655</v>
      </c>
      <c r="G127" s="222">
        <v>1101</v>
      </c>
    </row>
    <row r="128" spans="1:7" hidden="1" x14ac:dyDescent="0.25">
      <c r="A128" s="232" t="s">
        <v>10</v>
      </c>
      <c r="B128" s="232" t="s">
        <v>347</v>
      </c>
      <c r="C128" s="228" t="s">
        <v>350</v>
      </c>
      <c r="D128" s="228" t="s">
        <v>351</v>
      </c>
      <c r="E128" s="228" t="s">
        <v>348</v>
      </c>
      <c r="F128" s="228" t="s">
        <v>349</v>
      </c>
      <c r="G128" s="230">
        <v>2790</v>
      </c>
    </row>
    <row r="129" spans="1:7" hidden="1" x14ac:dyDescent="0.25">
      <c r="A129" s="228" t="s">
        <v>10</v>
      </c>
      <c r="B129" s="228" t="s">
        <v>10</v>
      </c>
      <c r="C129" s="228">
        <v>-31.867637569277001</v>
      </c>
      <c r="D129" s="228">
        <v>-59.026885197991099</v>
      </c>
      <c r="E129" s="228" t="s">
        <v>173</v>
      </c>
      <c r="F129" s="228" t="s">
        <v>174</v>
      </c>
      <c r="G129" s="230">
        <v>34637</v>
      </c>
    </row>
    <row r="130" spans="1:7" hidden="1" x14ac:dyDescent="0.25">
      <c r="A130" s="73" t="s">
        <v>24</v>
      </c>
      <c r="B130" s="73" t="s">
        <v>788</v>
      </c>
      <c r="C130" s="249" t="s">
        <v>830</v>
      </c>
      <c r="D130" s="86" t="s">
        <v>831</v>
      </c>
      <c r="E130" s="249" t="s">
        <v>828</v>
      </c>
      <c r="F130" s="86" t="s">
        <v>829</v>
      </c>
      <c r="G130" s="146"/>
    </row>
    <row r="131" spans="1:7" hidden="1" x14ac:dyDescent="0.25">
      <c r="A131" s="73" t="s">
        <v>8</v>
      </c>
      <c r="B131" s="73" t="s">
        <v>729</v>
      </c>
      <c r="C131" s="86" t="s">
        <v>837</v>
      </c>
      <c r="D131" s="86" t="s">
        <v>838</v>
      </c>
      <c r="E131" s="86" t="s">
        <v>836</v>
      </c>
      <c r="F131" s="86" t="s">
        <v>835</v>
      </c>
      <c r="G131" s="188">
        <v>521</v>
      </c>
    </row>
    <row r="132" spans="1:7" hidden="1" x14ac:dyDescent="0.25">
      <c r="A132" s="73" t="s">
        <v>8</v>
      </c>
      <c r="B132" s="73" t="s">
        <v>787</v>
      </c>
      <c r="C132" s="250" t="s">
        <v>841</v>
      </c>
      <c r="D132" s="86" t="s">
        <v>842</v>
      </c>
      <c r="E132" s="250" t="s">
        <v>839</v>
      </c>
      <c r="F132" s="86" t="s">
        <v>840</v>
      </c>
      <c r="G132" s="188">
        <v>146</v>
      </c>
    </row>
    <row r="133" spans="1:7" hidden="1" x14ac:dyDescent="0.25">
      <c r="A133" s="73" t="s">
        <v>13</v>
      </c>
      <c r="B133" s="91" t="s">
        <v>832</v>
      </c>
      <c r="C133" s="86" t="s">
        <v>845</v>
      </c>
      <c r="D133" s="86" t="s">
        <v>846</v>
      </c>
      <c r="E133" s="86" t="s">
        <v>843</v>
      </c>
      <c r="F133" s="86" t="s">
        <v>844</v>
      </c>
      <c r="G133" s="146">
        <v>731</v>
      </c>
    </row>
    <row r="134" spans="1:7" hidden="1" x14ac:dyDescent="0.25">
      <c r="A134" s="73" t="s">
        <v>50</v>
      </c>
      <c r="B134" s="91" t="s">
        <v>833</v>
      </c>
      <c r="C134" s="86" t="s">
        <v>849</v>
      </c>
      <c r="D134" s="86" t="s">
        <v>850</v>
      </c>
      <c r="E134" s="86" t="s">
        <v>847</v>
      </c>
      <c r="F134" s="86" t="s">
        <v>848</v>
      </c>
      <c r="G134" s="146">
        <v>177</v>
      </c>
    </row>
    <row r="135" spans="1:7" hidden="1" x14ac:dyDescent="0.25">
      <c r="A135" s="73" t="s">
        <v>50</v>
      </c>
      <c r="B135" s="91" t="s">
        <v>834</v>
      </c>
      <c r="C135" s="86" t="s">
        <v>853</v>
      </c>
      <c r="D135" s="86" t="s">
        <v>854</v>
      </c>
      <c r="E135" s="86" t="s">
        <v>851</v>
      </c>
      <c r="F135" s="86" t="s">
        <v>852</v>
      </c>
      <c r="G135" s="146">
        <v>163</v>
      </c>
    </row>
    <row r="136" spans="1:7" hidden="1" x14ac:dyDescent="0.25">
      <c r="A136" s="91" t="s">
        <v>8</v>
      </c>
      <c r="B136" s="91" t="s">
        <v>858</v>
      </c>
      <c r="C136" s="1" t="s">
        <v>863</v>
      </c>
      <c r="D136" s="1" t="s">
        <v>864</v>
      </c>
      <c r="E136" s="1" t="s">
        <v>861</v>
      </c>
      <c r="F136" s="1" t="s">
        <v>862</v>
      </c>
      <c r="G136" s="190">
        <v>616</v>
      </c>
    </row>
    <row r="137" spans="1:7" hidden="1" x14ac:dyDescent="0.25">
      <c r="A137" s="91" t="s">
        <v>8</v>
      </c>
      <c r="B137" s="91" t="s">
        <v>859</v>
      </c>
      <c r="C137" s="1" t="s">
        <v>871</v>
      </c>
      <c r="D137" s="1" t="s">
        <v>872</v>
      </c>
      <c r="E137" s="1" t="s">
        <v>869</v>
      </c>
      <c r="F137" s="1" t="s">
        <v>870</v>
      </c>
      <c r="G137" s="191">
        <v>553</v>
      </c>
    </row>
    <row r="138" spans="1:7" hidden="1" x14ac:dyDescent="0.25">
      <c r="A138" s="73" t="s">
        <v>12</v>
      </c>
      <c r="B138" s="91" t="s">
        <v>860</v>
      </c>
      <c r="C138" s="1" t="s">
        <v>867</v>
      </c>
      <c r="D138" s="1" t="s">
        <v>868</v>
      </c>
      <c r="E138" s="1" t="s">
        <v>865</v>
      </c>
      <c r="F138" s="1" t="s">
        <v>866</v>
      </c>
    </row>
  </sheetData>
  <autoFilter ref="A1:G138" xr:uid="{00000000-0009-0000-0000-000003000000}">
    <filterColumn colId="0">
      <filters>
        <filter val="Uruguay"/>
      </filters>
    </filterColumn>
  </autoFilter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</sheetViews>
  <sheetFormatPr baseColWidth="10" defaultRowHeight="15" x14ac:dyDescent="0.25"/>
  <cols>
    <col min="2" max="2" width="11.42578125" style="22"/>
    <col min="3" max="3" width="11.42578125" style="175"/>
    <col min="4" max="6" width="11.42578125" style="181"/>
    <col min="7" max="8" width="11.42578125" style="183"/>
    <col min="9" max="14" width="11.42578125" style="181"/>
    <col min="15" max="15" width="11.42578125" style="183"/>
    <col min="16" max="21" width="11.42578125" style="181"/>
  </cols>
  <sheetData>
    <row r="1" spans="1:21" ht="25.5" x14ac:dyDescent="0.25">
      <c r="B1" s="184" t="s">
        <v>783</v>
      </c>
      <c r="C1" s="219"/>
      <c r="D1" s="185" t="s">
        <v>143</v>
      </c>
      <c r="E1" s="185" t="s">
        <v>143</v>
      </c>
      <c r="F1" s="185" t="s">
        <v>143</v>
      </c>
      <c r="G1" s="185" t="s">
        <v>143</v>
      </c>
      <c r="H1" s="185"/>
      <c r="I1" s="185" t="s">
        <v>239</v>
      </c>
      <c r="J1" s="185" t="s">
        <v>237</v>
      </c>
      <c r="K1" s="185"/>
      <c r="L1" s="185" t="s">
        <v>43</v>
      </c>
      <c r="M1" s="185" t="s">
        <v>43</v>
      </c>
      <c r="N1" s="185" t="s">
        <v>43</v>
      </c>
      <c r="O1" s="185" t="s">
        <v>43</v>
      </c>
      <c r="P1" s="185" t="s">
        <v>358</v>
      </c>
      <c r="Q1" s="185" t="s">
        <v>28</v>
      </c>
      <c r="R1" s="185" t="s">
        <v>628</v>
      </c>
      <c r="S1" s="185" t="s">
        <v>718</v>
      </c>
      <c r="T1" s="185" t="s">
        <v>616</v>
      </c>
      <c r="U1" s="185" t="s">
        <v>195</v>
      </c>
    </row>
    <row r="2" spans="1:21" x14ac:dyDescent="0.25">
      <c r="A2">
        <v>1</v>
      </c>
      <c r="B2" s="22">
        <v>43983</v>
      </c>
      <c r="D2" s="181">
        <v>0</v>
      </c>
      <c r="I2" s="181">
        <v>0</v>
      </c>
      <c r="J2" s="181">
        <v>0</v>
      </c>
      <c r="L2" s="181">
        <v>0</v>
      </c>
      <c r="P2" s="181">
        <v>0</v>
      </c>
      <c r="Q2" s="181">
        <v>1</v>
      </c>
      <c r="R2" s="181">
        <v>0</v>
      </c>
      <c r="S2" s="181">
        <v>0</v>
      </c>
      <c r="T2" s="181">
        <v>0</v>
      </c>
      <c r="U2" s="181">
        <v>1</v>
      </c>
    </row>
    <row r="3" spans="1:21" x14ac:dyDescent="0.25">
      <c r="A3">
        <f>A2+(B3-B2)</f>
        <v>3</v>
      </c>
      <c r="B3" s="22">
        <v>43985</v>
      </c>
      <c r="D3" s="181">
        <v>0</v>
      </c>
      <c r="I3" s="181">
        <v>0</v>
      </c>
      <c r="J3" s="181">
        <v>0</v>
      </c>
      <c r="L3" s="181">
        <v>0</v>
      </c>
      <c r="P3" s="181">
        <v>0</v>
      </c>
      <c r="Q3" s="181">
        <v>3</v>
      </c>
      <c r="R3" s="181">
        <v>0</v>
      </c>
      <c r="S3" s="181">
        <v>0</v>
      </c>
      <c r="T3" s="181">
        <v>0</v>
      </c>
      <c r="U3" s="181">
        <v>2</v>
      </c>
    </row>
    <row r="4" spans="1:21" x14ac:dyDescent="0.25">
      <c r="A4" s="29">
        <v>2</v>
      </c>
      <c r="B4" s="22">
        <v>43993</v>
      </c>
      <c r="D4" s="181">
        <v>0</v>
      </c>
      <c r="I4" s="181">
        <v>0</v>
      </c>
      <c r="J4" s="181">
        <v>0</v>
      </c>
      <c r="L4" s="181">
        <v>0</v>
      </c>
      <c r="P4" s="181">
        <v>0</v>
      </c>
      <c r="Q4" s="181">
        <v>4</v>
      </c>
      <c r="R4" s="181">
        <v>0</v>
      </c>
      <c r="S4" s="181">
        <v>0</v>
      </c>
      <c r="T4" s="181">
        <v>0</v>
      </c>
      <c r="U4" s="181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81">
        <v>0</v>
      </c>
      <c r="I5" s="181">
        <v>0</v>
      </c>
      <c r="J5" s="181">
        <v>0</v>
      </c>
      <c r="L5" s="181">
        <v>1</v>
      </c>
      <c r="P5" s="181">
        <v>0</v>
      </c>
      <c r="Q5" s="181">
        <v>4</v>
      </c>
      <c r="R5" s="181">
        <v>0</v>
      </c>
      <c r="S5" s="181">
        <v>0</v>
      </c>
      <c r="T5" s="181">
        <v>0</v>
      </c>
      <c r="U5" s="181">
        <v>1</v>
      </c>
    </row>
    <row r="6" spans="1:21" x14ac:dyDescent="0.25">
      <c r="A6" s="29">
        <f t="shared" si="0"/>
        <v>30</v>
      </c>
      <c r="B6" s="22">
        <v>44021</v>
      </c>
      <c r="D6" s="181">
        <v>0</v>
      </c>
      <c r="I6" s="181">
        <v>0</v>
      </c>
      <c r="J6" s="181">
        <v>0</v>
      </c>
      <c r="L6" s="181">
        <v>2</v>
      </c>
      <c r="P6" s="181">
        <v>0</v>
      </c>
      <c r="Q6" s="181">
        <v>4</v>
      </c>
      <c r="R6" s="181">
        <v>0</v>
      </c>
      <c r="S6" s="181">
        <v>0</v>
      </c>
      <c r="T6" s="181">
        <v>0</v>
      </c>
      <c r="U6" s="181">
        <v>1</v>
      </c>
    </row>
    <row r="7" spans="1:21" x14ac:dyDescent="0.25">
      <c r="A7" s="29">
        <f t="shared" si="0"/>
        <v>32</v>
      </c>
      <c r="B7" s="22">
        <v>44023</v>
      </c>
      <c r="D7" s="181">
        <v>0</v>
      </c>
      <c r="I7" s="181">
        <v>0</v>
      </c>
      <c r="J7" s="181">
        <v>0</v>
      </c>
      <c r="L7" s="181">
        <v>3</v>
      </c>
      <c r="P7" s="181">
        <v>0</v>
      </c>
      <c r="Q7" s="181">
        <v>4</v>
      </c>
      <c r="R7" s="181">
        <v>0</v>
      </c>
      <c r="S7" s="181">
        <v>0</v>
      </c>
      <c r="T7" s="181">
        <v>0</v>
      </c>
      <c r="U7" s="181">
        <v>1</v>
      </c>
    </row>
    <row r="8" spans="1:21" x14ac:dyDescent="0.25">
      <c r="A8" s="29">
        <f t="shared" si="0"/>
        <v>33</v>
      </c>
      <c r="B8" s="22">
        <v>44024</v>
      </c>
      <c r="D8" s="181">
        <v>0</v>
      </c>
      <c r="I8" s="181">
        <v>0</v>
      </c>
      <c r="J8" s="181">
        <v>1</v>
      </c>
      <c r="L8" s="181">
        <v>4</v>
      </c>
      <c r="P8" s="181">
        <v>0</v>
      </c>
      <c r="Q8" s="181">
        <v>4</v>
      </c>
      <c r="R8" s="181">
        <v>0</v>
      </c>
      <c r="S8" s="181">
        <v>0</v>
      </c>
      <c r="T8" s="181">
        <v>0</v>
      </c>
      <c r="U8" s="181">
        <v>2</v>
      </c>
    </row>
    <row r="9" spans="1:21" x14ac:dyDescent="0.25">
      <c r="A9" s="29">
        <f t="shared" si="0"/>
        <v>34</v>
      </c>
      <c r="B9" s="22">
        <v>44025</v>
      </c>
      <c r="D9" s="181">
        <v>0</v>
      </c>
      <c r="I9" s="181">
        <v>0</v>
      </c>
      <c r="J9" s="181">
        <v>1</v>
      </c>
      <c r="L9" s="181">
        <v>6</v>
      </c>
      <c r="P9" s="181">
        <v>0</v>
      </c>
      <c r="Q9" s="181">
        <v>5</v>
      </c>
      <c r="R9" s="181">
        <v>0</v>
      </c>
      <c r="S9" s="181">
        <v>0</v>
      </c>
      <c r="T9" s="181">
        <v>0</v>
      </c>
      <c r="U9" s="181">
        <v>3</v>
      </c>
    </row>
    <row r="10" spans="1:21" x14ac:dyDescent="0.25">
      <c r="A10" s="29">
        <f t="shared" si="0"/>
        <v>35</v>
      </c>
      <c r="B10" s="22">
        <v>44026</v>
      </c>
      <c r="D10" s="181">
        <v>0</v>
      </c>
      <c r="I10" s="181">
        <v>0</v>
      </c>
      <c r="J10" s="181">
        <v>1</v>
      </c>
      <c r="L10" s="181">
        <v>11</v>
      </c>
      <c r="P10" s="181">
        <v>0</v>
      </c>
      <c r="Q10" s="181">
        <v>5</v>
      </c>
      <c r="R10" s="181">
        <v>0</v>
      </c>
      <c r="S10" s="181">
        <v>0</v>
      </c>
      <c r="T10" s="181">
        <v>0</v>
      </c>
      <c r="U10" s="181">
        <v>5</v>
      </c>
    </row>
    <row r="11" spans="1:21" x14ac:dyDescent="0.25">
      <c r="A11" s="29">
        <f t="shared" si="0"/>
        <v>52</v>
      </c>
      <c r="B11" s="22">
        <v>44043</v>
      </c>
      <c r="D11" s="181">
        <v>0</v>
      </c>
      <c r="I11" s="181">
        <v>0</v>
      </c>
      <c r="J11" s="181">
        <v>1</v>
      </c>
      <c r="L11" s="181">
        <v>12</v>
      </c>
      <c r="P11" s="181">
        <v>0</v>
      </c>
      <c r="Q11" s="181">
        <v>5</v>
      </c>
      <c r="R11" s="181">
        <v>0</v>
      </c>
      <c r="S11" s="181">
        <v>0</v>
      </c>
      <c r="T11" s="181">
        <v>0</v>
      </c>
      <c r="U11" s="181">
        <v>1</v>
      </c>
    </row>
    <row r="12" spans="1:21" x14ac:dyDescent="0.25">
      <c r="A12" s="29">
        <f t="shared" si="0"/>
        <v>61</v>
      </c>
      <c r="B12" s="22">
        <v>44052</v>
      </c>
      <c r="D12" s="181">
        <v>0</v>
      </c>
      <c r="I12" s="181">
        <v>0</v>
      </c>
      <c r="J12" s="181">
        <v>1</v>
      </c>
      <c r="L12" s="181">
        <v>13</v>
      </c>
      <c r="P12" s="181">
        <v>0</v>
      </c>
      <c r="Q12" s="181">
        <v>5</v>
      </c>
      <c r="R12" s="181">
        <v>0</v>
      </c>
      <c r="S12" s="181">
        <v>0</v>
      </c>
      <c r="T12" s="181">
        <v>0</v>
      </c>
      <c r="U12" s="181">
        <v>1</v>
      </c>
    </row>
    <row r="13" spans="1:21" x14ac:dyDescent="0.25">
      <c r="A13" s="29">
        <f t="shared" si="0"/>
        <v>71</v>
      </c>
      <c r="B13" s="22">
        <v>44062</v>
      </c>
      <c r="D13" s="181">
        <v>2</v>
      </c>
      <c r="I13" s="181">
        <v>0</v>
      </c>
      <c r="J13" s="181">
        <v>1</v>
      </c>
      <c r="L13" s="181">
        <v>13</v>
      </c>
      <c r="P13" s="181">
        <v>0</v>
      </c>
      <c r="Q13" s="181">
        <v>5</v>
      </c>
      <c r="R13" s="181">
        <v>0</v>
      </c>
      <c r="S13" s="181">
        <v>0</v>
      </c>
      <c r="T13" s="181">
        <v>0</v>
      </c>
      <c r="U13" s="181">
        <v>2</v>
      </c>
    </row>
    <row r="14" spans="1:21" x14ac:dyDescent="0.25">
      <c r="A14" s="29">
        <f t="shared" si="0"/>
        <v>73</v>
      </c>
      <c r="B14" s="22">
        <v>44064</v>
      </c>
      <c r="D14" s="181">
        <v>6</v>
      </c>
      <c r="I14" s="181">
        <v>0</v>
      </c>
      <c r="J14" s="181">
        <v>1</v>
      </c>
      <c r="L14" s="181">
        <v>13</v>
      </c>
      <c r="P14" s="181">
        <v>0</v>
      </c>
      <c r="Q14" s="181">
        <v>5</v>
      </c>
      <c r="R14" s="181">
        <v>0</v>
      </c>
      <c r="S14" s="181">
        <v>0</v>
      </c>
      <c r="T14" s="181">
        <v>0</v>
      </c>
      <c r="U14" s="181">
        <v>4</v>
      </c>
    </row>
    <row r="15" spans="1:21" x14ac:dyDescent="0.25">
      <c r="A15" s="29">
        <f t="shared" si="0"/>
        <v>74</v>
      </c>
      <c r="B15" s="22">
        <v>44065</v>
      </c>
      <c r="D15" s="181">
        <v>7</v>
      </c>
      <c r="I15" s="181">
        <v>0</v>
      </c>
      <c r="J15" s="181">
        <v>1</v>
      </c>
      <c r="L15" s="181">
        <v>14</v>
      </c>
      <c r="P15" s="181">
        <v>0</v>
      </c>
      <c r="Q15" s="181">
        <v>5</v>
      </c>
      <c r="R15" s="181">
        <v>0</v>
      </c>
      <c r="S15" s="181">
        <v>0</v>
      </c>
      <c r="T15" s="181">
        <v>0</v>
      </c>
      <c r="U15" s="181">
        <v>2</v>
      </c>
    </row>
    <row r="16" spans="1:21" x14ac:dyDescent="0.25">
      <c r="A16" s="29">
        <f t="shared" si="0"/>
        <v>75</v>
      </c>
      <c r="B16" s="22">
        <v>44066</v>
      </c>
      <c r="D16" s="181">
        <v>10</v>
      </c>
      <c r="E16" s="181">
        <f>LN(D16)</f>
        <v>2.3025850929940459</v>
      </c>
      <c r="F16" s="181" t="e">
        <f>SLOPE(E10:E16,$A10:$A16)</f>
        <v>#DIV/0!</v>
      </c>
      <c r="G16" s="183" t="e">
        <f>LN(2)/F16</f>
        <v>#DIV/0!</v>
      </c>
      <c r="I16" s="181">
        <v>0</v>
      </c>
      <c r="J16" s="181">
        <v>1</v>
      </c>
      <c r="L16" s="181">
        <v>14</v>
      </c>
      <c r="M16" s="181">
        <f>LN(L16)</f>
        <v>2.6390573296152584</v>
      </c>
      <c r="N16" s="181" t="e">
        <f>SLOPE(M10:M16,$A10:$A16)</f>
        <v>#DIV/0!</v>
      </c>
      <c r="O16" s="183" t="e">
        <f>LN(2)/N16</f>
        <v>#DIV/0!</v>
      </c>
      <c r="P16" s="181">
        <v>0</v>
      </c>
      <c r="Q16" s="181">
        <v>5</v>
      </c>
      <c r="R16" s="181">
        <v>0</v>
      </c>
      <c r="S16" s="181">
        <v>0</v>
      </c>
      <c r="T16" s="181">
        <v>0</v>
      </c>
      <c r="U16" s="181">
        <v>3</v>
      </c>
    </row>
    <row r="17" spans="1:21" x14ac:dyDescent="0.25">
      <c r="A17" s="29">
        <f t="shared" si="0"/>
        <v>78</v>
      </c>
      <c r="B17" s="22">
        <v>44069</v>
      </c>
      <c r="D17" s="181">
        <v>11</v>
      </c>
      <c r="E17" s="181">
        <f t="shared" ref="E17:E73" si="1">LN(D17)</f>
        <v>2.3978952727983707</v>
      </c>
      <c r="F17" s="181">
        <f t="shared" ref="F17:F73" si="2">SLOPE(E11:E17,$A11:$A17)</f>
        <v>3.177005993477492E-2</v>
      </c>
      <c r="G17" s="183">
        <f t="shared" ref="G17:G73" si="3">LN(2)/F17</f>
        <v>21.817622692025179</v>
      </c>
      <c r="I17" s="181">
        <v>0</v>
      </c>
      <c r="J17" s="181">
        <v>1</v>
      </c>
      <c r="L17" s="181">
        <v>16</v>
      </c>
      <c r="M17" s="181">
        <f t="shared" ref="M17:M73" si="4">LN(L17)</f>
        <v>2.7725887222397811</v>
      </c>
      <c r="N17" s="181">
        <f t="shared" ref="N17:N73" si="5">SLOPE(M11:M17,$A11:$A17)</f>
        <v>4.4510464208174248E-2</v>
      </c>
      <c r="O17" s="183">
        <f t="shared" ref="O17:O73" si="6">LN(2)/N17</f>
        <v>15.57267920905328</v>
      </c>
      <c r="P17" s="181">
        <v>0</v>
      </c>
      <c r="Q17" s="181">
        <v>5</v>
      </c>
      <c r="R17" s="181">
        <v>0</v>
      </c>
      <c r="S17" s="181">
        <v>0</v>
      </c>
      <c r="T17" s="181">
        <v>0</v>
      </c>
      <c r="U17" s="181">
        <v>3</v>
      </c>
    </row>
    <row r="18" spans="1:21" x14ac:dyDescent="0.25">
      <c r="A18" s="29">
        <f t="shared" si="0"/>
        <v>79</v>
      </c>
      <c r="B18" s="22">
        <v>44070</v>
      </c>
      <c r="D18" s="181">
        <v>11</v>
      </c>
      <c r="E18" s="181">
        <f t="shared" si="1"/>
        <v>2.3978952727983707</v>
      </c>
      <c r="F18" s="181">
        <f t="shared" si="2"/>
        <v>2.5660433024241276E-2</v>
      </c>
      <c r="G18" s="183">
        <f t="shared" si="3"/>
        <v>27.01229476155499</v>
      </c>
      <c r="I18" s="181">
        <v>0</v>
      </c>
      <c r="J18" s="181">
        <v>1</v>
      </c>
      <c r="L18" s="181">
        <v>17</v>
      </c>
      <c r="M18" s="181">
        <f t="shared" si="4"/>
        <v>2.8332133440562162</v>
      </c>
      <c r="N18" s="181">
        <f t="shared" si="5"/>
        <v>4.7609340671301306E-2</v>
      </c>
      <c r="O18" s="183">
        <f t="shared" si="6"/>
        <v>14.559058596200456</v>
      </c>
      <c r="P18" s="181">
        <v>0</v>
      </c>
      <c r="Q18" s="181">
        <v>5</v>
      </c>
      <c r="R18" s="181">
        <v>0</v>
      </c>
      <c r="S18" s="181">
        <v>0</v>
      </c>
      <c r="T18" s="181">
        <v>0</v>
      </c>
      <c r="U18" s="181">
        <v>1</v>
      </c>
    </row>
    <row r="19" spans="1:21" x14ac:dyDescent="0.25">
      <c r="A19" s="29">
        <f t="shared" si="0"/>
        <v>80</v>
      </c>
      <c r="B19" s="22">
        <v>44071</v>
      </c>
      <c r="D19" s="181">
        <v>11</v>
      </c>
      <c r="E19" s="181">
        <f t="shared" si="1"/>
        <v>2.3978952727983707</v>
      </c>
      <c r="F19" s="181">
        <f t="shared" si="2"/>
        <v>2.0423609958069595E-2</v>
      </c>
      <c r="G19" s="183">
        <f t="shared" si="3"/>
        <v>33.938524187594716</v>
      </c>
      <c r="I19" s="181">
        <v>0</v>
      </c>
      <c r="J19" s="181">
        <v>1</v>
      </c>
      <c r="L19" s="181">
        <v>20</v>
      </c>
      <c r="M19" s="181">
        <f t="shared" si="4"/>
        <v>2.9957322735539909</v>
      </c>
      <c r="N19" s="181">
        <f t="shared" si="5"/>
        <v>6.4821850165601616E-2</v>
      </c>
      <c r="O19" s="183">
        <f t="shared" si="6"/>
        <v>10.693110097739403</v>
      </c>
      <c r="P19" s="181">
        <v>0</v>
      </c>
      <c r="Q19" s="181">
        <v>5</v>
      </c>
      <c r="R19" s="181">
        <v>0</v>
      </c>
      <c r="S19" s="181">
        <v>0</v>
      </c>
      <c r="T19" s="181">
        <v>0</v>
      </c>
      <c r="U19" s="181">
        <v>3</v>
      </c>
    </row>
    <row r="20" spans="1:21" x14ac:dyDescent="0.25">
      <c r="A20" s="29">
        <f t="shared" si="0"/>
        <v>81</v>
      </c>
      <c r="B20" s="22">
        <v>44072</v>
      </c>
      <c r="D20" s="181">
        <v>12</v>
      </c>
      <c r="E20" s="181">
        <f t="shared" si="1"/>
        <v>2.4849066497880004</v>
      </c>
      <c r="F20" s="181">
        <f t="shared" si="2"/>
        <v>2.6035092078805683E-2</v>
      </c>
      <c r="G20" s="183">
        <f t="shared" si="3"/>
        <v>26.623573231923146</v>
      </c>
      <c r="I20" s="181">
        <v>0</v>
      </c>
      <c r="J20" s="181">
        <v>1</v>
      </c>
      <c r="L20" s="181">
        <v>20</v>
      </c>
      <c r="M20" s="181">
        <f t="shared" si="4"/>
        <v>2.9957322735539909</v>
      </c>
      <c r="N20" s="181">
        <f t="shared" si="5"/>
        <v>6.3816431941927043E-2</v>
      </c>
      <c r="O20" s="183">
        <f t="shared" si="6"/>
        <v>10.861578428432184</v>
      </c>
      <c r="P20" s="181">
        <v>0</v>
      </c>
      <c r="Q20" s="181">
        <v>5</v>
      </c>
      <c r="R20" s="181">
        <v>0</v>
      </c>
      <c r="S20" s="181">
        <v>0</v>
      </c>
      <c r="T20" s="181">
        <v>0</v>
      </c>
      <c r="U20" s="181">
        <v>1</v>
      </c>
    </row>
    <row r="21" spans="1:21" x14ac:dyDescent="0.25">
      <c r="A21" s="29">
        <f t="shared" si="0"/>
        <v>82</v>
      </c>
      <c r="B21" s="22">
        <v>44073</v>
      </c>
      <c r="D21" s="181">
        <v>12</v>
      </c>
      <c r="E21" s="181">
        <f t="shared" si="1"/>
        <v>2.4849066497880004</v>
      </c>
      <c r="F21" s="181">
        <f t="shared" si="2"/>
        <v>2.6049043517933787E-2</v>
      </c>
      <c r="G21" s="183">
        <f t="shared" si="3"/>
        <v>26.609314084132858</v>
      </c>
      <c r="I21" s="181">
        <v>0</v>
      </c>
      <c r="J21" s="181">
        <v>1</v>
      </c>
      <c r="L21" s="181">
        <v>21</v>
      </c>
      <c r="M21" s="181">
        <f t="shared" si="4"/>
        <v>3.044522437723423</v>
      </c>
      <c r="N21" s="181">
        <f t="shared" si="5"/>
        <v>6.2004487448896764E-2</v>
      </c>
      <c r="O21" s="183">
        <f t="shared" si="6"/>
        <v>11.178984119999823</v>
      </c>
      <c r="P21" s="181">
        <v>0</v>
      </c>
      <c r="Q21" s="181">
        <v>5</v>
      </c>
      <c r="R21" s="181">
        <v>0</v>
      </c>
      <c r="S21" s="181">
        <v>0</v>
      </c>
      <c r="T21" s="181">
        <v>0</v>
      </c>
      <c r="U21" s="181">
        <v>1</v>
      </c>
    </row>
    <row r="22" spans="1:21" x14ac:dyDescent="0.25">
      <c r="A22" s="29">
        <f t="shared" si="0"/>
        <v>84</v>
      </c>
      <c r="B22" s="22">
        <v>44075</v>
      </c>
      <c r="D22" s="181">
        <v>12</v>
      </c>
      <c r="E22" s="181">
        <f t="shared" si="1"/>
        <v>2.4849066497880004</v>
      </c>
      <c r="F22" s="181">
        <f t="shared" si="2"/>
        <v>2.1812184597774679E-2</v>
      </c>
      <c r="G22" s="183">
        <f t="shared" si="3"/>
        <v>31.777980671897556</v>
      </c>
      <c r="I22" s="181">
        <v>0</v>
      </c>
      <c r="J22" s="181">
        <v>1</v>
      </c>
      <c r="L22" s="181">
        <v>23</v>
      </c>
      <c r="M22" s="181">
        <f t="shared" si="4"/>
        <v>3.1354942159291497</v>
      </c>
      <c r="N22" s="181">
        <f t="shared" si="5"/>
        <v>5.8392911880363385E-2</v>
      </c>
      <c r="O22" s="183">
        <f t="shared" si="6"/>
        <v>11.870399304286789</v>
      </c>
      <c r="P22" s="181">
        <v>0</v>
      </c>
      <c r="Q22" s="181">
        <v>5</v>
      </c>
      <c r="R22" s="181">
        <v>0</v>
      </c>
      <c r="S22" s="181">
        <v>0</v>
      </c>
      <c r="T22" s="181">
        <v>0</v>
      </c>
      <c r="U22" s="181">
        <v>2</v>
      </c>
    </row>
    <row r="23" spans="1:21" x14ac:dyDescent="0.25">
      <c r="A23" s="29">
        <f t="shared" si="0"/>
        <v>85</v>
      </c>
      <c r="B23" s="22">
        <v>44076</v>
      </c>
      <c r="D23" s="181">
        <v>12</v>
      </c>
      <c r="E23" s="181">
        <f t="shared" si="1"/>
        <v>2.4849066497880004</v>
      </c>
      <c r="F23" s="181">
        <f t="shared" si="2"/>
        <v>1.5132413389500818E-2</v>
      </c>
      <c r="G23" s="183">
        <f t="shared" si="3"/>
        <v>45.805461608712406</v>
      </c>
      <c r="I23" s="181">
        <v>0</v>
      </c>
      <c r="J23" s="181">
        <v>1</v>
      </c>
      <c r="L23" s="181">
        <v>25</v>
      </c>
      <c r="M23" s="181">
        <f t="shared" si="4"/>
        <v>3.2188758248682006</v>
      </c>
      <c r="N23" s="181">
        <f t="shared" si="5"/>
        <v>5.9542625407013959E-2</v>
      </c>
      <c r="O23" s="183">
        <f t="shared" si="6"/>
        <v>11.641192772771058</v>
      </c>
      <c r="P23" s="181">
        <v>0</v>
      </c>
      <c r="Q23" s="181">
        <v>5</v>
      </c>
      <c r="R23" s="181">
        <v>0</v>
      </c>
      <c r="S23" s="181">
        <v>0</v>
      </c>
      <c r="T23" s="181">
        <v>0</v>
      </c>
      <c r="U23" s="181">
        <v>2</v>
      </c>
    </row>
    <row r="24" spans="1:21" x14ac:dyDescent="0.25">
      <c r="A24" s="29">
        <f t="shared" si="0"/>
        <v>86</v>
      </c>
      <c r="B24" s="22">
        <v>44077</v>
      </c>
      <c r="D24" s="181">
        <v>12</v>
      </c>
      <c r="E24" s="181">
        <f t="shared" si="1"/>
        <v>2.4849066497880004</v>
      </c>
      <c r="F24" s="181">
        <f t="shared" si="2"/>
        <v>1.2217350878680883E-2</v>
      </c>
      <c r="G24" s="183">
        <f t="shared" si="3"/>
        <v>56.734654463389276</v>
      </c>
      <c r="I24" s="181">
        <v>0</v>
      </c>
      <c r="J24" s="181">
        <v>1</v>
      </c>
      <c r="L24" s="181">
        <v>30</v>
      </c>
      <c r="M24" s="181">
        <f t="shared" si="4"/>
        <v>3.4011973816621555</v>
      </c>
      <c r="N24" s="181">
        <f t="shared" si="5"/>
        <v>6.6591358931249775E-2</v>
      </c>
      <c r="O24" s="183">
        <f t="shared" si="6"/>
        <v>10.408965843084296</v>
      </c>
      <c r="P24" s="181">
        <v>0</v>
      </c>
      <c r="Q24" s="181">
        <v>5</v>
      </c>
      <c r="R24" s="181">
        <v>0</v>
      </c>
      <c r="S24" s="181">
        <v>0</v>
      </c>
      <c r="T24" s="181">
        <v>0</v>
      </c>
      <c r="U24" s="181">
        <v>5</v>
      </c>
    </row>
    <row r="25" spans="1:21" x14ac:dyDescent="0.25">
      <c r="A25" s="29">
        <f t="shared" si="0"/>
        <v>87</v>
      </c>
      <c r="B25" s="22">
        <v>44078</v>
      </c>
      <c r="D25" s="181">
        <v>12</v>
      </c>
      <c r="E25" s="181">
        <f t="shared" si="1"/>
        <v>2.4849066497880004</v>
      </c>
      <c r="F25" s="181">
        <f t="shared" si="2"/>
        <v>7.4496041943176118E-3</v>
      </c>
      <c r="G25" s="183">
        <f t="shared" si="3"/>
        <v>93.044833319958414</v>
      </c>
      <c r="I25" s="181">
        <v>2</v>
      </c>
      <c r="J25" s="181">
        <v>1</v>
      </c>
      <c r="L25" s="181">
        <v>30</v>
      </c>
      <c r="M25" s="181">
        <f t="shared" si="4"/>
        <v>3.4011973816621555</v>
      </c>
      <c r="N25" s="181">
        <f t="shared" si="5"/>
        <v>6.4171571804241684E-2</v>
      </c>
      <c r="O25" s="183">
        <f t="shared" si="6"/>
        <v>10.801468018804689</v>
      </c>
      <c r="P25" s="181">
        <v>0</v>
      </c>
      <c r="Q25" s="181">
        <v>5</v>
      </c>
      <c r="R25" s="181">
        <v>0</v>
      </c>
      <c r="S25" s="181">
        <v>0</v>
      </c>
      <c r="T25" s="181">
        <v>0</v>
      </c>
      <c r="U25" s="181">
        <v>2</v>
      </c>
    </row>
    <row r="26" spans="1:21" x14ac:dyDescent="0.25">
      <c r="A26" s="29">
        <f t="shared" si="0"/>
        <v>91</v>
      </c>
      <c r="B26" s="22">
        <v>44082</v>
      </c>
      <c r="D26" s="181">
        <v>12</v>
      </c>
      <c r="E26" s="181">
        <f t="shared" si="1"/>
        <v>2.4849066497880004</v>
      </c>
      <c r="F26" s="181">
        <f t="shared" si="2"/>
        <v>0</v>
      </c>
      <c r="G26" s="183" t="e">
        <f t="shared" si="3"/>
        <v>#DIV/0!</v>
      </c>
      <c r="I26" s="181">
        <v>2</v>
      </c>
      <c r="J26" s="181">
        <v>1</v>
      </c>
      <c r="L26" s="181">
        <v>31</v>
      </c>
      <c r="M26" s="181">
        <f t="shared" si="4"/>
        <v>3.4339872044851463</v>
      </c>
      <c r="N26" s="181">
        <f t="shared" si="5"/>
        <v>4.9695868632883569E-2</v>
      </c>
      <c r="O26" s="183">
        <f t="shared" si="6"/>
        <v>13.947782776077535</v>
      </c>
      <c r="P26" s="181">
        <v>0</v>
      </c>
      <c r="Q26" s="181">
        <v>5</v>
      </c>
      <c r="R26" s="181">
        <v>0</v>
      </c>
      <c r="S26" s="181">
        <v>0</v>
      </c>
      <c r="T26" s="181">
        <v>0</v>
      </c>
      <c r="U26" s="181">
        <v>1</v>
      </c>
    </row>
    <row r="27" spans="1:21" x14ac:dyDescent="0.25">
      <c r="A27" s="29">
        <f t="shared" si="0"/>
        <v>92</v>
      </c>
      <c r="B27" s="22">
        <v>44083</v>
      </c>
      <c r="D27" s="181">
        <v>15</v>
      </c>
      <c r="E27" s="181">
        <f t="shared" si="1"/>
        <v>2.7080502011022101</v>
      </c>
      <c r="F27" s="181">
        <f t="shared" si="2"/>
        <v>1.4849480932780148E-2</v>
      </c>
      <c r="G27" s="183">
        <f t="shared" si="3"/>
        <v>46.678209406621527</v>
      </c>
      <c r="I27" s="181">
        <v>3</v>
      </c>
      <c r="J27" s="181">
        <v>1</v>
      </c>
      <c r="L27" s="181">
        <v>31</v>
      </c>
      <c r="M27" s="181">
        <f t="shared" si="4"/>
        <v>3.4339872044851463</v>
      </c>
      <c r="N27" s="181">
        <f t="shared" si="5"/>
        <v>3.8135629693476843E-2</v>
      </c>
      <c r="O27" s="183">
        <f t="shared" si="6"/>
        <v>18.175842017852119</v>
      </c>
      <c r="P27" s="181">
        <v>0</v>
      </c>
      <c r="Q27" s="181">
        <v>6</v>
      </c>
      <c r="R27" s="181">
        <v>0</v>
      </c>
      <c r="S27" s="181">
        <v>0</v>
      </c>
      <c r="T27" s="181">
        <v>0</v>
      </c>
      <c r="U27" s="181">
        <v>5</v>
      </c>
    </row>
    <row r="28" spans="1:21" x14ac:dyDescent="0.25">
      <c r="A28" s="29">
        <f t="shared" si="0"/>
        <v>93</v>
      </c>
      <c r="B28" s="22">
        <v>44084</v>
      </c>
      <c r="D28" s="181">
        <v>17</v>
      </c>
      <c r="E28" s="181">
        <f t="shared" si="1"/>
        <v>2.8332133440562162</v>
      </c>
      <c r="F28" s="181">
        <f t="shared" si="2"/>
        <v>3.1107649721260032E-2</v>
      </c>
      <c r="G28" s="183">
        <f t="shared" si="3"/>
        <v>22.282209899201249</v>
      </c>
      <c r="I28" s="181">
        <v>3</v>
      </c>
      <c r="J28" s="181">
        <v>1</v>
      </c>
      <c r="L28" s="181">
        <v>34</v>
      </c>
      <c r="M28" s="181">
        <f t="shared" si="4"/>
        <v>3.5263605246161616</v>
      </c>
      <c r="N28" s="181">
        <f t="shared" si="5"/>
        <v>3.1961180796345197E-2</v>
      </c>
      <c r="O28" s="183">
        <f t="shared" si="6"/>
        <v>21.687158086449909</v>
      </c>
      <c r="P28" s="181">
        <v>0</v>
      </c>
      <c r="Q28" s="181">
        <v>6</v>
      </c>
      <c r="R28" s="181">
        <v>0</v>
      </c>
      <c r="S28" s="181">
        <v>0</v>
      </c>
      <c r="T28" s="181">
        <v>0</v>
      </c>
      <c r="U28" s="181">
        <v>5</v>
      </c>
    </row>
    <row r="29" spans="1:21" x14ac:dyDescent="0.25">
      <c r="A29" s="29">
        <f t="shared" si="0"/>
        <v>94</v>
      </c>
      <c r="B29" s="22">
        <v>44085</v>
      </c>
      <c r="D29" s="181">
        <v>19</v>
      </c>
      <c r="E29" s="181">
        <f t="shared" si="1"/>
        <v>2.9444389791664403</v>
      </c>
      <c r="F29" s="181">
        <f t="shared" si="2"/>
        <v>4.5624677465017124E-2</v>
      </c>
      <c r="G29" s="183">
        <f t="shared" si="3"/>
        <v>15.192374370019783</v>
      </c>
      <c r="I29" s="181">
        <v>6</v>
      </c>
      <c r="J29" s="181">
        <v>1</v>
      </c>
      <c r="L29" s="181">
        <v>35</v>
      </c>
      <c r="M29" s="181">
        <f t="shared" si="4"/>
        <v>3.5553480614894135</v>
      </c>
      <c r="N29" s="181">
        <f t="shared" si="5"/>
        <v>2.5790700768948141E-2</v>
      </c>
      <c r="O29" s="183">
        <f t="shared" si="6"/>
        <v>26.875856796977406</v>
      </c>
      <c r="P29" s="181">
        <v>0</v>
      </c>
      <c r="Q29" s="181">
        <v>6</v>
      </c>
      <c r="R29" s="181">
        <v>0</v>
      </c>
      <c r="S29" s="181">
        <v>0</v>
      </c>
      <c r="T29" s="181">
        <v>0</v>
      </c>
      <c r="U29" s="181">
        <v>6</v>
      </c>
    </row>
    <row r="30" spans="1:21" x14ac:dyDescent="0.25">
      <c r="A30" s="29">
        <f t="shared" si="0"/>
        <v>96</v>
      </c>
      <c r="B30" s="22">
        <v>44087</v>
      </c>
      <c r="D30" s="181">
        <v>20</v>
      </c>
      <c r="E30" s="181">
        <f t="shared" si="1"/>
        <v>2.9957322735539909</v>
      </c>
      <c r="F30" s="181">
        <f t="shared" si="2"/>
        <v>5.5546327212693675E-2</v>
      </c>
      <c r="G30" s="183">
        <f t="shared" si="3"/>
        <v>12.478722092746114</v>
      </c>
      <c r="I30" s="181">
        <v>7</v>
      </c>
      <c r="J30" s="181">
        <v>1</v>
      </c>
      <c r="L30" s="181">
        <v>35</v>
      </c>
      <c r="M30" s="181">
        <f t="shared" si="4"/>
        <v>3.5553480614894135</v>
      </c>
      <c r="N30" s="181">
        <f t="shared" si="5"/>
        <v>1.7295256357795802E-2</v>
      </c>
      <c r="O30" s="183">
        <f t="shared" si="6"/>
        <v>40.077300169506337</v>
      </c>
      <c r="P30" s="181">
        <v>0</v>
      </c>
      <c r="Q30" s="181">
        <v>6</v>
      </c>
      <c r="R30" s="181">
        <v>0</v>
      </c>
      <c r="S30" s="181">
        <v>0</v>
      </c>
      <c r="T30" s="181">
        <v>0</v>
      </c>
      <c r="U30" s="181">
        <v>2</v>
      </c>
    </row>
    <row r="31" spans="1:21" x14ac:dyDescent="0.25">
      <c r="A31" s="29">
        <f t="shared" si="0"/>
        <v>98</v>
      </c>
      <c r="B31" s="22">
        <v>44089</v>
      </c>
      <c r="D31" s="181">
        <v>25</v>
      </c>
      <c r="E31" s="181">
        <f t="shared" si="1"/>
        <v>3.2188758248682006</v>
      </c>
      <c r="F31" s="181">
        <f t="shared" si="2"/>
        <v>7.1561993746884253E-2</v>
      </c>
      <c r="G31" s="183">
        <f t="shared" si="3"/>
        <v>9.6859679875831333</v>
      </c>
      <c r="I31" s="181">
        <v>7</v>
      </c>
      <c r="J31" s="181">
        <v>2</v>
      </c>
      <c r="L31" s="181">
        <v>40</v>
      </c>
      <c r="M31" s="181">
        <f t="shared" si="4"/>
        <v>3.6888794541139363</v>
      </c>
      <c r="N31" s="181">
        <f t="shared" si="5"/>
        <v>2.5745310698670577E-2</v>
      </c>
      <c r="O31" s="183">
        <f t="shared" si="6"/>
        <v>26.923240067782039</v>
      </c>
      <c r="P31" s="181">
        <v>1</v>
      </c>
      <c r="Q31" s="181">
        <v>6</v>
      </c>
      <c r="R31" s="181">
        <v>0</v>
      </c>
      <c r="S31" s="181">
        <v>0</v>
      </c>
      <c r="T31" s="181">
        <v>1</v>
      </c>
      <c r="U31" s="181">
        <v>13</v>
      </c>
    </row>
    <row r="32" spans="1:21" x14ac:dyDescent="0.25">
      <c r="A32" s="29">
        <f t="shared" si="0"/>
        <v>99</v>
      </c>
      <c r="B32" s="22">
        <v>44090</v>
      </c>
      <c r="D32" s="181">
        <v>26</v>
      </c>
      <c r="E32" s="181">
        <f t="shared" si="1"/>
        <v>3.2580965380214821</v>
      </c>
      <c r="F32" s="181">
        <f t="shared" si="2"/>
        <v>8.7518940295521139E-2</v>
      </c>
      <c r="G32" s="183">
        <f t="shared" si="3"/>
        <v>7.9199677032128974</v>
      </c>
      <c r="I32" s="181">
        <v>7</v>
      </c>
      <c r="J32" s="181">
        <v>2</v>
      </c>
      <c r="L32" s="181">
        <v>43</v>
      </c>
      <c r="M32" s="181">
        <f t="shared" si="4"/>
        <v>3.7612001156935624</v>
      </c>
      <c r="N32" s="181">
        <f t="shared" si="5"/>
        <v>3.880379552618439E-2</v>
      </c>
      <c r="O32" s="183">
        <f t="shared" si="6"/>
        <v>17.862870658933787</v>
      </c>
      <c r="P32" s="181">
        <v>1</v>
      </c>
      <c r="Q32" s="181">
        <v>6</v>
      </c>
      <c r="R32" s="181">
        <v>0</v>
      </c>
      <c r="S32" s="181">
        <v>0</v>
      </c>
      <c r="T32" s="181">
        <v>1</v>
      </c>
      <c r="U32" s="181">
        <v>4</v>
      </c>
    </row>
    <row r="33" spans="1:21" x14ac:dyDescent="0.25">
      <c r="A33" s="29">
        <f t="shared" si="0"/>
        <v>100</v>
      </c>
      <c r="B33" s="22">
        <v>44091</v>
      </c>
      <c r="D33" s="181">
        <v>26</v>
      </c>
      <c r="E33" s="181">
        <f t="shared" si="1"/>
        <v>3.2580965380214821</v>
      </c>
      <c r="F33" s="181">
        <f t="shared" si="2"/>
        <v>6.9374286568558749E-2</v>
      </c>
      <c r="G33" s="183">
        <f t="shared" si="3"/>
        <v>9.9914134594371138</v>
      </c>
      <c r="I33" s="181">
        <v>7</v>
      </c>
      <c r="J33" s="181">
        <v>4</v>
      </c>
      <c r="L33" s="181">
        <v>48</v>
      </c>
      <c r="M33" s="181">
        <f t="shared" si="4"/>
        <v>3.8712010109078911</v>
      </c>
      <c r="N33" s="181">
        <f t="shared" si="5"/>
        <v>4.6904082485728062E-2</v>
      </c>
      <c r="O33" s="183">
        <f t="shared" si="6"/>
        <v>14.777971209027607</v>
      </c>
      <c r="P33" s="181">
        <v>1</v>
      </c>
      <c r="Q33" s="181">
        <v>6</v>
      </c>
      <c r="R33" s="181">
        <v>0</v>
      </c>
      <c r="S33" s="181">
        <v>0</v>
      </c>
      <c r="T33" s="181">
        <v>2</v>
      </c>
      <c r="U33" s="181">
        <v>8</v>
      </c>
    </row>
    <row r="34" spans="1:21" x14ac:dyDescent="0.25">
      <c r="A34" s="29">
        <f t="shared" si="0"/>
        <v>101</v>
      </c>
      <c r="B34" s="22">
        <v>44092</v>
      </c>
      <c r="D34" s="181">
        <v>28</v>
      </c>
      <c r="E34" s="181">
        <f t="shared" si="1"/>
        <v>3.3322045101752038</v>
      </c>
      <c r="F34" s="181">
        <f t="shared" si="2"/>
        <v>6.1991241657375559E-2</v>
      </c>
      <c r="G34" s="183">
        <f t="shared" si="3"/>
        <v>11.181372755702441</v>
      </c>
      <c r="I34" s="181">
        <v>7</v>
      </c>
      <c r="J34" s="181">
        <v>4</v>
      </c>
      <c r="L34" s="181">
        <v>51</v>
      </c>
      <c r="M34" s="181">
        <f t="shared" si="4"/>
        <v>3.9318256327243257</v>
      </c>
      <c r="N34" s="181">
        <f t="shared" si="5"/>
        <v>5.1023532502135954E-2</v>
      </c>
      <c r="O34" s="183">
        <f t="shared" si="6"/>
        <v>13.584852842772669</v>
      </c>
      <c r="P34" s="181">
        <v>1</v>
      </c>
      <c r="Q34" s="181">
        <v>6</v>
      </c>
      <c r="R34" s="181">
        <v>0</v>
      </c>
      <c r="S34" s="181">
        <v>0</v>
      </c>
      <c r="T34" s="181">
        <v>2</v>
      </c>
      <c r="U34" s="181">
        <v>5</v>
      </c>
    </row>
    <row r="35" spans="1:21" x14ac:dyDescent="0.25">
      <c r="A35" s="29">
        <f t="shared" si="0"/>
        <v>102</v>
      </c>
      <c r="B35" s="22">
        <v>44093</v>
      </c>
      <c r="D35" s="181">
        <v>29</v>
      </c>
      <c r="E35" s="181">
        <f t="shared" si="1"/>
        <v>3.3672958299864741</v>
      </c>
      <c r="F35" s="181">
        <f t="shared" si="2"/>
        <v>5.627874260527662E-2</v>
      </c>
      <c r="G35" s="183">
        <f t="shared" si="3"/>
        <v>12.316323152801866</v>
      </c>
      <c r="I35" s="181">
        <v>7</v>
      </c>
      <c r="J35" s="181">
        <v>7</v>
      </c>
      <c r="L35" s="181">
        <v>55</v>
      </c>
      <c r="M35" s="181">
        <f t="shared" si="4"/>
        <v>4.0073331852324712</v>
      </c>
      <c r="N35" s="181">
        <f t="shared" si="5"/>
        <v>6.1346472356664752E-2</v>
      </c>
      <c r="O35" s="183">
        <f t="shared" si="6"/>
        <v>11.298892241595061</v>
      </c>
      <c r="P35" s="181">
        <v>1</v>
      </c>
      <c r="Q35" s="181">
        <v>6</v>
      </c>
      <c r="R35" s="181">
        <v>0</v>
      </c>
      <c r="S35" s="181">
        <v>0</v>
      </c>
      <c r="T35" s="181">
        <v>3</v>
      </c>
      <c r="U35" s="181">
        <v>9</v>
      </c>
    </row>
    <row r="36" spans="1:21" x14ac:dyDescent="0.25">
      <c r="A36" s="29">
        <f t="shared" si="0"/>
        <v>103</v>
      </c>
      <c r="B36" s="22">
        <v>44094</v>
      </c>
      <c r="D36" s="181">
        <v>29</v>
      </c>
      <c r="E36" s="181">
        <f t="shared" si="1"/>
        <v>3.3672958299864741</v>
      </c>
      <c r="F36" s="181">
        <f t="shared" si="2"/>
        <v>5.011041799815328E-2</v>
      </c>
      <c r="G36" s="183">
        <f t="shared" si="3"/>
        <v>13.83239670013309</v>
      </c>
      <c r="I36" s="181">
        <v>8</v>
      </c>
      <c r="J36" s="181">
        <v>7</v>
      </c>
      <c r="L36" s="181">
        <v>57</v>
      </c>
      <c r="M36" s="181">
        <f t="shared" si="4"/>
        <v>4.0430512678345503</v>
      </c>
      <c r="N36" s="181">
        <f t="shared" si="5"/>
        <v>7.3220903629889172E-2</v>
      </c>
      <c r="O36" s="183">
        <f t="shared" si="6"/>
        <v>9.4665204360711943</v>
      </c>
      <c r="P36" s="181">
        <v>1</v>
      </c>
      <c r="Q36" s="181">
        <v>6</v>
      </c>
      <c r="R36" s="181">
        <v>0</v>
      </c>
      <c r="S36" s="181">
        <v>0</v>
      </c>
      <c r="T36" s="181">
        <v>3</v>
      </c>
      <c r="U36" s="181">
        <v>3</v>
      </c>
    </row>
    <row r="37" spans="1:21" x14ac:dyDescent="0.25">
      <c r="A37" s="29">
        <f t="shared" si="0"/>
        <v>105</v>
      </c>
      <c r="B37" s="22">
        <v>44096</v>
      </c>
      <c r="D37" s="181">
        <v>29</v>
      </c>
      <c r="E37" s="181">
        <f t="shared" si="1"/>
        <v>3.3672958299864741</v>
      </c>
      <c r="F37" s="181">
        <f t="shared" si="2"/>
        <v>2.3819324375443051E-2</v>
      </c>
      <c r="G37" s="183">
        <f t="shared" si="3"/>
        <v>29.10020324818942</v>
      </c>
      <c r="I37" s="181">
        <v>8</v>
      </c>
      <c r="J37" s="181">
        <v>7</v>
      </c>
      <c r="L37" s="181">
        <v>59</v>
      </c>
      <c r="M37" s="181">
        <f t="shared" si="4"/>
        <v>4.0775374439057197</v>
      </c>
      <c r="N37" s="181">
        <f t="shared" si="5"/>
        <v>5.8288496445905419E-2</v>
      </c>
      <c r="O37" s="183">
        <f t="shared" si="6"/>
        <v>11.891663412577811</v>
      </c>
      <c r="P37" s="181">
        <v>1</v>
      </c>
      <c r="Q37" s="181">
        <v>6</v>
      </c>
      <c r="R37" s="181">
        <v>0</v>
      </c>
      <c r="S37" s="181">
        <v>0</v>
      </c>
      <c r="T37" s="181">
        <v>3</v>
      </c>
      <c r="U37" s="181">
        <v>2</v>
      </c>
    </row>
    <row r="38" spans="1:21" x14ac:dyDescent="0.25">
      <c r="A38" s="29">
        <f t="shared" si="0"/>
        <v>106</v>
      </c>
      <c r="B38" s="22">
        <v>44097</v>
      </c>
      <c r="D38" s="181">
        <v>30</v>
      </c>
      <c r="E38" s="181">
        <f t="shared" si="1"/>
        <v>3.4011973816621555</v>
      </c>
      <c r="F38" s="181">
        <f t="shared" si="2"/>
        <v>1.976824133515883E-2</v>
      </c>
      <c r="G38" s="183">
        <f t="shared" si="3"/>
        <v>35.063674547879359</v>
      </c>
      <c r="I38" s="181">
        <v>9</v>
      </c>
      <c r="J38" s="181">
        <v>7</v>
      </c>
      <c r="L38" s="181">
        <v>61</v>
      </c>
      <c r="M38" s="181">
        <f t="shared" si="4"/>
        <v>4.1108738641733114</v>
      </c>
      <c r="N38" s="181">
        <f t="shared" si="5"/>
        <v>4.6098812831251661E-2</v>
      </c>
      <c r="O38" s="183">
        <f t="shared" si="6"/>
        <v>15.03611780844043</v>
      </c>
      <c r="P38" s="181">
        <v>1</v>
      </c>
      <c r="Q38" s="181">
        <v>6</v>
      </c>
      <c r="R38" s="181">
        <v>0</v>
      </c>
      <c r="S38" s="181">
        <v>0</v>
      </c>
      <c r="T38" s="181">
        <v>3</v>
      </c>
      <c r="U38" s="181">
        <v>4</v>
      </c>
    </row>
    <row r="39" spans="1:21" x14ac:dyDescent="0.25">
      <c r="A39" s="29">
        <f t="shared" si="0"/>
        <v>107</v>
      </c>
      <c r="B39" s="22">
        <v>44098</v>
      </c>
      <c r="D39" s="181">
        <v>32</v>
      </c>
      <c r="E39" s="181">
        <f t="shared" si="1"/>
        <v>3.4657359027997265</v>
      </c>
      <c r="F39" s="181">
        <f t="shared" si="2"/>
        <v>2.1536182172756779E-2</v>
      </c>
      <c r="G39" s="183">
        <f t="shared" si="3"/>
        <v>32.185239472796383</v>
      </c>
      <c r="I39" s="181">
        <v>9</v>
      </c>
      <c r="J39" s="181">
        <v>7</v>
      </c>
      <c r="L39" s="181">
        <v>62</v>
      </c>
      <c r="M39" s="181">
        <f t="shared" si="4"/>
        <v>4.1271343850450917</v>
      </c>
      <c r="N39" s="181">
        <f t="shared" si="5"/>
        <v>3.4502244487255231E-2</v>
      </c>
      <c r="O39" s="183">
        <f t="shared" si="6"/>
        <v>20.08991562319914</v>
      </c>
      <c r="P39" s="181">
        <v>1</v>
      </c>
      <c r="Q39" s="181">
        <v>6</v>
      </c>
      <c r="R39" s="181">
        <v>0</v>
      </c>
      <c r="S39" s="181">
        <v>0</v>
      </c>
      <c r="T39" s="181">
        <v>3</v>
      </c>
      <c r="U39" s="181">
        <v>3</v>
      </c>
    </row>
    <row r="40" spans="1:21" x14ac:dyDescent="0.25">
      <c r="A40" s="29">
        <f t="shared" si="0"/>
        <v>108</v>
      </c>
      <c r="B40" s="22">
        <v>44099</v>
      </c>
      <c r="D40" s="181">
        <v>32</v>
      </c>
      <c r="E40" s="181">
        <f t="shared" si="1"/>
        <v>3.4657359027997265</v>
      </c>
      <c r="F40" s="181">
        <f t="shared" si="2"/>
        <v>1.7987470881444933E-2</v>
      </c>
      <c r="G40" s="183">
        <f t="shared" si="3"/>
        <v>38.53499945203329</v>
      </c>
      <c r="I40" s="181">
        <v>9</v>
      </c>
      <c r="J40" s="181">
        <v>7</v>
      </c>
      <c r="L40" s="181">
        <v>64</v>
      </c>
      <c r="M40" s="181">
        <f t="shared" si="4"/>
        <v>4.1588830833596715</v>
      </c>
      <c r="N40" s="181">
        <f t="shared" si="5"/>
        <v>2.8817217196494081E-2</v>
      </c>
      <c r="O40" s="183">
        <f t="shared" si="6"/>
        <v>24.053230949873743</v>
      </c>
      <c r="P40" s="181">
        <v>1</v>
      </c>
      <c r="Q40" s="181">
        <v>6</v>
      </c>
      <c r="R40" s="181">
        <v>0</v>
      </c>
      <c r="S40" s="181">
        <v>0</v>
      </c>
      <c r="T40" s="181">
        <v>3</v>
      </c>
      <c r="U40" s="181">
        <v>2</v>
      </c>
    </row>
    <row r="41" spans="1:21" x14ac:dyDescent="0.25">
      <c r="A41" s="29">
        <f t="shared" si="0"/>
        <v>109</v>
      </c>
      <c r="B41" s="22">
        <v>44100</v>
      </c>
      <c r="D41" s="181">
        <v>32</v>
      </c>
      <c r="E41" s="181">
        <f t="shared" si="1"/>
        <v>3.4657359027997265</v>
      </c>
      <c r="F41" s="181">
        <f t="shared" si="2"/>
        <v>1.7365676081114053E-2</v>
      </c>
      <c r="G41" s="183">
        <f t="shared" si="3"/>
        <v>39.914782316697348</v>
      </c>
      <c r="I41" s="181">
        <v>9</v>
      </c>
      <c r="J41" s="181">
        <v>7</v>
      </c>
      <c r="L41" s="181">
        <v>65</v>
      </c>
      <c r="M41" s="181">
        <f t="shared" si="4"/>
        <v>4.1743872698956368</v>
      </c>
      <c r="N41" s="181">
        <f t="shared" si="5"/>
        <v>2.3632860908251934E-2</v>
      </c>
      <c r="O41" s="183">
        <f t="shared" si="6"/>
        <v>29.329804091468151</v>
      </c>
      <c r="P41" s="181">
        <v>1</v>
      </c>
      <c r="Q41" s="181">
        <v>6</v>
      </c>
      <c r="R41" s="181">
        <v>0</v>
      </c>
      <c r="S41" s="181">
        <v>0</v>
      </c>
      <c r="T41" s="181">
        <v>3</v>
      </c>
      <c r="U41" s="181">
        <v>1</v>
      </c>
    </row>
    <row r="42" spans="1:21" x14ac:dyDescent="0.25">
      <c r="A42" s="29">
        <f t="shared" si="0"/>
        <v>110</v>
      </c>
      <c r="B42" s="22">
        <v>44101</v>
      </c>
      <c r="D42" s="181">
        <v>34</v>
      </c>
      <c r="E42" s="181">
        <f t="shared" si="1"/>
        <v>3.5263605246161616</v>
      </c>
      <c r="F42" s="181">
        <f t="shared" si="2"/>
        <v>2.3190884095561852E-2</v>
      </c>
      <c r="G42" s="183">
        <f t="shared" si="3"/>
        <v>29.888777750072759</v>
      </c>
      <c r="I42" s="181">
        <v>9</v>
      </c>
      <c r="J42" s="181">
        <v>7</v>
      </c>
      <c r="L42" s="181">
        <v>65</v>
      </c>
      <c r="M42" s="181">
        <f t="shared" si="4"/>
        <v>4.1743872698956368</v>
      </c>
      <c r="N42" s="181">
        <f t="shared" si="5"/>
        <v>2.0552925617680094E-2</v>
      </c>
      <c r="O42" s="183">
        <f t="shared" si="6"/>
        <v>33.724988522494542</v>
      </c>
      <c r="P42" s="181">
        <v>1</v>
      </c>
      <c r="Q42" s="181">
        <v>6</v>
      </c>
      <c r="R42" s="181">
        <v>0</v>
      </c>
      <c r="S42" s="181">
        <v>0</v>
      </c>
      <c r="T42" s="181">
        <v>3</v>
      </c>
      <c r="U42" s="181">
        <v>2</v>
      </c>
    </row>
    <row r="43" spans="1:21" x14ac:dyDescent="0.25">
      <c r="A43" s="29">
        <f t="shared" si="0"/>
        <v>111</v>
      </c>
      <c r="B43" s="22">
        <v>44102</v>
      </c>
      <c r="D43" s="181">
        <v>34</v>
      </c>
      <c r="E43" s="181">
        <f t="shared" si="1"/>
        <v>3.5263605246161616</v>
      </c>
      <c r="F43" s="181">
        <f t="shared" si="2"/>
        <v>2.5982870349895517E-2</v>
      </c>
      <c r="G43" s="183">
        <f t="shared" si="3"/>
        <v>26.677082678924755</v>
      </c>
      <c r="I43" s="181">
        <v>9</v>
      </c>
      <c r="J43" s="181">
        <v>7</v>
      </c>
      <c r="L43" s="181">
        <v>66</v>
      </c>
      <c r="M43" s="181">
        <f t="shared" si="4"/>
        <v>4.1896547420264252</v>
      </c>
      <c r="N43" s="181">
        <f t="shared" si="5"/>
        <v>1.8236842523475443E-2</v>
      </c>
      <c r="O43" s="183">
        <f t="shared" si="6"/>
        <v>38.008069635283029</v>
      </c>
      <c r="P43" s="181">
        <v>1</v>
      </c>
      <c r="Q43" s="181">
        <v>6</v>
      </c>
      <c r="R43" s="181">
        <v>0</v>
      </c>
      <c r="S43" s="181">
        <v>0</v>
      </c>
      <c r="T43" s="181">
        <v>3</v>
      </c>
      <c r="U43" s="181">
        <v>1</v>
      </c>
    </row>
    <row r="44" spans="1:21" x14ac:dyDescent="0.25">
      <c r="A44" s="29">
        <f t="shared" si="0"/>
        <v>112</v>
      </c>
      <c r="B44" s="22">
        <v>44103</v>
      </c>
      <c r="D44" s="181">
        <v>34</v>
      </c>
      <c r="E44" s="181">
        <f t="shared" si="1"/>
        <v>3.5263605246161616</v>
      </c>
      <c r="F44" s="181">
        <f t="shared" si="2"/>
        <v>1.990583193969012E-2</v>
      </c>
      <c r="G44" s="183">
        <f t="shared" si="3"/>
        <v>34.821311797467921</v>
      </c>
      <c r="I44" s="181">
        <v>9</v>
      </c>
      <c r="J44" s="181">
        <v>7</v>
      </c>
      <c r="L44" s="181">
        <v>69</v>
      </c>
      <c r="M44" s="181">
        <f t="shared" si="4"/>
        <v>4.2341065045972597</v>
      </c>
      <c r="N44" s="181">
        <f t="shared" si="5"/>
        <v>1.8222957920374188E-2</v>
      </c>
      <c r="O44" s="183">
        <f t="shared" si="6"/>
        <v>38.03702909202088</v>
      </c>
      <c r="P44" s="181">
        <v>1</v>
      </c>
      <c r="Q44" s="181">
        <v>6</v>
      </c>
      <c r="R44" s="181">
        <v>1</v>
      </c>
      <c r="S44" s="181">
        <v>0</v>
      </c>
      <c r="T44" s="181">
        <v>3</v>
      </c>
      <c r="U44" s="181">
        <v>4</v>
      </c>
    </row>
    <row r="45" spans="1:21" x14ac:dyDescent="0.25">
      <c r="A45" s="29">
        <f t="shared" si="0"/>
        <v>113</v>
      </c>
      <c r="B45" s="22">
        <v>44104</v>
      </c>
      <c r="D45" s="181">
        <v>35</v>
      </c>
      <c r="E45" s="181">
        <f t="shared" si="1"/>
        <v>3.5553480614894135</v>
      </c>
      <c r="F45" s="181">
        <f t="shared" si="2"/>
        <v>1.6096797911370215E-2</v>
      </c>
      <c r="G45" s="183">
        <f t="shared" si="3"/>
        <v>43.061184241514916</v>
      </c>
      <c r="I45" s="181">
        <v>9</v>
      </c>
      <c r="J45" s="181">
        <v>7</v>
      </c>
      <c r="L45" s="186">
        <v>72</v>
      </c>
      <c r="M45" s="181">
        <f t="shared" si="4"/>
        <v>4.2766661190160553</v>
      </c>
      <c r="N45" s="181">
        <f t="shared" si="5"/>
        <v>2.1939625589959131E-2</v>
      </c>
      <c r="O45" s="183">
        <f t="shared" si="6"/>
        <v>31.593391496943795</v>
      </c>
      <c r="P45" s="181">
        <v>1</v>
      </c>
      <c r="Q45" s="181">
        <v>6</v>
      </c>
      <c r="R45" s="181">
        <v>1</v>
      </c>
      <c r="S45" s="181">
        <v>0</v>
      </c>
      <c r="T45" s="181">
        <v>3</v>
      </c>
      <c r="U45" s="181">
        <v>4</v>
      </c>
    </row>
    <row r="46" spans="1:21" x14ac:dyDescent="0.25">
      <c r="A46" s="29">
        <f t="shared" si="0"/>
        <v>114</v>
      </c>
      <c r="B46" s="22">
        <v>44105</v>
      </c>
      <c r="D46" s="181">
        <v>38</v>
      </c>
      <c r="E46" s="181">
        <f t="shared" si="1"/>
        <v>3.6375861597263857</v>
      </c>
      <c r="F46" s="181">
        <f t="shared" si="2"/>
        <v>2.4813396005691119E-2</v>
      </c>
      <c r="G46" s="183">
        <f t="shared" si="3"/>
        <v>27.934394002375463</v>
      </c>
      <c r="I46" s="181">
        <v>10</v>
      </c>
      <c r="J46" s="181">
        <v>7</v>
      </c>
      <c r="L46" s="181">
        <v>77</v>
      </c>
      <c r="M46" s="181">
        <f t="shared" si="4"/>
        <v>4.3438054218536841</v>
      </c>
      <c r="N46" s="181">
        <f t="shared" si="5"/>
        <v>2.9251569586589206E-2</v>
      </c>
      <c r="O46" s="183">
        <f t="shared" si="6"/>
        <v>23.696067949725624</v>
      </c>
      <c r="P46" s="181">
        <v>1</v>
      </c>
      <c r="Q46" s="181">
        <v>6</v>
      </c>
      <c r="R46" s="181">
        <v>3</v>
      </c>
      <c r="S46" s="181">
        <v>0</v>
      </c>
      <c r="T46" s="181">
        <v>3</v>
      </c>
      <c r="U46" s="181">
        <v>11</v>
      </c>
    </row>
    <row r="47" spans="1:21" x14ac:dyDescent="0.25">
      <c r="A47" s="29">
        <f t="shared" si="0"/>
        <v>115</v>
      </c>
      <c r="B47" s="22">
        <v>44106</v>
      </c>
      <c r="D47" s="181">
        <v>40</v>
      </c>
      <c r="E47" s="181">
        <f t="shared" si="1"/>
        <v>3.6888794541139363</v>
      </c>
      <c r="F47" s="181">
        <f t="shared" si="2"/>
        <v>3.2888195037011757E-2</v>
      </c>
      <c r="G47" s="183">
        <f t="shared" si="3"/>
        <v>21.075865664865173</v>
      </c>
      <c r="I47" s="181">
        <v>10</v>
      </c>
      <c r="J47" s="181">
        <v>7</v>
      </c>
      <c r="L47" s="181">
        <v>82</v>
      </c>
      <c r="M47" s="181">
        <f t="shared" si="4"/>
        <v>4.4067192472642533</v>
      </c>
      <c r="N47" s="181">
        <f t="shared" si="5"/>
        <v>4.0101557607556231E-2</v>
      </c>
      <c r="O47" s="183">
        <f t="shared" si="6"/>
        <v>17.284794454700616</v>
      </c>
      <c r="P47" s="181">
        <v>1</v>
      </c>
      <c r="Q47" s="181">
        <v>6</v>
      </c>
      <c r="R47" s="181">
        <v>4</v>
      </c>
      <c r="S47" s="181">
        <v>0</v>
      </c>
      <c r="T47" s="181">
        <v>3</v>
      </c>
      <c r="U47" s="181">
        <v>8</v>
      </c>
    </row>
    <row r="48" spans="1:21" x14ac:dyDescent="0.25">
      <c r="A48" s="29">
        <f t="shared" si="0"/>
        <v>116</v>
      </c>
      <c r="B48" s="22">
        <v>44107</v>
      </c>
      <c r="D48" s="181">
        <v>43</v>
      </c>
      <c r="E48" s="181">
        <f t="shared" si="1"/>
        <v>3.7612001156935624</v>
      </c>
      <c r="F48" s="181">
        <f t="shared" si="2"/>
        <v>4.0742223833499139E-2</v>
      </c>
      <c r="G48" s="183">
        <f t="shared" si="3"/>
        <v>17.01299328658699</v>
      </c>
      <c r="I48" s="181">
        <v>10</v>
      </c>
      <c r="J48" s="181">
        <v>7</v>
      </c>
      <c r="L48" s="181">
        <v>83</v>
      </c>
      <c r="M48" s="181">
        <f t="shared" si="4"/>
        <v>4.4188406077965983</v>
      </c>
      <c r="N48" s="181">
        <f t="shared" si="5"/>
        <v>4.5613855051248757E-2</v>
      </c>
      <c r="O48" s="183">
        <f t="shared" si="6"/>
        <v>15.195978936250187</v>
      </c>
      <c r="P48" s="181">
        <v>1</v>
      </c>
      <c r="Q48" s="181">
        <v>6</v>
      </c>
      <c r="R48" s="181">
        <v>4</v>
      </c>
      <c r="S48" s="181">
        <v>0</v>
      </c>
      <c r="T48" s="181">
        <v>4</v>
      </c>
      <c r="U48" s="181">
        <v>5</v>
      </c>
    </row>
    <row r="49" spans="1:21" x14ac:dyDescent="0.25">
      <c r="A49" s="29">
        <f t="shared" si="0"/>
        <v>117</v>
      </c>
      <c r="B49" s="22">
        <v>44108</v>
      </c>
      <c r="D49" s="181">
        <v>45</v>
      </c>
      <c r="E49" s="181">
        <f t="shared" si="1"/>
        <v>3.8066624897703196</v>
      </c>
      <c r="F49" s="181">
        <f t="shared" si="2"/>
        <v>5.1575588222921374E-2</v>
      </c>
      <c r="G49" s="183">
        <f t="shared" si="3"/>
        <v>13.439443047435661</v>
      </c>
      <c r="I49" s="181">
        <v>10</v>
      </c>
      <c r="J49" s="181">
        <v>7</v>
      </c>
      <c r="L49" s="181">
        <v>86</v>
      </c>
      <c r="M49" s="181">
        <f t="shared" si="4"/>
        <v>4.4543472962535073</v>
      </c>
      <c r="N49" s="181">
        <f t="shared" si="5"/>
        <v>4.6199964190290058E-2</v>
      </c>
      <c r="O49" s="183">
        <f t="shared" si="6"/>
        <v>15.003197355413221</v>
      </c>
      <c r="P49" s="181">
        <v>1</v>
      </c>
      <c r="Q49" s="181">
        <v>6</v>
      </c>
      <c r="R49" s="181">
        <v>4</v>
      </c>
      <c r="S49" s="181">
        <v>0</v>
      </c>
      <c r="T49" s="181">
        <v>4</v>
      </c>
      <c r="U49" s="181">
        <v>5</v>
      </c>
    </row>
    <row r="50" spans="1:21" x14ac:dyDescent="0.25">
      <c r="A50" s="29">
        <f t="shared" si="0"/>
        <v>118</v>
      </c>
      <c r="B50" s="22">
        <v>44109</v>
      </c>
      <c r="D50" s="181">
        <v>45</v>
      </c>
      <c r="E50" s="181">
        <f t="shared" si="1"/>
        <v>3.8066624897703196</v>
      </c>
      <c r="F50" s="181">
        <f t="shared" si="2"/>
        <v>5.2398168142552257E-2</v>
      </c>
      <c r="G50" s="183">
        <f t="shared" si="3"/>
        <v>13.228462084288866</v>
      </c>
      <c r="I50" s="181">
        <v>10</v>
      </c>
      <c r="J50" s="181">
        <v>7</v>
      </c>
      <c r="L50" s="181">
        <v>86</v>
      </c>
      <c r="M50" s="181">
        <f t="shared" si="4"/>
        <v>4.4543472962535073</v>
      </c>
      <c r="N50" s="181">
        <f t="shared" si="5"/>
        <v>3.89685684066629E-2</v>
      </c>
      <c r="O50" s="183">
        <f t="shared" si="6"/>
        <v>17.787340128241151</v>
      </c>
      <c r="P50" s="181">
        <v>1</v>
      </c>
      <c r="Q50" s="181">
        <v>6</v>
      </c>
      <c r="R50" s="181">
        <v>4</v>
      </c>
      <c r="S50" s="181">
        <v>0</v>
      </c>
      <c r="T50" s="181">
        <v>4</v>
      </c>
      <c r="U50" s="181">
        <v>5</v>
      </c>
    </row>
    <row r="51" spans="1:21" x14ac:dyDescent="0.25">
      <c r="A51" s="29">
        <f t="shared" si="0"/>
        <v>119</v>
      </c>
      <c r="B51" s="22">
        <v>44110</v>
      </c>
      <c r="D51" s="181">
        <v>46</v>
      </c>
      <c r="E51" s="181">
        <f t="shared" si="1"/>
        <v>3.8286413964890951</v>
      </c>
      <c r="F51" s="181">
        <f t="shared" si="2"/>
        <v>4.5564846455117713E-2</v>
      </c>
      <c r="G51" s="183">
        <f t="shared" si="3"/>
        <v>15.212323413461059</v>
      </c>
      <c r="I51" s="181">
        <v>10</v>
      </c>
      <c r="J51" s="181">
        <v>7</v>
      </c>
      <c r="L51" s="181">
        <v>91</v>
      </c>
      <c r="M51" s="181">
        <f t="shared" si="4"/>
        <v>4.5108595065168497</v>
      </c>
      <c r="N51" s="181">
        <f t="shared" si="5"/>
        <v>3.4688998581831561E-2</v>
      </c>
      <c r="O51" s="183">
        <f t="shared" si="6"/>
        <v>19.981758162456227</v>
      </c>
      <c r="P51" s="181">
        <v>1</v>
      </c>
      <c r="Q51" s="181">
        <v>6</v>
      </c>
      <c r="R51" s="181">
        <v>4</v>
      </c>
      <c r="S51" s="181">
        <v>0</v>
      </c>
      <c r="T51" s="181">
        <v>4</v>
      </c>
      <c r="U51" s="181">
        <v>6</v>
      </c>
    </row>
    <row r="52" spans="1:21" x14ac:dyDescent="0.25">
      <c r="A52" s="29">
        <f t="shared" si="0"/>
        <v>120</v>
      </c>
      <c r="B52" s="22">
        <v>44111</v>
      </c>
      <c r="D52" s="181">
        <v>53</v>
      </c>
      <c r="E52" s="181">
        <f t="shared" si="1"/>
        <v>3.970291913552122</v>
      </c>
      <c r="F52" s="181">
        <f t="shared" si="2"/>
        <v>4.7253697153724419E-2</v>
      </c>
      <c r="G52" s="183">
        <f t="shared" si="3"/>
        <v>14.668633827846699</v>
      </c>
      <c r="I52" s="181">
        <v>10</v>
      </c>
      <c r="J52" s="181">
        <v>7</v>
      </c>
      <c r="L52" s="181">
        <v>97</v>
      </c>
      <c r="M52" s="181">
        <f t="shared" si="4"/>
        <v>4.5747109785033828</v>
      </c>
      <c r="N52" s="181">
        <f t="shared" si="5"/>
        <v>3.3446567032542784E-2</v>
      </c>
      <c r="O52" s="183">
        <f t="shared" si="6"/>
        <v>20.724015707965727</v>
      </c>
      <c r="P52" s="181">
        <v>1</v>
      </c>
      <c r="Q52" s="181">
        <v>6</v>
      </c>
      <c r="R52" s="181">
        <v>4</v>
      </c>
      <c r="S52" s="181">
        <v>0</v>
      </c>
      <c r="T52" s="181">
        <v>4</v>
      </c>
      <c r="U52" s="181">
        <v>13</v>
      </c>
    </row>
    <row r="53" spans="1:21" x14ac:dyDescent="0.25">
      <c r="A53" s="29">
        <f t="shared" si="0"/>
        <v>121</v>
      </c>
      <c r="B53" s="22">
        <v>44112</v>
      </c>
      <c r="D53" s="181">
        <v>54</v>
      </c>
      <c r="E53" s="181">
        <f t="shared" si="1"/>
        <v>3.9889840465642745</v>
      </c>
      <c r="F53" s="181">
        <f t="shared" si="2"/>
        <v>4.7874152849532482E-2</v>
      </c>
      <c r="G53" s="183">
        <f t="shared" si="3"/>
        <v>14.47852628825607</v>
      </c>
      <c r="I53" s="181">
        <v>10</v>
      </c>
      <c r="J53" s="181">
        <v>7</v>
      </c>
      <c r="L53" s="181">
        <v>104</v>
      </c>
      <c r="M53" s="181">
        <f t="shared" si="4"/>
        <v>4.6443908991413725</v>
      </c>
      <c r="N53" s="181">
        <f t="shared" si="5"/>
        <v>3.8616710975295322E-2</v>
      </c>
      <c r="O53" s="183">
        <f t="shared" si="6"/>
        <v>17.949410062482528</v>
      </c>
      <c r="P53" s="181">
        <v>1</v>
      </c>
      <c r="Q53" s="181">
        <v>6</v>
      </c>
      <c r="R53" s="181">
        <v>4</v>
      </c>
      <c r="S53" s="181">
        <v>0</v>
      </c>
      <c r="T53" s="181">
        <v>4</v>
      </c>
      <c r="U53" s="181">
        <v>8</v>
      </c>
    </row>
    <row r="54" spans="1:21" x14ac:dyDescent="0.25">
      <c r="A54" s="29">
        <f t="shared" si="0"/>
        <v>122</v>
      </c>
      <c r="B54" s="22">
        <v>44113</v>
      </c>
      <c r="D54" s="181">
        <v>58</v>
      </c>
      <c r="E54" s="181">
        <f t="shared" si="1"/>
        <v>4.0604430105464191</v>
      </c>
      <c r="F54" s="181">
        <f t="shared" si="2"/>
        <v>5.0928615068867221E-2</v>
      </c>
      <c r="G54" s="183">
        <f t="shared" si="3"/>
        <v>13.610171406048458</v>
      </c>
      <c r="I54" s="181">
        <v>10</v>
      </c>
      <c r="J54" s="181">
        <v>7</v>
      </c>
      <c r="L54" s="181">
        <v>114</v>
      </c>
      <c r="M54" s="181">
        <f t="shared" si="4"/>
        <v>4.7361984483944957</v>
      </c>
      <c r="N54" s="181">
        <f t="shared" si="5"/>
        <v>5.1875871779260639E-2</v>
      </c>
      <c r="O54" s="183">
        <f t="shared" si="6"/>
        <v>13.361648812561398</v>
      </c>
      <c r="P54" s="181">
        <v>1</v>
      </c>
      <c r="Q54" s="181">
        <v>6</v>
      </c>
      <c r="R54" s="181">
        <v>5</v>
      </c>
      <c r="S54" s="181">
        <v>0</v>
      </c>
      <c r="T54" s="181">
        <v>4</v>
      </c>
      <c r="U54" s="181">
        <v>15</v>
      </c>
    </row>
    <row r="55" spans="1:21" x14ac:dyDescent="0.25">
      <c r="A55" s="29">
        <f t="shared" si="0"/>
        <v>123</v>
      </c>
      <c r="B55" s="22">
        <v>44114</v>
      </c>
      <c r="D55" s="181">
        <v>61</v>
      </c>
      <c r="E55" s="181">
        <f t="shared" si="1"/>
        <v>4.1108738641733114</v>
      </c>
      <c r="F55" s="181">
        <f t="shared" si="2"/>
        <v>5.6447779101298341E-2</v>
      </c>
      <c r="G55" s="183">
        <f t="shared" si="3"/>
        <v>12.279441132946227</v>
      </c>
      <c r="I55" s="181">
        <v>10</v>
      </c>
      <c r="J55" s="181">
        <v>7</v>
      </c>
      <c r="L55" s="181">
        <v>117</v>
      </c>
      <c r="M55" s="181">
        <f t="shared" si="4"/>
        <v>4.7621739347977563</v>
      </c>
      <c r="N55" s="181">
        <f t="shared" si="5"/>
        <v>5.7882629019258794E-2</v>
      </c>
      <c r="O55" s="183">
        <f t="shared" si="6"/>
        <v>11.975046612504769</v>
      </c>
      <c r="P55" s="181">
        <v>1</v>
      </c>
      <c r="Q55" s="181">
        <v>6</v>
      </c>
      <c r="R55" s="181">
        <v>5</v>
      </c>
      <c r="S55" s="181">
        <v>0</v>
      </c>
      <c r="T55" s="181">
        <v>4</v>
      </c>
      <c r="U55" s="181">
        <v>6</v>
      </c>
    </row>
    <row r="56" spans="1:21" x14ac:dyDescent="0.25">
      <c r="A56" s="29">
        <f t="shared" si="0"/>
        <v>124</v>
      </c>
      <c r="B56" s="22">
        <v>44115</v>
      </c>
      <c r="D56" s="181">
        <v>72</v>
      </c>
      <c r="E56" s="181">
        <f t="shared" si="1"/>
        <v>4.2766661190160553</v>
      </c>
      <c r="F56" s="181">
        <f t="shared" si="2"/>
        <v>7.3736675717854888E-2</v>
      </c>
      <c r="G56" s="183">
        <f t="shared" si="3"/>
        <v>9.4003041744408868</v>
      </c>
      <c r="I56" s="181">
        <v>10</v>
      </c>
      <c r="J56" s="181">
        <v>7</v>
      </c>
      <c r="L56" s="181">
        <v>125</v>
      </c>
      <c r="M56" s="181">
        <f t="shared" si="4"/>
        <v>4.8283137373023015</v>
      </c>
      <c r="N56" s="181">
        <f t="shared" si="5"/>
        <v>6.3786273199975305E-2</v>
      </c>
      <c r="O56" s="183">
        <f t="shared" si="6"/>
        <v>10.866713883516455</v>
      </c>
      <c r="P56" s="181">
        <v>1</v>
      </c>
      <c r="Q56" s="181">
        <v>6</v>
      </c>
      <c r="R56" s="181">
        <v>5</v>
      </c>
      <c r="S56" s="181">
        <v>0</v>
      </c>
      <c r="T56" s="181">
        <v>4</v>
      </c>
      <c r="U56" s="181">
        <v>19</v>
      </c>
    </row>
    <row r="57" spans="1:21" x14ac:dyDescent="0.25">
      <c r="A57" s="29">
        <f t="shared" si="0"/>
        <v>125</v>
      </c>
      <c r="B57" s="22">
        <v>44116</v>
      </c>
      <c r="D57" s="181">
        <v>72</v>
      </c>
      <c r="E57" s="181">
        <f t="shared" si="1"/>
        <v>4.2766661190160553</v>
      </c>
      <c r="F57" s="181">
        <f t="shared" si="2"/>
        <v>7.4239728432778013E-2</v>
      </c>
      <c r="G57" s="183">
        <f t="shared" si="3"/>
        <v>9.3366071669775916</v>
      </c>
      <c r="I57" s="181">
        <v>10</v>
      </c>
      <c r="J57" s="181">
        <v>7</v>
      </c>
      <c r="L57" s="181">
        <v>125</v>
      </c>
      <c r="M57" s="181">
        <f t="shared" si="4"/>
        <v>4.8283137373023015</v>
      </c>
      <c r="N57" s="181">
        <f t="shared" si="5"/>
        <v>5.6333973057520588E-2</v>
      </c>
      <c r="O57" s="183">
        <f t="shared" si="6"/>
        <v>12.304248092926052</v>
      </c>
      <c r="P57" s="181">
        <v>1</v>
      </c>
      <c r="Q57" s="181">
        <v>6</v>
      </c>
      <c r="R57" s="181">
        <v>5</v>
      </c>
      <c r="S57" s="181">
        <v>0</v>
      </c>
      <c r="T57" s="181">
        <v>4</v>
      </c>
      <c r="U57" s="181">
        <v>19</v>
      </c>
    </row>
    <row r="58" spans="1:21" x14ac:dyDescent="0.25">
      <c r="A58" s="29">
        <f t="shared" si="0"/>
        <v>126</v>
      </c>
      <c r="B58" s="22">
        <v>44117</v>
      </c>
      <c r="D58" s="181">
        <v>72</v>
      </c>
      <c r="E58" s="181">
        <f t="shared" si="1"/>
        <v>4.2766661190160553</v>
      </c>
      <c r="F58" s="181">
        <f t="shared" si="2"/>
        <v>6.1096781063035635E-2</v>
      </c>
      <c r="G58" s="183">
        <f t="shared" si="3"/>
        <v>11.345068733568823</v>
      </c>
      <c r="I58" s="181">
        <v>10</v>
      </c>
      <c r="J58" s="181">
        <v>7</v>
      </c>
      <c r="L58" s="181">
        <v>129</v>
      </c>
      <c r="M58" s="181">
        <f t="shared" si="4"/>
        <v>4.8598124043616719</v>
      </c>
      <c r="N58" s="181">
        <f t="shared" si="5"/>
        <v>4.6973758671590406E-2</v>
      </c>
      <c r="O58" s="183">
        <f t="shared" si="6"/>
        <v>14.756051041305296</v>
      </c>
      <c r="P58" s="181">
        <v>1</v>
      </c>
      <c r="Q58" s="181">
        <v>6</v>
      </c>
      <c r="R58" s="181">
        <v>5</v>
      </c>
      <c r="S58" s="181">
        <v>0</v>
      </c>
      <c r="T58" s="181">
        <v>4</v>
      </c>
      <c r="U58" s="181">
        <v>4</v>
      </c>
    </row>
    <row r="59" spans="1:21" x14ac:dyDescent="0.25">
      <c r="A59" s="29">
        <f t="shared" si="0"/>
        <v>127</v>
      </c>
      <c r="B59" s="22">
        <v>44118</v>
      </c>
      <c r="D59" s="181">
        <v>76</v>
      </c>
      <c r="E59" s="181">
        <f t="shared" si="1"/>
        <v>4.3307333402863311</v>
      </c>
      <c r="F59" s="181">
        <f t="shared" si="2"/>
        <v>5.7981655462435215E-2</v>
      </c>
      <c r="G59" s="183">
        <f t="shared" si="3"/>
        <v>11.954594518416554</v>
      </c>
      <c r="I59" s="181">
        <v>10</v>
      </c>
      <c r="J59" s="181">
        <v>7</v>
      </c>
      <c r="L59" s="181">
        <v>141</v>
      </c>
      <c r="M59" s="181">
        <f t="shared" si="4"/>
        <v>4.9487598903781684</v>
      </c>
      <c r="N59" s="181">
        <f t="shared" si="5"/>
        <v>4.3802667433903056E-2</v>
      </c>
      <c r="O59" s="183">
        <f t="shared" si="6"/>
        <v>15.824314389206641</v>
      </c>
      <c r="P59" s="181">
        <v>1</v>
      </c>
      <c r="Q59" s="181">
        <v>6</v>
      </c>
      <c r="R59" s="181">
        <v>7</v>
      </c>
      <c r="S59" s="181">
        <v>0</v>
      </c>
      <c r="T59" s="181">
        <v>4</v>
      </c>
      <c r="U59" s="181">
        <v>18</v>
      </c>
    </row>
    <row r="60" spans="1:21" x14ac:dyDescent="0.25">
      <c r="A60" s="29">
        <f t="shared" si="0"/>
        <v>128</v>
      </c>
      <c r="B60" s="22">
        <v>44119</v>
      </c>
      <c r="D60" s="181">
        <v>83</v>
      </c>
      <c r="E60" s="181">
        <f t="shared" si="1"/>
        <v>4.4188406077965983</v>
      </c>
      <c r="F60" s="181">
        <f t="shared" si="2"/>
        <v>5.4103990856306315E-2</v>
      </c>
      <c r="G60" s="183">
        <f t="shared" si="3"/>
        <v>12.811387285659956</v>
      </c>
      <c r="I60" s="181">
        <v>10</v>
      </c>
      <c r="J60" s="181">
        <v>7</v>
      </c>
      <c r="L60" s="181">
        <v>157</v>
      </c>
      <c r="M60" s="181">
        <f t="shared" si="4"/>
        <v>5.0562458053483077</v>
      </c>
      <c r="N60" s="181">
        <f t="shared" si="5"/>
        <v>4.8743308895772532E-2</v>
      </c>
      <c r="O60" s="183">
        <f t="shared" si="6"/>
        <v>14.220355496219941</v>
      </c>
      <c r="P60" s="181">
        <v>1</v>
      </c>
      <c r="Q60" s="181">
        <v>6</v>
      </c>
      <c r="R60" s="181">
        <v>7</v>
      </c>
      <c r="S60" s="181">
        <v>0</v>
      </c>
      <c r="T60" s="181">
        <v>4</v>
      </c>
      <c r="U60" s="181">
        <v>23</v>
      </c>
    </row>
    <row r="61" spans="1:21" x14ac:dyDescent="0.25">
      <c r="A61" s="29">
        <f t="shared" si="0"/>
        <v>129</v>
      </c>
      <c r="B61" s="22">
        <v>44120</v>
      </c>
      <c r="D61" s="181">
        <v>93</v>
      </c>
      <c r="E61" s="181">
        <f t="shared" si="1"/>
        <v>4.5325994931532563</v>
      </c>
      <c r="F61" s="181">
        <f t="shared" si="2"/>
        <v>5.7271181634685586E-2</v>
      </c>
      <c r="G61" s="183">
        <f t="shared" si="3"/>
        <v>12.102896444171657</v>
      </c>
      <c r="I61" s="181">
        <v>10</v>
      </c>
      <c r="J61" s="181">
        <v>7</v>
      </c>
      <c r="L61" s="181">
        <v>171</v>
      </c>
      <c r="M61" s="181">
        <f t="shared" si="4"/>
        <v>5.1416635565026603</v>
      </c>
      <c r="N61" s="181">
        <f t="shared" si="5"/>
        <v>6.1242112652949689E-2</v>
      </c>
      <c r="O61" s="183">
        <f t="shared" si="6"/>
        <v>11.318146133983186</v>
      </c>
      <c r="P61" s="181">
        <v>1</v>
      </c>
      <c r="Q61" s="181">
        <v>6</v>
      </c>
      <c r="R61" s="181">
        <v>10</v>
      </c>
      <c r="S61" s="181">
        <v>0</v>
      </c>
      <c r="T61" s="181">
        <v>4</v>
      </c>
      <c r="U61" s="181">
        <v>27</v>
      </c>
    </row>
    <row r="62" spans="1:21" x14ac:dyDescent="0.25">
      <c r="A62" s="29">
        <f t="shared" si="0"/>
        <v>130</v>
      </c>
      <c r="B62" s="22">
        <v>44121</v>
      </c>
      <c r="D62" s="181">
        <v>98</v>
      </c>
      <c r="E62" s="181">
        <f t="shared" si="1"/>
        <v>4.5849674786705723</v>
      </c>
      <c r="F62" s="181">
        <f t="shared" si="2"/>
        <v>5.639090414351771E-2</v>
      </c>
      <c r="G62" s="183">
        <f t="shared" si="3"/>
        <v>12.291825979520572</v>
      </c>
      <c r="I62" s="181">
        <v>10</v>
      </c>
      <c r="J62" s="181">
        <v>7</v>
      </c>
      <c r="L62" s="181">
        <v>192</v>
      </c>
      <c r="M62" s="181">
        <f t="shared" si="4"/>
        <v>5.2574953720277815</v>
      </c>
      <c r="N62" s="181">
        <f t="shared" si="5"/>
        <v>7.5381355127278324E-2</v>
      </c>
      <c r="O62" s="183">
        <f t="shared" si="6"/>
        <v>9.1952072152270912</v>
      </c>
      <c r="P62" s="181">
        <v>1</v>
      </c>
      <c r="Q62" s="181">
        <v>6</v>
      </c>
      <c r="R62" s="181">
        <v>10</v>
      </c>
      <c r="S62" s="181">
        <v>1</v>
      </c>
      <c r="T62" s="181">
        <v>5</v>
      </c>
      <c r="U62" s="181">
        <v>28</v>
      </c>
    </row>
    <row r="63" spans="1:21" x14ac:dyDescent="0.25">
      <c r="A63" s="29">
        <f t="shared" si="0"/>
        <v>131</v>
      </c>
      <c r="B63" s="22">
        <v>44122</v>
      </c>
      <c r="D63" s="181">
        <v>104</v>
      </c>
      <c r="E63" s="181">
        <f t="shared" si="1"/>
        <v>4.6443908991413725</v>
      </c>
      <c r="F63" s="181">
        <f t="shared" si="2"/>
        <v>6.8630114733996814E-2</v>
      </c>
      <c r="G63" s="183">
        <f t="shared" si="3"/>
        <v>10.099752612195267</v>
      </c>
      <c r="I63" s="181">
        <v>10</v>
      </c>
      <c r="J63" s="181">
        <v>7</v>
      </c>
      <c r="L63" s="181">
        <v>211</v>
      </c>
      <c r="M63" s="181">
        <f t="shared" si="4"/>
        <v>5.3518581334760666</v>
      </c>
      <c r="N63" s="181">
        <f t="shared" si="5"/>
        <v>9.1389385356357364E-2</v>
      </c>
      <c r="O63" s="183">
        <f t="shared" si="6"/>
        <v>7.5845480069390527</v>
      </c>
      <c r="P63" s="181">
        <v>1</v>
      </c>
      <c r="Q63" s="181">
        <v>6</v>
      </c>
      <c r="R63" s="181">
        <v>10</v>
      </c>
      <c r="S63" s="181">
        <v>2</v>
      </c>
      <c r="T63" s="181">
        <v>5</v>
      </c>
      <c r="U63" s="181">
        <v>26</v>
      </c>
    </row>
    <row r="64" spans="1:21" x14ac:dyDescent="0.25">
      <c r="A64" s="29">
        <f t="shared" si="0"/>
        <v>132</v>
      </c>
      <c r="B64" s="22">
        <v>44123</v>
      </c>
      <c r="D64" s="181">
        <v>107</v>
      </c>
      <c r="E64" s="181">
        <f t="shared" si="1"/>
        <v>4.6728288344619058</v>
      </c>
      <c r="F64" s="181">
        <f t="shared" si="2"/>
        <v>7.0783219104343154E-2</v>
      </c>
      <c r="G64" s="183">
        <f t="shared" si="3"/>
        <v>9.7925354247898966</v>
      </c>
      <c r="I64" s="181">
        <v>10</v>
      </c>
      <c r="J64" s="181">
        <v>7</v>
      </c>
      <c r="L64" s="181">
        <v>212</v>
      </c>
      <c r="M64" s="181">
        <f t="shared" si="4"/>
        <v>5.3565862746720123</v>
      </c>
      <c r="N64" s="181">
        <f t="shared" si="5"/>
        <v>8.9205987993081839E-2</v>
      </c>
      <c r="O64" s="183">
        <f t="shared" si="6"/>
        <v>7.770186689863249</v>
      </c>
      <c r="P64" s="181">
        <v>1</v>
      </c>
      <c r="Q64" s="181">
        <v>6</v>
      </c>
      <c r="R64" s="181">
        <v>10</v>
      </c>
      <c r="S64" s="181">
        <v>2</v>
      </c>
      <c r="T64" s="181">
        <v>5</v>
      </c>
      <c r="U64" s="181">
        <v>4</v>
      </c>
    </row>
    <row r="65" spans="1:21" x14ac:dyDescent="0.25">
      <c r="A65" s="29">
        <f t="shared" si="0"/>
        <v>133</v>
      </c>
      <c r="B65" s="22">
        <v>44124</v>
      </c>
      <c r="D65" s="181">
        <v>107</v>
      </c>
      <c r="E65" s="181">
        <f t="shared" si="1"/>
        <v>4.6728288344619058</v>
      </c>
      <c r="F65" s="181">
        <f t="shared" si="2"/>
        <v>5.878765506590912E-2</v>
      </c>
      <c r="G65" s="183">
        <f t="shared" si="3"/>
        <v>11.790692787164772</v>
      </c>
      <c r="I65" s="181">
        <v>10</v>
      </c>
      <c r="J65" s="181">
        <v>7</v>
      </c>
      <c r="L65" s="181">
        <v>228</v>
      </c>
      <c r="M65" s="181">
        <f t="shared" si="4"/>
        <v>5.4293456289544411</v>
      </c>
      <c r="N65" s="181">
        <f t="shared" si="5"/>
        <v>8.0451168976772625E-2</v>
      </c>
      <c r="O65" s="183">
        <f t="shared" si="6"/>
        <v>8.6157502666004344</v>
      </c>
      <c r="P65" s="181">
        <v>1</v>
      </c>
      <c r="Q65" s="181">
        <v>6</v>
      </c>
      <c r="R65" s="181">
        <v>10</v>
      </c>
      <c r="S65" s="181">
        <v>2</v>
      </c>
      <c r="T65" s="181">
        <v>5</v>
      </c>
      <c r="U65" s="181">
        <v>16</v>
      </c>
    </row>
    <row r="66" spans="1:21" x14ac:dyDescent="0.25">
      <c r="A66" s="29">
        <f t="shared" si="0"/>
        <v>134</v>
      </c>
      <c r="B66" s="22">
        <v>44125</v>
      </c>
      <c r="D66" s="181">
        <v>123</v>
      </c>
      <c r="E66" s="181">
        <f t="shared" si="1"/>
        <v>4.8121843553724171</v>
      </c>
      <c r="F66" s="181">
        <f t="shared" si="2"/>
        <v>5.5298260040574601E-2</v>
      </c>
      <c r="G66" s="183">
        <f t="shared" si="3"/>
        <v>12.534701454464477</v>
      </c>
      <c r="I66" s="181">
        <v>10</v>
      </c>
      <c r="J66" s="181">
        <v>7</v>
      </c>
      <c r="L66" s="221">
        <v>236</v>
      </c>
      <c r="M66" s="181">
        <f t="shared" si="4"/>
        <v>5.4638318050256105</v>
      </c>
      <c r="N66" s="181">
        <f t="shared" si="5"/>
        <v>6.7757608806417888E-2</v>
      </c>
      <c r="O66" s="183">
        <f t="shared" si="6"/>
        <v>10.229805814727801</v>
      </c>
      <c r="P66" s="181">
        <v>1</v>
      </c>
      <c r="Q66" s="181">
        <v>6</v>
      </c>
      <c r="R66" s="181">
        <v>11</v>
      </c>
      <c r="S66" s="181">
        <v>2</v>
      </c>
      <c r="T66" s="181">
        <v>5</v>
      </c>
      <c r="U66" s="181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5">
        <v>4</v>
      </c>
      <c r="D67" s="182">
        <f>C67+D66</f>
        <v>127</v>
      </c>
      <c r="E67" s="181">
        <f t="shared" si="1"/>
        <v>4.8441870864585912</v>
      </c>
      <c r="F67" s="181">
        <f t="shared" si="2"/>
        <v>5.0629802451436702E-2</v>
      </c>
      <c r="G67" s="183">
        <f t="shared" si="3"/>
        <v>13.690497434288845</v>
      </c>
      <c r="K67" s="181">
        <v>16</v>
      </c>
      <c r="L67" s="181">
        <f>K67+L66</f>
        <v>252</v>
      </c>
      <c r="M67" s="181">
        <f t="shared" si="4"/>
        <v>5.5294290875114234</v>
      </c>
      <c r="N67" s="181">
        <f t="shared" si="5"/>
        <v>5.9052034089297205E-2</v>
      </c>
      <c r="O67" s="183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5">
        <v>20</v>
      </c>
      <c r="D68" s="182">
        <f t="shared" ref="D68:D73" si="8">C68+D67</f>
        <v>147</v>
      </c>
      <c r="E68" s="181">
        <f t="shared" si="1"/>
        <v>4.990432586778736</v>
      </c>
      <c r="F68" s="181">
        <f t="shared" si="2"/>
        <v>6.2690829281051422E-2</v>
      </c>
      <c r="G68" s="183">
        <f t="shared" si="3"/>
        <v>11.056596132306261</v>
      </c>
      <c r="K68" s="181">
        <v>15</v>
      </c>
      <c r="L68" s="181">
        <f t="shared" ref="L68:L73" si="9">K68+L67</f>
        <v>267</v>
      </c>
      <c r="M68" s="181">
        <f t="shared" si="4"/>
        <v>5.5872486584002496</v>
      </c>
      <c r="N68" s="181">
        <f t="shared" si="5"/>
        <v>5.1844546340775573E-2</v>
      </c>
      <c r="O68" s="183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5">
        <v>9</v>
      </c>
      <c r="D69" s="182">
        <f t="shared" si="8"/>
        <v>156</v>
      </c>
      <c r="E69" s="181">
        <f t="shared" si="1"/>
        <v>5.0498560072495371</v>
      </c>
      <c r="F69" s="181">
        <f t="shared" si="2"/>
        <v>7.2248610034101421E-2</v>
      </c>
      <c r="G69" s="183">
        <f t="shared" si="3"/>
        <v>9.5939171733930806</v>
      </c>
      <c r="K69" s="181">
        <v>29</v>
      </c>
      <c r="L69" s="181">
        <f t="shared" si="9"/>
        <v>296</v>
      </c>
      <c r="M69" s="181">
        <f t="shared" si="4"/>
        <v>5.6903594543240601</v>
      </c>
      <c r="N69" s="181">
        <f t="shared" si="5"/>
        <v>5.6318292448479905E-2</v>
      </c>
      <c r="O69" s="183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5">
        <v>4</v>
      </c>
      <c r="D70" s="182">
        <f t="shared" si="8"/>
        <v>160</v>
      </c>
      <c r="E70" s="181">
        <f t="shared" si="1"/>
        <v>5.0751738152338266</v>
      </c>
      <c r="F70" s="181">
        <f t="shared" si="2"/>
        <v>7.6404911403476578E-2</v>
      </c>
      <c r="G70" s="183">
        <f t="shared" si="3"/>
        <v>9.0720238768368713</v>
      </c>
      <c r="K70" s="181">
        <v>16</v>
      </c>
      <c r="L70" s="181">
        <f t="shared" si="9"/>
        <v>312</v>
      </c>
      <c r="M70" s="181">
        <f t="shared" si="4"/>
        <v>5.7430031878094825</v>
      </c>
      <c r="N70" s="181">
        <f t="shared" si="5"/>
        <v>6.4453401554510278E-2</v>
      </c>
      <c r="O70" s="183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82">
        <f t="shared" si="8"/>
        <v>160</v>
      </c>
      <c r="E71" s="181">
        <f t="shared" si="1"/>
        <v>5.0751738152338266</v>
      </c>
      <c r="F71" s="181">
        <f t="shared" si="2"/>
        <v>6.923867081534027E-2</v>
      </c>
      <c r="G71" s="183">
        <f t="shared" si="3"/>
        <v>10.01098334785442</v>
      </c>
      <c r="K71" s="181">
        <v>2</v>
      </c>
      <c r="L71" s="181">
        <f t="shared" si="9"/>
        <v>314</v>
      </c>
      <c r="M71" s="181">
        <f t="shared" si="4"/>
        <v>5.7493929859082531</v>
      </c>
      <c r="N71" s="181">
        <f t="shared" si="5"/>
        <v>5.9979114401493457E-2</v>
      </c>
      <c r="O71" s="183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5">
        <v>4</v>
      </c>
      <c r="D72" s="182">
        <f t="shared" si="8"/>
        <v>164</v>
      </c>
      <c r="E72" s="181">
        <f t="shared" si="1"/>
        <v>5.0998664278241987</v>
      </c>
      <c r="F72" s="181">
        <f t="shared" si="2"/>
        <v>5.0348603691460943E-2</v>
      </c>
      <c r="G72" s="183">
        <f t="shared" si="3"/>
        <v>13.766959354177724</v>
      </c>
      <c r="K72" s="181">
        <v>13</v>
      </c>
      <c r="L72" s="181">
        <f t="shared" si="9"/>
        <v>327</v>
      </c>
      <c r="M72" s="181">
        <f t="shared" si="4"/>
        <v>5.7899601708972535</v>
      </c>
      <c r="N72" s="181">
        <f t="shared" si="5"/>
        <v>5.6216693707779326E-2</v>
      </c>
      <c r="O72" s="183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5">
        <v>10</v>
      </c>
      <c r="D73" s="182">
        <f t="shared" si="8"/>
        <v>174</v>
      </c>
      <c r="E73" s="181">
        <f t="shared" si="1"/>
        <v>5.1590552992145291</v>
      </c>
      <c r="F73" s="181">
        <f t="shared" si="2"/>
        <v>4.2456790297965306E-2</v>
      </c>
      <c r="G73" s="220">
        <f t="shared" si="3"/>
        <v>16.325943993772974</v>
      </c>
      <c r="K73" s="181">
        <v>24</v>
      </c>
      <c r="L73" s="181">
        <f t="shared" si="9"/>
        <v>351</v>
      </c>
      <c r="M73" s="181">
        <f t="shared" si="4"/>
        <v>5.8607862234658654</v>
      </c>
      <c r="N73" s="181">
        <f t="shared" si="5"/>
        <v>5.2090284444340239E-2</v>
      </c>
      <c r="O73" s="220">
        <f t="shared" si="6"/>
        <v>13.306649943533909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278</v>
      </c>
      <c r="B1" s="31" t="s">
        <v>196</v>
      </c>
      <c r="C1" s="31" t="s">
        <v>248</v>
      </c>
      <c r="D1" s="139" t="s">
        <v>249</v>
      </c>
      <c r="E1" s="140" t="s">
        <v>298</v>
      </c>
      <c r="F1" s="32" t="s">
        <v>280</v>
      </c>
      <c r="G1" s="30" t="s">
        <v>299</v>
      </c>
    </row>
    <row r="2" spans="1:7" s="29" customFormat="1" hidden="1" x14ac:dyDescent="0.25">
      <c r="A2" s="2" t="s">
        <v>281</v>
      </c>
      <c r="B2" s="29" t="s">
        <v>279</v>
      </c>
      <c r="C2" s="29" t="s">
        <v>251</v>
      </c>
      <c r="D2" s="29" t="s">
        <v>285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281</v>
      </c>
      <c r="B3" s="29" t="s">
        <v>279</v>
      </c>
      <c r="C3" s="29" t="s">
        <v>251</v>
      </c>
      <c r="D3" s="29" t="s">
        <v>252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281</v>
      </c>
      <c r="B4" s="29" t="s">
        <v>279</v>
      </c>
      <c r="C4" s="29" t="s">
        <v>253</v>
      </c>
      <c r="D4" s="29" t="s">
        <v>254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281</v>
      </c>
      <c r="B5" s="29" t="s">
        <v>279</v>
      </c>
      <c r="C5" s="29" t="s">
        <v>253</v>
      </c>
      <c r="D5" s="29" t="s">
        <v>255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281</v>
      </c>
      <c r="B6" s="29" t="s">
        <v>279</v>
      </c>
      <c r="C6" s="29" t="s">
        <v>253</v>
      </c>
      <c r="D6" s="29" t="s">
        <v>256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281</v>
      </c>
      <c r="B7" s="29" t="s">
        <v>279</v>
      </c>
      <c r="C7" s="29" t="s">
        <v>253</v>
      </c>
      <c r="D7" s="29" t="s">
        <v>257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281</v>
      </c>
      <c r="B8" s="29" t="s">
        <v>287</v>
      </c>
      <c r="C8" s="29" t="s">
        <v>253</v>
      </c>
      <c r="D8" s="29" t="s">
        <v>258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281</v>
      </c>
      <c r="B9" s="29" t="s">
        <v>279</v>
      </c>
      <c r="C9" s="29" t="s">
        <v>253</v>
      </c>
      <c r="D9" s="29" t="s">
        <v>259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281</v>
      </c>
      <c r="B10" s="29" t="s">
        <v>279</v>
      </c>
      <c r="C10" s="29" t="s">
        <v>253</v>
      </c>
      <c r="D10" s="29" t="s">
        <v>260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281</v>
      </c>
      <c r="C11" s="29" t="s">
        <v>253</v>
      </c>
      <c r="D11" s="29" t="s">
        <v>261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281</v>
      </c>
      <c r="C12" s="29" t="s">
        <v>253</v>
      </c>
      <c r="D12" s="29" t="s">
        <v>262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282</v>
      </c>
      <c r="B13" s="29" t="s">
        <v>300</v>
      </c>
      <c r="C13" s="29" t="s">
        <v>251</v>
      </c>
      <c r="D13" s="29" t="s">
        <v>263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282</v>
      </c>
      <c r="B14" s="29" t="s">
        <v>300</v>
      </c>
      <c r="C14" s="29" t="s">
        <v>253</v>
      </c>
      <c r="D14" s="29" t="s">
        <v>264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282</v>
      </c>
      <c r="B15" s="29" t="s">
        <v>300</v>
      </c>
      <c r="C15" s="29" t="s">
        <v>253</v>
      </c>
      <c r="D15" s="29" t="s">
        <v>265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282</v>
      </c>
      <c r="B16" s="29" t="s">
        <v>303</v>
      </c>
      <c r="C16" s="29" t="s">
        <v>253</v>
      </c>
      <c r="D16" s="29" t="s">
        <v>266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282</v>
      </c>
      <c r="B17" s="29" t="s">
        <v>304</v>
      </c>
      <c r="C17" s="29" t="s">
        <v>253</v>
      </c>
      <c r="D17" s="29" t="s">
        <v>267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283</v>
      </c>
      <c r="B18" s="29" t="s">
        <v>301</v>
      </c>
      <c r="C18" s="29" t="s">
        <v>251</v>
      </c>
      <c r="D18" s="73" t="s">
        <v>268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283</v>
      </c>
      <c r="B19" s="29" t="s">
        <v>286</v>
      </c>
      <c r="C19" s="29" t="s">
        <v>251</v>
      </c>
      <c r="D19" s="29" t="s">
        <v>269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283</v>
      </c>
      <c r="B20" s="29" t="s">
        <v>286</v>
      </c>
      <c r="C20" s="29" t="s">
        <v>253</v>
      </c>
      <c r="D20" s="29" t="s">
        <v>270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283</v>
      </c>
      <c r="B21" s="29" t="s">
        <v>301</v>
      </c>
      <c r="C21" s="29" t="s">
        <v>253</v>
      </c>
      <c r="D21" s="73" t="s">
        <v>271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283</v>
      </c>
      <c r="B22" s="29" t="s">
        <v>301</v>
      </c>
      <c r="C22" s="29" t="s">
        <v>253</v>
      </c>
      <c r="D22" s="73" t="s">
        <v>272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284</v>
      </c>
      <c r="B23" s="29" t="s">
        <v>302</v>
      </c>
      <c r="C23" s="29" t="s">
        <v>251</v>
      </c>
      <c r="D23" s="29" t="s">
        <v>273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284</v>
      </c>
      <c r="B24" s="29" t="s">
        <v>390</v>
      </c>
      <c r="C24" s="29" t="s">
        <v>251</v>
      </c>
      <c r="D24" s="29" t="s">
        <v>274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284</v>
      </c>
      <c r="B25" s="29" t="s">
        <v>302</v>
      </c>
      <c r="C25" s="29" t="s">
        <v>253</v>
      </c>
      <c r="D25" s="29" t="s">
        <v>275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284</v>
      </c>
      <c r="B26" s="29" t="s">
        <v>302</v>
      </c>
      <c r="C26" s="29" t="s">
        <v>253</v>
      </c>
      <c r="D26" s="29" t="s">
        <v>276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284</v>
      </c>
      <c r="B27" s="29" t="s">
        <v>302</v>
      </c>
      <c r="C27" s="29" t="s">
        <v>253</v>
      </c>
      <c r="D27" s="29" t="s">
        <v>277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FALLE</vt:lpstr>
      <vt:lpstr>DIA</vt:lpstr>
      <vt:lpstr>ER</vt:lpstr>
      <vt:lpstr>INCIDENCIA</vt:lpstr>
      <vt:lpstr>LOCALIDADES</vt:lpstr>
      <vt:lpstr>URUGUAY</vt:lpstr>
      <vt:lpstr>UTI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2020-11-06T20:40:15Z</dcterms:modified>
</cp:coreProperties>
</file>