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F17610F9-1061-4F00-B255-9AAB4A9DFC4F}" xr6:coauthVersionLast="46" xr6:coauthVersionMax="46" xr10:uidLastSave="{00000000-0000-0000-0000-000000000000}"/>
  <bookViews>
    <workbookView xWindow="-120" yWindow="-120" windowWidth="20730" windowHeight="11160" xr2:uid="{838094C9-A8CD-4F54-A90A-4826799ACE03}"/>
  </bookViews>
  <sheets>
    <sheet name="CASOS1" sheetId="31" r:id="rId1"/>
    <sheet name="ALTAS" sheetId="4" r:id="rId2"/>
    <sheet name="FALLE" sheetId="15" r:id="rId3"/>
    <sheet name="TOTALES" sheetId="69" r:id="rId4"/>
    <sheet name="LOCALIDADES" sheetId="33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CASOS1!$A$1:$D$7377</definedName>
    <definedName name="_xlnm._FilterDatabase" localSheetId="5" hidden="1">DIA!$A$1:$BU$188</definedName>
    <definedName name="_xlnm._FilterDatabase" localSheetId="2" hidden="1">FALLE!$A$1:$F$626</definedName>
    <definedName name="_xlnm._FilterDatabase" localSheetId="4" hidden="1">LOCALIDADES!$A$1:$G$158</definedName>
    <definedName name="_xlnm._FilterDatabase" localSheetId="8" hidden="1">TERAPISTAS!$A$1:$H$41</definedName>
    <definedName name="_xlnm._FilterDatabase" localSheetId="7" hidden="1">UTI!$A$1:$G$27</definedName>
  </definedNames>
  <calcPr calcId="181029"/>
</workbook>
</file>

<file path=xl/calcChain.xml><?xml version="1.0" encoding="utf-8"?>
<calcChain xmlns="http://schemas.openxmlformats.org/spreadsheetml/2006/main">
  <c r="V21" i="5" l="1"/>
  <c r="P21" i="5"/>
  <c r="M24" i="5"/>
  <c r="E266" i="69"/>
  <c r="D21" i="5"/>
  <c r="Z20" i="5"/>
  <c r="D262" i="69"/>
  <c r="D255" i="69"/>
  <c r="D248" i="69"/>
  <c r="C227" i="69"/>
  <c r="C234" i="69"/>
  <c r="C248" i="69"/>
  <c r="C269" i="69"/>
  <c r="D269" i="69" s="1"/>
  <c r="C262" i="69"/>
  <c r="C255" i="69"/>
  <c r="C241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3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1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3" i="5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1" i="5"/>
  <c r="L33" i="5" s="1"/>
  <c r="L32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9" i="5"/>
  <c r="F31" i="5"/>
  <c r="F32" i="5"/>
  <c r="F33" i="5"/>
  <c r="F30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4" i="5"/>
  <c r="B24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5" i="5" l="1"/>
  <c r="C2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L23" i="5" l="1"/>
  <c r="U22" i="5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<sst xmlns="http://schemas.openxmlformats.org/spreadsheetml/2006/main" count="23629" uniqueCount="1083">
  <si>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</si>
  <si>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</si>
  <si>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</si>
  <si>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</si>
  <si>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</si>
  <si>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</si>
  <si>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</si>
  <si>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</si>
  <si>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</si>
  <si>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</si>
  <si>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</si>
  <si>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</si>
  <si>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</si>
  <si>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</si>
  <si>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</si>
  <si>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</si>
  <si>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</si>
  <si>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</si>
  <si>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</si>
  <si>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</si>
  <si>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</si>
  <si>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</si>
  <si>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</si>
  <si>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</si>
  <si>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</si>
  <si>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</si>
  <si>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</si>
  <si>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</si>
  <si>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</si>
  <si>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</si>
  <si>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</si>
  <si>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</si>
  <si>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</si>
  <si>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</si>
  <si>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</si>
  <si>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</si>
  <si>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</si>
  <si>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</si>
  <si>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</si>
  <si>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</si>
  <si>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</si>
  <si>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</si>
  <si>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</si>
  <si>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</si>
  <si>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</si>
  <si>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</si>
  <si>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</si>
  <si>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</si>
  <si>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</si>
  <si>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</si>
  <si>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</si>
  <si>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</si>
  <si>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</si>
  <si>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</si>
  <si>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</si>
  <si>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</si>
  <si>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</si>
  <si>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</si>
  <si>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</si>
  <si>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</si>
  <si>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</si>
  <si>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</si>
  <si>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</si>
  <si>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</si>
  <si>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</si>
  <si>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</si>
  <si>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</si>
  <si>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</si>
  <si>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</si>
  <si>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</si>
  <si>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</si>
  <si>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</si>
  <si>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</si>
  <si>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</si>
  <si>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</si>
  <si>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</si>
  <si>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</si>
  <si>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</si>
  <si>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</si>
  <si>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</si>
  <si>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</si>
  <si>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</si>
  <si>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</si>
  <si>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</si>
  <si>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</si>
  <si>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</si>
  <si>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</si>
  <si>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</si>
  <si>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</si>
  <si>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</si>
  <si>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</si>
  <si>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</si>
  <si>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</si>
  <si>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</si>
  <si>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</si>
  <si>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</si>
  <si>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</si>
  <si>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</si>
  <si>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</si>
  <si>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</si>
  <si>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</si>
  <si>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</si>
  <si>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</si>
  <si>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</si>
  <si>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</si>
  <si>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</si>
  <si>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</si>
  <si>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</si>
  <si>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</si>
  <si>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</si>
  <si>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</si>
  <si>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</si>
  <si>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</si>
  <si>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</si>
  <si>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</si>
  <si>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</si>
  <si>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</si>
  <si>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</si>
  <si>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</si>
  <si>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</si>
  <si>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</si>
  <si>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</si>
  <si>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</si>
  <si>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</si>
  <si>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</si>
  <si>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</si>
  <si>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</si>
  <si>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</si>
  <si>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</si>
  <si>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</si>
  <si>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</si>
  <si>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</si>
  <si>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</si>
  <si>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</si>
  <si>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</si>
  <si>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</si>
  <si>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</si>
  <si>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</si>
  <si>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</si>
  <si>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</si>
  <si>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</si>
  <si>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</si>
  <si>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</si>
  <si>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</si>
  <si>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</si>
  <si>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</si>
  <si>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</si>
  <si>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</si>
  <si>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</si>
  <si>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</si>
  <si>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</si>
  <si>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</si>
  <si>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</si>
  <si>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</si>
  <si>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</si>
  <si>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</si>
  <si>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</si>
  <si>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</si>
  <si>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</si>
  <si>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</si>
  <si>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</si>
  <si>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</si>
  <si>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</si>
  <si>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</si>
  <si>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</si>
  <si>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</si>
  <si>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</si>
  <si>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</si>
  <si>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</si>
  <si>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</si>
  <si>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</si>
  <si>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</si>
  <si>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</si>
  <si>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</si>
  <si>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</si>
  <si>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</si>
  <si>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</si>
  <si>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</si>
  <si>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</si>
  <si>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</si>
  <si>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</si>
  <si>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</si>
  <si>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</si>
  <si>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</si>
  <si>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</si>
  <si>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</si>
  <si>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</si>
  <si>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</si>
  <si>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</si>
  <si>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</si>
  <si>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</si>
  <si>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</si>
  <si>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</si>
  <si>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</si>
  <si>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</si>
  <si>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</si>
  <si>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</si>
  <si>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</si>
  <si>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</si>
  <si>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</si>
  <si>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</si>
  <si>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</si>
  <si>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</si>
  <si>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</si>
  <si>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</si>
  <si>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</si>
  <si>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</si>
  <si>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</si>
  <si>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</si>
  <si>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</si>
  <si>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</si>
  <si>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</si>
  <si>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</si>
  <si>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</si>
  <si>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</si>
  <si>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</si>
  <si>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</si>
  <si>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</si>
  <si>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</si>
  <si>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</si>
  <si>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</si>
  <si>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</si>
  <si>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</si>
  <si>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</si>
  <si>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</si>
  <si>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</si>
  <si>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</si>
  <si>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</si>
  <si>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</si>
  <si>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</si>
  <si>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</si>
  <si>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</si>
  <si>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</si>
  <si>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</si>
  <si>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</si>
  <si>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</si>
  <si>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</si>
  <si>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</si>
  <si>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</si>
  <si>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</si>
  <si>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</si>
  <si>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</si>
  <si>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</si>
  <si>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</si>
  <si>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</si>
  <si>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</si>
  <si>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</si>
  <si>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</si>
  <si>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</si>
  <si>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</si>
  <si>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</si>
  <si>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</si>
  <si>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</si>
  <si>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</si>
  <si>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</si>
  <si>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</si>
  <si>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</si>
  <si>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</si>
  <si>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</si>
  <si>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</si>
  <si>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</si>
  <si>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</si>
  <si>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</si>
  <si>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</si>
  <si>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</si>
  <si>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</si>
  <si>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</si>
  <si>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</si>
  <si>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</si>
  <si>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</si>
  <si>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</si>
  <si>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</si>
  <si>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</si>
  <si>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</si>
  <si>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</si>
  <si>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</si>
  <si>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</si>
  <si>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</si>
  <si>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</si>
  <si>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</si>
  <si>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</si>
  <si>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</si>
  <si>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</si>
  <si>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</si>
  <si>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</si>
  <si>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</si>
  <si>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</si>
  <si>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</si>
  <si>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</si>
  <si>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</si>
  <si>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</si>
  <si>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</si>
  <si>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</si>
  <si>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</si>
  <si>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</si>
  <si>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</si>
  <si>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</si>
  <si>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</si>
  <si>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</si>
  <si>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</si>
  <si>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</si>
  <si>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</si>
  <si>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</si>
  <si>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</si>
  <si>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</si>
  <si>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</si>
  <si>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</si>
  <si>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</si>
  <si>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</si>
  <si>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</si>
  <si>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</si>
  <si>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</si>
  <si>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</si>
  <si>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</si>
  <si>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</si>
  <si>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</si>
  <si>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</si>
  <si>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</si>
  <si>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</si>
  <si>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</si>
  <si>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</si>
  <si>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</si>
  <si>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</si>
  <si>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</si>
  <si>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</si>
  <si>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</si>
  <si>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</si>
  <si>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</si>
  <si>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</si>
  <si>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</si>
  <si>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</si>
  <si>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</si>
  <si>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</si>
  <si>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</si>
  <si>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</si>
  <si>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</si>
  <si>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</si>
  <si>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</si>
  <si>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</si>
  <si>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</si>
  <si>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</si>
  <si>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</si>
  <si>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</si>
  <si>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</si>
  <si>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</si>
  <si>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</si>
  <si>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</si>
  <si>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</si>
  <si>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</si>
  <si>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</si>
  <si>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</si>
  <si>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</si>
  <si>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</si>
  <si>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</si>
  <si>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</si>
  <si>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</si>
  <si>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</si>
  <si>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</si>
  <si>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</si>
  <si>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</si>
  <si>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</si>
  <si>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</si>
  <si>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</si>
  <si>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</si>
  <si>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</si>
  <si>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</si>
  <si>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</si>
  <si>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</si>
  <si>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</si>
  <si>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</si>
  <si>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</si>
  <si>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</si>
  <si>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</si>
  <si>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</si>
  <si>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</si>
  <si>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</si>
  <si>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</si>
  <si>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</si>
  <si>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</si>
  <si>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</si>
  <si>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</si>
  <si>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</si>
  <si>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</si>
  <si>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</si>
  <si>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</si>
  <si>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</si>
  <si>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</si>
  <si>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</si>
  <si>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</si>
  <si>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</si>
  <si>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</si>
  <si>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</si>
  <si>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</si>
  <si>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</si>
  <si>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</si>
  <si>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</si>
  <si>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</si>
  <si>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</si>
  <si>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</si>
  <si>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</si>
  <si>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</si>
  <si>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</si>
  <si>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</si>
  <si>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</si>
  <si>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</si>
  <si>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</si>
  <si>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</si>
  <si>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</si>
  <si>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</si>
  <si>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</si>
  <si>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</si>
  <si>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</si>
  <si>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</si>
  <si>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</si>
  <si>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</si>
  <si>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</si>
  <si>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</si>
  <si>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</si>
  <si>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</si>
  <si>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</si>
  <si>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</si>
  <si>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</si>
  <si>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</si>
  <si>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</si>
  <si>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</si>
  <si>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</si>
  <si>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</si>
  <si>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</si>
  <si>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</si>
  <si>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</si>
  <si>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</si>
  <si>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</si>
  <si>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</si>
  <si>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</si>
  <si>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</si>
  <si>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</si>
  <si>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</si>
  <si>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</si>
  <si>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</si>
  <si>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</si>
  <si>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</si>
  <si>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</si>
  <si>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</si>
  <si>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</si>
  <si>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</si>
  <si>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</si>
  <si>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</si>
  <si>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</si>
  <si>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</si>
  <si>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</si>
  <si>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</si>
  <si>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</si>
  <si>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</si>
  <si>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</si>
  <si>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</si>
  <si>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</si>
  <si>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</si>
  <si>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</si>
  <si>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</si>
  <si>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</si>
  <si>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</si>
  <si>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</si>
  <si>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</si>
  <si>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</si>
  <si>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</si>
  <si>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</si>
  <si>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</si>
  <si>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</si>
  <si>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</si>
  <si>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</si>
  <si>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</si>
  <si>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</si>
  <si>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</si>
  <si>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</si>
  <si>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</si>
  <si>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</si>
  <si>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</si>
  <si>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</si>
  <si>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</si>
  <si>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</si>
  <si>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</si>
  <si>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</si>
  <si>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</si>
  <si>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</si>
  <si>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</si>
  <si>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</si>
  <si>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</si>
  <si>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</si>
  <si>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</si>
  <si>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</si>
  <si>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</si>
  <si>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</si>
  <si>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</si>
  <si>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</si>
  <si>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</si>
  <si>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</si>
  <si>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</si>
  <si>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</si>
  <si>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</si>
  <si>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</si>
  <si>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</si>
  <si>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</si>
  <si>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</si>
  <si>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</si>
  <si>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</si>
  <si>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</si>
  <si>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</si>
  <si>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</si>
  <si>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</si>
  <si>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</si>
  <si>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</si>
  <si>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</si>
  <si>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</si>
  <si>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</si>
  <si>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</si>
  <si>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</si>
  <si>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</si>
  <si>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</si>
  <si>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</si>
  <si>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</si>
  <si>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</si>
  <si>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</si>
  <si>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</si>
  <si>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</si>
  <si>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</si>
  <si>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</si>
  <si>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</si>
  <si>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</si>
  <si>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</si>
  <si>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</si>
  <si>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</si>
  <si>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</si>
  <si>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</si>
  <si>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</si>
  <si>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</si>
  <si>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</si>
  <si>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</si>
  <si>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</si>
  <si>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</si>
  <si>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</si>
  <si>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</si>
  <si>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</si>
  <si>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</si>
  <si>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</si>
  <si>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</si>
  <si>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</si>
  <si>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</si>
  <si>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</si>
  <si>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</si>
  <si>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</si>
  <si>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</si>
  <si>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</si>
  <si>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</si>
  <si>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</si>
  <si>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</si>
  <si>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</si>
  <si>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</si>
  <si>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</si>
  <si>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</si>
  <si>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</si>
  <si>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</si>
  <si>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</si>
  <si>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</si>
  <si>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</si>
  <si>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</si>
  <si>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</si>
  <si>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</si>
  <si>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</si>
  <si>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</si>
  <si>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</si>
  <si>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</si>
  <si>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</si>
  <si>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</si>
  <si>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</si>
  <si>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</si>
  <si>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</si>
  <si>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</si>
  <si>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</si>
  <si>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</si>
  <si>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</si>
  <si>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</si>
  <si>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</si>
  <si>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</si>
  <si>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</si>
  <si>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</si>
  <si>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</si>
  <si>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</si>
  <si>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</si>
  <si>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</si>
  <si>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</si>
  <si>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</si>
  <si>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</si>
  <si>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</si>
  <si>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</si>
  <si>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</si>
  <si>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</si>
  <si>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</si>
  <si>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</si>
  <si>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</si>
  <si>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</si>
  <si>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</si>
  <si>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</si>
  <si>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</si>
  <si>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</si>
  <si>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</si>
  <si>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</si>
  <si>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</si>
  <si>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</si>
  <si>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</si>
  <si>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</si>
  <si>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</si>
  <si>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</si>
  <si>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</si>
  <si>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</si>
  <si>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</si>
  <si>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</si>
  <si>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</si>
  <si>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</si>
  <si>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</si>
  <si>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</si>
  <si>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</si>
  <si>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</si>
  <si>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</si>
  <si>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</si>
  <si>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</si>
  <si>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</si>
  <si>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</si>
  <si>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</si>
  <si>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</si>
  <si>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</si>
  <si>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</si>
  <si>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</si>
  <si>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</si>
  <si>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</si>
  <si>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</si>
  <si>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</si>
  <si>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</si>
  <si>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</si>
  <si>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</si>
  <si>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</si>
  <si>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</si>
  <si>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</si>
  <si>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</si>
  <si>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</si>
  <si>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</si>
  <si>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</si>
  <si>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</si>
  <si>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</si>
  <si>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</si>
  <si>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</si>
  <si>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</si>
  <si>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</si>
  <si>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</si>
  <si>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</si>
  <si>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</si>
  <si>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</si>
  <si>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</si>
  <si>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</si>
  <si>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</si>
  <si>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</si>
  <si>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</si>
  <si>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</si>
  <si>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</si>
  <si>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</si>
  <si>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</si>
  <si>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</si>
  <si>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</si>
  <si>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</si>
  <si>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</si>
  <si>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</si>
  <si>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</si>
  <si>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</si>
  <si>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</si>
  <si>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</si>
  <si>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</si>
  <si>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</si>
  <si>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</si>
  <si>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</si>
  <si>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</si>
  <si>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</si>
  <si>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</si>
  <si>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</si>
  <si>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</si>
  <si>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</si>
  <si>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</si>
  <si>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</si>
  <si>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</si>
  <si>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</si>
  <si>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</si>
  <si>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</si>
  <si>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</si>
  <si>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</si>
  <si>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</si>
  <si>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</si>
  <si>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</si>
  <si>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</si>
  <si>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</si>
  <si>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</si>
  <si>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</si>
  <si>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</si>
  <si>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</si>
  <si>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</si>
  <si>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</si>
  <si>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</si>
  <si>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</si>
  <si>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</si>
  <si>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</si>
  <si>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</si>
  <si>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</si>
  <si>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</si>
  <si>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</si>
  <si>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</si>
  <si>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</si>
  <si>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</si>
  <si>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</si>
  <si>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</si>
  <si>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</si>
  <si>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</si>
  <si>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</si>
  <si>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</si>
  <si>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</si>
  <si>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</si>
  <si>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</si>
  <si>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</si>
  <si>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</si>
  <si>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</si>
  <si>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</si>
  <si>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</si>
  <si>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</si>
  <si>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</si>
  <si>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</si>
  <si>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</si>
  <si>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</si>
  <si>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</si>
  <si>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</si>
  <si>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</si>
  <si>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</si>
  <si>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</si>
  <si>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</si>
  <si>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</si>
  <si>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</si>
  <si>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</si>
  <si>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</si>
  <si>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</si>
  <si>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</si>
  <si>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</si>
  <si>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</si>
  <si>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</si>
  <si>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</si>
  <si>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</si>
  <si>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</si>
  <si>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</si>
  <si>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</si>
  <si>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</si>
  <si>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</si>
  <si>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</si>
  <si>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</si>
  <si>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</si>
  <si>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</si>
  <si>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</si>
  <si>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</si>
  <si>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</si>
  <si>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</si>
  <si>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</si>
  <si>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</si>
  <si>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</si>
  <si>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</si>
  <si>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</si>
  <si>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</si>
  <si>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</si>
  <si>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</si>
  <si>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</si>
  <si>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</si>
  <si>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</si>
  <si>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</si>
  <si>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</si>
  <si>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</si>
  <si>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</si>
  <si>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</si>
  <si>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</si>
  <si>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</si>
  <si>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</si>
  <si>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</si>
  <si>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</si>
  <si>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</si>
  <si>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</si>
  <si>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</si>
  <si>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</si>
  <si>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</si>
  <si>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</si>
  <si>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</si>
  <si>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</si>
  <si>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</si>
  <si>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</si>
  <si>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</si>
  <si>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</si>
  <si>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</si>
  <si>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</si>
  <si>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</si>
  <si>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</si>
  <si>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</si>
  <si>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</si>
  <si>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</si>
  <si>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</si>
  <si>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</si>
  <si>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</si>
  <si>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</si>
  <si>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</si>
  <si>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</si>
  <si>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</si>
  <si>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</si>
  <si>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</si>
  <si>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</si>
  <si>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</si>
  <si>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</si>
  <si>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</si>
  <si>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</si>
  <si>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</si>
  <si>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</si>
  <si>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</si>
  <si>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</si>
  <si>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</si>
  <si>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</si>
  <si>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</si>
  <si>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</si>
  <si>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</si>
  <si>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</si>
  <si>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</si>
  <si>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</si>
  <si>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</si>
  <si>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</si>
  <si>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</si>
  <si>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</si>
  <si>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</si>
  <si>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</si>
  <si>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</si>
  <si>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</si>
  <si>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</si>
  <si>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</si>
  <si>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</si>
  <si>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</si>
  <si>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</si>
  <si>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</si>
  <si>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</si>
  <si>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</si>
  <si>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</si>
  <si>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</si>
  <si>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</si>
  <si>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</si>
  <si>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</si>
  <si>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</si>
  <si>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</si>
  <si>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</si>
  <si>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</si>
  <si>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</si>
  <si>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</si>
  <si>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</si>
  <si>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</si>
  <si>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</si>
  <si>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</si>
  <si>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</si>
  <si>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</si>
  <si>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</si>
  <si>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</si>
  <si>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</si>
  <si>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</si>
  <si>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</si>
  <si>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</si>
  <si>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</si>
  <si>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</si>
  <si>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</si>
  <si>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</si>
  <si>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</si>
  <si>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</si>
  <si>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</si>
  <si>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</si>
  <si>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</si>
  <si>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</si>
  <si>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</si>
  <si>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</si>
  <si>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</si>
  <si>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</si>
  <si>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</si>
  <si>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</si>
  <si>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</si>
  <si>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</si>
  <si>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</si>
  <si>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</si>
  <si>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</si>
  <si>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</si>
  <si>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</si>
  <si>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</si>
  <si>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</si>
  <si>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</si>
  <si>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</si>
  <si>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</si>
  <si>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</si>
  <si>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</si>
  <si>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</si>
  <si>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</si>
  <si>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</si>
  <si>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</si>
  <si>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</si>
  <si>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</si>
  <si>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</si>
  <si>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</si>
  <si>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</si>
  <si>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</si>
  <si>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</si>
  <si>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</si>
  <si>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</si>
  <si>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</si>
  <si>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</si>
  <si>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</si>
  <si>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</si>
  <si>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</si>
  <si>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</si>
  <si>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</si>
  <si>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</si>
  <si>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</si>
  <si>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</si>
  <si>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</si>
  <si>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</si>
  <si>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</si>
  <si>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</si>
  <si>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</si>
  <si>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</si>
  <si>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</si>
  <si>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</si>
  <si>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</si>
  <si>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</si>
  <si>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</si>
  <si>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</si>
  <si>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</si>
  <si>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</si>
  <si>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</si>
  <si>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</si>
  <si>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</si>
  <si>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</si>
  <si>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</si>
  <si>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</si>
  <si>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</si>
  <si>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</si>
  <si>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</si>
  <si>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</si>
  <si>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</si>
  <si>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</si>
  <si>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</si>
  <si>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</si>
  <si>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</si>
  <si>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</si>
  <si>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</si>
  <si>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</si>
  <si>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</si>
  <si>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</si>
  <si>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</si>
  <si>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</si>
  <si>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</si>
  <si>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</si>
  <si>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</si>
  <si>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</si>
  <si>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</si>
  <si>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</si>
  <si>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</si>
  <si>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</si>
  <si>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</si>
  <si>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</si>
  <si>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</si>
  <si>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</si>
  <si>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</si>
  <si>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</si>
  <si>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</si>
  <si>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</si>
  <si>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</si>
  <si>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</si>
  <si>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</si>
  <si>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</si>
  <si>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</si>
  <si>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</si>
  <si>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</si>
  <si>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</si>
  <si>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</si>
  <si>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</si>
  <si>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</si>
  <si>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</si>
  <si>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</si>
  <si>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</si>
  <si>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</si>
  <si>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</si>
  <si>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</si>
  <si>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</si>
  <si>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</si>
  <si>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</si>
  <si>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</si>
  <si>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</si>
  <si>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</si>
  <si>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</si>
  <si>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</si>
  <si>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</si>
  <si>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</si>
  <si>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</si>
  <si>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</si>
  <si>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</si>
  <si>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</si>
  <si>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</si>
  <si>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</si>
  <si>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</si>
  <si>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</si>
  <si>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</si>
  <si>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</si>
  <si>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</si>
  <si>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</si>
  <si>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</si>
  <si>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</si>
  <si>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</si>
  <si>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</si>
  <si>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</si>
  <si>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</si>
  <si>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</si>
  <si>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</si>
  <si>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</si>
  <si>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</si>
  <si>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</si>
  <si>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</si>
  <si>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</si>
  <si>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</si>
  <si>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</si>
  <si>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</si>
  <si>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</si>
  <si>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</si>
  <si>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</si>
  <si>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</si>
  <si>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</si>
  <si>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</si>
  <si>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</si>
  <si>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</si>
  <si>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</si>
  <si>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</si>
  <si>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</si>
  <si>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</si>
  <si>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</si>
  <si>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</si>
  <si>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</si>
  <si>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</si>
  <si>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</si>
  <si>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</si>
  <si>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</si>
  <si>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</si>
  <si>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</si>
  <si>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</si>
  <si>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</si>
  <si>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</si>
  <si>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</si>
  <si>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</si>
  <si>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</si>
  <si>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</si>
  <si>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</si>
  <si>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</si>
  <si>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</si>
  <si>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</si>
  <si>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</si>
  <si>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</si>
  <si>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</si>
  <si>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</si>
  <si>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</si>
  <si>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</si>
  <si>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</si>
  <si>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</si>
  <si>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</si>
  <si>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</si>
  <si>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</si>
  <si>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</si>
  <si>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</si>
  <si>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</si>
  <si>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</si>
  <si>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Pueblo Liebig</t>
  </si>
  <si>
    <t>Distrito Yeso</t>
  </si>
  <si>
    <t>Las Tunas</t>
  </si>
  <si>
    <t>Clodomiro Ledesma</t>
  </si>
  <si>
    <t>Don Cristobal 2°</t>
  </si>
  <si>
    <t>Otras Provincias</t>
  </si>
  <si>
    <t>Col. San Pedro</t>
  </si>
  <si>
    <t>Conscripto Bernardi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</si>
</sst>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1" xfId="0" applyFill="1" applyBorder="1"/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0" fontId="0" fillId="0" borderId="64" xfId="0" applyFill="1" applyBorder="1"/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991"/>
  <sheetViews>
    <sheetView tabSelected="1" zoomScale="85" zoomScaleNormal="85" workbookViewId="0">
      <pane ySplit="1" topLeftCell="A7956" activePane="bottomLeft" state="frozen"/>
      <selection pane="bottomLeft" activeCell="D7991" sqref="A7957:D7991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80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52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52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53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52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53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53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53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52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48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48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48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48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48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48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48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48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48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48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48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48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48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48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48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48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48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48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48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48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48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48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48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48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48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40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39">
        <v>44193</v>
      </c>
      <c r="B6107" s="240" t="s">
        <v>10</v>
      </c>
      <c r="C6107" s="80" t="s">
        <v>10</v>
      </c>
      <c r="D6107" s="1">
        <v>6</v>
      </c>
    </row>
    <row r="6108" spans="1:4" x14ac:dyDescent="0.25">
      <c r="A6108" s="275">
        <v>44194</v>
      </c>
      <c r="B6108" s="276" t="s">
        <v>14</v>
      </c>
      <c r="C6108" s="277" t="s">
        <v>14</v>
      </c>
      <c r="D6108" s="278">
        <v>16</v>
      </c>
    </row>
    <row r="6109" spans="1:4" x14ac:dyDescent="0.25">
      <c r="A6109" s="279">
        <v>44194</v>
      </c>
      <c r="B6109" s="62" t="s">
        <v>14</v>
      </c>
      <c r="C6109" s="80" t="s">
        <v>16</v>
      </c>
      <c r="D6109" s="280">
        <v>6</v>
      </c>
    </row>
    <row r="6110" spans="1:4" x14ac:dyDescent="0.25">
      <c r="A6110" s="279">
        <v>44194</v>
      </c>
      <c r="B6110" s="62" t="s">
        <v>20</v>
      </c>
      <c r="C6110" s="80" t="s">
        <v>855</v>
      </c>
      <c r="D6110" s="280">
        <v>1</v>
      </c>
    </row>
    <row r="6111" spans="1:4" x14ac:dyDescent="0.25">
      <c r="A6111" s="279">
        <v>44194</v>
      </c>
      <c r="B6111" s="62" t="s">
        <v>20</v>
      </c>
      <c r="C6111" s="80" t="s">
        <v>20</v>
      </c>
      <c r="D6111" s="280">
        <v>72</v>
      </c>
    </row>
    <row r="6112" spans="1:4" x14ac:dyDescent="0.25">
      <c r="A6112" s="279">
        <v>44194</v>
      </c>
      <c r="B6112" s="62" t="s">
        <v>20</v>
      </c>
      <c r="C6112" s="80" t="s">
        <v>366</v>
      </c>
      <c r="D6112" s="280">
        <v>1</v>
      </c>
    </row>
    <row r="6113" spans="1:4" x14ac:dyDescent="0.25">
      <c r="A6113" s="279">
        <v>44194</v>
      </c>
      <c r="B6113" s="62" t="s">
        <v>13</v>
      </c>
      <c r="C6113" s="80" t="s">
        <v>13</v>
      </c>
      <c r="D6113" s="280">
        <v>2</v>
      </c>
    </row>
    <row r="6114" spans="1:4" x14ac:dyDescent="0.25">
      <c r="A6114" s="279">
        <v>44194</v>
      </c>
      <c r="B6114" s="62" t="s">
        <v>13</v>
      </c>
      <c r="C6114" s="80" t="s">
        <v>226</v>
      </c>
      <c r="D6114" s="280">
        <v>1</v>
      </c>
    </row>
    <row r="6115" spans="1:4" x14ac:dyDescent="0.25">
      <c r="A6115" s="279">
        <v>44194</v>
      </c>
      <c r="B6115" s="62" t="s">
        <v>24</v>
      </c>
      <c r="C6115" s="80" t="s">
        <v>23</v>
      </c>
      <c r="D6115" s="280">
        <v>8</v>
      </c>
    </row>
    <row r="6116" spans="1:4" x14ac:dyDescent="0.25">
      <c r="A6116" s="279">
        <v>44194</v>
      </c>
      <c r="B6116" s="62" t="s">
        <v>24</v>
      </c>
      <c r="C6116" s="80" t="s">
        <v>36</v>
      </c>
      <c r="D6116" s="280">
        <v>2</v>
      </c>
    </row>
    <row r="6117" spans="1:4" x14ac:dyDescent="0.25">
      <c r="A6117" s="279">
        <v>44194</v>
      </c>
      <c r="B6117" s="62" t="s">
        <v>47</v>
      </c>
      <c r="C6117" s="80" t="s">
        <v>47</v>
      </c>
      <c r="D6117" s="280">
        <v>3</v>
      </c>
    </row>
    <row r="6118" spans="1:4" x14ac:dyDescent="0.25">
      <c r="A6118" s="279">
        <v>44194</v>
      </c>
      <c r="B6118" s="62" t="s">
        <v>48</v>
      </c>
      <c r="C6118" s="62" t="s">
        <v>48</v>
      </c>
      <c r="D6118" s="280">
        <v>0</v>
      </c>
    </row>
    <row r="6119" spans="1:4" x14ac:dyDescent="0.25">
      <c r="A6119" s="279">
        <v>44194</v>
      </c>
      <c r="B6119" s="62" t="s">
        <v>7</v>
      </c>
      <c r="C6119" s="62" t="s">
        <v>7</v>
      </c>
      <c r="D6119" s="280">
        <v>9</v>
      </c>
    </row>
    <row r="6120" spans="1:4" x14ac:dyDescent="0.25">
      <c r="A6120" s="279">
        <v>44194</v>
      </c>
      <c r="B6120" s="62" t="s">
        <v>9</v>
      </c>
      <c r="C6120" s="80" t="s">
        <v>613</v>
      </c>
      <c r="D6120" s="280">
        <v>1</v>
      </c>
    </row>
    <row r="6121" spans="1:4" x14ac:dyDescent="0.25">
      <c r="A6121" s="279">
        <v>44194</v>
      </c>
      <c r="B6121" s="62" t="s">
        <v>9</v>
      </c>
      <c r="C6121" s="62" t="s">
        <v>9</v>
      </c>
      <c r="D6121" s="280">
        <v>58</v>
      </c>
    </row>
    <row r="6122" spans="1:4" x14ac:dyDescent="0.25">
      <c r="A6122" s="279">
        <v>44194</v>
      </c>
      <c r="B6122" s="62" t="s">
        <v>9</v>
      </c>
      <c r="C6122" s="80" t="s">
        <v>17</v>
      </c>
      <c r="D6122" s="280">
        <v>1</v>
      </c>
    </row>
    <row r="6123" spans="1:4" x14ac:dyDescent="0.25">
      <c r="A6123" s="279">
        <v>44194</v>
      </c>
      <c r="B6123" s="62" t="s">
        <v>9</v>
      </c>
      <c r="C6123" s="80" t="s">
        <v>149</v>
      </c>
      <c r="D6123" s="280">
        <v>3</v>
      </c>
    </row>
    <row r="6124" spans="1:4" x14ac:dyDescent="0.25">
      <c r="A6124" s="279">
        <v>44194</v>
      </c>
      <c r="B6124" s="62" t="s">
        <v>9</v>
      </c>
      <c r="C6124" s="80" t="s">
        <v>1024</v>
      </c>
      <c r="D6124" s="280">
        <v>1</v>
      </c>
    </row>
    <row r="6125" spans="1:4" x14ac:dyDescent="0.25">
      <c r="A6125" s="279">
        <v>44194</v>
      </c>
      <c r="B6125" s="62" t="s">
        <v>9</v>
      </c>
      <c r="C6125" s="80" t="s">
        <v>1025</v>
      </c>
      <c r="D6125" s="280">
        <v>2</v>
      </c>
    </row>
    <row r="6126" spans="1:4" x14ac:dyDescent="0.25">
      <c r="A6126" s="279">
        <v>44194</v>
      </c>
      <c r="B6126" s="62" t="s">
        <v>15</v>
      </c>
      <c r="C6126" s="80" t="s">
        <v>61</v>
      </c>
      <c r="D6126" s="280">
        <v>1</v>
      </c>
    </row>
    <row r="6127" spans="1:4" x14ac:dyDescent="0.25">
      <c r="A6127" s="279">
        <v>44194</v>
      </c>
      <c r="B6127" s="62" t="s">
        <v>11</v>
      </c>
      <c r="C6127" s="80" t="s">
        <v>65</v>
      </c>
      <c r="D6127" s="280">
        <v>8</v>
      </c>
    </row>
    <row r="6128" spans="1:4" x14ac:dyDescent="0.25">
      <c r="A6128" s="279">
        <v>44194</v>
      </c>
      <c r="B6128" s="62" t="s">
        <v>11</v>
      </c>
      <c r="C6128" s="80" t="s">
        <v>11</v>
      </c>
      <c r="D6128" s="280">
        <v>7</v>
      </c>
    </row>
    <row r="6129" spans="1:4" x14ac:dyDescent="0.25">
      <c r="A6129" s="279">
        <v>44194</v>
      </c>
      <c r="B6129" s="62" t="s">
        <v>11</v>
      </c>
      <c r="C6129" s="80" t="s">
        <v>135</v>
      </c>
      <c r="D6129" s="280">
        <v>1</v>
      </c>
    </row>
    <row r="6130" spans="1:4" x14ac:dyDescent="0.25">
      <c r="A6130" s="279">
        <v>44194</v>
      </c>
      <c r="B6130" s="62" t="s">
        <v>12</v>
      </c>
      <c r="C6130" s="80" t="s">
        <v>117</v>
      </c>
      <c r="D6130" s="280">
        <v>5</v>
      </c>
    </row>
    <row r="6131" spans="1:4" x14ac:dyDescent="0.25">
      <c r="A6131" s="279">
        <v>44194</v>
      </c>
      <c r="B6131" s="62" t="s">
        <v>12</v>
      </c>
      <c r="C6131" s="80" t="s">
        <v>12</v>
      </c>
      <c r="D6131" s="280">
        <v>2</v>
      </c>
    </row>
    <row r="6132" spans="1:4" x14ac:dyDescent="0.25">
      <c r="A6132" s="279">
        <v>44194</v>
      </c>
      <c r="B6132" s="62" t="s">
        <v>8</v>
      </c>
      <c r="C6132" s="80" t="s">
        <v>230</v>
      </c>
      <c r="D6132" s="280">
        <v>1</v>
      </c>
    </row>
    <row r="6133" spans="1:4" x14ac:dyDescent="0.25">
      <c r="A6133" s="279">
        <v>44194</v>
      </c>
      <c r="B6133" s="62" t="s">
        <v>8</v>
      </c>
      <c r="C6133" s="80" t="s">
        <v>59</v>
      </c>
      <c r="D6133" s="280">
        <v>2</v>
      </c>
    </row>
    <row r="6134" spans="1:4" x14ac:dyDescent="0.25">
      <c r="A6134" s="279">
        <v>44194</v>
      </c>
      <c r="B6134" s="62" t="s">
        <v>8</v>
      </c>
      <c r="C6134" s="80" t="s">
        <v>722</v>
      </c>
      <c r="D6134" s="280">
        <v>1</v>
      </c>
    </row>
    <row r="6135" spans="1:4" x14ac:dyDescent="0.25">
      <c r="A6135" s="279">
        <v>44194</v>
      </c>
      <c r="B6135" s="62" t="s">
        <v>8</v>
      </c>
      <c r="C6135" s="80" t="s">
        <v>134</v>
      </c>
      <c r="D6135" s="280">
        <v>2</v>
      </c>
    </row>
    <row r="6136" spans="1:4" x14ac:dyDescent="0.25">
      <c r="A6136" s="279">
        <v>44194</v>
      </c>
      <c r="B6136" s="62" t="s">
        <v>8</v>
      </c>
      <c r="C6136" s="80" t="s">
        <v>205</v>
      </c>
      <c r="D6136" s="280">
        <v>2</v>
      </c>
    </row>
    <row r="6137" spans="1:4" x14ac:dyDescent="0.25">
      <c r="A6137" s="279">
        <v>44194</v>
      </c>
      <c r="B6137" s="62" t="s">
        <v>8</v>
      </c>
      <c r="C6137" s="80" t="s">
        <v>40</v>
      </c>
      <c r="D6137" s="280">
        <v>1</v>
      </c>
    </row>
    <row r="6138" spans="1:4" x14ac:dyDescent="0.25">
      <c r="A6138" s="279">
        <v>44194</v>
      </c>
      <c r="B6138" s="62" t="s">
        <v>8</v>
      </c>
      <c r="C6138" s="80" t="s">
        <v>8</v>
      </c>
      <c r="D6138" s="280">
        <v>46</v>
      </c>
    </row>
    <row r="6139" spans="1:4" x14ac:dyDescent="0.25">
      <c r="A6139" s="279">
        <v>44194</v>
      </c>
      <c r="B6139" s="62" t="s">
        <v>8</v>
      </c>
      <c r="C6139" s="80" t="s">
        <v>131</v>
      </c>
      <c r="D6139" s="280">
        <v>1</v>
      </c>
    </row>
    <row r="6140" spans="1:4" x14ac:dyDescent="0.25">
      <c r="A6140" s="279">
        <v>44194</v>
      </c>
      <c r="B6140" s="62" t="s">
        <v>49</v>
      </c>
      <c r="C6140" s="62" t="s">
        <v>49</v>
      </c>
      <c r="D6140" s="280">
        <v>0</v>
      </c>
    </row>
    <row r="6141" spans="1:4" x14ac:dyDescent="0.25">
      <c r="A6141" s="279">
        <v>44194</v>
      </c>
      <c r="B6141" s="62" t="s">
        <v>50</v>
      </c>
      <c r="C6141" s="80" t="s">
        <v>368</v>
      </c>
      <c r="D6141" s="280">
        <v>3</v>
      </c>
    </row>
    <row r="6142" spans="1:4" x14ac:dyDescent="0.25">
      <c r="A6142" s="279">
        <v>44194</v>
      </c>
      <c r="B6142" s="62" t="s">
        <v>27</v>
      </c>
      <c r="C6142" s="80" t="s">
        <v>141</v>
      </c>
      <c r="D6142" s="280">
        <v>14</v>
      </c>
    </row>
    <row r="6143" spans="1:4" x14ac:dyDescent="0.25">
      <c r="A6143" s="279">
        <v>44194</v>
      </c>
      <c r="B6143" s="62" t="s">
        <v>27</v>
      </c>
      <c r="C6143" s="80" t="s">
        <v>43</v>
      </c>
      <c r="D6143" s="280">
        <v>49</v>
      </c>
    </row>
    <row r="6144" spans="1:4" s="23" customFormat="1" x14ac:dyDescent="0.25">
      <c r="A6144" s="279">
        <v>44194</v>
      </c>
      <c r="B6144" s="62" t="s">
        <v>27</v>
      </c>
      <c r="C6144" s="80" t="s">
        <v>949</v>
      </c>
      <c r="D6144" s="280">
        <v>1</v>
      </c>
    </row>
    <row r="6145" spans="1:4" x14ac:dyDescent="0.25">
      <c r="A6145" s="279">
        <v>44194</v>
      </c>
      <c r="B6145" s="62" t="s">
        <v>51</v>
      </c>
      <c r="C6145" s="80" t="s">
        <v>1026</v>
      </c>
      <c r="D6145" s="280">
        <v>1</v>
      </c>
    </row>
    <row r="6146" spans="1:4" x14ac:dyDescent="0.25">
      <c r="A6146" s="279">
        <v>44194</v>
      </c>
      <c r="B6146" s="62" t="s">
        <v>51</v>
      </c>
      <c r="C6146" s="80" t="s">
        <v>51</v>
      </c>
      <c r="D6146" s="280">
        <v>4</v>
      </c>
    </row>
    <row r="6147" spans="1:4" ht="15.75" thickBot="1" x14ac:dyDescent="0.3">
      <c r="A6147" s="284">
        <v>44194</v>
      </c>
      <c r="B6147" s="240" t="s">
        <v>10</v>
      </c>
      <c r="C6147" s="240" t="s">
        <v>10</v>
      </c>
      <c r="D6147" s="285">
        <v>0</v>
      </c>
    </row>
    <row r="6148" spans="1:4" x14ac:dyDescent="0.25">
      <c r="A6148" s="275">
        <v>44195</v>
      </c>
      <c r="B6148" s="276" t="s">
        <v>14</v>
      </c>
      <c r="C6148" s="286" t="s">
        <v>14</v>
      </c>
      <c r="D6148" s="278">
        <v>6</v>
      </c>
    </row>
    <row r="6149" spans="1:4" x14ac:dyDescent="0.25">
      <c r="A6149" s="279">
        <v>44195</v>
      </c>
      <c r="B6149" s="62" t="s">
        <v>14</v>
      </c>
      <c r="C6149" s="75" t="s">
        <v>16</v>
      </c>
      <c r="D6149" s="280">
        <v>10</v>
      </c>
    </row>
    <row r="6150" spans="1:4" x14ac:dyDescent="0.25">
      <c r="A6150" s="279">
        <v>44195</v>
      </c>
      <c r="B6150" s="62" t="s">
        <v>20</v>
      </c>
      <c r="C6150" s="75" t="s">
        <v>855</v>
      </c>
      <c r="D6150" s="280">
        <v>1</v>
      </c>
    </row>
    <row r="6151" spans="1:4" x14ac:dyDescent="0.25">
      <c r="A6151" s="279">
        <v>44195</v>
      </c>
      <c r="B6151" s="62" t="s">
        <v>20</v>
      </c>
      <c r="C6151" s="75" t="s">
        <v>20</v>
      </c>
      <c r="D6151" s="280">
        <v>68</v>
      </c>
    </row>
    <row r="6152" spans="1:4" x14ac:dyDescent="0.25">
      <c r="A6152" s="279">
        <v>44195</v>
      </c>
      <c r="B6152" s="62" t="s">
        <v>20</v>
      </c>
      <c r="C6152" s="75" t="s">
        <v>680</v>
      </c>
      <c r="D6152" s="280">
        <v>1</v>
      </c>
    </row>
    <row r="6153" spans="1:4" x14ac:dyDescent="0.25">
      <c r="A6153" s="279">
        <v>44195</v>
      </c>
      <c r="B6153" s="62" t="s">
        <v>13</v>
      </c>
      <c r="C6153" s="75" t="s">
        <v>13</v>
      </c>
      <c r="D6153" s="280">
        <v>2</v>
      </c>
    </row>
    <row r="6154" spans="1:4" x14ac:dyDescent="0.25">
      <c r="A6154" s="279">
        <v>44195</v>
      </c>
      <c r="B6154" s="62" t="s">
        <v>13</v>
      </c>
      <c r="C6154" s="75" t="s">
        <v>226</v>
      </c>
      <c r="D6154" s="280">
        <v>3</v>
      </c>
    </row>
    <row r="6155" spans="1:4" x14ac:dyDescent="0.25">
      <c r="A6155" s="279">
        <v>44195</v>
      </c>
      <c r="B6155" s="62" t="s">
        <v>24</v>
      </c>
      <c r="C6155" s="75" t="s">
        <v>23</v>
      </c>
      <c r="D6155" s="280">
        <v>21</v>
      </c>
    </row>
    <row r="6156" spans="1:4" x14ac:dyDescent="0.25">
      <c r="A6156" s="279">
        <v>44195</v>
      </c>
      <c r="B6156" s="62" t="s">
        <v>24</v>
      </c>
      <c r="C6156" s="75" t="s">
        <v>24</v>
      </c>
      <c r="D6156" s="280">
        <v>10</v>
      </c>
    </row>
    <row r="6157" spans="1:4" x14ac:dyDescent="0.25">
      <c r="A6157" s="279">
        <v>44195</v>
      </c>
      <c r="B6157" s="62" t="s">
        <v>24</v>
      </c>
      <c r="C6157" s="75" t="s">
        <v>37</v>
      </c>
      <c r="D6157" s="280">
        <v>1</v>
      </c>
    </row>
    <row r="6158" spans="1:4" x14ac:dyDescent="0.25">
      <c r="A6158" s="279">
        <v>44195</v>
      </c>
      <c r="B6158" s="62" t="s">
        <v>24</v>
      </c>
      <c r="C6158" s="75" t="s">
        <v>36</v>
      </c>
      <c r="D6158" s="280">
        <v>4</v>
      </c>
    </row>
    <row r="6159" spans="1:4" x14ac:dyDescent="0.25">
      <c r="A6159" s="279">
        <v>44195</v>
      </c>
      <c r="B6159" s="62" t="s">
        <v>47</v>
      </c>
      <c r="C6159" s="75" t="s">
        <v>47</v>
      </c>
      <c r="D6159" s="280">
        <v>3</v>
      </c>
    </row>
    <row r="6160" spans="1:4" x14ac:dyDescent="0.25">
      <c r="A6160" s="279">
        <v>44195</v>
      </c>
      <c r="B6160" s="62" t="s">
        <v>48</v>
      </c>
      <c r="C6160" s="62" t="s">
        <v>48</v>
      </c>
      <c r="D6160" s="280">
        <v>0</v>
      </c>
    </row>
    <row r="6161" spans="1:4" x14ac:dyDescent="0.25">
      <c r="A6161" s="279">
        <v>44195</v>
      </c>
      <c r="B6161" s="62" t="s">
        <v>7</v>
      </c>
      <c r="C6161" s="62" t="s">
        <v>7</v>
      </c>
      <c r="D6161" s="280">
        <v>8</v>
      </c>
    </row>
    <row r="6162" spans="1:4" x14ac:dyDescent="0.25">
      <c r="A6162" s="279">
        <v>44195</v>
      </c>
      <c r="B6162" s="62" t="s">
        <v>9</v>
      </c>
      <c r="C6162" s="75" t="s">
        <v>613</v>
      </c>
      <c r="D6162" s="280">
        <v>6</v>
      </c>
    </row>
    <row r="6163" spans="1:4" x14ac:dyDescent="0.25">
      <c r="A6163" s="279">
        <v>44195</v>
      </c>
      <c r="B6163" s="62" t="s">
        <v>9</v>
      </c>
      <c r="C6163" s="62" t="s">
        <v>9</v>
      </c>
      <c r="D6163" s="280">
        <v>39</v>
      </c>
    </row>
    <row r="6164" spans="1:4" x14ac:dyDescent="0.25">
      <c r="A6164" s="279">
        <v>44195</v>
      </c>
      <c r="B6164" s="62" t="s">
        <v>9</v>
      </c>
      <c r="C6164" s="75" t="s">
        <v>17</v>
      </c>
      <c r="D6164" s="280">
        <v>1</v>
      </c>
    </row>
    <row r="6165" spans="1:4" x14ac:dyDescent="0.25">
      <c r="A6165" s="279">
        <v>44195</v>
      </c>
      <c r="B6165" s="62" t="s">
        <v>9</v>
      </c>
      <c r="C6165" s="75" t="s">
        <v>1028</v>
      </c>
      <c r="D6165" s="280">
        <v>1</v>
      </c>
    </row>
    <row r="6166" spans="1:4" x14ac:dyDescent="0.25">
      <c r="A6166" s="279">
        <v>44195</v>
      </c>
      <c r="B6166" s="62" t="s">
        <v>9</v>
      </c>
      <c r="C6166" s="75" t="s">
        <v>149</v>
      </c>
      <c r="D6166" s="280">
        <v>3</v>
      </c>
    </row>
    <row r="6167" spans="1:4" x14ac:dyDescent="0.25">
      <c r="A6167" s="279">
        <v>44195</v>
      </c>
      <c r="B6167" s="62" t="s">
        <v>9</v>
      </c>
      <c r="C6167" s="75" t="s">
        <v>145</v>
      </c>
      <c r="D6167" s="280">
        <v>1</v>
      </c>
    </row>
    <row r="6168" spans="1:4" x14ac:dyDescent="0.25">
      <c r="A6168" s="279">
        <v>44195</v>
      </c>
      <c r="B6168" s="62" t="s">
        <v>15</v>
      </c>
      <c r="C6168" s="75" t="s">
        <v>61</v>
      </c>
      <c r="D6168" s="280">
        <v>0</v>
      </c>
    </row>
    <row r="6169" spans="1:4" x14ac:dyDescent="0.25">
      <c r="A6169" s="279">
        <v>44195</v>
      </c>
      <c r="B6169" s="62" t="s">
        <v>11</v>
      </c>
      <c r="C6169" s="75" t="s">
        <v>11</v>
      </c>
      <c r="D6169" s="280">
        <v>5</v>
      </c>
    </row>
    <row r="6170" spans="1:4" x14ac:dyDescent="0.25">
      <c r="A6170" s="279">
        <v>44195</v>
      </c>
      <c r="B6170" s="62" t="s">
        <v>11</v>
      </c>
      <c r="C6170" s="75" t="s">
        <v>856</v>
      </c>
      <c r="D6170" s="280">
        <v>1</v>
      </c>
    </row>
    <row r="6171" spans="1:4" x14ac:dyDescent="0.25">
      <c r="A6171" s="279">
        <v>44195</v>
      </c>
      <c r="B6171" s="62" t="s">
        <v>11</v>
      </c>
      <c r="C6171" s="75" t="s">
        <v>135</v>
      </c>
      <c r="D6171" s="280">
        <v>2</v>
      </c>
    </row>
    <row r="6172" spans="1:4" x14ac:dyDescent="0.25">
      <c r="A6172" s="279">
        <v>44195</v>
      </c>
      <c r="B6172" s="62" t="s">
        <v>12</v>
      </c>
      <c r="C6172" s="75" t="s">
        <v>12</v>
      </c>
      <c r="D6172" s="280">
        <v>4</v>
      </c>
    </row>
    <row r="6173" spans="1:4" x14ac:dyDescent="0.25">
      <c r="A6173" s="279">
        <v>44195</v>
      </c>
      <c r="B6173" s="62" t="s">
        <v>8</v>
      </c>
      <c r="C6173" s="75" t="s">
        <v>74</v>
      </c>
      <c r="D6173" s="280">
        <v>1</v>
      </c>
    </row>
    <row r="6174" spans="1:4" x14ac:dyDescent="0.25">
      <c r="A6174" s="279">
        <v>44195</v>
      </c>
      <c r="B6174" s="62" t="s">
        <v>8</v>
      </c>
      <c r="C6174" s="75" t="s">
        <v>230</v>
      </c>
      <c r="D6174" s="280">
        <v>2</v>
      </c>
    </row>
    <row r="6175" spans="1:4" x14ac:dyDescent="0.25">
      <c r="A6175" s="279">
        <v>44195</v>
      </c>
      <c r="B6175" s="62" t="s">
        <v>8</v>
      </c>
      <c r="C6175" s="75" t="s">
        <v>59</v>
      </c>
      <c r="D6175" s="280">
        <v>1</v>
      </c>
    </row>
    <row r="6176" spans="1:4" x14ac:dyDescent="0.25">
      <c r="A6176" s="279">
        <v>44195</v>
      </c>
      <c r="B6176" s="62" t="s">
        <v>8</v>
      </c>
      <c r="C6176" s="75" t="s">
        <v>134</v>
      </c>
      <c r="D6176" s="280">
        <v>2</v>
      </c>
    </row>
    <row r="6177" spans="1:4" x14ac:dyDescent="0.25">
      <c r="A6177" s="279">
        <v>44195</v>
      </c>
      <c r="B6177" s="62" t="s">
        <v>8</v>
      </c>
      <c r="C6177" s="75" t="s">
        <v>234</v>
      </c>
      <c r="D6177" s="280">
        <v>1</v>
      </c>
    </row>
    <row r="6178" spans="1:4" x14ac:dyDescent="0.25">
      <c r="A6178" s="279">
        <v>44195</v>
      </c>
      <c r="B6178" s="62" t="s">
        <v>8</v>
      </c>
      <c r="C6178" s="75" t="s">
        <v>40</v>
      </c>
      <c r="D6178" s="280">
        <v>1</v>
      </c>
    </row>
    <row r="6179" spans="1:4" x14ac:dyDescent="0.25">
      <c r="A6179" s="279">
        <v>44195</v>
      </c>
      <c r="B6179" s="62" t="s">
        <v>8</v>
      </c>
      <c r="C6179" s="75" t="s">
        <v>8</v>
      </c>
      <c r="D6179" s="280">
        <v>60</v>
      </c>
    </row>
    <row r="6180" spans="1:4" x14ac:dyDescent="0.25">
      <c r="A6180" s="279">
        <v>44195</v>
      </c>
      <c r="B6180" s="62" t="s">
        <v>8</v>
      </c>
      <c r="C6180" s="75" t="s">
        <v>31</v>
      </c>
      <c r="D6180" s="280">
        <v>4</v>
      </c>
    </row>
    <row r="6181" spans="1:4" x14ac:dyDescent="0.25">
      <c r="A6181" s="279">
        <v>44195</v>
      </c>
      <c r="B6181" s="62" t="s">
        <v>8</v>
      </c>
      <c r="C6181" s="75" t="s">
        <v>112</v>
      </c>
      <c r="D6181" s="280">
        <v>6</v>
      </c>
    </row>
    <row r="6182" spans="1:4" x14ac:dyDescent="0.25">
      <c r="A6182" s="279">
        <v>44195</v>
      </c>
      <c r="B6182" s="62" t="s">
        <v>49</v>
      </c>
      <c r="C6182" s="62" t="s">
        <v>49</v>
      </c>
      <c r="D6182" s="280">
        <v>5</v>
      </c>
    </row>
    <row r="6183" spans="1:4" x14ac:dyDescent="0.25">
      <c r="A6183" s="279">
        <v>44195</v>
      </c>
      <c r="B6183" s="62" t="s">
        <v>50</v>
      </c>
      <c r="C6183" s="62" t="s">
        <v>368</v>
      </c>
      <c r="D6183" s="280">
        <v>4</v>
      </c>
    </row>
    <row r="6184" spans="1:4" x14ac:dyDescent="0.25">
      <c r="A6184" s="279">
        <v>44195</v>
      </c>
      <c r="B6184" s="62" t="s">
        <v>27</v>
      </c>
      <c r="C6184" s="62" t="s">
        <v>141</v>
      </c>
      <c r="D6184" s="280">
        <v>5</v>
      </c>
    </row>
    <row r="6185" spans="1:4" x14ac:dyDescent="0.25">
      <c r="A6185" s="279">
        <v>44195</v>
      </c>
      <c r="B6185" s="62" t="s">
        <v>27</v>
      </c>
      <c r="C6185" s="62" t="s">
        <v>235</v>
      </c>
      <c r="D6185" s="280">
        <v>1</v>
      </c>
    </row>
    <row r="6186" spans="1:4" x14ac:dyDescent="0.25">
      <c r="A6186" s="279">
        <v>44195</v>
      </c>
      <c r="B6186" s="62" t="s">
        <v>27</v>
      </c>
      <c r="C6186" s="62" t="s">
        <v>43</v>
      </c>
      <c r="D6186" s="280">
        <v>26</v>
      </c>
    </row>
    <row r="6187" spans="1:4" x14ac:dyDescent="0.25">
      <c r="A6187" s="279">
        <v>44195</v>
      </c>
      <c r="B6187" s="62" t="s">
        <v>27</v>
      </c>
      <c r="C6187" s="62" t="s">
        <v>711</v>
      </c>
      <c r="D6187" s="280">
        <v>1</v>
      </c>
    </row>
    <row r="6188" spans="1:4" x14ac:dyDescent="0.25">
      <c r="A6188" s="279">
        <v>44195</v>
      </c>
      <c r="B6188" s="62" t="s">
        <v>51</v>
      </c>
      <c r="C6188" s="62" t="s">
        <v>51</v>
      </c>
      <c r="D6188" s="280">
        <v>17</v>
      </c>
    </row>
    <row r="6189" spans="1:4" ht="15.75" thickBot="1" x14ac:dyDescent="0.3">
      <c r="A6189" s="281">
        <v>44195</v>
      </c>
      <c r="B6189" s="282" t="s">
        <v>10</v>
      </c>
      <c r="C6189" s="282" t="s">
        <v>10</v>
      </c>
      <c r="D6189" s="283">
        <v>10</v>
      </c>
    </row>
    <row r="6190" spans="1:4" x14ac:dyDescent="0.25">
      <c r="A6190" s="284">
        <v>44196</v>
      </c>
      <c r="B6190" s="240" t="s">
        <v>14</v>
      </c>
      <c r="C6190" s="240" t="s">
        <v>14</v>
      </c>
      <c r="D6190" s="1">
        <v>11</v>
      </c>
    </row>
    <row r="6191" spans="1:4" x14ac:dyDescent="0.25">
      <c r="A6191" s="287">
        <v>44196</v>
      </c>
      <c r="B6191" s="288" t="s">
        <v>14</v>
      </c>
      <c r="C6191" s="289" t="s">
        <v>16</v>
      </c>
      <c r="D6191" s="290">
        <v>4</v>
      </c>
    </row>
    <row r="6192" spans="1:4" x14ac:dyDescent="0.25">
      <c r="A6192" s="287">
        <v>44196</v>
      </c>
      <c r="B6192" s="288" t="s">
        <v>20</v>
      </c>
      <c r="C6192" s="289" t="s">
        <v>855</v>
      </c>
      <c r="D6192" s="290">
        <v>3</v>
      </c>
    </row>
    <row r="6193" spans="1:4" x14ac:dyDescent="0.25">
      <c r="A6193" s="287">
        <v>44196</v>
      </c>
      <c r="B6193" s="288" t="s">
        <v>20</v>
      </c>
      <c r="C6193" s="289" t="s">
        <v>962</v>
      </c>
      <c r="D6193" s="290">
        <v>1</v>
      </c>
    </row>
    <row r="6194" spans="1:4" x14ac:dyDescent="0.25">
      <c r="A6194" s="287">
        <v>44196</v>
      </c>
      <c r="B6194" s="288" t="s">
        <v>20</v>
      </c>
      <c r="C6194" s="289" t="s">
        <v>20</v>
      </c>
      <c r="D6194" s="290">
        <v>91</v>
      </c>
    </row>
    <row r="6195" spans="1:4" x14ac:dyDescent="0.25">
      <c r="A6195" s="287">
        <v>44196</v>
      </c>
      <c r="B6195" s="288" t="s">
        <v>20</v>
      </c>
      <c r="C6195" s="289" t="s">
        <v>366</v>
      </c>
      <c r="D6195" s="290">
        <v>2</v>
      </c>
    </row>
    <row r="6196" spans="1:4" x14ac:dyDescent="0.25">
      <c r="A6196" s="287">
        <v>44196</v>
      </c>
      <c r="B6196" s="288" t="s">
        <v>20</v>
      </c>
      <c r="C6196" s="289" t="s">
        <v>652</v>
      </c>
      <c r="D6196" s="290">
        <v>1</v>
      </c>
    </row>
    <row r="6197" spans="1:4" x14ac:dyDescent="0.25">
      <c r="A6197" s="287">
        <v>44196</v>
      </c>
      <c r="B6197" s="288" t="s">
        <v>13</v>
      </c>
      <c r="C6197" s="289" t="s">
        <v>13</v>
      </c>
      <c r="D6197" s="290">
        <v>1</v>
      </c>
    </row>
    <row r="6198" spans="1:4" x14ac:dyDescent="0.25">
      <c r="A6198" s="287">
        <v>44196</v>
      </c>
      <c r="B6198" s="288" t="s">
        <v>24</v>
      </c>
      <c r="C6198" s="289" t="s">
        <v>23</v>
      </c>
      <c r="D6198" s="290">
        <v>11</v>
      </c>
    </row>
    <row r="6199" spans="1:4" x14ac:dyDescent="0.25">
      <c r="A6199" s="287">
        <v>44196</v>
      </c>
      <c r="B6199" s="288" t="s">
        <v>24</v>
      </c>
      <c r="C6199" s="289" t="s">
        <v>24</v>
      </c>
      <c r="D6199" s="290">
        <v>20</v>
      </c>
    </row>
    <row r="6200" spans="1:4" x14ac:dyDescent="0.25">
      <c r="A6200" s="287">
        <v>44196</v>
      </c>
      <c r="B6200" s="288" t="s">
        <v>24</v>
      </c>
      <c r="C6200" s="289" t="s">
        <v>36</v>
      </c>
      <c r="D6200" s="290">
        <v>2</v>
      </c>
    </row>
    <row r="6201" spans="1:4" x14ac:dyDescent="0.25">
      <c r="A6201" s="287">
        <v>44196</v>
      </c>
      <c r="B6201" s="288" t="s">
        <v>47</v>
      </c>
      <c r="C6201" s="288" t="s">
        <v>47</v>
      </c>
      <c r="D6201" s="290">
        <v>0</v>
      </c>
    </row>
    <row r="6202" spans="1:4" x14ac:dyDescent="0.25">
      <c r="A6202" s="287">
        <v>44196</v>
      </c>
      <c r="B6202" s="288" t="s">
        <v>48</v>
      </c>
      <c r="C6202" s="288" t="s">
        <v>48</v>
      </c>
      <c r="D6202" s="290">
        <v>0</v>
      </c>
    </row>
    <row r="6203" spans="1:4" x14ac:dyDescent="0.25">
      <c r="A6203" s="287">
        <v>44196</v>
      </c>
      <c r="B6203" s="288" t="s">
        <v>7</v>
      </c>
      <c r="C6203" s="288" t="s">
        <v>7</v>
      </c>
      <c r="D6203" s="290">
        <v>10</v>
      </c>
    </row>
    <row r="6204" spans="1:4" x14ac:dyDescent="0.25">
      <c r="A6204" s="287">
        <v>44196</v>
      </c>
      <c r="B6204" s="288" t="s">
        <v>9</v>
      </c>
      <c r="C6204" s="289" t="s">
        <v>1029</v>
      </c>
      <c r="D6204" s="290">
        <v>1</v>
      </c>
    </row>
    <row r="6205" spans="1:4" x14ac:dyDescent="0.25">
      <c r="A6205" s="287">
        <v>44196</v>
      </c>
      <c r="B6205" s="288" t="s">
        <v>9</v>
      </c>
      <c r="C6205" s="288" t="s">
        <v>9</v>
      </c>
      <c r="D6205" s="290">
        <v>50</v>
      </c>
    </row>
    <row r="6206" spans="1:4" x14ac:dyDescent="0.25">
      <c r="A6206" s="287">
        <v>44196</v>
      </c>
      <c r="B6206" s="288" t="s">
        <v>9</v>
      </c>
      <c r="C6206" s="289" t="s">
        <v>17</v>
      </c>
      <c r="D6206" s="290">
        <v>1</v>
      </c>
    </row>
    <row r="6207" spans="1:4" x14ac:dyDescent="0.25">
      <c r="A6207" s="287">
        <v>44196</v>
      </c>
      <c r="B6207" s="288" t="s">
        <v>9</v>
      </c>
      <c r="C6207" s="289" t="s">
        <v>149</v>
      </c>
      <c r="D6207" s="290">
        <v>1</v>
      </c>
    </row>
    <row r="6208" spans="1:4" x14ac:dyDescent="0.25">
      <c r="A6208" s="287">
        <v>44196</v>
      </c>
      <c r="B6208" s="288" t="s">
        <v>15</v>
      </c>
      <c r="C6208" s="289" t="s">
        <v>61</v>
      </c>
      <c r="D6208" s="290">
        <v>0</v>
      </c>
    </row>
    <row r="6209" spans="1:4" x14ac:dyDescent="0.25">
      <c r="A6209" s="287">
        <v>44196</v>
      </c>
      <c r="B6209" s="288" t="s">
        <v>11</v>
      </c>
      <c r="C6209" s="289" t="s">
        <v>11</v>
      </c>
      <c r="D6209" s="290">
        <v>8</v>
      </c>
    </row>
    <row r="6210" spans="1:4" x14ac:dyDescent="0.25">
      <c r="A6210" s="287">
        <v>44196</v>
      </c>
      <c r="B6210" s="288" t="s">
        <v>11</v>
      </c>
      <c r="C6210" s="289" t="s">
        <v>856</v>
      </c>
      <c r="D6210" s="290">
        <v>2</v>
      </c>
    </row>
    <row r="6211" spans="1:4" x14ac:dyDescent="0.25">
      <c r="A6211" s="287">
        <v>44196</v>
      </c>
      <c r="B6211" s="288" t="s">
        <v>11</v>
      </c>
      <c r="C6211" s="289" t="s">
        <v>135</v>
      </c>
      <c r="D6211" s="290">
        <v>6</v>
      </c>
    </row>
    <row r="6212" spans="1:4" x14ac:dyDescent="0.25">
      <c r="A6212" s="287">
        <v>44196</v>
      </c>
      <c r="B6212" s="62" t="s">
        <v>12</v>
      </c>
      <c r="C6212" s="289" t="s">
        <v>117</v>
      </c>
      <c r="D6212" s="290">
        <v>1</v>
      </c>
    </row>
    <row r="6213" spans="1:4" x14ac:dyDescent="0.25">
      <c r="A6213" s="287">
        <v>44196</v>
      </c>
      <c r="B6213" s="288" t="s">
        <v>12</v>
      </c>
      <c r="C6213" s="289" t="s">
        <v>12</v>
      </c>
      <c r="D6213" s="290">
        <v>1</v>
      </c>
    </row>
    <row r="6214" spans="1:4" x14ac:dyDescent="0.25">
      <c r="A6214" s="287">
        <v>44196</v>
      </c>
      <c r="B6214" s="288" t="s">
        <v>8</v>
      </c>
      <c r="C6214" s="289" t="s">
        <v>74</v>
      </c>
      <c r="D6214" s="290">
        <v>5</v>
      </c>
    </row>
    <row r="6215" spans="1:4" x14ac:dyDescent="0.25">
      <c r="A6215" s="287">
        <v>44196</v>
      </c>
      <c r="B6215" s="288" t="s">
        <v>8</v>
      </c>
      <c r="C6215" s="289" t="s">
        <v>59</v>
      </c>
      <c r="D6215" s="290">
        <v>6</v>
      </c>
    </row>
    <row r="6216" spans="1:4" x14ac:dyDescent="0.25">
      <c r="A6216" s="287">
        <v>44196</v>
      </c>
      <c r="B6216" s="288" t="s">
        <v>8</v>
      </c>
      <c r="C6216" s="289" t="s">
        <v>142</v>
      </c>
      <c r="D6216" s="290">
        <v>2</v>
      </c>
    </row>
    <row r="6217" spans="1:4" x14ac:dyDescent="0.25">
      <c r="A6217" s="287">
        <v>44196</v>
      </c>
      <c r="B6217" s="288" t="s">
        <v>8</v>
      </c>
      <c r="C6217" s="289" t="s">
        <v>134</v>
      </c>
      <c r="D6217" s="290">
        <v>7</v>
      </c>
    </row>
    <row r="6218" spans="1:4" x14ac:dyDescent="0.25">
      <c r="A6218" s="287">
        <v>44196</v>
      </c>
      <c r="B6218" s="288" t="s">
        <v>8</v>
      </c>
      <c r="C6218" s="289" t="s">
        <v>205</v>
      </c>
      <c r="D6218" s="290">
        <v>5</v>
      </c>
    </row>
    <row r="6219" spans="1:4" x14ac:dyDescent="0.25">
      <c r="A6219" s="287">
        <v>44196</v>
      </c>
      <c r="B6219" s="288" t="s">
        <v>8</v>
      </c>
      <c r="C6219" s="289" t="s">
        <v>8</v>
      </c>
      <c r="D6219" s="290">
        <v>43</v>
      </c>
    </row>
    <row r="6220" spans="1:4" x14ac:dyDescent="0.25">
      <c r="A6220" s="287">
        <v>44196</v>
      </c>
      <c r="B6220" s="288" t="s">
        <v>8</v>
      </c>
      <c r="C6220" s="289" t="s">
        <v>31</v>
      </c>
      <c r="D6220" s="290">
        <v>2</v>
      </c>
    </row>
    <row r="6221" spans="1:4" x14ac:dyDescent="0.25">
      <c r="A6221" s="287">
        <v>44196</v>
      </c>
      <c r="B6221" s="288" t="s">
        <v>8</v>
      </c>
      <c r="C6221" s="289" t="s">
        <v>131</v>
      </c>
      <c r="D6221" s="290">
        <v>0</v>
      </c>
    </row>
    <row r="6222" spans="1:4" x14ac:dyDescent="0.25">
      <c r="A6222" s="287">
        <v>44196</v>
      </c>
      <c r="B6222" s="288" t="s">
        <v>8</v>
      </c>
      <c r="C6222" s="289" t="s">
        <v>112</v>
      </c>
      <c r="D6222" s="290">
        <v>7</v>
      </c>
    </row>
    <row r="6223" spans="1:4" x14ac:dyDescent="0.25">
      <c r="A6223" s="287">
        <v>44196</v>
      </c>
      <c r="B6223" s="288" t="s">
        <v>8</v>
      </c>
      <c r="C6223" s="289" t="s">
        <v>348</v>
      </c>
      <c r="D6223" s="290">
        <v>1</v>
      </c>
    </row>
    <row r="6224" spans="1:4" x14ac:dyDescent="0.25">
      <c r="A6224" s="287">
        <v>44196</v>
      </c>
      <c r="B6224" s="288" t="s">
        <v>49</v>
      </c>
      <c r="C6224" s="289" t="s">
        <v>215</v>
      </c>
      <c r="D6224" s="290">
        <v>4</v>
      </c>
    </row>
    <row r="6225" spans="1:4" x14ac:dyDescent="0.25">
      <c r="A6225" s="287">
        <v>44196</v>
      </c>
      <c r="B6225" s="288" t="s">
        <v>49</v>
      </c>
      <c r="C6225" s="288" t="s">
        <v>49</v>
      </c>
      <c r="D6225" s="290">
        <v>1</v>
      </c>
    </row>
    <row r="6226" spans="1:4" x14ac:dyDescent="0.25">
      <c r="A6226" s="287">
        <v>44196</v>
      </c>
      <c r="B6226" s="288" t="s">
        <v>50</v>
      </c>
      <c r="C6226" s="289" t="s">
        <v>232</v>
      </c>
      <c r="D6226" s="290">
        <v>5</v>
      </c>
    </row>
    <row r="6227" spans="1:4" x14ac:dyDescent="0.25">
      <c r="A6227" s="287">
        <v>44196</v>
      </c>
      <c r="B6227" s="288" t="s">
        <v>50</v>
      </c>
      <c r="C6227" s="289" t="s">
        <v>368</v>
      </c>
      <c r="D6227" s="290">
        <v>1</v>
      </c>
    </row>
    <row r="6228" spans="1:4" x14ac:dyDescent="0.25">
      <c r="A6228" s="287">
        <v>44196</v>
      </c>
      <c r="B6228" s="288" t="s">
        <v>27</v>
      </c>
      <c r="C6228" s="289" t="s">
        <v>141</v>
      </c>
      <c r="D6228" s="290">
        <v>7</v>
      </c>
    </row>
    <row r="6229" spans="1:4" x14ac:dyDescent="0.25">
      <c r="A6229" s="287">
        <v>44196</v>
      </c>
      <c r="B6229" s="288" t="s">
        <v>27</v>
      </c>
      <c r="C6229" s="289" t="s">
        <v>43</v>
      </c>
      <c r="D6229" s="290">
        <v>36</v>
      </c>
    </row>
    <row r="6230" spans="1:4" x14ac:dyDescent="0.25">
      <c r="A6230" s="287">
        <v>44196</v>
      </c>
      <c r="B6230" s="288" t="s">
        <v>27</v>
      </c>
      <c r="C6230" s="289" t="s">
        <v>949</v>
      </c>
      <c r="D6230" s="290">
        <v>3</v>
      </c>
    </row>
    <row r="6231" spans="1:4" x14ac:dyDescent="0.25">
      <c r="A6231" s="287">
        <v>44196</v>
      </c>
      <c r="B6231" s="288" t="s">
        <v>27</v>
      </c>
      <c r="C6231" s="289" t="s">
        <v>1030</v>
      </c>
      <c r="D6231" s="290">
        <v>1</v>
      </c>
    </row>
    <row r="6232" spans="1:4" x14ac:dyDescent="0.25">
      <c r="A6232" s="287">
        <v>44196</v>
      </c>
      <c r="B6232" s="288" t="s">
        <v>27</v>
      </c>
      <c r="C6232" s="289" t="s">
        <v>28</v>
      </c>
      <c r="D6232" s="290">
        <v>2</v>
      </c>
    </row>
    <row r="6233" spans="1:4" x14ac:dyDescent="0.25">
      <c r="A6233" s="287">
        <v>44196</v>
      </c>
      <c r="B6233" s="288" t="s">
        <v>27</v>
      </c>
      <c r="C6233" s="289" t="s">
        <v>622</v>
      </c>
      <c r="D6233" s="290">
        <v>2</v>
      </c>
    </row>
    <row r="6234" spans="1:4" x14ac:dyDescent="0.25">
      <c r="A6234" s="287">
        <v>44196</v>
      </c>
      <c r="B6234" s="288" t="s">
        <v>51</v>
      </c>
      <c r="C6234" s="288" t="s">
        <v>51</v>
      </c>
      <c r="D6234" s="290">
        <v>19</v>
      </c>
    </row>
    <row r="6235" spans="1:4" x14ac:dyDescent="0.25">
      <c r="A6235" s="287">
        <v>44196</v>
      </c>
      <c r="B6235" s="288" t="s">
        <v>10</v>
      </c>
      <c r="C6235" s="289" t="s">
        <v>343</v>
      </c>
      <c r="D6235" s="290">
        <v>2</v>
      </c>
    </row>
    <row r="6236" spans="1:4" x14ac:dyDescent="0.25">
      <c r="A6236" s="287">
        <v>44196</v>
      </c>
      <c r="B6236" s="288" t="s">
        <v>10</v>
      </c>
      <c r="C6236" s="288" t="s">
        <v>10</v>
      </c>
      <c r="D6236" s="290">
        <v>0</v>
      </c>
    </row>
    <row r="6237" spans="1:4" x14ac:dyDescent="0.25">
      <c r="A6237" s="287">
        <v>44197</v>
      </c>
      <c r="B6237" s="62" t="s">
        <v>14</v>
      </c>
      <c r="C6237" s="62" t="s">
        <v>14</v>
      </c>
      <c r="D6237" s="290">
        <v>0</v>
      </c>
    </row>
    <row r="6238" spans="1:4" x14ac:dyDescent="0.25">
      <c r="A6238" s="287">
        <v>44197</v>
      </c>
      <c r="B6238" s="62" t="s">
        <v>20</v>
      </c>
      <c r="C6238" s="62" t="s">
        <v>20</v>
      </c>
      <c r="D6238" s="290">
        <v>0</v>
      </c>
    </row>
    <row r="6239" spans="1:4" x14ac:dyDescent="0.25">
      <c r="A6239" s="287">
        <v>44197</v>
      </c>
      <c r="B6239" s="62" t="s">
        <v>13</v>
      </c>
      <c r="C6239" s="62" t="s">
        <v>13</v>
      </c>
      <c r="D6239" s="290">
        <v>0</v>
      </c>
    </row>
    <row r="6240" spans="1:4" x14ac:dyDescent="0.25">
      <c r="A6240" s="287">
        <v>44197</v>
      </c>
      <c r="B6240" s="62" t="s">
        <v>24</v>
      </c>
      <c r="C6240" s="62" t="s">
        <v>24</v>
      </c>
      <c r="D6240" s="290">
        <v>0</v>
      </c>
    </row>
    <row r="6241" spans="1:4" x14ac:dyDescent="0.25">
      <c r="A6241" s="287">
        <v>44197</v>
      </c>
      <c r="B6241" s="62" t="s">
        <v>47</v>
      </c>
      <c r="C6241" s="62" t="s">
        <v>47</v>
      </c>
      <c r="D6241" s="290">
        <v>0</v>
      </c>
    </row>
    <row r="6242" spans="1:4" x14ac:dyDescent="0.25">
      <c r="A6242" s="287">
        <v>44197</v>
      </c>
      <c r="B6242" s="62" t="s">
        <v>48</v>
      </c>
      <c r="C6242" s="62" t="s">
        <v>48</v>
      </c>
      <c r="D6242" s="290">
        <v>0</v>
      </c>
    </row>
    <row r="6243" spans="1:4" x14ac:dyDescent="0.25">
      <c r="A6243" s="287">
        <v>44197</v>
      </c>
      <c r="B6243" s="62" t="s">
        <v>7</v>
      </c>
      <c r="C6243" s="62" t="s">
        <v>7</v>
      </c>
      <c r="D6243" s="290">
        <v>0</v>
      </c>
    </row>
    <row r="6244" spans="1:4" x14ac:dyDescent="0.25">
      <c r="A6244" s="287">
        <v>44197</v>
      </c>
      <c r="B6244" s="62" t="s">
        <v>9</v>
      </c>
      <c r="C6244" s="62" t="s">
        <v>9</v>
      </c>
      <c r="D6244" s="290">
        <v>0</v>
      </c>
    </row>
    <row r="6245" spans="1:4" x14ac:dyDescent="0.25">
      <c r="A6245" s="287">
        <v>44197</v>
      </c>
      <c r="B6245" s="62" t="s">
        <v>15</v>
      </c>
      <c r="C6245" s="62" t="s">
        <v>15</v>
      </c>
      <c r="D6245" s="290">
        <v>0</v>
      </c>
    </row>
    <row r="6246" spans="1:4" x14ac:dyDescent="0.25">
      <c r="A6246" s="287">
        <v>44197</v>
      </c>
      <c r="B6246" s="62" t="s">
        <v>11</v>
      </c>
      <c r="C6246" s="62" t="s">
        <v>11</v>
      </c>
      <c r="D6246" s="290">
        <v>0</v>
      </c>
    </row>
    <row r="6247" spans="1:4" x14ac:dyDescent="0.25">
      <c r="A6247" s="287">
        <v>44197</v>
      </c>
      <c r="B6247" s="62" t="s">
        <v>12</v>
      </c>
      <c r="C6247" s="62" t="s">
        <v>12</v>
      </c>
      <c r="D6247" s="290">
        <v>0</v>
      </c>
    </row>
    <row r="6248" spans="1:4" x14ac:dyDescent="0.25">
      <c r="A6248" s="287">
        <v>44197</v>
      </c>
      <c r="B6248" s="62" t="s">
        <v>8</v>
      </c>
      <c r="C6248" s="62" t="s">
        <v>8</v>
      </c>
      <c r="D6248" s="290">
        <v>0</v>
      </c>
    </row>
    <row r="6249" spans="1:4" x14ac:dyDescent="0.25">
      <c r="A6249" s="287">
        <v>44197</v>
      </c>
      <c r="B6249" s="62" t="s">
        <v>49</v>
      </c>
      <c r="C6249" s="62" t="s">
        <v>49</v>
      </c>
      <c r="D6249" s="290">
        <v>0</v>
      </c>
    </row>
    <row r="6250" spans="1:4" x14ac:dyDescent="0.25">
      <c r="A6250" s="287">
        <v>44197</v>
      </c>
      <c r="B6250" s="62" t="s">
        <v>50</v>
      </c>
      <c r="C6250" s="62" t="s">
        <v>50</v>
      </c>
      <c r="D6250" s="290">
        <v>0</v>
      </c>
    </row>
    <row r="6251" spans="1:4" x14ac:dyDescent="0.25">
      <c r="A6251" s="287">
        <v>44197</v>
      </c>
      <c r="B6251" s="62" t="s">
        <v>27</v>
      </c>
      <c r="C6251" s="62" t="s">
        <v>27</v>
      </c>
      <c r="D6251" s="290">
        <v>0</v>
      </c>
    </row>
    <row r="6252" spans="1:4" x14ac:dyDescent="0.25">
      <c r="A6252" s="287">
        <v>44197</v>
      </c>
      <c r="B6252" s="62" t="s">
        <v>51</v>
      </c>
      <c r="C6252" s="62" t="s">
        <v>51</v>
      </c>
      <c r="D6252" s="290">
        <v>0</v>
      </c>
    </row>
    <row r="6253" spans="1:4" x14ac:dyDescent="0.25">
      <c r="A6253" s="287">
        <v>44197</v>
      </c>
      <c r="B6253" s="240" t="s">
        <v>10</v>
      </c>
      <c r="C6253" s="240" t="s">
        <v>10</v>
      </c>
      <c r="D6253" s="296">
        <v>0</v>
      </c>
    </row>
    <row r="6254" spans="1:4" x14ac:dyDescent="0.25">
      <c r="A6254" s="295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295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295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295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295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295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295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295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295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295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295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295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295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295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295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295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295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295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295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295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295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295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295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295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295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295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295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295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295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295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295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295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295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295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295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295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295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295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295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295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295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295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295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295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295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295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295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295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295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295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295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295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295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295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295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295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295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295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295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295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295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295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295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295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295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295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295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295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295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295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295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295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295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295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295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295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295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295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295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295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295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295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295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295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295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295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295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295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295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295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295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295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295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295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295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295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295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295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295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295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295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295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295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295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295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295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295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295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295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295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295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295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295">
        <v>44201</v>
      </c>
      <c r="B6366" s="240" t="s">
        <v>13</v>
      </c>
      <c r="C6366" t="s">
        <v>226</v>
      </c>
      <c r="D6366" s="1">
        <v>1</v>
      </c>
    </row>
    <row r="6367" spans="1:4" x14ac:dyDescent="0.25">
      <c r="A6367" s="295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295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295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295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295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295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295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295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295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295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295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295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295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295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295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295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295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295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295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295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295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295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295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295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295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295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295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295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295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295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295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295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295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295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295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295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295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03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54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54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39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48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09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09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09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09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09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09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09" t="s">
        <v>23</v>
      </c>
      <c r="D6807" s="1">
        <v>20</v>
      </c>
    </row>
    <row r="6808" spans="1:4" x14ac:dyDescent="0.25">
      <c r="A6808" s="69">
        <v>44210</v>
      </c>
      <c r="B6808" s="62" t="s">
        <v>24</v>
      </c>
      <c r="C6808" s="309" t="s">
        <v>24</v>
      </c>
      <c r="D6808" s="1">
        <v>6</v>
      </c>
    </row>
    <row r="6809" spans="1:4" x14ac:dyDescent="0.25">
      <c r="A6809" s="69">
        <v>44210</v>
      </c>
      <c r="B6809" s="62" t="s">
        <v>24</v>
      </c>
      <c r="C6809" s="309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09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09" t="s">
        <v>48</v>
      </c>
      <c r="D6811" s="1">
        <v>1</v>
      </c>
    </row>
    <row r="6812" spans="1:4" x14ac:dyDescent="0.25">
      <c r="A6812" s="69">
        <v>44210</v>
      </c>
      <c r="B6812" s="62" t="s">
        <v>7</v>
      </c>
      <c r="C6812" s="309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39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10">
        <v>44211</v>
      </c>
      <c r="B6846" s="311" t="s">
        <v>14</v>
      </c>
      <c r="C6846" s="312" t="s">
        <v>14</v>
      </c>
      <c r="D6846" s="313">
        <v>12</v>
      </c>
    </row>
    <row r="6847" spans="1:4" x14ac:dyDescent="0.25">
      <c r="A6847" s="310">
        <v>44211</v>
      </c>
      <c r="B6847" s="311" t="s">
        <v>14</v>
      </c>
      <c r="C6847" s="312" t="s">
        <v>16</v>
      </c>
      <c r="D6847" s="313">
        <v>19</v>
      </c>
    </row>
    <row r="6848" spans="1:4" x14ac:dyDescent="0.25">
      <c r="A6848" s="310">
        <v>44211</v>
      </c>
      <c r="B6848" s="311" t="s">
        <v>14</v>
      </c>
      <c r="C6848" s="312" t="s">
        <v>86</v>
      </c>
      <c r="D6848" s="313">
        <v>3</v>
      </c>
    </row>
    <row r="6849" spans="1:4" x14ac:dyDescent="0.25">
      <c r="A6849" s="310">
        <v>44211</v>
      </c>
      <c r="B6849" s="311" t="s">
        <v>20</v>
      </c>
      <c r="C6849" s="312" t="s">
        <v>20</v>
      </c>
      <c r="D6849" s="313">
        <v>100</v>
      </c>
    </row>
    <row r="6850" spans="1:4" x14ac:dyDescent="0.25">
      <c r="A6850" s="310">
        <v>44211</v>
      </c>
      <c r="B6850" s="311" t="s">
        <v>20</v>
      </c>
      <c r="C6850" s="312" t="s">
        <v>680</v>
      </c>
      <c r="D6850" s="313">
        <v>1</v>
      </c>
    </row>
    <row r="6851" spans="1:4" x14ac:dyDescent="0.25">
      <c r="A6851" s="310">
        <v>44211</v>
      </c>
      <c r="B6851" s="311" t="s">
        <v>20</v>
      </c>
      <c r="C6851" s="312" t="s">
        <v>366</v>
      </c>
      <c r="D6851" s="313">
        <v>1</v>
      </c>
    </row>
    <row r="6852" spans="1:4" x14ac:dyDescent="0.25">
      <c r="A6852" s="310">
        <v>44211</v>
      </c>
      <c r="B6852" s="311" t="s">
        <v>20</v>
      </c>
      <c r="C6852" s="312" t="s">
        <v>652</v>
      </c>
      <c r="D6852" s="313">
        <v>1</v>
      </c>
    </row>
    <row r="6853" spans="1:4" x14ac:dyDescent="0.25">
      <c r="A6853" s="310">
        <v>44211</v>
      </c>
      <c r="B6853" s="311" t="s">
        <v>20</v>
      </c>
      <c r="C6853" s="312" t="s">
        <v>713</v>
      </c>
      <c r="D6853" s="313">
        <v>1</v>
      </c>
    </row>
    <row r="6854" spans="1:4" x14ac:dyDescent="0.25">
      <c r="A6854" s="310">
        <v>44211</v>
      </c>
      <c r="B6854" s="311" t="s">
        <v>13</v>
      </c>
      <c r="C6854" s="312" t="s">
        <v>225</v>
      </c>
      <c r="D6854" s="313">
        <v>1</v>
      </c>
    </row>
    <row r="6855" spans="1:4" x14ac:dyDescent="0.25">
      <c r="A6855" s="310">
        <v>44211</v>
      </c>
      <c r="B6855" s="311" t="s">
        <v>13</v>
      </c>
      <c r="C6855" s="312" t="s">
        <v>13</v>
      </c>
      <c r="D6855" s="313">
        <v>1</v>
      </c>
    </row>
    <row r="6856" spans="1:4" x14ac:dyDescent="0.25">
      <c r="A6856" s="310">
        <v>44211</v>
      </c>
      <c r="B6856" s="311" t="s">
        <v>13</v>
      </c>
      <c r="C6856" s="312" t="s">
        <v>226</v>
      </c>
      <c r="D6856" s="313">
        <v>1</v>
      </c>
    </row>
    <row r="6857" spans="1:4" x14ac:dyDescent="0.25">
      <c r="A6857" s="310">
        <v>44211</v>
      </c>
      <c r="B6857" s="311" t="s">
        <v>13</v>
      </c>
      <c r="C6857" s="312" t="s">
        <v>223</v>
      </c>
      <c r="D6857" s="313">
        <v>5</v>
      </c>
    </row>
    <row r="6858" spans="1:4" x14ac:dyDescent="0.25">
      <c r="A6858" s="310">
        <v>44211</v>
      </c>
      <c r="B6858" s="311" t="s">
        <v>24</v>
      </c>
      <c r="C6858" s="312" t="s">
        <v>23</v>
      </c>
      <c r="D6858" s="313">
        <v>22</v>
      </c>
    </row>
    <row r="6859" spans="1:4" x14ac:dyDescent="0.25">
      <c r="A6859" s="310">
        <v>44211</v>
      </c>
      <c r="B6859" s="311" t="s">
        <v>24</v>
      </c>
      <c r="C6859" s="312" t="s">
        <v>958</v>
      </c>
      <c r="D6859" s="313">
        <v>1</v>
      </c>
    </row>
    <row r="6860" spans="1:4" x14ac:dyDescent="0.25">
      <c r="A6860" s="310">
        <v>44211</v>
      </c>
      <c r="B6860" s="311" t="s">
        <v>24</v>
      </c>
      <c r="C6860" s="312" t="s">
        <v>24</v>
      </c>
      <c r="D6860" s="313">
        <v>8</v>
      </c>
    </row>
    <row r="6861" spans="1:4" x14ac:dyDescent="0.25">
      <c r="A6861" s="310">
        <v>44211</v>
      </c>
      <c r="B6861" s="311" t="s">
        <v>24</v>
      </c>
      <c r="C6861" s="312" t="s">
        <v>765</v>
      </c>
      <c r="D6861" s="313">
        <v>3</v>
      </c>
    </row>
    <row r="6862" spans="1:4" x14ac:dyDescent="0.25">
      <c r="A6862" s="310">
        <v>44211</v>
      </c>
      <c r="B6862" s="311" t="s">
        <v>24</v>
      </c>
      <c r="C6862" s="312" t="s">
        <v>36</v>
      </c>
      <c r="D6862" s="313">
        <v>2</v>
      </c>
    </row>
    <row r="6863" spans="1:4" x14ac:dyDescent="0.25">
      <c r="A6863" s="310">
        <v>44211</v>
      </c>
      <c r="B6863" s="311" t="s">
        <v>24</v>
      </c>
      <c r="C6863" s="312" t="s">
        <v>936</v>
      </c>
      <c r="D6863" s="313">
        <v>1</v>
      </c>
    </row>
    <row r="6864" spans="1:4" x14ac:dyDescent="0.25">
      <c r="A6864" s="310">
        <v>44211</v>
      </c>
      <c r="B6864" s="311" t="s">
        <v>47</v>
      </c>
      <c r="C6864" s="312" t="s">
        <v>1051</v>
      </c>
      <c r="D6864" s="313">
        <v>1</v>
      </c>
    </row>
    <row r="6865" spans="1:4" x14ac:dyDescent="0.25">
      <c r="A6865" s="310">
        <v>44211</v>
      </c>
      <c r="B6865" s="311" t="s">
        <v>47</v>
      </c>
      <c r="C6865" s="312" t="s">
        <v>47</v>
      </c>
      <c r="D6865" s="313">
        <v>15</v>
      </c>
    </row>
    <row r="6866" spans="1:4" s="23" customFormat="1" x14ac:dyDescent="0.25">
      <c r="A6866" s="310">
        <v>44211</v>
      </c>
      <c r="B6866" s="311" t="s">
        <v>48</v>
      </c>
      <c r="C6866" s="312" t="s">
        <v>48</v>
      </c>
      <c r="D6866" s="313">
        <v>0</v>
      </c>
    </row>
    <row r="6867" spans="1:4" x14ac:dyDescent="0.25">
      <c r="A6867" s="310">
        <v>44211</v>
      </c>
      <c r="B6867" s="311" t="s">
        <v>7</v>
      </c>
      <c r="C6867" s="312" t="s">
        <v>116</v>
      </c>
      <c r="D6867" s="313">
        <v>3</v>
      </c>
    </row>
    <row r="6868" spans="1:4" x14ac:dyDescent="0.25">
      <c r="A6868" s="310">
        <v>44211</v>
      </c>
      <c r="B6868" s="311" t="s">
        <v>7</v>
      </c>
      <c r="C6868" s="311" t="s">
        <v>7</v>
      </c>
      <c r="D6868" s="313">
        <v>13</v>
      </c>
    </row>
    <row r="6869" spans="1:4" x14ac:dyDescent="0.25">
      <c r="A6869" s="310">
        <v>44211</v>
      </c>
      <c r="B6869" s="311" t="s">
        <v>9</v>
      </c>
      <c r="C6869" s="312" t="s">
        <v>613</v>
      </c>
      <c r="D6869" s="313">
        <v>1</v>
      </c>
    </row>
    <row r="6870" spans="1:4" x14ac:dyDescent="0.25">
      <c r="A6870" s="310">
        <v>44211</v>
      </c>
      <c r="B6870" s="311" t="s">
        <v>9</v>
      </c>
      <c r="C6870" s="311" t="s">
        <v>9</v>
      </c>
      <c r="D6870" s="313">
        <v>91</v>
      </c>
    </row>
    <row r="6871" spans="1:4" x14ac:dyDescent="0.25">
      <c r="A6871" s="310">
        <v>44211</v>
      </c>
      <c r="B6871" s="311" t="s">
        <v>9</v>
      </c>
      <c r="C6871" s="312" t="s">
        <v>17</v>
      </c>
      <c r="D6871" s="313">
        <v>4</v>
      </c>
    </row>
    <row r="6872" spans="1:4" x14ac:dyDescent="0.25">
      <c r="A6872" s="310">
        <v>44211</v>
      </c>
      <c r="B6872" s="311" t="s">
        <v>9</v>
      </c>
      <c r="C6872" s="312" t="s">
        <v>149</v>
      </c>
      <c r="D6872" s="313">
        <v>5</v>
      </c>
    </row>
    <row r="6873" spans="1:4" x14ac:dyDescent="0.25">
      <c r="A6873" s="310">
        <v>44211</v>
      </c>
      <c r="B6873" s="311" t="s">
        <v>9</v>
      </c>
      <c r="C6873" s="312" t="s">
        <v>145</v>
      </c>
      <c r="D6873" s="313">
        <v>15</v>
      </c>
    </row>
    <row r="6874" spans="1:4" x14ac:dyDescent="0.25">
      <c r="A6874" s="310">
        <v>44211</v>
      </c>
      <c r="B6874" s="311" t="s">
        <v>15</v>
      </c>
      <c r="C6874" s="312" t="s">
        <v>109</v>
      </c>
      <c r="D6874" s="313">
        <v>1</v>
      </c>
    </row>
    <row r="6875" spans="1:4" x14ac:dyDescent="0.25">
      <c r="A6875" s="310">
        <v>44211</v>
      </c>
      <c r="B6875" s="311" t="s">
        <v>15</v>
      </c>
      <c r="C6875" s="312" t="s">
        <v>61</v>
      </c>
      <c r="D6875" s="313">
        <v>1</v>
      </c>
    </row>
    <row r="6876" spans="1:4" x14ac:dyDescent="0.25">
      <c r="A6876" s="310">
        <v>44211</v>
      </c>
      <c r="B6876" s="311" t="s">
        <v>15</v>
      </c>
      <c r="C6876" s="312" t="s">
        <v>623</v>
      </c>
      <c r="D6876" s="313">
        <v>1</v>
      </c>
    </row>
    <row r="6877" spans="1:4" x14ac:dyDescent="0.25">
      <c r="A6877" s="310">
        <v>44211</v>
      </c>
      <c r="B6877" s="311" t="s">
        <v>15</v>
      </c>
      <c r="C6877" s="312" t="s">
        <v>285</v>
      </c>
      <c r="D6877" s="313">
        <v>3</v>
      </c>
    </row>
    <row r="6878" spans="1:4" x14ac:dyDescent="0.25">
      <c r="A6878" s="310">
        <v>44211</v>
      </c>
      <c r="B6878" s="311" t="s">
        <v>11</v>
      </c>
      <c r="C6878" s="312" t="s">
        <v>65</v>
      </c>
      <c r="D6878" s="313">
        <v>1</v>
      </c>
    </row>
    <row r="6879" spans="1:4" x14ac:dyDescent="0.25">
      <c r="A6879" s="310">
        <v>44211</v>
      </c>
      <c r="B6879" s="311" t="s">
        <v>11</v>
      </c>
      <c r="C6879" s="312" t="s">
        <v>336</v>
      </c>
      <c r="D6879" s="313">
        <v>5</v>
      </c>
    </row>
    <row r="6880" spans="1:4" x14ac:dyDescent="0.25">
      <c r="A6880" s="310">
        <v>44211</v>
      </c>
      <c r="B6880" s="311" t="s">
        <v>11</v>
      </c>
      <c r="C6880" s="312" t="s">
        <v>11</v>
      </c>
      <c r="D6880" s="313">
        <v>24</v>
      </c>
    </row>
    <row r="6881" spans="1:4" x14ac:dyDescent="0.25">
      <c r="A6881" s="310">
        <v>44211</v>
      </c>
      <c r="B6881" s="311" t="s">
        <v>11</v>
      </c>
      <c r="C6881" s="312" t="s">
        <v>764</v>
      </c>
      <c r="D6881" s="313">
        <v>1</v>
      </c>
    </row>
    <row r="6882" spans="1:4" x14ac:dyDescent="0.25">
      <c r="A6882" s="310">
        <v>44211</v>
      </c>
      <c r="B6882" s="311" t="s">
        <v>12</v>
      </c>
      <c r="C6882" s="312" t="s">
        <v>117</v>
      </c>
      <c r="D6882" s="313">
        <v>6</v>
      </c>
    </row>
    <row r="6883" spans="1:4" x14ac:dyDescent="0.25">
      <c r="A6883" s="310">
        <v>44211</v>
      </c>
      <c r="B6883" s="311" t="s">
        <v>12</v>
      </c>
      <c r="C6883" s="312" t="s">
        <v>12</v>
      </c>
      <c r="D6883" s="313">
        <v>5</v>
      </c>
    </row>
    <row r="6884" spans="1:4" x14ac:dyDescent="0.25">
      <c r="A6884" s="310">
        <v>44211</v>
      </c>
      <c r="B6884" s="311" t="s">
        <v>8</v>
      </c>
      <c r="C6884" s="312" t="s">
        <v>229</v>
      </c>
      <c r="D6884" s="313">
        <v>1</v>
      </c>
    </row>
    <row r="6885" spans="1:4" x14ac:dyDescent="0.25">
      <c r="A6885" s="310">
        <v>44211</v>
      </c>
      <c r="B6885" s="311" t="s">
        <v>8</v>
      </c>
      <c r="C6885" s="312" t="s">
        <v>59</v>
      </c>
      <c r="D6885" s="313">
        <v>1</v>
      </c>
    </row>
    <row r="6886" spans="1:4" x14ac:dyDescent="0.25">
      <c r="A6886" s="310">
        <v>44211</v>
      </c>
      <c r="B6886" s="311" t="s">
        <v>8</v>
      </c>
      <c r="C6886" s="312" t="s">
        <v>142</v>
      </c>
      <c r="D6886" s="313">
        <v>12</v>
      </c>
    </row>
    <row r="6887" spans="1:4" x14ac:dyDescent="0.25">
      <c r="A6887" s="310">
        <v>44211</v>
      </c>
      <c r="B6887" s="311" t="s">
        <v>8</v>
      </c>
      <c r="C6887" s="312" t="s">
        <v>134</v>
      </c>
      <c r="D6887" s="313">
        <v>1</v>
      </c>
    </row>
    <row r="6888" spans="1:4" x14ac:dyDescent="0.25">
      <c r="A6888" s="310">
        <v>44211</v>
      </c>
      <c r="B6888" s="311" t="s">
        <v>8</v>
      </c>
      <c r="C6888" s="312" t="s">
        <v>40</v>
      </c>
      <c r="D6888" s="313">
        <v>4</v>
      </c>
    </row>
    <row r="6889" spans="1:4" x14ac:dyDescent="0.25">
      <c r="A6889" s="310">
        <v>44211</v>
      </c>
      <c r="B6889" s="311" t="s">
        <v>8</v>
      </c>
      <c r="C6889" s="312" t="s">
        <v>8</v>
      </c>
      <c r="D6889" s="313">
        <v>73</v>
      </c>
    </row>
    <row r="6890" spans="1:4" x14ac:dyDescent="0.25">
      <c r="A6890" s="310">
        <v>44211</v>
      </c>
      <c r="B6890" s="311" t="s">
        <v>8</v>
      </c>
      <c r="C6890" s="312" t="s">
        <v>31</v>
      </c>
      <c r="D6890" s="313">
        <v>4</v>
      </c>
    </row>
    <row r="6891" spans="1:4" x14ac:dyDescent="0.25">
      <c r="A6891" s="310">
        <v>44211</v>
      </c>
      <c r="B6891" s="311" t="s">
        <v>8</v>
      </c>
      <c r="C6891" s="312" t="s">
        <v>595</v>
      </c>
      <c r="D6891" s="313">
        <v>2</v>
      </c>
    </row>
    <row r="6892" spans="1:4" x14ac:dyDescent="0.25">
      <c r="A6892" s="310">
        <v>44211</v>
      </c>
      <c r="B6892" s="311" t="s">
        <v>8</v>
      </c>
      <c r="C6892" s="312" t="s">
        <v>112</v>
      </c>
      <c r="D6892" s="313">
        <v>4</v>
      </c>
    </row>
    <row r="6893" spans="1:4" x14ac:dyDescent="0.25">
      <c r="A6893" s="310">
        <v>44211</v>
      </c>
      <c r="B6893" s="311" t="s">
        <v>49</v>
      </c>
      <c r="C6893" s="312" t="s">
        <v>49</v>
      </c>
      <c r="D6893" s="313">
        <v>5</v>
      </c>
    </row>
    <row r="6894" spans="1:4" x14ac:dyDescent="0.25">
      <c r="A6894" s="310">
        <v>44211</v>
      </c>
      <c r="B6894" s="311" t="s">
        <v>50</v>
      </c>
      <c r="C6894" s="312" t="s">
        <v>368</v>
      </c>
      <c r="D6894" s="313">
        <v>12</v>
      </c>
    </row>
    <row r="6895" spans="1:4" x14ac:dyDescent="0.25">
      <c r="A6895" s="310">
        <v>44211</v>
      </c>
      <c r="B6895" s="311" t="s">
        <v>27</v>
      </c>
      <c r="C6895" s="312" t="s">
        <v>141</v>
      </c>
      <c r="D6895" s="313">
        <v>18</v>
      </c>
    </row>
    <row r="6896" spans="1:4" x14ac:dyDescent="0.25">
      <c r="A6896" s="310">
        <v>44211</v>
      </c>
      <c r="B6896" s="311" t="s">
        <v>27</v>
      </c>
      <c r="C6896" s="312" t="s">
        <v>43</v>
      </c>
      <c r="D6896" s="313">
        <v>34</v>
      </c>
    </row>
    <row r="6897" spans="1:4" x14ac:dyDescent="0.25">
      <c r="A6897" s="310">
        <v>44211</v>
      </c>
      <c r="B6897" s="311" t="s">
        <v>27</v>
      </c>
      <c r="C6897" s="312" t="s">
        <v>956</v>
      </c>
      <c r="D6897" s="313">
        <v>1</v>
      </c>
    </row>
    <row r="6898" spans="1:4" x14ac:dyDescent="0.25">
      <c r="A6898" s="310">
        <v>44211</v>
      </c>
      <c r="B6898" s="311" t="s">
        <v>27</v>
      </c>
      <c r="C6898" s="312" t="s">
        <v>711</v>
      </c>
      <c r="D6898" s="313">
        <v>2</v>
      </c>
    </row>
    <row r="6899" spans="1:4" x14ac:dyDescent="0.25">
      <c r="A6899" s="310">
        <v>44211</v>
      </c>
      <c r="B6899" s="311" t="s">
        <v>27</v>
      </c>
      <c r="C6899" s="312" t="s">
        <v>28</v>
      </c>
      <c r="D6899" s="313">
        <v>1</v>
      </c>
    </row>
    <row r="6900" spans="1:4" x14ac:dyDescent="0.25">
      <c r="A6900" s="310">
        <v>44211</v>
      </c>
      <c r="B6900" s="311" t="s">
        <v>51</v>
      </c>
      <c r="C6900" s="312" t="s">
        <v>51</v>
      </c>
      <c r="D6900" s="313">
        <v>9</v>
      </c>
    </row>
    <row r="6901" spans="1:4" x14ac:dyDescent="0.25">
      <c r="A6901" s="310">
        <v>44211</v>
      </c>
      <c r="B6901" s="311" t="s">
        <v>10</v>
      </c>
      <c r="C6901" s="312" t="s">
        <v>10</v>
      </c>
      <c r="D6901" s="313">
        <v>15</v>
      </c>
    </row>
    <row r="6902" spans="1:4" x14ac:dyDescent="0.25">
      <c r="A6902" s="310">
        <v>44211</v>
      </c>
      <c r="B6902" s="311" t="s">
        <v>1047</v>
      </c>
      <c r="C6902" s="312" t="s">
        <v>1047</v>
      </c>
      <c r="D6902" s="313">
        <v>6</v>
      </c>
    </row>
    <row r="6903" spans="1:4" x14ac:dyDescent="0.25">
      <c r="A6903" s="310">
        <v>44211</v>
      </c>
      <c r="B6903" s="311" t="s">
        <v>1048</v>
      </c>
      <c r="C6903" s="312" t="s">
        <v>1048</v>
      </c>
      <c r="D6903" s="313">
        <v>6</v>
      </c>
    </row>
    <row r="6904" spans="1:4" x14ac:dyDescent="0.25">
      <c r="A6904" s="310">
        <v>44212</v>
      </c>
      <c r="B6904" s="62" t="s">
        <v>14</v>
      </c>
      <c r="C6904" s="314" t="s">
        <v>964</v>
      </c>
      <c r="D6904" s="1">
        <v>1</v>
      </c>
    </row>
    <row r="6905" spans="1:4" x14ac:dyDescent="0.25">
      <c r="A6905" s="310">
        <v>44212</v>
      </c>
      <c r="B6905" s="62" t="s">
        <v>14</v>
      </c>
      <c r="C6905" s="315" t="s">
        <v>14</v>
      </c>
      <c r="D6905" s="1">
        <v>60</v>
      </c>
    </row>
    <row r="6906" spans="1:4" x14ac:dyDescent="0.25">
      <c r="A6906" s="310">
        <v>44212</v>
      </c>
      <c r="B6906" s="62" t="s">
        <v>14</v>
      </c>
      <c r="C6906" s="315" t="s">
        <v>16</v>
      </c>
      <c r="D6906" s="1">
        <v>7</v>
      </c>
    </row>
    <row r="6907" spans="1:4" x14ac:dyDescent="0.25">
      <c r="A6907" s="310">
        <v>44212</v>
      </c>
      <c r="B6907" s="62" t="s">
        <v>14</v>
      </c>
      <c r="C6907" s="315" t="s">
        <v>809</v>
      </c>
      <c r="D6907" s="1">
        <v>3</v>
      </c>
    </row>
    <row r="6908" spans="1:4" x14ac:dyDescent="0.25">
      <c r="A6908" s="310">
        <v>44212</v>
      </c>
      <c r="B6908" s="62" t="s">
        <v>14</v>
      </c>
      <c r="C6908" s="315" t="s">
        <v>86</v>
      </c>
      <c r="D6908" s="1">
        <v>7</v>
      </c>
    </row>
    <row r="6909" spans="1:4" x14ac:dyDescent="0.25">
      <c r="A6909" s="310">
        <v>44212</v>
      </c>
      <c r="B6909" s="62" t="s">
        <v>20</v>
      </c>
      <c r="C6909" s="315" t="s">
        <v>855</v>
      </c>
      <c r="D6909" s="1">
        <v>1</v>
      </c>
    </row>
    <row r="6910" spans="1:4" x14ac:dyDescent="0.25">
      <c r="A6910" s="310">
        <v>44212</v>
      </c>
      <c r="B6910" s="62" t="s">
        <v>20</v>
      </c>
      <c r="C6910" s="315" t="s">
        <v>20</v>
      </c>
      <c r="D6910" s="1">
        <v>102</v>
      </c>
    </row>
    <row r="6911" spans="1:4" x14ac:dyDescent="0.25">
      <c r="A6911" s="310">
        <v>44212</v>
      </c>
      <c r="B6911" s="62" t="s">
        <v>20</v>
      </c>
      <c r="C6911" s="315" t="s">
        <v>680</v>
      </c>
      <c r="D6911" s="1">
        <v>1</v>
      </c>
    </row>
    <row r="6912" spans="1:4" x14ac:dyDescent="0.25">
      <c r="A6912" s="310">
        <v>44212</v>
      </c>
      <c r="B6912" s="62" t="s">
        <v>20</v>
      </c>
      <c r="C6912" s="315" t="s">
        <v>713</v>
      </c>
      <c r="D6912" s="1">
        <v>1</v>
      </c>
    </row>
    <row r="6913" spans="1:4" x14ac:dyDescent="0.25">
      <c r="A6913" s="310">
        <v>44212</v>
      </c>
      <c r="B6913" s="62" t="s">
        <v>13</v>
      </c>
      <c r="C6913" s="315" t="s">
        <v>612</v>
      </c>
      <c r="D6913" s="1">
        <v>1</v>
      </c>
    </row>
    <row r="6914" spans="1:4" x14ac:dyDescent="0.25">
      <c r="A6914" s="310">
        <v>44212</v>
      </c>
      <c r="B6914" s="62" t="s">
        <v>13</v>
      </c>
      <c r="C6914" s="315" t="s">
        <v>818</v>
      </c>
      <c r="D6914" s="1">
        <v>2</v>
      </c>
    </row>
    <row r="6915" spans="1:4" x14ac:dyDescent="0.25">
      <c r="A6915" s="310">
        <v>44212</v>
      </c>
      <c r="B6915" s="62" t="s">
        <v>13</v>
      </c>
      <c r="C6915" s="315" t="s">
        <v>13</v>
      </c>
      <c r="D6915" s="1">
        <v>2</v>
      </c>
    </row>
    <row r="6916" spans="1:4" x14ac:dyDescent="0.25">
      <c r="A6916" s="310">
        <v>44212</v>
      </c>
      <c r="B6916" s="62" t="s">
        <v>13</v>
      </c>
      <c r="C6916" s="315" t="s">
        <v>223</v>
      </c>
      <c r="D6916" s="1">
        <v>2</v>
      </c>
    </row>
    <row r="6917" spans="1:4" x14ac:dyDescent="0.25">
      <c r="A6917" s="310">
        <v>44212</v>
      </c>
      <c r="B6917" s="62" t="s">
        <v>24</v>
      </c>
      <c r="C6917" s="315" t="s">
        <v>23</v>
      </c>
      <c r="D6917" s="1">
        <v>13</v>
      </c>
    </row>
    <row r="6918" spans="1:4" x14ac:dyDescent="0.25">
      <c r="A6918" s="310">
        <v>44212</v>
      </c>
      <c r="B6918" s="62" t="s">
        <v>24</v>
      </c>
      <c r="C6918" s="315" t="s">
        <v>780</v>
      </c>
      <c r="D6918" s="1">
        <v>2</v>
      </c>
    </row>
    <row r="6919" spans="1:4" x14ac:dyDescent="0.25">
      <c r="A6919" s="310">
        <v>44212</v>
      </c>
      <c r="B6919" s="62" t="s">
        <v>24</v>
      </c>
      <c r="C6919" s="315" t="s">
        <v>24</v>
      </c>
      <c r="D6919" s="1">
        <v>8</v>
      </c>
    </row>
    <row r="6920" spans="1:4" x14ac:dyDescent="0.25">
      <c r="A6920" s="310">
        <v>44212</v>
      </c>
      <c r="B6920" s="62" t="s">
        <v>24</v>
      </c>
      <c r="C6920" s="315" t="s">
        <v>657</v>
      </c>
      <c r="D6920" s="1">
        <v>1</v>
      </c>
    </row>
    <row r="6921" spans="1:4" x14ac:dyDescent="0.25">
      <c r="A6921" s="310">
        <v>44212</v>
      </c>
      <c r="B6921" s="62" t="s">
        <v>47</v>
      </c>
      <c r="C6921" s="315" t="s">
        <v>47</v>
      </c>
      <c r="D6921" s="1">
        <v>1</v>
      </c>
    </row>
    <row r="6922" spans="1:4" x14ac:dyDescent="0.25">
      <c r="A6922" s="310">
        <v>44212</v>
      </c>
      <c r="B6922" s="62" t="s">
        <v>48</v>
      </c>
      <c r="C6922" s="315" t="s">
        <v>48</v>
      </c>
      <c r="D6922" s="1">
        <v>4</v>
      </c>
    </row>
    <row r="6923" spans="1:4" x14ac:dyDescent="0.25">
      <c r="A6923" s="310">
        <v>44212</v>
      </c>
      <c r="B6923" s="62" t="s">
        <v>7</v>
      </c>
      <c r="C6923" s="315" t="s">
        <v>116</v>
      </c>
      <c r="D6923" s="1">
        <v>4</v>
      </c>
    </row>
    <row r="6924" spans="1:4" x14ac:dyDescent="0.25">
      <c r="A6924" s="310">
        <v>44212</v>
      </c>
      <c r="B6924" s="62" t="s">
        <v>7</v>
      </c>
      <c r="C6924" s="315" t="s">
        <v>7</v>
      </c>
      <c r="D6924" s="1">
        <v>14</v>
      </c>
    </row>
    <row r="6925" spans="1:4" x14ac:dyDescent="0.25">
      <c r="A6925" s="310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10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10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10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10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10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10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10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10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10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10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10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10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10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10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10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10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10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10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10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10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10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10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10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10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10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10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10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10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10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10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10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10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10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10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10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10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10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10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10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10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10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10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10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10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10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10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10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10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10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10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10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10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10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10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10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16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  <row r="7038" spans="1:4" x14ac:dyDescent="0.25">
      <c r="A7038" s="69">
        <v>44215</v>
      </c>
      <c r="B7038" t="s">
        <v>14</v>
      </c>
      <c r="C7038" s="80" t="s">
        <v>14</v>
      </c>
      <c r="D7038" s="1">
        <v>40</v>
      </c>
    </row>
    <row r="7039" spans="1:4" x14ac:dyDescent="0.25">
      <c r="A7039" s="69">
        <v>44215</v>
      </c>
      <c r="B7039" s="23" t="s">
        <v>14</v>
      </c>
      <c r="C7039" s="80" t="s">
        <v>16</v>
      </c>
      <c r="D7039" s="1">
        <v>8</v>
      </c>
    </row>
    <row r="7040" spans="1:4" x14ac:dyDescent="0.25">
      <c r="A7040" s="69">
        <v>44215</v>
      </c>
      <c r="B7040" s="23" t="s">
        <v>14</v>
      </c>
      <c r="C7040" s="80" t="s">
        <v>86</v>
      </c>
      <c r="D7040" s="1">
        <v>1</v>
      </c>
    </row>
    <row r="7041" spans="1:4" x14ac:dyDescent="0.25">
      <c r="A7041" s="69">
        <v>44215</v>
      </c>
      <c r="B7041" t="s">
        <v>20</v>
      </c>
      <c r="C7041" s="80" t="s">
        <v>20</v>
      </c>
      <c r="D7041" s="1">
        <v>70</v>
      </c>
    </row>
    <row r="7042" spans="1:4" x14ac:dyDescent="0.25">
      <c r="A7042" s="69">
        <v>44215</v>
      </c>
      <c r="B7042" s="23" t="s">
        <v>20</v>
      </c>
      <c r="C7042" s="80" t="s">
        <v>680</v>
      </c>
      <c r="D7042" s="1">
        <v>1</v>
      </c>
    </row>
    <row r="7043" spans="1:4" x14ac:dyDescent="0.25">
      <c r="A7043" s="69">
        <v>44215</v>
      </c>
      <c r="B7043" t="s">
        <v>13</v>
      </c>
      <c r="C7043" s="80" t="s">
        <v>225</v>
      </c>
      <c r="D7043" s="1">
        <v>1</v>
      </c>
    </row>
    <row r="7044" spans="1:4" x14ac:dyDescent="0.25">
      <c r="A7044" s="69">
        <v>44215</v>
      </c>
      <c r="B7044" s="23" t="s">
        <v>13</v>
      </c>
      <c r="C7044" s="80" t="s">
        <v>13</v>
      </c>
      <c r="D7044" s="1">
        <v>2</v>
      </c>
    </row>
    <row r="7045" spans="1:4" x14ac:dyDescent="0.25">
      <c r="A7045" s="69">
        <v>44215</v>
      </c>
      <c r="B7045" s="23" t="s">
        <v>13</v>
      </c>
      <c r="C7045" s="80" t="s">
        <v>226</v>
      </c>
      <c r="D7045" s="1">
        <v>2</v>
      </c>
    </row>
    <row r="7046" spans="1:4" x14ac:dyDescent="0.25">
      <c r="A7046" s="69">
        <v>44215</v>
      </c>
      <c r="B7046" t="s">
        <v>24</v>
      </c>
      <c r="C7046" s="80" t="s">
        <v>23</v>
      </c>
      <c r="D7046" s="1">
        <v>30</v>
      </c>
    </row>
    <row r="7047" spans="1:4" x14ac:dyDescent="0.25">
      <c r="A7047" s="69">
        <v>44215</v>
      </c>
      <c r="B7047" s="23" t="s">
        <v>24</v>
      </c>
      <c r="C7047" s="80" t="s">
        <v>780</v>
      </c>
      <c r="D7047" s="1">
        <v>3</v>
      </c>
    </row>
    <row r="7048" spans="1:4" x14ac:dyDescent="0.25">
      <c r="A7048" s="69">
        <v>44215</v>
      </c>
      <c r="B7048" s="23" t="s">
        <v>24</v>
      </c>
      <c r="C7048" s="80" t="s">
        <v>24</v>
      </c>
      <c r="D7048" s="1">
        <v>3</v>
      </c>
    </row>
    <row r="7049" spans="1:4" x14ac:dyDescent="0.25">
      <c r="A7049" s="69">
        <v>44215</v>
      </c>
      <c r="B7049" s="23" t="s">
        <v>24</v>
      </c>
      <c r="C7049" s="80" t="s">
        <v>194</v>
      </c>
      <c r="D7049" s="1">
        <v>1</v>
      </c>
    </row>
    <row r="7050" spans="1:4" x14ac:dyDescent="0.25">
      <c r="A7050" s="69">
        <v>44215</v>
      </c>
      <c r="B7050" s="23" t="s">
        <v>24</v>
      </c>
      <c r="C7050" s="80" t="s">
        <v>37</v>
      </c>
      <c r="D7050" s="1">
        <v>1</v>
      </c>
    </row>
    <row r="7051" spans="1:4" x14ac:dyDescent="0.25">
      <c r="A7051" s="69">
        <v>44215</v>
      </c>
      <c r="B7051" t="s">
        <v>47</v>
      </c>
      <c r="C7051" s="23" t="s">
        <v>47</v>
      </c>
      <c r="D7051" s="1">
        <v>12</v>
      </c>
    </row>
    <row r="7052" spans="1:4" x14ac:dyDescent="0.25">
      <c r="A7052" s="69">
        <v>44215</v>
      </c>
      <c r="B7052" t="s">
        <v>48</v>
      </c>
      <c r="C7052" s="93" t="s">
        <v>48</v>
      </c>
      <c r="D7052" s="1">
        <v>4</v>
      </c>
    </row>
    <row r="7053" spans="1:4" x14ac:dyDescent="0.25">
      <c r="A7053" s="69">
        <v>44215</v>
      </c>
      <c r="B7053" t="s">
        <v>7</v>
      </c>
      <c r="C7053" s="93" t="s">
        <v>116</v>
      </c>
      <c r="D7053" s="1">
        <v>2</v>
      </c>
    </row>
    <row r="7054" spans="1:4" x14ac:dyDescent="0.25">
      <c r="A7054" s="69">
        <v>44215</v>
      </c>
      <c r="B7054" s="23" t="s">
        <v>7</v>
      </c>
      <c r="C7054" s="93" t="s">
        <v>7</v>
      </c>
      <c r="D7054" s="1">
        <v>4</v>
      </c>
    </row>
    <row r="7055" spans="1:4" x14ac:dyDescent="0.25">
      <c r="A7055" s="69">
        <v>44215</v>
      </c>
      <c r="B7055" t="s">
        <v>9</v>
      </c>
      <c r="C7055" s="93" t="s">
        <v>613</v>
      </c>
      <c r="D7055" s="1">
        <v>2</v>
      </c>
    </row>
    <row r="7056" spans="1:4" x14ac:dyDescent="0.25">
      <c r="A7056" s="69">
        <v>44215</v>
      </c>
      <c r="B7056" s="23" t="s">
        <v>9</v>
      </c>
      <c r="C7056" s="93" t="s">
        <v>1054</v>
      </c>
      <c r="D7056" s="1">
        <v>1</v>
      </c>
    </row>
    <row r="7057" spans="1:4" x14ac:dyDescent="0.25">
      <c r="A7057" s="69">
        <v>44215</v>
      </c>
      <c r="B7057" s="23" t="s">
        <v>9</v>
      </c>
      <c r="C7057" s="93" t="s">
        <v>9</v>
      </c>
      <c r="D7057" s="1">
        <v>74</v>
      </c>
    </row>
    <row r="7058" spans="1:4" x14ac:dyDescent="0.25">
      <c r="A7058" s="69">
        <v>44215</v>
      </c>
      <c r="B7058" s="23" t="s">
        <v>9</v>
      </c>
      <c r="C7058" s="93" t="s">
        <v>149</v>
      </c>
      <c r="D7058" s="1">
        <v>2</v>
      </c>
    </row>
    <row r="7059" spans="1:4" x14ac:dyDescent="0.25">
      <c r="A7059" s="69">
        <v>44215</v>
      </c>
      <c r="B7059" s="23" t="s">
        <v>9</v>
      </c>
      <c r="C7059" s="93" t="s">
        <v>145</v>
      </c>
      <c r="D7059" s="1">
        <v>2</v>
      </c>
    </row>
    <row r="7060" spans="1:4" x14ac:dyDescent="0.25">
      <c r="A7060" s="69">
        <v>44215</v>
      </c>
      <c r="B7060" t="s">
        <v>15</v>
      </c>
      <c r="C7060" s="93" t="s">
        <v>285</v>
      </c>
      <c r="D7060" s="1">
        <v>2</v>
      </c>
    </row>
    <row r="7061" spans="1:4" x14ac:dyDescent="0.25">
      <c r="A7061" s="69">
        <v>44215</v>
      </c>
      <c r="B7061" t="s">
        <v>11</v>
      </c>
      <c r="C7061" s="93" t="s">
        <v>336</v>
      </c>
      <c r="D7061" s="1">
        <v>1</v>
      </c>
    </row>
    <row r="7062" spans="1:4" x14ac:dyDescent="0.25">
      <c r="A7062" s="69">
        <v>44215</v>
      </c>
      <c r="B7062" s="23" t="s">
        <v>11</v>
      </c>
      <c r="C7062" s="93" t="s">
        <v>11</v>
      </c>
      <c r="D7062" s="1">
        <v>14</v>
      </c>
    </row>
    <row r="7063" spans="1:4" x14ac:dyDescent="0.25">
      <c r="A7063" s="69">
        <v>44215</v>
      </c>
      <c r="B7063" s="23" t="s">
        <v>11</v>
      </c>
      <c r="C7063" s="93" t="s">
        <v>135</v>
      </c>
      <c r="D7063" s="1">
        <v>1</v>
      </c>
    </row>
    <row r="7064" spans="1:4" x14ac:dyDescent="0.25">
      <c r="A7064" s="69">
        <v>44215</v>
      </c>
      <c r="B7064" t="s">
        <v>12</v>
      </c>
      <c r="C7064" s="93" t="s">
        <v>117</v>
      </c>
      <c r="D7064" s="1">
        <v>4</v>
      </c>
    </row>
    <row r="7065" spans="1:4" x14ac:dyDescent="0.25">
      <c r="A7065" s="69">
        <v>44215</v>
      </c>
      <c r="B7065" s="23" t="s">
        <v>12</v>
      </c>
      <c r="C7065" s="93" t="s">
        <v>12</v>
      </c>
      <c r="D7065" s="1">
        <v>3</v>
      </c>
    </row>
    <row r="7066" spans="1:4" x14ac:dyDescent="0.25">
      <c r="A7066" s="69">
        <v>44215</v>
      </c>
      <c r="B7066" t="s">
        <v>8</v>
      </c>
      <c r="C7066" s="93" t="s">
        <v>74</v>
      </c>
      <c r="D7066" s="1">
        <v>1</v>
      </c>
    </row>
    <row r="7067" spans="1:4" x14ac:dyDescent="0.25">
      <c r="A7067" s="69">
        <v>44215</v>
      </c>
      <c r="B7067" s="23" t="s">
        <v>8</v>
      </c>
      <c r="C7067" s="93" t="s">
        <v>230</v>
      </c>
      <c r="D7067" s="1">
        <v>2</v>
      </c>
    </row>
    <row r="7068" spans="1:4" x14ac:dyDescent="0.25">
      <c r="A7068" s="69">
        <v>44215</v>
      </c>
      <c r="B7068" s="23" t="s">
        <v>8</v>
      </c>
      <c r="C7068" s="93" t="s">
        <v>59</v>
      </c>
      <c r="D7068" s="1">
        <v>5</v>
      </c>
    </row>
    <row r="7069" spans="1:4" x14ac:dyDescent="0.25">
      <c r="A7069" s="69">
        <v>44215</v>
      </c>
      <c r="B7069" s="23" t="s">
        <v>8</v>
      </c>
      <c r="C7069" s="93" t="s">
        <v>142</v>
      </c>
      <c r="D7069" s="1">
        <v>2</v>
      </c>
    </row>
    <row r="7070" spans="1:4" x14ac:dyDescent="0.25">
      <c r="A7070" s="69">
        <v>44215</v>
      </c>
      <c r="B7070" s="23" t="s">
        <v>8</v>
      </c>
      <c r="C7070" s="93" t="s">
        <v>134</v>
      </c>
      <c r="D7070" s="1">
        <v>4</v>
      </c>
    </row>
    <row r="7071" spans="1:4" x14ac:dyDescent="0.25">
      <c r="A7071" s="69">
        <v>44215</v>
      </c>
      <c r="B7071" s="23" t="s">
        <v>8</v>
      </c>
      <c r="C7071" s="93" t="s">
        <v>205</v>
      </c>
      <c r="D7071" s="1">
        <v>2</v>
      </c>
    </row>
    <row r="7072" spans="1:4" x14ac:dyDescent="0.25">
      <c r="A7072" s="69">
        <v>44215</v>
      </c>
      <c r="B7072" s="23" t="s">
        <v>8</v>
      </c>
      <c r="C7072" s="93" t="s">
        <v>8</v>
      </c>
      <c r="D7072" s="1">
        <v>63</v>
      </c>
    </row>
    <row r="7073" spans="1:4" x14ac:dyDescent="0.25">
      <c r="A7073" s="69">
        <v>44215</v>
      </c>
      <c r="B7073" s="23" t="s">
        <v>8</v>
      </c>
      <c r="C7073" s="93" t="s">
        <v>31</v>
      </c>
      <c r="D7073" s="1">
        <v>1</v>
      </c>
    </row>
    <row r="7074" spans="1:4" x14ac:dyDescent="0.25">
      <c r="A7074" s="69">
        <v>44215</v>
      </c>
      <c r="B7074" s="23" t="s">
        <v>8</v>
      </c>
      <c r="C7074" s="93" t="s">
        <v>112</v>
      </c>
      <c r="D7074" s="1">
        <v>2</v>
      </c>
    </row>
    <row r="7075" spans="1:4" x14ac:dyDescent="0.25">
      <c r="A7075" s="69">
        <v>44215</v>
      </c>
      <c r="B7075" t="s">
        <v>49</v>
      </c>
      <c r="C7075" s="93" t="s">
        <v>215</v>
      </c>
      <c r="D7075" s="1">
        <v>1</v>
      </c>
    </row>
    <row r="7076" spans="1:4" x14ac:dyDescent="0.25">
      <c r="A7076" s="69">
        <v>44215</v>
      </c>
      <c r="B7076" s="23" t="s">
        <v>49</v>
      </c>
      <c r="C7076" s="93" t="s">
        <v>49</v>
      </c>
      <c r="D7076" s="1">
        <v>2</v>
      </c>
    </row>
    <row r="7077" spans="1:4" x14ac:dyDescent="0.25">
      <c r="A7077" s="69">
        <v>44215</v>
      </c>
      <c r="B7077" t="s">
        <v>50</v>
      </c>
      <c r="C7077" s="93" t="s">
        <v>368</v>
      </c>
      <c r="D7077" s="1">
        <v>3</v>
      </c>
    </row>
    <row r="7078" spans="1:4" x14ac:dyDescent="0.25">
      <c r="A7078" s="69">
        <v>44215</v>
      </c>
      <c r="B7078" t="s">
        <v>27</v>
      </c>
      <c r="C7078" s="93" t="s">
        <v>233</v>
      </c>
      <c r="D7078" s="1">
        <v>2</v>
      </c>
    </row>
    <row r="7079" spans="1:4" x14ac:dyDescent="0.25">
      <c r="A7079" s="69">
        <v>44215</v>
      </c>
      <c r="B7079" s="23" t="s">
        <v>27</v>
      </c>
      <c r="C7079" s="93" t="s">
        <v>141</v>
      </c>
      <c r="D7079" s="1">
        <v>1</v>
      </c>
    </row>
    <row r="7080" spans="1:4" x14ac:dyDescent="0.25">
      <c r="A7080" s="69">
        <v>44215</v>
      </c>
      <c r="B7080" s="23" t="s">
        <v>27</v>
      </c>
      <c r="C7080" s="93" t="s">
        <v>235</v>
      </c>
      <c r="D7080" s="1">
        <v>4</v>
      </c>
    </row>
    <row r="7081" spans="1:4" x14ac:dyDescent="0.25">
      <c r="A7081" s="69">
        <v>44215</v>
      </c>
      <c r="B7081" s="23" t="s">
        <v>27</v>
      </c>
      <c r="C7081" s="93" t="s">
        <v>955</v>
      </c>
      <c r="D7081" s="1">
        <v>1</v>
      </c>
    </row>
    <row r="7082" spans="1:4" x14ac:dyDescent="0.25">
      <c r="A7082" s="69">
        <v>44215</v>
      </c>
      <c r="B7082" s="23" t="s">
        <v>27</v>
      </c>
      <c r="C7082" s="93" t="s">
        <v>43</v>
      </c>
      <c r="D7082" s="1">
        <v>31</v>
      </c>
    </row>
    <row r="7083" spans="1:4" x14ac:dyDescent="0.25">
      <c r="A7083" s="69">
        <v>44215</v>
      </c>
      <c r="B7083" s="23" t="s">
        <v>27</v>
      </c>
      <c r="C7083" s="93" t="s">
        <v>956</v>
      </c>
      <c r="D7083" s="1">
        <v>2</v>
      </c>
    </row>
    <row r="7084" spans="1:4" x14ac:dyDescent="0.25">
      <c r="A7084" s="69">
        <v>44215</v>
      </c>
      <c r="B7084" s="23" t="s">
        <v>27</v>
      </c>
      <c r="C7084" s="93" t="s">
        <v>711</v>
      </c>
      <c r="D7084" s="1">
        <v>2</v>
      </c>
    </row>
    <row r="7085" spans="1:4" x14ac:dyDescent="0.25">
      <c r="A7085" s="69">
        <v>44215</v>
      </c>
      <c r="B7085" t="s">
        <v>51</v>
      </c>
      <c r="C7085" s="23" t="s">
        <v>51</v>
      </c>
      <c r="D7085" s="1">
        <v>16</v>
      </c>
    </row>
    <row r="7086" spans="1:4" x14ac:dyDescent="0.25">
      <c r="A7086" s="69">
        <v>44215</v>
      </c>
      <c r="B7086" t="s">
        <v>10</v>
      </c>
      <c r="C7086" s="23" t="s">
        <v>10</v>
      </c>
      <c r="D7086" s="1">
        <v>26</v>
      </c>
    </row>
    <row r="7087" spans="1:4" x14ac:dyDescent="0.25">
      <c r="A7087" s="69">
        <v>44215</v>
      </c>
      <c r="B7087" s="23" t="s">
        <v>10</v>
      </c>
      <c r="C7087" t="s">
        <v>941</v>
      </c>
      <c r="D7087" s="1">
        <v>1</v>
      </c>
    </row>
    <row r="7088" spans="1:4" x14ac:dyDescent="0.25">
      <c r="A7088" s="69">
        <v>44215</v>
      </c>
      <c r="B7088" t="s">
        <v>1047</v>
      </c>
      <c r="C7088" t="s">
        <v>1047</v>
      </c>
      <c r="D7088" s="1">
        <v>6</v>
      </c>
    </row>
    <row r="7089" spans="1:4" x14ac:dyDescent="0.25">
      <c r="A7089" s="69">
        <v>44215</v>
      </c>
      <c r="B7089" t="s">
        <v>1048</v>
      </c>
      <c r="C7089" t="s">
        <v>1048</v>
      </c>
      <c r="D7089" s="1">
        <v>4</v>
      </c>
    </row>
    <row r="7090" spans="1:4" x14ac:dyDescent="0.25">
      <c r="A7090" s="239">
        <v>44216</v>
      </c>
      <c r="B7090" s="240" t="s">
        <v>14</v>
      </c>
      <c r="C7090" t="s">
        <v>14</v>
      </c>
      <c r="D7090" s="1">
        <v>37</v>
      </c>
    </row>
    <row r="7091" spans="1:4" x14ac:dyDescent="0.25">
      <c r="A7091" s="69">
        <v>44216</v>
      </c>
      <c r="B7091" s="62" t="s">
        <v>14</v>
      </c>
      <c r="C7091" s="62" t="s">
        <v>16</v>
      </c>
      <c r="D7091" s="16">
        <v>23</v>
      </c>
    </row>
    <row r="7092" spans="1:4" x14ac:dyDescent="0.25">
      <c r="A7092" s="69">
        <v>44216</v>
      </c>
      <c r="B7092" s="62" t="s">
        <v>14</v>
      </c>
      <c r="C7092" s="62" t="s">
        <v>1055</v>
      </c>
      <c r="D7092" s="16">
        <v>1</v>
      </c>
    </row>
    <row r="7093" spans="1:4" x14ac:dyDescent="0.25">
      <c r="A7093" s="69">
        <v>44216</v>
      </c>
      <c r="B7093" s="62" t="s">
        <v>14</v>
      </c>
      <c r="C7093" s="62" t="s">
        <v>809</v>
      </c>
      <c r="D7093" s="16">
        <v>1</v>
      </c>
    </row>
    <row r="7094" spans="1:4" x14ac:dyDescent="0.25">
      <c r="A7094" s="69">
        <v>44216</v>
      </c>
      <c r="B7094" s="62" t="s">
        <v>14</v>
      </c>
      <c r="C7094" s="62" t="s">
        <v>86</v>
      </c>
      <c r="D7094" s="16">
        <v>10</v>
      </c>
    </row>
    <row r="7095" spans="1:4" x14ac:dyDescent="0.25">
      <c r="A7095" s="69">
        <v>44216</v>
      </c>
      <c r="B7095" s="62" t="s">
        <v>20</v>
      </c>
      <c r="C7095" s="62" t="s">
        <v>855</v>
      </c>
      <c r="D7095" s="16">
        <v>1</v>
      </c>
    </row>
    <row r="7096" spans="1:4" x14ac:dyDescent="0.25">
      <c r="A7096" s="69">
        <v>44216</v>
      </c>
      <c r="B7096" s="62" t="s">
        <v>20</v>
      </c>
      <c r="C7096" s="62" t="s">
        <v>20</v>
      </c>
      <c r="D7096" s="16">
        <v>91</v>
      </c>
    </row>
    <row r="7097" spans="1:4" x14ac:dyDescent="0.25">
      <c r="A7097" s="69">
        <v>44216</v>
      </c>
      <c r="B7097" s="62" t="s">
        <v>20</v>
      </c>
      <c r="C7097" s="62" t="s">
        <v>680</v>
      </c>
      <c r="D7097" s="16">
        <v>1</v>
      </c>
    </row>
    <row r="7098" spans="1:4" x14ac:dyDescent="0.25">
      <c r="A7098" s="69">
        <v>44216</v>
      </c>
      <c r="B7098" s="62" t="s">
        <v>20</v>
      </c>
      <c r="C7098" s="62" t="s">
        <v>366</v>
      </c>
      <c r="D7098" s="16">
        <v>1</v>
      </c>
    </row>
    <row r="7099" spans="1:4" x14ac:dyDescent="0.25">
      <c r="A7099" s="69">
        <v>44216</v>
      </c>
      <c r="B7099" s="62" t="s">
        <v>13</v>
      </c>
      <c r="C7099" s="62" t="s">
        <v>13</v>
      </c>
      <c r="D7099" s="16">
        <v>1</v>
      </c>
    </row>
    <row r="7100" spans="1:4" x14ac:dyDescent="0.25">
      <c r="A7100" s="69">
        <v>44216</v>
      </c>
      <c r="B7100" s="62" t="s">
        <v>13</v>
      </c>
      <c r="C7100" s="62" t="s">
        <v>226</v>
      </c>
      <c r="D7100" s="16">
        <v>3</v>
      </c>
    </row>
    <row r="7101" spans="1:4" x14ac:dyDescent="0.25">
      <c r="A7101" s="69">
        <v>44216</v>
      </c>
      <c r="B7101" s="62" t="s">
        <v>13</v>
      </c>
      <c r="C7101" s="62" t="s">
        <v>1056</v>
      </c>
      <c r="D7101" s="16">
        <v>1</v>
      </c>
    </row>
    <row r="7102" spans="1:4" x14ac:dyDescent="0.25">
      <c r="A7102" s="69">
        <v>44216</v>
      </c>
      <c r="B7102" s="62" t="s">
        <v>13</v>
      </c>
      <c r="C7102" s="62" t="s">
        <v>223</v>
      </c>
      <c r="D7102" s="16">
        <v>1</v>
      </c>
    </row>
    <row r="7103" spans="1:4" x14ac:dyDescent="0.25">
      <c r="A7103" s="69">
        <v>44216</v>
      </c>
      <c r="B7103" s="62" t="s">
        <v>24</v>
      </c>
      <c r="C7103" s="62" t="s">
        <v>23</v>
      </c>
      <c r="D7103" s="16">
        <v>14</v>
      </c>
    </row>
    <row r="7104" spans="1:4" x14ac:dyDescent="0.25">
      <c r="A7104" s="69">
        <v>44216</v>
      </c>
      <c r="B7104" s="62" t="s">
        <v>24</v>
      </c>
      <c r="C7104" s="62" t="s">
        <v>1057</v>
      </c>
      <c r="D7104" s="16">
        <v>1</v>
      </c>
    </row>
    <row r="7105" spans="1:4" x14ac:dyDescent="0.25">
      <c r="A7105" s="69">
        <v>44216</v>
      </c>
      <c r="B7105" s="62" t="s">
        <v>24</v>
      </c>
      <c r="C7105" s="62" t="s">
        <v>24</v>
      </c>
      <c r="D7105" s="16">
        <v>19</v>
      </c>
    </row>
    <row r="7106" spans="1:4" x14ac:dyDescent="0.25">
      <c r="A7106" s="69">
        <v>44216</v>
      </c>
      <c r="B7106" s="62" t="s">
        <v>24</v>
      </c>
      <c r="C7106" s="62" t="s">
        <v>707</v>
      </c>
      <c r="D7106" s="16">
        <v>1</v>
      </c>
    </row>
    <row r="7107" spans="1:4" x14ac:dyDescent="0.25">
      <c r="A7107" s="69">
        <v>44216</v>
      </c>
      <c r="B7107" s="62" t="s">
        <v>24</v>
      </c>
      <c r="C7107" s="62" t="s">
        <v>37</v>
      </c>
      <c r="D7107" s="16">
        <v>1</v>
      </c>
    </row>
    <row r="7108" spans="1:4" x14ac:dyDescent="0.25">
      <c r="A7108" s="69">
        <v>44216</v>
      </c>
      <c r="B7108" s="62" t="s">
        <v>24</v>
      </c>
      <c r="C7108" s="62" t="s">
        <v>36</v>
      </c>
      <c r="D7108" s="16">
        <v>2</v>
      </c>
    </row>
    <row r="7109" spans="1:4" x14ac:dyDescent="0.25">
      <c r="A7109" s="69">
        <v>44216</v>
      </c>
      <c r="B7109" s="62" t="s">
        <v>47</v>
      </c>
      <c r="C7109" s="62" t="s">
        <v>47</v>
      </c>
      <c r="D7109" s="16">
        <v>1</v>
      </c>
    </row>
    <row r="7110" spans="1:4" x14ac:dyDescent="0.25">
      <c r="A7110" s="69">
        <v>44216</v>
      </c>
      <c r="B7110" s="62" t="s">
        <v>48</v>
      </c>
      <c r="C7110" s="62" t="s">
        <v>48</v>
      </c>
      <c r="D7110" s="16">
        <v>1</v>
      </c>
    </row>
    <row r="7111" spans="1:4" x14ac:dyDescent="0.25">
      <c r="A7111" s="69">
        <v>44216</v>
      </c>
      <c r="B7111" s="62" t="s">
        <v>7</v>
      </c>
      <c r="C7111" s="62" t="s">
        <v>116</v>
      </c>
      <c r="D7111" s="16">
        <v>2</v>
      </c>
    </row>
    <row r="7112" spans="1:4" x14ac:dyDescent="0.25">
      <c r="A7112" s="69">
        <v>44216</v>
      </c>
      <c r="B7112" s="62" t="s">
        <v>7</v>
      </c>
      <c r="C7112" s="62" t="s">
        <v>7</v>
      </c>
      <c r="D7112" s="16">
        <v>7</v>
      </c>
    </row>
    <row r="7113" spans="1:4" x14ac:dyDescent="0.25">
      <c r="A7113" s="69">
        <v>44216</v>
      </c>
      <c r="B7113" s="62" t="s">
        <v>9</v>
      </c>
      <c r="C7113" s="62" t="s">
        <v>9</v>
      </c>
      <c r="D7113" s="16">
        <v>66</v>
      </c>
    </row>
    <row r="7114" spans="1:4" x14ac:dyDescent="0.25">
      <c r="A7114" s="69">
        <v>44216</v>
      </c>
      <c r="B7114" s="62" t="s">
        <v>9</v>
      </c>
      <c r="C7114" s="75" t="s">
        <v>17</v>
      </c>
      <c r="D7114" s="16">
        <v>2</v>
      </c>
    </row>
    <row r="7115" spans="1:4" x14ac:dyDescent="0.25">
      <c r="A7115" s="69">
        <v>44216</v>
      </c>
      <c r="B7115" s="62" t="s">
        <v>15</v>
      </c>
      <c r="C7115" s="75" t="s">
        <v>109</v>
      </c>
      <c r="D7115" s="16">
        <v>3</v>
      </c>
    </row>
    <row r="7116" spans="1:4" x14ac:dyDescent="0.25">
      <c r="A7116" s="69">
        <v>44216</v>
      </c>
      <c r="B7116" s="62" t="s">
        <v>11</v>
      </c>
      <c r="C7116" s="75" t="s">
        <v>336</v>
      </c>
      <c r="D7116" s="16">
        <v>7</v>
      </c>
    </row>
    <row r="7117" spans="1:4" x14ac:dyDescent="0.25">
      <c r="A7117" s="69">
        <v>44216</v>
      </c>
      <c r="B7117" s="62" t="s">
        <v>11</v>
      </c>
      <c r="C7117" s="75" t="s">
        <v>11</v>
      </c>
      <c r="D7117" s="16">
        <v>24</v>
      </c>
    </row>
    <row r="7118" spans="1:4" x14ac:dyDescent="0.25">
      <c r="A7118" s="69">
        <v>44216</v>
      </c>
      <c r="B7118" s="62" t="s">
        <v>12</v>
      </c>
      <c r="C7118" s="62" t="s">
        <v>12</v>
      </c>
      <c r="D7118" s="16">
        <v>1</v>
      </c>
    </row>
    <row r="7119" spans="1:4" x14ac:dyDescent="0.25">
      <c r="A7119" s="69">
        <v>44216</v>
      </c>
      <c r="B7119" s="62" t="s">
        <v>8</v>
      </c>
      <c r="C7119" s="75" t="s">
        <v>230</v>
      </c>
      <c r="D7119" s="16">
        <v>3</v>
      </c>
    </row>
    <row r="7120" spans="1:4" x14ac:dyDescent="0.25">
      <c r="A7120" s="69">
        <v>44216</v>
      </c>
      <c r="B7120" s="62" t="s">
        <v>8</v>
      </c>
      <c r="C7120" s="75" t="s">
        <v>59</v>
      </c>
      <c r="D7120" s="16">
        <v>6</v>
      </c>
    </row>
    <row r="7121" spans="1:4" x14ac:dyDescent="0.25">
      <c r="A7121" s="69">
        <v>44216</v>
      </c>
      <c r="B7121" s="62" t="s">
        <v>8</v>
      </c>
      <c r="C7121" s="75" t="s">
        <v>115</v>
      </c>
      <c r="D7121" s="16">
        <v>1</v>
      </c>
    </row>
    <row r="7122" spans="1:4" x14ac:dyDescent="0.25">
      <c r="A7122" s="69">
        <v>44216</v>
      </c>
      <c r="B7122" s="62" t="s">
        <v>8</v>
      </c>
      <c r="C7122" s="75" t="s">
        <v>142</v>
      </c>
      <c r="D7122" s="16">
        <v>6</v>
      </c>
    </row>
    <row r="7123" spans="1:4" x14ac:dyDescent="0.25">
      <c r="A7123" s="69">
        <v>44216</v>
      </c>
      <c r="B7123" s="62" t="s">
        <v>8</v>
      </c>
      <c r="C7123" s="75" t="s">
        <v>134</v>
      </c>
      <c r="D7123" s="16">
        <v>1</v>
      </c>
    </row>
    <row r="7124" spans="1:4" x14ac:dyDescent="0.25">
      <c r="A7124" s="69">
        <v>44216</v>
      </c>
      <c r="B7124" s="62" t="s">
        <v>8</v>
      </c>
      <c r="C7124" s="75" t="s">
        <v>8</v>
      </c>
      <c r="D7124" s="16">
        <v>57</v>
      </c>
    </row>
    <row r="7125" spans="1:4" x14ac:dyDescent="0.25">
      <c r="A7125" s="69">
        <v>44216</v>
      </c>
      <c r="B7125" s="62" t="s">
        <v>8</v>
      </c>
      <c r="C7125" s="75" t="s">
        <v>31</v>
      </c>
      <c r="D7125" s="16">
        <v>1</v>
      </c>
    </row>
    <row r="7126" spans="1:4" x14ac:dyDescent="0.25">
      <c r="A7126" s="69">
        <v>44216</v>
      </c>
      <c r="B7126" s="62" t="s">
        <v>8</v>
      </c>
      <c r="C7126" s="75" t="s">
        <v>81</v>
      </c>
      <c r="D7126" s="16">
        <v>1</v>
      </c>
    </row>
    <row r="7127" spans="1:4" x14ac:dyDescent="0.25">
      <c r="A7127" s="69">
        <v>44216</v>
      </c>
      <c r="B7127" s="62" t="s">
        <v>8</v>
      </c>
      <c r="C7127" s="75" t="s">
        <v>112</v>
      </c>
      <c r="D7127" s="16">
        <v>1</v>
      </c>
    </row>
    <row r="7128" spans="1:4" x14ac:dyDescent="0.25">
      <c r="A7128" s="69">
        <v>44216</v>
      </c>
      <c r="B7128" s="62" t="s">
        <v>49</v>
      </c>
      <c r="C7128" s="75" t="s">
        <v>215</v>
      </c>
      <c r="D7128" s="16">
        <v>1</v>
      </c>
    </row>
    <row r="7129" spans="1:4" x14ac:dyDescent="0.25">
      <c r="A7129" s="69">
        <v>44216</v>
      </c>
      <c r="B7129" s="62" t="s">
        <v>49</v>
      </c>
      <c r="C7129" s="75" t="s">
        <v>49</v>
      </c>
      <c r="D7129" s="16">
        <v>8</v>
      </c>
    </row>
    <row r="7130" spans="1:4" x14ac:dyDescent="0.25">
      <c r="A7130" s="69">
        <v>44216</v>
      </c>
      <c r="B7130" s="62" t="s">
        <v>50</v>
      </c>
      <c r="C7130" s="75" t="s">
        <v>232</v>
      </c>
      <c r="D7130" s="16">
        <v>5</v>
      </c>
    </row>
    <row r="7131" spans="1:4" x14ac:dyDescent="0.25">
      <c r="A7131" s="69">
        <v>44216</v>
      </c>
      <c r="B7131" s="62" t="s">
        <v>50</v>
      </c>
      <c r="C7131" s="75" t="s">
        <v>368</v>
      </c>
      <c r="D7131" s="16">
        <v>2</v>
      </c>
    </row>
    <row r="7132" spans="1:4" x14ac:dyDescent="0.25">
      <c r="A7132" s="69">
        <v>44216</v>
      </c>
      <c r="B7132" s="62" t="s">
        <v>27</v>
      </c>
      <c r="C7132" s="75" t="s">
        <v>43</v>
      </c>
      <c r="D7132" s="16">
        <v>31</v>
      </c>
    </row>
    <row r="7133" spans="1:4" x14ac:dyDescent="0.25">
      <c r="A7133" s="69">
        <v>44216</v>
      </c>
      <c r="B7133" s="62" t="s">
        <v>27</v>
      </c>
      <c r="C7133" s="75" t="s">
        <v>1030</v>
      </c>
      <c r="D7133" s="16">
        <v>1</v>
      </c>
    </row>
    <row r="7134" spans="1:4" x14ac:dyDescent="0.25">
      <c r="A7134" s="69">
        <v>44216</v>
      </c>
      <c r="B7134" s="62" t="s">
        <v>27</v>
      </c>
      <c r="C7134" s="75" t="s">
        <v>622</v>
      </c>
      <c r="D7134" s="16">
        <v>1</v>
      </c>
    </row>
    <row r="7135" spans="1:4" x14ac:dyDescent="0.25">
      <c r="A7135" s="69">
        <v>44216</v>
      </c>
      <c r="B7135" s="62" t="s">
        <v>51</v>
      </c>
      <c r="C7135" s="75" t="s">
        <v>51</v>
      </c>
      <c r="D7135" s="16">
        <v>1</v>
      </c>
    </row>
    <row r="7136" spans="1:4" x14ac:dyDescent="0.25">
      <c r="A7136" s="69">
        <v>44216</v>
      </c>
      <c r="B7136" s="62" t="s">
        <v>10</v>
      </c>
      <c r="C7136" s="75" t="s">
        <v>1058</v>
      </c>
      <c r="D7136" s="16">
        <v>1</v>
      </c>
    </row>
    <row r="7137" spans="1:4" x14ac:dyDescent="0.25">
      <c r="A7137" s="69">
        <v>44216</v>
      </c>
      <c r="B7137" s="62" t="s">
        <v>10</v>
      </c>
      <c r="C7137" s="75" t="s">
        <v>10</v>
      </c>
      <c r="D7137" s="16">
        <v>17</v>
      </c>
    </row>
    <row r="7138" spans="1:4" x14ac:dyDescent="0.25">
      <c r="A7138" s="69">
        <v>44216</v>
      </c>
      <c r="B7138" s="62" t="s">
        <v>1047</v>
      </c>
      <c r="C7138" s="75" t="s">
        <v>1047</v>
      </c>
      <c r="D7138" s="16">
        <v>9</v>
      </c>
    </row>
    <row r="7139" spans="1:4" x14ac:dyDescent="0.25">
      <c r="A7139" s="69">
        <v>44216</v>
      </c>
      <c r="B7139" s="62" t="s">
        <v>1048</v>
      </c>
      <c r="C7139" s="75" t="s">
        <v>1048</v>
      </c>
      <c r="D7139" s="16">
        <v>6</v>
      </c>
    </row>
    <row r="7140" spans="1:4" x14ac:dyDescent="0.25">
      <c r="A7140" s="69">
        <v>44217</v>
      </c>
      <c r="B7140" s="62" t="s">
        <v>14</v>
      </c>
      <c r="C7140" s="80" t="s">
        <v>964</v>
      </c>
      <c r="D7140" s="1">
        <v>4</v>
      </c>
    </row>
    <row r="7141" spans="1:4" x14ac:dyDescent="0.25">
      <c r="A7141" s="69">
        <v>44217</v>
      </c>
      <c r="B7141" s="62" t="s">
        <v>14</v>
      </c>
      <c r="C7141" s="80" t="s">
        <v>14</v>
      </c>
      <c r="D7141" s="1">
        <v>25</v>
      </c>
    </row>
    <row r="7142" spans="1:4" x14ac:dyDescent="0.25">
      <c r="A7142" s="69">
        <v>44217</v>
      </c>
      <c r="B7142" s="62" t="s">
        <v>14</v>
      </c>
      <c r="C7142" s="80" t="s">
        <v>16</v>
      </c>
      <c r="D7142" s="1">
        <v>17</v>
      </c>
    </row>
    <row r="7143" spans="1:4" x14ac:dyDescent="0.25">
      <c r="A7143" s="69">
        <v>44217</v>
      </c>
      <c r="B7143" s="62" t="s">
        <v>14</v>
      </c>
      <c r="C7143" s="80" t="s">
        <v>86</v>
      </c>
      <c r="D7143" s="1">
        <v>12</v>
      </c>
    </row>
    <row r="7144" spans="1:4" x14ac:dyDescent="0.25">
      <c r="A7144" s="69">
        <v>44217</v>
      </c>
      <c r="B7144" s="62" t="s">
        <v>20</v>
      </c>
      <c r="C7144" s="80" t="s">
        <v>855</v>
      </c>
      <c r="D7144" s="1">
        <v>2</v>
      </c>
    </row>
    <row r="7145" spans="1:4" x14ac:dyDescent="0.25">
      <c r="A7145" s="69">
        <v>44217</v>
      </c>
      <c r="B7145" s="62" t="s">
        <v>20</v>
      </c>
      <c r="C7145" s="80" t="s">
        <v>20</v>
      </c>
      <c r="D7145" s="1">
        <v>85</v>
      </c>
    </row>
    <row r="7146" spans="1:4" x14ac:dyDescent="0.25">
      <c r="A7146" s="69">
        <v>44217</v>
      </c>
      <c r="B7146" s="62" t="s">
        <v>13</v>
      </c>
      <c r="C7146" s="80" t="s">
        <v>13</v>
      </c>
      <c r="D7146" s="1">
        <v>9</v>
      </c>
    </row>
    <row r="7147" spans="1:4" x14ac:dyDescent="0.25">
      <c r="A7147" s="69">
        <v>44217</v>
      </c>
      <c r="B7147" s="62" t="s">
        <v>13</v>
      </c>
      <c r="C7147" s="80" t="s">
        <v>226</v>
      </c>
      <c r="D7147" s="1">
        <v>2</v>
      </c>
    </row>
    <row r="7148" spans="1:4" x14ac:dyDescent="0.25">
      <c r="A7148" s="69">
        <v>44217</v>
      </c>
      <c r="B7148" s="62" t="s">
        <v>13</v>
      </c>
      <c r="C7148" s="80" t="s">
        <v>1056</v>
      </c>
      <c r="D7148" s="1">
        <v>1</v>
      </c>
    </row>
    <row r="7149" spans="1:4" x14ac:dyDescent="0.25">
      <c r="A7149" s="69">
        <v>44217</v>
      </c>
      <c r="B7149" s="62" t="s">
        <v>13</v>
      </c>
      <c r="C7149" s="80" t="s">
        <v>223</v>
      </c>
      <c r="D7149" s="1">
        <v>1</v>
      </c>
    </row>
    <row r="7150" spans="1:4" x14ac:dyDescent="0.25">
      <c r="A7150" s="69">
        <v>44217</v>
      </c>
      <c r="B7150" s="62" t="s">
        <v>24</v>
      </c>
      <c r="C7150" s="80" t="s">
        <v>23</v>
      </c>
      <c r="D7150" s="1">
        <v>44</v>
      </c>
    </row>
    <row r="7151" spans="1:4" x14ac:dyDescent="0.25">
      <c r="A7151" s="69">
        <v>44217</v>
      </c>
      <c r="B7151" s="62" t="s">
        <v>24</v>
      </c>
      <c r="C7151" s="80" t="s">
        <v>1059</v>
      </c>
      <c r="D7151" s="1">
        <v>1</v>
      </c>
    </row>
    <row r="7152" spans="1:4" x14ac:dyDescent="0.25">
      <c r="A7152" s="69">
        <v>44217</v>
      </c>
      <c r="B7152" s="62" t="s">
        <v>24</v>
      </c>
      <c r="C7152" s="80" t="s">
        <v>776</v>
      </c>
      <c r="D7152" s="1">
        <v>1</v>
      </c>
    </row>
    <row r="7153" spans="1:4" x14ac:dyDescent="0.25">
      <c r="A7153" s="69">
        <v>44217</v>
      </c>
      <c r="B7153" s="62" t="s">
        <v>24</v>
      </c>
      <c r="C7153" s="80" t="s">
        <v>24</v>
      </c>
      <c r="D7153" s="1">
        <v>1</v>
      </c>
    </row>
    <row r="7154" spans="1:4" x14ac:dyDescent="0.25">
      <c r="A7154" s="69">
        <v>44217</v>
      </c>
      <c r="B7154" s="62" t="s">
        <v>24</v>
      </c>
      <c r="C7154" s="80" t="s">
        <v>952</v>
      </c>
      <c r="D7154" s="1">
        <v>1</v>
      </c>
    </row>
    <row r="7155" spans="1:4" x14ac:dyDescent="0.25">
      <c r="A7155" s="69">
        <v>44217</v>
      </c>
      <c r="B7155" s="62" t="s">
        <v>47</v>
      </c>
      <c r="C7155" s="80" t="s">
        <v>1036</v>
      </c>
      <c r="D7155" s="1">
        <v>1</v>
      </c>
    </row>
    <row r="7156" spans="1:4" x14ac:dyDescent="0.25">
      <c r="A7156" s="69">
        <v>44217</v>
      </c>
      <c r="B7156" s="62" t="s">
        <v>47</v>
      </c>
      <c r="C7156" s="80" t="s">
        <v>47</v>
      </c>
      <c r="D7156" s="1">
        <v>12</v>
      </c>
    </row>
    <row r="7157" spans="1:4" x14ac:dyDescent="0.25">
      <c r="A7157" s="69">
        <v>44217</v>
      </c>
      <c r="B7157" s="62" t="s">
        <v>48</v>
      </c>
      <c r="C7157" s="80" t="s">
        <v>48</v>
      </c>
      <c r="D7157" s="1">
        <v>5</v>
      </c>
    </row>
    <row r="7158" spans="1:4" x14ac:dyDescent="0.25">
      <c r="A7158" s="69">
        <v>44217</v>
      </c>
      <c r="B7158" s="62" t="s">
        <v>7</v>
      </c>
      <c r="C7158" s="62" t="s">
        <v>7</v>
      </c>
      <c r="D7158" s="1">
        <v>9</v>
      </c>
    </row>
    <row r="7159" spans="1:4" x14ac:dyDescent="0.25">
      <c r="A7159" s="69">
        <v>44217</v>
      </c>
      <c r="B7159" s="62" t="s">
        <v>7</v>
      </c>
      <c r="C7159" s="80" t="s">
        <v>116</v>
      </c>
      <c r="D7159" s="1">
        <v>3</v>
      </c>
    </row>
    <row r="7160" spans="1:4" x14ac:dyDescent="0.25">
      <c r="A7160" s="69">
        <v>44217</v>
      </c>
      <c r="B7160" s="62" t="s">
        <v>9</v>
      </c>
      <c r="C7160" s="62" t="s">
        <v>9</v>
      </c>
      <c r="D7160" s="1">
        <v>54</v>
      </c>
    </row>
    <row r="7161" spans="1:4" x14ac:dyDescent="0.25">
      <c r="A7161" s="69">
        <v>44217</v>
      </c>
      <c r="B7161" s="62" t="s">
        <v>9</v>
      </c>
      <c r="C7161" s="80" t="s">
        <v>17</v>
      </c>
      <c r="D7161" s="1">
        <v>1</v>
      </c>
    </row>
    <row r="7162" spans="1:4" x14ac:dyDescent="0.25">
      <c r="A7162" s="69">
        <v>44217</v>
      </c>
      <c r="B7162" s="62" t="s">
        <v>9</v>
      </c>
      <c r="C7162" s="80" t="s">
        <v>149</v>
      </c>
      <c r="D7162" s="1">
        <v>1</v>
      </c>
    </row>
    <row r="7163" spans="1:4" x14ac:dyDescent="0.25">
      <c r="A7163" s="69">
        <v>44217</v>
      </c>
      <c r="B7163" s="62" t="s">
        <v>9</v>
      </c>
      <c r="C7163" s="80" t="s">
        <v>145</v>
      </c>
      <c r="D7163" s="1">
        <v>5</v>
      </c>
    </row>
    <row r="7164" spans="1:4" x14ac:dyDescent="0.25">
      <c r="A7164" s="69">
        <v>44217</v>
      </c>
      <c r="B7164" s="62" t="s">
        <v>15</v>
      </c>
      <c r="C7164" s="80" t="s">
        <v>109</v>
      </c>
      <c r="D7164" s="1">
        <v>3</v>
      </c>
    </row>
    <row r="7165" spans="1:4" x14ac:dyDescent="0.25">
      <c r="A7165" s="69">
        <v>44217</v>
      </c>
      <c r="B7165" s="62" t="s">
        <v>15</v>
      </c>
      <c r="C7165" s="80" t="s">
        <v>285</v>
      </c>
      <c r="D7165" s="1">
        <v>1</v>
      </c>
    </row>
    <row r="7166" spans="1:4" x14ac:dyDescent="0.25">
      <c r="A7166" s="69">
        <v>44217</v>
      </c>
      <c r="B7166" s="62" t="s">
        <v>11</v>
      </c>
      <c r="C7166" s="80" t="s">
        <v>65</v>
      </c>
      <c r="D7166" s="1">
        <v>2</v>
      </c>
    </row>
    <row r="7167" spans="1:4" x14ac:dyDescent="0.25">
      <c r="A7167" s="69">
        <v>44217</v>
      </c>
      <c r="B7167" s="62" t="s">
        <v>11</v>
      </c>
      <c r="C7167" s="80" t="s">
        <v>11</v>
      </c>
      <c r="D7167" s="1">
        <v>30</v>
      </c>
    </row>
    <row r="7168" spans="1:4" x14ac:dyDescent="0.25">
      <c r="A7168" s="69">
        <v>44217</v>
      </c>
      <c r="B7168" s="62" t="s">
        <v>11</v>
      </c>
      <c r="C7168" s="80" t="s">
        <v>1060</v>
      </c>
      <c r="D7168" s="1">
        <v>1</v>
      </c>
    </row>
    <row r="7169" spans="1:4" x14ac:dyDescent="0.25">
      <c r="A7169" s="69">
        <v>44217</v>
      </c>
      <c r="B7169" s="62" t="s">
        <v>11</v>
      </c>
      <c r="C7169" s="80" t="s">
        <v>135</v>
      </c>
      <c r="D7169" s="1">
        <v>4</v>
      </c>
    </row>
    <row r="7170" spans="1:4" x14ac:dyDescent="0.25">
      <c r="A7170" s="69">
        <v>44217</v>
      </c>
      <c r="B7170" s="62" t="s">
        <v>12</v>
      </c>
      <c r="C7170" s="80" t="s">
        <v>783</v>
      </c>
      <c r="D7170" s="1">
        <v>2</v>
      </c>
    </row>
    <row r="7171" spans="1:4" x14ac:dyDescent="0.25">
      <c r="A7171" s="69">
        <v>44217</v>
      </c>
      <c r="B7171" s="62" t="s">
        <v>12</v>
      </c>
      <c r="C7171" s="80" t="s">
        <v>117</v>
      </c>
      <c r="D7171" s="1">
        <v>3</v>
      </c>
    </row>
    <row r="7172" spans="1:4" x14ac:dyDescent="0.25">
      <c r="A7172" s="69">
        <v>44217</v>
      </c>
      <c r="B7172" s="62" t="s">
        <v>12</v>
      </c>
      <c r="C7172" s="80" t="s">
        <v>12</v>
      </c>
      <c r="D7172" s="1">
        <v>7</v>
      </c>
    </row>
    <row r="7173" spans="1:4" x14ac:dyDescent="0.25">
      <c r="A7173" s="69">
        <v>44217</v>
      </c>
      <c r="B7173" s="62" t="s">
        <v>8</v>
      </c>
      <c r="C7173" s="80" t="s">
        <v>74</v>
      </c>
      <c r="D7173" s="1">
        <v>1</v>
      </c>
    </row>
    <row r="7174" spans="1:4" x14ac:dyDescent="0.25">
      <c r="A7174" s="69">
        <v>44217</v>
      </c>
      <c r="B7174" s="62" t="s">
        <v>8</v>
      </c>
      <c r="C7174" s="80" t="s">
        <v>1061</v>
      </c>
      <c r="D7174" s="1">
        <v>2</v>
      </c>
    </row>
    <row r="7175" spans="1:4" x14ac:dyDescent="0.25">
      <c r="A7175" s="69">
        <v>44217</v>
      </c>
      <c r="B7175" s="62" t="s">
        <v>8</v>
      </c>
      <c r="C7175" s="80" t="s">
        <v>59</v>
      </c>
      <c r="D7175" s="1">
        <v>4</v>
      </c>
    </row>
    <row r="7176" spans="1:4" x14ac:dyDescent="0.25">
      <c r="A7176" s="69">
        <v>44217</v>
      </c>
      <c r="B7176" s="62" t="s">
        <v>8</v>
      </c>
      <c r="C7176" s="80" t="s">
        <v>142</v>
      </c>
      <c r="D7176" s="1">
        <v>3</v>
      </c>
    </row>
    <row r="7177" spans="1:4" x14ac:dyDescent="0.25">
      <c r="A7177" s="69">
        <v>44217</v>
      </c>
      <c r="B7177" s="62" t="s">
        <v>8</v>
      </c>
      <c r="C7177" s="80" t="s">
        <v>134</v>
      </c>
      <c r="D7177" s="1">
        <v>2</v>
      </c>
    </row>
    <row r="7178" spans="1:4" x14ac:dyDescent="0.25">
      <c r="A7178" s="69">
        <v>44217</v>
      </c>
      <c r="B7178" s="62" t="s">
        <v>8</v>
      </c>
      <c r="C7178" s="80" t="s">
        <v>205</v>
      </c>
      <c r="D7178" s="1">
        <v>13</v>
      </c>
    </row>
    <row r="7179" spans="1:4" x14ac:dyDescent="0.25">
      <c r="A7179" s="69">
        <v>44217</v>
      </c>
      <c r="B7179" s="62" t="s">
        <v>8</v>
      </c>
      <c r="C7179" s="80" t="s">
        <v>40</v>
      </c>
      <c r="D7179" s="1">
        <v>1</v>
      </c>
    </row>
    <row r="7180" spans="1:4" x14ac:dyDescent="0.25">
      <c r="A7180" s="69">
        <v>44217</v>
      </c>
      <c r="B7180" s="62" t="s">
        <v>8</v>
      </c>
      <c r="C7180" s="80" t="s">
        <v>8</v>
      </c>
      <c r="D7180" s="1">
        <v>82</v>
      </c>
    </row>
    <row r="7181" spans="1:4" x14ac:dyDescent="0.25">
      <c r="A7181" s="69">
        <v>44217</v>
      </c>
      <c r="B7181" s="62" t="s">
        <v>8</v>
      </c>
      <c r="C7181" s="80" t="s">
        <v>31</v>
      </c>
      <c r="D7181" s="1">
        <v>6</v>
      </c>
    </row>
    <row r="7182" spans="1:4" x14ac:dyDescent="0.25">
      <c r="A7182" s="69">
        <v>44217</v>
      </c>
      <c r="B7182" s="62" t="s">
        <v>8</v>
      </c>
      <c r="C7182" s="80" t="s">
        <v>81</v>
      </c>
      <c r="D7182" s="1">
        <v>1</v>
      </c>
    </row>
    <row r="7183" spans="1:4" x14ac:dyDescent="0.25">
      <c r="A7183" s="69">
        <v>44217</v>
      </c>
      <c r="B7183" s="62" t="s">
        <v>8</v>
      </c>
      <c r="C7183" s="80" t="s">
        <v>595</v>
      </c>
      <c r="D7183" s="1">
        <v>1</v>
      </c>
    </row>
    <row r="7184" spans="1:4" x14ac:dyDescent="0.25">
      <c r="A7184" s="69">
        <v>44217</v>
      </c>
      <c r="B7184" s="62" t="s">
        <v>8</v>
      </c>
      <c r="C7184" s="80" t="s">
        <v>112</v>
      </c>
      <c r="D7184" s="1">
        <v>5</v>
      </c>
    </row>
    <row r="7185" spans="1:4" x14ac:dyDescent="0.25">
      <c r="A7185" s="69">
        <v>44217</v>
      </c>
      <c r="B7185" s="62" t="s">
        <v>49</v>
      </c>
      <c r="C7185" s="62" t="s">
        <v>49</v>
      </c>
      <c r="D7185" s="1">
        <v>6</v>
      </c>
    </row>
    <row r="7186" spans="1:4" x14ac:dyDescent="0.25">
      <c r="A7186" s="69">
        <v>44217</v>
      </c>
      <c r="B7186" s="62" t="s">
        <v>49</v>
      </c>
      <c r="C7186" s="80" t="s">
        <v>215</v>
      </c>
      <c r="D7186" s="1">
        <v>1</v>
      </c>
    </row>
    <row r="7187" spans="1:4" x14ac:dyDescent="0.25">
      <c r="A7187" s="69">
        <v>44217</v>
      </c>
      <c r="B7187" s="62" t="s">
        <v>50</v>
      </c>
      <c r="C7187" s="80" t="s">
        <v>232</v>
      </c>
      <c r="D7187" s="1">
        <v>7</v>
      </c>
    </row>
    <row r="7188" spans="1:4" x14ac:dyDescent="0.25">
      <c r="A7188" s="69">
        <v>44217</v>
      </c>
      <c r="B7188" s="62" t="s">
        <v>50</v>
      </c>
      <c r="C7188" s="80" t="s">
        <v>368</v>
      </c>
      <c r="D7188" s="1">
        <v>7</v>
      </c>
    </row>
    <row r="7189" spans="1:4" x14ac:dyDescent="0.25">
      <c r="A7189" s="69">
        <v>44217</v>
      </c>
      <c r="B7189" s="62" t="s">
        <v>27</v>
      </c>
      <c r="C7189" s="80" t="s">
        <v>141</v>
      </c>
      <c r="D7189" s="1">
        <v>13</v>
      </c>
    </row>
    <row r="7190" spans="1:4" x14ac:dyDescent="0.25">
      <c r="A7190" s="69">
        <v>44217</v>
      </c>
      <c r="B7190" s="62" t="s">
        <v>27</v>
      </c>
      <c r="C7190" s="80" t="s">
        <v>235</v>
      </c>
      <c r="D7190" s="1">
        <v>1</v>
      </c>
    </row>
    <row r="7191" spans="1:4" x14ac:dyDescent="0.25">
      <c r="A7191" s="69">
        <v>44217</v>
      </c>
      <c r="B7191" s="62" t="s">
        <v>27</v>
      </c>
      <c r="C7191" s="80" t="s">
        <v>43</v>
      </c>
      <c r="D7191" s="1">
        <v>29</v>
      </c>
    </row>
    <row r="7192" spans="1:4" x14ac:dyDescent="0.25">
      <c r="A7192" s="69">
        <v>44217</v>
      </c>
      <c r="B7192" s="62" t="s">
        <v>27</v>
      </c>
      <c r="C7192" s="80" t="s">
        <v>1062</v>
      </c>
      <c r="D7192" s="1">
        <v>1</v>
      </c>
    </row>
    <row r="7193" spans="1:4" x14ac:dyDescent="0.25">
      <c r="A7193" s="69">
        <v>44217</v>
      </c>
      <c r="B7193" s="62" t="s">
        <v>27</v>
      </c>
      <c r="C7193" s="80" t="s">
        <v>956</v>
      </c>
      <c r="D7193" s="1">
        <v>2</v>
      </c>
    </row>
    <row r="7194" spans="1:4" x14ac:dyDescent="0.25">
      <c r="A7194" s="69">
        <v>44217</v>
      </c>
      <c r="B7194" s="62" t="s">
        <v>27</v>
      </c>
      <c r="C7194" s="80" t="s">
        <v>622</v>
      </c>
      <c r="D7194" s="1">
        <v>4</v>
      </c>
    </row>
    <row r="7195" spans="1:4" x14ac:dyDescent="0.25">
      <c r="A7195" s="69">
        <v>44217</v>
      </c>
      <c r="B7195" s="62" t="s">
        <v>27</v>
      </c>
      <c r="C7195" s="80" t="s">
        <v>711</v>
      </c>
      <c r="D7195" s="1">
        <v>1</v>
      </c>
    </row>
    <row r="7196" spans="1:4" x14ac:dyDescent="0.25">
      <c r="A7196" s="69">
        <v>44217</v>
      </c>
      <c r="B7196" s="62" t="s">
        <v>27</v>
      </c>
      <c r="C7196" s="80" t="s">
        <v>28</v>
      </c>
      <c r="D7196" s="1">
        <v>1</v>
      </c>
    </row>
    <row r="7197" spans="1:4" x14ac:dyDescent="0.25">
      <c r="A7197" s="69">
        <v>44217</v>
      </c>
      <c r="B7197" s="62" t="s">
        <v>51</v>
      </c>
      <c r="C7197" s="62" t="s">
        <v>51</v>
      </c>
      <c r="D7197" s="1">
        <v>15</v>
      </c>
    </row>
    <row r="7198" spans="1:4" x14ac:dyDescent="0.25">
      <c r="A7198" s="69">
        <v>44217</v>
      </c>
      <c r="B7198" s="62" t="s">
        <v>10</v>
      </c>
      <c r="C7198" s="62" t="s">
        <v>10</v>
      </c>
      <c r="D7198" s="1">
        <v>10</v>
      </c>
    </row>
    <row r="7199" spans="1:4" x14ac:dyDescent="0.25">
      <c r="A7199" s="69">
        <v>44217</v>
      </c>
      <c r="B7199" t="s">
        <v>1047</v>
      </c>
      <c r="C7199" s="80" t="s">
        <v>1047</v>
      </c>
      <c r="D7199" s="1">
        <v>8</v>
      </c>
    </row>
    <row r="7200" spans="1:4" x14ac:dyDescent="0.25">
      <c r="A7200" s="69">
        <v>44217</v>
      </c>
      <c r="B7200" t="s">
        <v>1048</v>
      </c>
      <c r="C7200" s="80" t="s">
        <v>1048</v>
      </c>
      <c r="D7200" s="1">
        <v>3</v>
      </c>
    </row>
    <row r="7201" spans="1:4" x14ac:dyDescent="0.25">
      <c r="A7201" s="69">
        <v>44218</v>
      </c>
      <c r="B7201" s="62" t="s">
        <v>14</v>
      </c>
      <c r="C7201" s="80" t="s">
        <v>14</v>
      </c>
      <c r="D7201" s="1">
        <v>31</v>
      </c>
    </row>
    <row r="7202" spans="1:4" x14ac:dyDescent="0.25">
      <c r="A7202" s="69">
        <v>44218</v>
      </c>
      <c r="B7202" s="62" t="s">
        <v>14</v>
      </c>
      <c r="C7202" s="80" t="s">
        <v>957</v>
      </c>
      <c r="D7202" s="1">
        <v>1</v>
      </c>
    </row>
    <row r="7203" spans="1:4" x14ac:dyDescent="0.25">
      <c r="A7203" s="69">
        <v>44218</v>
      </c>
      <c r="B7203" s="62" t="s">
        <v>14</v>
      </c>
      <c r="C7203" s="80" t="s">
        <v>16</v>
      </c>
      <c r="D7203" s="1">
        <v>18</v>
      </c>
    </row>
    <row r="7204" spans="1:4" x14ac:dyDescent="0.25">
      <c r="A7204" s="69">
        <v>44218</v>
      </c>
      <c r="B7204" s="62" t="s">
        <v>14</v>
      </c>
      <c r="C7204" s="80" t="s">
        <v>86</v>
      </c>
      <c r="D7204" s="1">
        <v>12</v>
      </c>
    </row>
    <row r="7205" spans="1:4" x14ac:dyDescent="0.25">
      <c r="A7205" s="69">
        <v>44218</v>
      </c>
      <c r="B7205" s="62" t="s">
        <v>20</v>
      </c>
      <c r="C7205" s="80" t="s">
        <v>20</v>
      </c>
      <c r="D7205" s="1">
        <v>90</v>
      </c>
    </row>
    <row r="7206" spans="1:4" x14ac:dyDescent="0.25">
      <c r="A7206" s="69">
        <v>44218</v>
      </c>
      <c r="B7206" s="62" t="s">
        <v>20</v>
      </c>
      <c r="C7206" s="80" t="s">
        <v>652</v>
      </c>
      <c r="D7206" s="1">
        <v>1</v>
      </c>
    </row>
    <row r="7207" spans="1:4" x14ac:dyDescent="0.25">
      <c r="A7207" s="69">
        <v>44218</v>
      </c>
      <c r="B7207" s="62" t="s">
        <v>13</v>
      </c>
      <c r="C7207" s="80" t="s">
        <v>1037</v>
      </c>
      <c r="D7207" s="1">
        <v>1</v>
      </c>
    </row>
    <row r="7208" spans="1:4" x14ac:dyDescent="0.25">
      <c r="A7208" s="69">
        <v>44218</v>
      </c>
      <c r="B7208" s="62" t="s">
        <v>13</v>
      </c>
      <c r="C7208" s="80" t="s">
        <v>225</v>
      </c>
      <c r="D7208" s="1">
        <v>3</v>
      </c>
    </row>
    <row r="7209" spans="1:4" x14ac:dyDescent="0.25">
      <c r="A7209" s="69">
        <v>44218</v>
      </c>
      <c r="B7209" s="62" t="s">
        <v>13</v>
      </c>
      <c r="C7209" s="80" t="s">
        <v>13</v>
      </c>
      <c r="D7209" s="1">
        <v>2</v>
      </c>
    </row>
    <row r="7210" spans="1:4" x14ac:dyDescent="0.25">
      <c r="A7210" s="69">
        <v>44218</v>
      </c>
      <c r="B7210" s="62" t="s">
        <v>13</v>
      </c>
      <c r="C7210" s="80" t="s">
        <v>305</v>
      </c>
      <c r="D7210" s="1">
        <v>1</v>
      </c>
    </row>
    <row r="7211" spans="1:4" x14ac:dyDescent="0.25">
      <c r="A7211" s="69">
        <v>44218</v>
      </c>
      <c r="B7211" s="62" t="s">
        <v>13</v>
      </c>
      <c r="C7211" s="80" t="s">
        <v>223</v>
      </c>
      <c r="D7211" s="1">
        <v>2</v>
      </c>
    </row>
    <row r="7212" spans="1:4" x14ac:dyDescent="0.25">
      <c r="A7212" s="69">
        <v>44218</v>
      </c>
      <c r="B7212" s="62" t="s">
        <v>24</v>
      </c>
      <c r="C7212" s="80" t="s">
        <v>23</v>
      </c>
      <c r="D7212" s="1">
        <v>17</v>
      </c>
    </row>
    <row r="7213" spans="1:4" x14ac:dyDescent="0.25">
      <c r="A7213" s="69">
        <v>44218</v>
      </c>
      <c r="B7213" s="62" t="s">
        <v>24</v>
      </c>
      <c r="C7213" s="80" t="s">
        <v>24</v>
      </c>
      <c r="D7213" s="1">
        <v>2</v>
      </c>
    </row>
    <row r="7214" spans="1:4" x14ac:dyDescent="0.25">
      <c r="A7214" s="69">
        <v>44218</v>
      </c>
      <c r="B7214" s="62" t="s">
        <v>24</v>
      </c>
      <c r="C7214" s="80" t="s">
        <v>765</v>
      </c>
      <c r="D7214" s="1">
        <v>1</v>
      </c>
    </row>
    <row r="7215" spans="1:4" x14ac:dyDescent="0.25">
      <c r="A7215" s="69">
        <v>44218</v>
      </c>
      <c r="B7215" s="62" t="s">
        <v>24</v>
      </c>
      <c r="C7215" s="80" t="s">
        <v>36</v>
      </c>
      <c r="D7215" s="1">
        <v>1</v>
      </c>
    </row>
    <row r="7216" spans="1:4" x14ac:dyDescent="0.25">
      <c r="A7216" s="69">
        <v>44218</v>
      </c>
      <c r="B7216" s="62" t="s">
        <v>47</v>
      </c>
      <c r="C7216" s="80" t="s">
        <v>47</v>
      </c>
      <c r="D7216" s="1">
        <v>8</v>
      </c>
    </row>
    <row r="7217" spans="1:4" x14ac:dyDescent="0.25">
      <c r="A7217" s="69">
        <v>44218</v>
      </c>
      <c r="B7217" s="62" t="s">
        <v>48</v>
      </c>
      <c r="C7217" s="80" t="s">
        <v>48</v>
      </c>
      <c r="D7217" s="1">
        <v>2</v>
      </c>
    </row>
    <row r="7218" spans="1:4" x14ac:dyDescent="0.25">
      <c r="A7218" s="69">
        <v>44218</v>
      </c>
      <c r="B7218" s="62" t="s">
        <v>7</v>
      </c>
      <c r="C7218" s="80" t="s">
        <v>116</v>
      </c>
      <c r="D7218" s="1">
        <v>3</v>
      </c>
    </row>
    <row r="7219" spans="1:4" x14ac:dyDescent="0.25">
      <c r="A7219" s="69">
        <v>44218</v>
      </c>
      <c r="B7219" s="62" t="s">
        <v>7</v>
      </c>
      <c r="C7219" s="62" t="s">
        <v>7</v>
      </c>
      <c r="D7219" s="1">
        <v>12</v>
      </c>
    </row>
    <row r="7220" spans="1:4" x14ac:dyDescent="0.25">
      <c r="A7220" s="69">
        <v>44218</v>
      </c>
      <c r="B7220" s="62" t="s">
        <v>9</v>
      </c>
      <c r="C7220" s="80" t="s">
        <v>613</v>
      </c>
      <c r="D7220" s="1">
        <v>6</v>
      </c>
    </row>
    <row r="7221" spans="1:4" x14ac:dyDescent="0.25">
      <c r="A7221" s="69">
        <v>44218</v>
      </c>
      <c r="B7221" s="62" t="s">
        <v>9</v>
      </c>
      <c r="C7221" s="80" t="s">
        <v>365</v>
      </c>
      <c r="D7221" s="1">
        <v>1</v>
      </c>
    </row>
    <row r="7222" spans="1:4" x14ac:dyDescent="0.25">
      <c r="A7222" s="69">
        <v>44218</v>
      </c>
      <c r="B7222" s="62" t="s">
        <v>9</v>
      </c>
      <c r="C7222" s="80" t="s">
        <v>9</v>
      </c>
      <c r="D7222" s="1">
        <v>49</v>
      </c>
    </row>
    <row r="7223" spans="1:4" x14ac:dyDescent="0.25">
      <c r="A7223" s="69">
        <v>44218</v>
      </c>
      <c r="B7223" s="62" t="s">
        <v>9</v>
      </c>
      <c r="C7223" s="80" t="s">
        <v>17</v>
      </c>
      <c r="D7223" s="1">
        <v>5</v>
      </c>
    </row>
    <row r="7224" spans="1:4" x14ac:dyDescent="0.25">
      <c r="A7224" s="69">
        <v>44218</v>
      </c>
      <c r="B7224" s="62" t="s">
        <v>9</v>
      </c>
      <c r="C7224" s="80" t="s">
        <v>149</v>
      </c>
      <c r="D7224" s="1">
        <v>3</v>
      </c>
    </row>
    <row r="7225" spans="1:4" x14ac:dyDescent="0.25">
      <c r="A7225" s="69">
        <v>44218</v>
      </c>
      <c r="B7225" s="62" t="s">
        <v>9</v>
      </c>
      <c r="C7225" s="80" t="s">
        <v>145</v>
      </c>
      <c r="D7225" s="1">
        <v>5</v>
      </c>
    </row>
    <row r="7226" spans="1:4" x14ac:dyDescent="0.25">
      <c r="A7226" s="69">
        <v>44218</v>
      </c>
      <c r="B7226" s="62" t="s">
        <v>15</v>
      </c>
      <c r="C7226" s="80" t="s">
        <v>61</v>
      </c>
      <c r="D7226" s="1">
        <v>9</v>
      </c>
    </row>
    <row r="7227" spans="1:4" x14ac:dyDescent="0.25">
      <c r="A7227" s="69">
        <v>44218</v>
      </c>
      <c r="B7227" s="62" t="s">
        <v>15</v>
      </c>
      <c r="C7227" s="80" t="s">
        <v>285</v>
      </c>
      <c r="D7227" s="1">
        <v>2</v>
      </c>
    </row>
    <row r="7228" spans="1:4" x14ac:dyDescent="0.25">
      <c r="A7228" s="69">
        <v>44218</v>
      </c>
      <c r="B7228" s="62" t="s">
        <v>11</v>
      </c>
      <c r="C7228" s="80" t="s">
        <v>336</v>
      </c>
      <c r="D7228" s="1">
        <v>6</v>
      </c>
    </row>
    <row r="7229" spans="1:4" x14ac:dyDescent="0.25">
      <c r="A7229" s="69">
        <v>44218</v>
      </c>
      <c r="B7229" s="62" t="s">
        <v>11</v>
      </c>
      <c r="C7229" s="80" t="s">
        <v>11</v>
      </c>
      <c r="D7229" s="1">
        <v>11</v>
      </c>
    </row>
    <row r="7230" spans="1:4" x14ac:dyDescent="0.25">
      <c r="A7230" s="69">
        <v>44218</v>
      </c>
      <c r="B7230" s="62" t="s">
        <v>11</v>
      </c>
      <c r="C7230" s="80" t="s">
        <v>1063</v>
      </c>
      <c r="D7230" s="1">
        <v>1</v>
      </c>
    </row>
    <row r="7231" spans="1:4" x14ac:dyDescent="0.25">
      <c r="A7231" s="69">
        <v>44218</v>
      </c>
      <c r="B7231" s="62" t="s">
        <v>12</v>
      </c>
      <c r="C7231" s="80" t="s">
        <v>12</v>
      </c>
      <c r="D7231" s="1">
        <v>1</v>
      </c>
    </row>
    <row r="7232" spans="1:4" x14ac:dyDescent="0.25">
      <c r="A7232" s="69">
        <v>44218</v>
      </c>
      <c r="B7232" s="62" t="s">
        <v>8</v>
      </c>
      <c r="C7232" s="80" t="s">
        <v>229</v>
      </c>
      <c r="D7232" s="1">
        <v>1</v>
      </c>
    </row>
    <row r="7233" spans="1:4" x14ac:dyDescent="0.25">
      <c r="A7233" s="69">
        <v>44218</v>
      </c>
      <c r="B7233" s="62" t="s">
        <v>8</v>
      </c>
      <c r="C7233" s="80" t="s">
        <v>74</v>
      </c>
      <c r="D7233" s="1">
        <v>3</v>
      </c>
    </row>
    <row r="7234" spans="1:4" x14ac:dyDescent="0.25">
      <c r="A7234" s="69">
        <v>44218</v>
      </c>
      <c r="B7234" s="62" t="s">
        <v>8</v>
      </c>
      <c r="C7234" s="80" t="s">
        <v>230</v>
      </c>
      <c r="D7234" s="1">
        <v>3</v>
      </c>
    </row>
    <row r="7235" spans="1:4" x14ac:dyDescent="0.25">
      <c r="A7235" s="69">
        <v>44218</v>
      </c>
      <c r="B7235" s="62" t="s">
        <v>8</v>
      </c>
      <c r="C7235" s="80" t="s">
        <v>59</v>
      </c>
      <c r="D7235" s="1">
        <v>7</v>
      </c>
    </row>
    <row r="7236" spans="1:4" x14ac:dyDescent="0.25">
      <c r="A7236" s="69">
        <v>44218</v>
      </c>
      <c r="B7236" s="62" t="s">
        <v>8</v>
      </c>
      <c r="C7236" s="80" t="s">
        <v>142</v>
      </c>
      <c r="D7236" s="1">
        <v>12</v>
      </c>
    </row>
    <row r="7237" spans="1:4" x14ac:dyDescent="0.25">
      <c r="A7237" s="69">
        <v>44218</v>
      </c>
      <c r="B7237" s="62" t="s">
        <v>8</v>
      </c>
      <c r="C7237" s="80" t="s">
        <v>134</v>
      </c>
      <c r="D7237" s="1">
        <v>2</v>
      </c>
    </row>
    <row r="7238" spans="1:4" x14ac:dyDescent="0.25">
      <c r="A7238" s="69">
        <v>44218</v>
      </c>
      <c r="B7238" s="62" t="s">
        <v>8</v>
      </c>
      <c r="C7238" s="80" t="s">
        <v>205</v>
      </c>
      <c r="D7238" s="1">
        <v>4</v>
      </c>
    </row>
    <row r="7239" spans="1:4" x14ac:dyDescent="0.25">
      <c r="A7239" s="69">
        <v>44218</v>
      </c>
      <c r="B7239" s="62" t="s">
        <v>8</v>
      </c>
      <c r="C7239" s="80" t="s">
        <v>40</v>
      </c>
      <c r="D7239" s="1">
        <v>1</v>
      </c>
    </row>
    <row r="7240" spans="1:4" x14ac:dyDescent="0.25">
      <c r="A7240" s="69">
        <v>44218</v>
      </c>
      <c r="B7240" s="62" t="s">
        <v>8</v>
      </c>
      <c r="C7240" s="80" t="s">
        <v>8</v>
      </c>
      <c r="D7240" s="1">
        <v>62</v>
      </c>
    </row>
    <row r="7241" spans="1:4" x14ac:dyDescent="0.25">
      <c r="A7241" s="69">
        <v>44218</v>
      </c>
      <c r="B7241" s="62" t="s">
        <v>8</v>
      </c>
      <c r="C7241" s="80" t="s">
        <v>1064</v>
      </c>
      <c r="D7241" s="1">
        <v>1</v>
      </c>
    </row>
    <row r="7242" spans="1:4" x14ac:dyDescent="0.25">
      <c r="A7242" s="69">
        <v>44218</v>
      </c>
      <c r="B7242" s="62" t="s">
        <v>8</v>
      </c>
      <c r="C7242" s="80" t="s">
        <v>31</v>
      </c>
      <c r="D7242" s="1">
        <v>4</v>
      </c>
    </row>
    <row r="7243" spans="1:4" x14ac:dyDescent="0.25">
      <c r="A7243" s="69">
        <v>44218</v>
      </c>
      <c r="B7243" s="62" t="s">
        <v>8</v>
      </c>
      <c r="C7243" s="80" t="s">
        <v>112</v>
      </c>
      <c r="D7243" s="1">
        <v>1</v>
      </c>
    </row>
    <row r="7244" spans="1:4" x14ac:dyDescent="0.25">
      <c r="A7244" s="69">
        <v>44218</v>
      </c>
      <c r="B7244" s="62" t="s">
        <v>49</v>
      </c>
      <c r="C7244" s="80" t="s">
        <v>215</v>
      </c>
      <c r="D7244" s="1">
        <v>1</v>
      </c>
    </row>
    <row r="7245" spans="1:4" x14ac:dyDescent="0.25">
      <c r="A7245" s="69">
        <v>44218</v>
      </c>
      <c r="B7245" s="62" t="s">
        <v>49</v>
      </c>
      <c r="C7245" s="80" t="s">
        <v>49</v>
      </c>
      <c r="D7245" s="1">
        <v>2</v>
      </c>
    </row>
    <row r="7246" spans="1:4" x14ac:dyDescent="0.25">
      <c r="A7246" s="69">
        <v>44218</v>
      </c>
      <c r="B7246" s="62" t="s">
        <v>50</v>
      </c>
      <c r="C7246" s="80" t="s">
        <v>232</v>
      </c>
      <c r="D7246" s="1">
        <v>1</v>
      </c>
    </row>
    <row r="7247" spans="1:4" x14ac:dyDescent="0.25">
      <c r="A7247" s="69">
        <v>44218</v>
      </c>
      <c r="B7247" s="62" t="s">
        <v>50</v>
      </c>
      <c r="C7247" s="80" t="s">
        <v>368</v>
      </c>
      <c r="D7247" s="1">
        <v>6</v>
      </c>
    </row>
    <row r="7248" spans="1:4" x14ac:dyDescent="0.25">
      <c r="A7248" s="69">
        <v>44218</v>
      </c>
      <c r="B7248" s="62" t="s">
        <v>27</v>
      </c>
      <c r="C7248" s="80" t="s">
        <v>233</v>
      </c>
      <c r="D7248" s="1">
        <v>1</v>
      </c>
    </row>
    <row r="7249" spans="1:4" x14ac:dyDescent="0.25">
      <c r="A7249" s="69">
        <v>44218</v>
      </c>
      <c r="B7249" s="62" t="s">
        <v>27</v>
      </c>
      <c r="C7249" s="80" t="s">
        <v>141</v>
      </c>
      <c r="D7249" s="1">
        <v>4</v>
      </c>
    </row>
    <row r="7250" spans="1:4" x14ac:dyDescent="0.25">
      <c r="A7250" s="69">
        <v>44218</v>
      </c>
      <c r="B7250" s="62" t="s">
        <v>27</v>
      </c>
      <c r="C7250" s="80" t="s">
        <v>955</v>
      </c>
      <c r="D7250" s="1">
        <v>1</v>
      </c>
    </row>
    <row r="7251" spans="1:4" x14ac:dyDescent="0.25">
      <c r="A7251" s="69">
        <v>44218</v>
      </c>
      <c r="B7251" s="62" t="s">
        <v>27</v>
      </c>
      <c r="C7251" s="80" t="s">
        <v>43</v>
      </c>
      <c r="D7251" s="1">
        <v>37</v>
      </c>
    </row>
    <row r="7252" spans="1:4" x14ac:dyDescent="0.25">
      <c r="A7252" s="69">
        <v>44218</v>
      </c>
      <c r="B7252" s="62" t="s">
        <v>27</v>
      </c>
      <c r="C7252" s="80" t="s">
        <v>956</v>
      </c>
      <c r="D7252" s="1">
        <v>7</v>
      </c>
    </row>
    <row r="7253" spans="1:4" x14ac:dyDescent="0.25">
      <c r="A7253" s="69">
        <v>44218</v>
      </c>
      <c r="B7253" s="62" t="s">
        <v>27</v>
      </c>
      <c r="C7253" s="80" t="s">
        <v>875</v>
      </c>
      <c r="D7253" s="1">
        <v>1</v>
      </c>
    </row>
    <row r="7254" spans="1:4" x14ac:dyDescent="0.25">
      <c r="A7254" s="69">
        <v>44218</v>
      </c>
      <c r="B7254" s="62" t="s">
        <v>27</v>
      </c>
      <c r="C7254" s="80" t="s">
        <v>1030</v>
      </c>
      <c r="D7254" s="1">
        <v>1</v>
      </c>
    </row>
    <row r="7255" spans="1:4" x14ac:dyDescent="0.25">
      <c r="A7255" s="69">
        <v>44218</v>
      </c>
      <c r="B7255" s="62" t="s">
        <v>27</v>
      </c>
      <c r="C7255" s="80" t="s">
        <v>622</v>
      </c>
      <c r="D7255" s="1">
        <v>1</v>
      </c>
    </row>
    <row r="7256" spans="1:4" x14ac:dyDescent="0.25">
      <c r="A7256" s="69">
        <v>44218</v>
      </c>
      <c r="B7256" s="62" t="s">
        <v>27</v>
      </c>
      <c r="C7256" s="80" t="s">
        <v>711</v>
      </c>
      <c r="D7256" s="1">
        <v>5</v>
      </c>
    </row>
    <row r="7257" spans="1:4" x14ac:dyDescent="0.25">
      <c r="A7257" s="69">
        <v>44218</v>
      </c>
      <c r="B7257" s="62" t="s">
        <v>51</v>
      </c>
      <c r="C7257" s="80" t="s">
        <v>51</v>
      </c>
      <c r="D7257" s="1">
        <v>8</v>
      </c>
    </row>
    <row r="7258" spans="1:4" x14ac:dyDescent="0.25">
      <c r="A7258" s="69">
        <v>44218</v>
      </c>
      <c r="B7258" s="62" t="s">
        <v>10</v>
      </c>
      <c r="C7258" s="80" t="s">
        <v>10</v>
      </c>
      <c r="D7258" s="1">
        <v>6</v>
      </c>
    </row>
    <row r="7259" spans="1:4" x14ac:dyDescent="0.25">
      <c r="A7259" s="69">
        <v>44218</v>
      </c>
      <c r="B7259" t="s">
        <v>1047</v>
      </c>
      <c r="C7259" s="80" t="s">
        <v>1047</v>
      </c>
      <c r="D7259" s="1">
        <v>6</v>
      </c>
    </row>
    <row r="7260" spans="1:4" x14ac:dyDescent="0.25">
      <c r="A7260" s="69">
        <v>44218</v>
      </c>
      <c r="B7260" t="s">
        <v>1048</v>
      </c>
      <c r="C7260" s="80" t="s">
        <v>1048</v>
      </c>
      <c r="D7260" s="1">
        <v>6</v>
      </c>
    </row>
    <row r="7261" spans="1:4" x14ac:dyDescent="0.25">
      <c r="A7261" s="69">
        <v>44219</v>
      </c>
      <c r="B7261" s="62" t="s">
        <v>14</v>
      </c>
      <c r="C7261" s="80" t="s">
        <v>14</v>
      </c>
      <c r="D7261" s="1">
        <v>16</v>
      </c>
    </row>
    <row r="7262" spans="1:4" x14ac:dyDescent="0.25">
      <c r="A7262" s="69">
        <v>44219</v>
      </c>
      <c r="B7262" s="62" t="s">
        <v>14</v>
      </c>
      <c r="C7262" s="80" t="s">
        <v>16</v>
      </c>
      <c r="D7262" s="1">
        <v>14</v>
      </c>
    </row>
    <row r="7263" spans="1:4" x14ac:dyDescent="0.25">
      <c r="A7263" s="69">
        <v>44219</v>
      </c>
      <c r="B7263" s="62" t="s">
        <v>14</v>
      </c>
      <c r="C7263" s="80" t="s">
        <v>809</v>
      </c>
      <c r="D7263" s="1">
        <v>1</v>
      </c>
    </row>
    <row r="7264" spans="1:4" x14ac:dyDescent="0.25">
      <c r="A7264" s="69">
        <v>44219</v>
      </c>
      <c r="B7264" s="62" t="s">
        <v>14</v>
      </c>
      <c r="C7264" s="80" t="s">
        <v>86</v>
      </c>
      <c r="D7264" s="1">
        <v>1</v>
      </c>
    </row>
    <row r="7265" spans="1:4" x14ac:dyDescent="0.25">
      <c r="A7265" s="69">
        <v>44219</v>
      </c>
      <c r="B7265" s="62" t="s">
        <v>20</v>
      </c>
      <c r="C7265" s="80" t="s">
        <v>20</v>
      </c>
      <c r="D7265" s="1">
        <v>80</v>
      </c>
    </row>
    <row r="7266" spans="1:4" x14ac:dyDescent="0.25">
      <c r="A7266" s="69">
        <v>44219</v>
      </c>
      <c r="B7266" s="62" t="s">
        <v>20</v>
      </c>
      <c r="C7266" s="80" t="s">
        <v>366</v>
      </c>
      <c r="D7266" s="1">
        <v>2</v>
      </c>
    </row>
    <row r="7267" spans="1:4" x14ac:dyDescent="0.25">
      <c r="A7267" s="69">
        <v>44219</v>
      </c>
      <c r="B7267" s="62" t="s">
        <v>20</v>
      </c>
      <c r="C7267" s="80" t="s">
        <v>652</v>
      </c>
      <c r="D7267" s="1">
        <v>1</v>
      </c>
    </row>
    <row r="7268" spans="1:4" x14ac:dyDescent="0.25">
      <c r="A7268" s="69">
        <v>44219</v>
      </c>
      <c r="B7268" s="62" t="s">
        <v>13</v>
      </c>
      <c r="C7268" s="80" t="s">
        <v>13</v>
      </c>
      <c r="D7268" s="1">
        <v>2</v>
      </c>
    </row>
    <row r="7269" spans="1:4" x14ac:dyDescent="0.25">
      <c r="A7269" s="69">
        <v>44219</v>
      </c>
      <c r="B7269" s="62" t="s">
        <v>13</v>
      </c>
      <c r="C7269" s="80" t="s">
        <v>223</v>
      </c>
      <c r="D7269" s="1">
        <v>2</v>
      </c>
    </row>
    <row r="7270" spans="1:4" x14ac:dyDescent="0.25">
      <c r="A7270" s="69">
        <v>44219</v>
      </c>
      <c r="B7270" s="62" t="s">
        <v>24</v>
      </c>
      <c r="C7270" s="80" t="s">
        <v>23</v>
      </c>
      <c r="D7270" s="1">
        <v>27</v>
      </c>
    </row>
    <row r="7271" spans="1:4" x14ac:dyDescent="0.25">
      <c r="A7271" s="69">
        <v>44219</v>
      </c>
      <c r="B7271" s="62" t="s">
        <v>24</v>
      </c>
      <c r="C7271" s="80" t="s">
        <v>24</v>
      </c>
      <c r="D7271" s="1">
        <v>6</v>
      </c>
    </row>
    <row r="7272" spans="1:4" x14ac:dyDescent="0.25">
      <c r="A7272" s="69">
        <v>44219</v>
      </c>
      <c r="B7272" s="62" t="s">
        <v>24</v>
      </c>
      <c r="C7272" s="80" t="s">
        <v>952</v>
      </c>
      <c r="D7272" s="1">
        <v>1</v>
      </c>
    </row>
    <row r="7273" spans="1:4" x14ac:dyDescent="0.25">
      <c r="A7273" s="69">
        <v>44219</v>
      </c>
      <c r="B7273" s="62" t="s">
        <v>24</v>
      </c>
      <c r="C7273" s="80" t="s">
        <v>657</v>
      </c>
      <c r="D7273" s="1">
        <v>1</v>
      </c>
    </row>
    <row r="7274" spans="1:4" x14ac:dyDescent="0.25">
      <c r="A7274" s="69">
        <v>44219</v>
      </c>
      <c r="B7274" s="62" t="s">
        <v>24</v>
      </c>
      <c r="C7274" s="80" t="s">
        <v>36</v>
      </c>
      <c r="D7274" s="1">
        <v>4</v>
      </c>
    </row>
    <row r="7275" spans="1:4" x14ac:dyDescent="0.25">
      <c r="A7275" s="69">
        <v>44219</v>
      </c>
      <c r="B7275" s="62" t="s">
        <v>47</v>
      </c>
      <c r="C7275" s="62" t="s">
        <v>47</v>
      </c>
      <c r="D7275" s="1">
        <v>7</v>
      </c>
    </row>
    <row r="7276" spans="1:4" x14ac:dyDescent="0.25">
      <c r="A7276" s="69">
        <v>44219</v>
      </c>
      <c r="B7276" s="62" t="s">
        <v>48</v>
      </c>
      <c r="C7276" s="62" t="s">
        <v>48</v>
      </c>
      <c r="D7276" s="1">
        <v>2</v>
      </c>
    </row>
    <row r="7277" spans="1:4" x14ac:dyDescent="0.25">
      <c r="A7277" s="69">
        <v>44219</v>
      </c>
      <c r="B7277" s="62" t="s">
        <v>7</v>
      </c>
      <c r="C7277" s="80" t="s">
        <v>116</v>
      </c>
      <c r="D7277" s="1">
        <v>1</v>
      </c>
    </row>
    <row r="7278" spans="1:4" x14ac:dyDescent="0.25">
      <c r="A7278" s="69">
        <v>44219</v>
      </c>
      <c r="B7278" s="62" t="s">
        <v>7</v>
      </c>
      <c r="C7278" s="80" t="s">
        <v>7</v>
      </c>
      <c r="D7278" s="1">
        <v>10</v>
      </c>
    </row>
    <row r="7279" spans="1:4" x14ac:dyDescent="0.25">
      <c r="A7279" s="69">
        <v>44219</v>
      </c>
      <c r="B7279" s="62" t="s">
        <v>9</v>
      </c>
      <c r="C7279" s="62" t="s">
        <v>9</v>
      </c>
      <c r="D7279" s="1">
        <v>51</v>
      </c>
    </row>
    <row r="7280" spans="1:4" x14ac:dyDescent="0.25">
      <c r="A7280" s="69">
        <v>44219</v>
      </c>
      <c r="B7280" s="62" t="s">
        <v>9</v>
      </c>
      <c r="C7280" s="80" t="s">
        <v>17</v>
      </c>
      <c r="D7280" s="1">
        <v>3</v>
      </c>
    </row>
    <row r="7281" spans="1:4" x14ac:dyDescent="0.25">
      <c r="A7281" s="69">
        <v>44219</v>
      </c>
      <c r="B7281" s="62" t="s">
        <v>9</v>
      </c>
      <c r="C7281" s="80" t="s">
        <v>149</v>
      </c>
      <c r="D7281" s="1">
        <v>1</v>
      </c>
    </row>
    <row r="7282" spans="1:4" x14ac:dyDescent="0.25">
      <c r="A7282" s="69">
        <v>44219</v>
      </c>
      <c r="B7282" s="62" t="s">
        <v>9</v>
      </c>
      <c r="C7282" s="80" t="s">
        <v>145</v>
      </c>
      <c r="D7282" s="1">
        <v>3</v>
      </c>
    </row>
    <row r="7283" spans="1:4" x14ac:dyDescent="0.25">
      <c r="A7283" s="69">
        <v>44219</v>
      </c>
      <c r="B7283" s="62" t="s">
        <v>15</v>
      </c>
      <c r="C7283" s="80" t="s">
        <v>61</v>
      </c>
      <c r="D7283" s="1">
        <v>3</v>
      </c>
    </row>
    <row r="7284" spans="1:4" x14ac:dyDescent="0.25">
      <c r="A7284" s="69">
        <v>44219</v>
      </c>
      <c r="B7284" s="62" t="s">
        <v>11</v>
      </c>
      <c r="C7284" s="80" t="s">
        <v>11</v>
      </c>
      <c r="D7284" s="1">
        <v>9</v>
      </c>
    </row>
    <row r="7285" spans="1:4" x14ac:dyDescent="0.25">
      <c r="A7285" s="69">
        <v>44219</v>
      </c>
      <c r="B7285" s="62" t="s">
        <v>11</v>
      </c>
      <c r="C7285" s="80" t="s">
        <v>856</v>
      </c>
      <c r="D7285" s="1">
        <v>2</v>
      </c>
    </row>
    <row r="7286" spans="1:4" x14ac:dyDescent="0.25">
      <c r="A7286" s="69">
        <v>44219</v>
      </c>
      <c r="B7286" s="62" t="s">
        <v>12</v>
      </c>
      <c r="C7286" s="80" t="s">
        <v>117</v>
      </c>
      <c r="D7286" s="1">
        <v>2</v>
      </c>
    </row>
    <row r="7287" spans="1:4" x14ac:dyDescent="0.25">
      <c r="A7287" s="69">
        <v>44219</v>
      </c>
      <c r="B7287" s="62" t="s">
        <v>12</v>
      </c>
      <c r="C7287" s="80" t="s">
        <v>12</v>
      </c>
      <c r="D7287" s="1">
        <v>12</v>
      </c>
    </row>
    <row r="7288" spans="1:4" x14ac:dyDescent="0.25">
      <c r="A7288" s="69">
        <v>44219</v>
      </c>
      <c r="B7288" s="62" t="s">
        <v>8</v>
      </c>
      <c r="C7288" s="80" t="s">
        <v>59</v>
      </c>
      <c r="D7288" s="1">
        <v>4</v>
      </c>
    </row>
    <row r="7289" spans="1:4" x14ac:dyDescent="0.25">
      <c r="A7289" s="69">
        <v>44219</v>
      </c>
      <c r="B7289" s="62" t="s">
        <v>8</v>
      </c>
      <c r="C7289" s="80" t="s">
        <v>142</v>
      </c>
      <c r="D7289" s="1">
        <v>6</v>
      </c>
    </row>
    <row r="7290" spans="1:4" x14ac:dyDescent="0.25">
      <c r="A7290" s="69">
        <v>44219</v>
      </c>
      <c r="B7290" s="62" t="s">
        <v>8</v>
      </c>
      <c r="C7290" s="80" t="s">
        <v>134</v>
      </c>
      <c r="D7290" s="1">
        <v>1</v>
      </c>
    </row>
    <row r="7291" spans="1:4" x14ac:dyDescent="0.25">
      <c r="A7291" s="69">
        <v>44219</v>
      </c>
      <c r="B7291" s="62" t="s">
        <v>8</v>
      </c>
      <c r="C7291" s="80" t="s">
        <v>205</v>
      </c>
      <c r="D7291" s="1">
        <v>1</v>
      </c>
    </row>
    <row r="7292" spans="1:4" x14ac:dyDescent="0.25">
      <c r="A7292" s="69">
        <v>44219</v>
      </c>
      <c r="B7292" s="62" t="s">
        <v>8</v>
      </c>
      <c r="C7292" s="80" t="s">
        <v>8</v>
      </c>
      <c r="D7292" s="1">
        <v>52</v>
      </c>
    </row>
    <row r="7293" spans="1:4" x14ac:dyDescent="0.25">
      <c r="A7293" s="69">
        <v>44219</v>
      </c>
      <c r="B7293" s="62" t="s">
        <v>8</v>
      </c>
      <c r="C7293" s="80" t="s">
        <v>187</v>
      </c>
      <c r="D7293" s="1">
        <v>1</v>
      </c>
    </row>
    <row r="7294" spans="1:4" x14ac:dyDescent="0.25">
      <c r="A7294" s="69">
        <v>44219</v>
      </c>
      <c r="B7294" s="62" t="s">
        <v>8</v>
      </c>
      <c r="C7294" s="80" t="s">
        <v>112</v>
      </c>
      <c r="D7294" s="1">
        <v>3</v>
      </c>
    </row>
    <row r="7295" spans="1:4" x14ac:dyDescent="0.25">
      <c r="A7295" s="69">
        <v>44219</v>
      </c>
      <c r="B7295" s="62" t="s">
        <v>49</v>
      </c>
      <c r="C7295" s="80" t="s">
        <v>215</v>
      </c>
      <c r="D7295" s="1">
        <v>5</v>
      </c>
    </row>
    <row r="7296" spans="1:4" x14ac:dyDescent="0.25">
      <c r="A7296" s="69">
        <v>44219</v>
      </c>
      <c r="B7296" s="62" t="s">
        <v>49</v>
      </c>
      <c r="C7296" s="62" t="s">
        <v>49</v>
      </c>
      <c r="D7296" s="1">
        <v>5</v>
      </c>
    </row>
    <row r="7297" spans="1:4" x14ac:dyDescent="0.25">
      <c r="A7297" s="69">
        <v>44219</v>
      </c>
      <c r="B7297" s="62" t="s">
        <v>50</v>
      </c>
      <c r="C7297" s="80" t="s">
        <v>614</v>
      </c>
      <c r="D7297" s="1">
        <v>2</v>
      </c>
    </row>
    <row r="7298" spans="1:4" x14ac:dyDescent="0.25">
      <c r="A7298" s="69">
        <v>44219</v>
      </c>
      <c r="B7298" s="62" t="s">
        <v>50</v>
      </c>
      <c r="C7298" s="80" t="s">
        <v>232</v>
      </c>
      <c r="D7298" s="1">
        <v>4</v>
      </c>
    </row>
    <row r="7299" spans="1:4" x14ac:dyDescent="0.25">
      <c r="A7299" s="69">
        <v>44219</v>
      </c>
      <c r="B7299" s="62" t="s">
        <v>50</v>
      </c>
      <c r="C7299" s="80" t="s">
        <v>368</v>
      </c>
      <c r="D7299" s="1">
        <v>3</v>
      </c>
    </row>
    <row r="7300" spans="1:4" x14ac:dyDescent="0.25">
      <c r="A7300" s="69">
        <v>44219</v>
      </c>
      <c r="B7300" s="62" t="s">
        <v>27</v>
      </c>
      <c r="C7300" s="80" t="s">
        <v>141</v>
      </c>
      <c r="D7300" s="1">
        <v>5</v>
      </c>
    </row>
    <row r="7301" spans="1:4" x14ac:dyDescent="0.25">
      <c r="A7301" s="239">
        <v>44219</v>
      </c>
      <c r="B7301" s="240" t="s">
        <v>27</v>
      </c>
      <c r="C7301" s="80" t="s">
        <v>235</v>
      </c>
      <c r="D7301" s="1">
        <v>1</v>
      </c>
    </row>
    <row r="7302" spans="1:4" x14ac:dyDescent="0.25">
      <c r="A7302" s="69">
        <v>44219</v>
      </c>
      <c r="B7302" s="62" t="s">
        <v>27</v>
      </c>
      <c r="C7302" s="75" t="s">
        <v>43</v>
      </c>
      <c r="D7302" s="16">
        <v>37</v>
      </c>
    </row>
    <row r="7303" spans="1:4" x14ac:dyDescent="0.25">
      <c r="A7303" s="69">
        <v>44219</v>
      </c>
      <c r="B7303" s="62" t="s">
        <v>27</v>
      </c>
      <c r="C7303" s="75" t="s">
        <v>353</v>
      </c>
      <c r="D7303" s="16">
        <v>1</v>
      </c>
    </row>
    <row r="7304" spans="1:4" x14ac:dyDescent="0.25">
      <c r="A7304" s="69">
        <v>44219</v>
      </c>
      <c r="B7304" s="62" t="s">
        <v>27</v>
      </c>
      <c r="C7304" s="75" t="s">
        <v>956</v>
      </c>
      <c r="D7304" s="16">
        <v>1</v>
      </c>
    </row>
    <row r="7305" spans="1:4" x14ac:dyDescent="0.25">
      <c r="A7305" s="69">
        <v>44219</v>
      </c>
      <c r="B7305" s="62" t="s">
        <v>27</v>
      </c>
      <c r="C7305" s="75" t="s">
        <v>622</v>
      </c>
      <c r="D7305" s="16">
        <v>1</v>
      </c>
    </row>
    <row r="7306" spans="1:4" x14ac:dyDescent="0.25">
      <c r="A7306" s="69">
        <v>44219</v>
      </c>
      <c r="B7306" s="62" t="s">
        <v>27</v>
      </c>
      <c r="C7306" s="75" t="s">
        <v>711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28</v>
      </c>
      <c r="D7307" s="16">
        <v>2</v>
      </c>
    </row>
    <row r="7308" spans="1:4" x14ac:dyDescent="0.25">
      <c r="A7308" s="69">
        <v>44219</v>
      </c>
      <c r="B7308" s="62" t="s">
        <v>51</v>
      </c>
      <c r="C7308" s="62" t="s">
        <v>51</v>
      </c>
      <c r="D7308" s="16">
        <v>4</v>
      </c>
    </row>
    <row r="7309" spans="1:4" x14ac:dyDescent="0.25">
      <c r="A7309" s="69">
        <v>44219</v>
      </c>
      <c r="B7309" s="62" t="s">
        <v>10</v>
      </c>
      <c r="C7309" s="62" t="s">
        <v>10</v>
      </c>
      <c r="D7309" s="16">
        <v>10</v>
      </c>
    </row>
    <row r="7310" spans="1:4" x14ac:dyDescent="0.25">
      <c r="A7310" s="69">
        <v>44219</v>
      </c>
      <c r="B7310" s="62" t="s">
        <v>1047</v>
      </c>
      <c r="C7310" s="62" t="s">
        <v>1047</v>
      </c>
      <c r="D7310" s="16">
        <v>9</v>
      </c>
    </row>
    <row r="7311" spans="1:4" x14ac:dyDescent="0.25">
      <c r="A7311" s="69">
        <v>44219</v>
      </c>
      <c r="B7311" s="62" t="s">
        <v>1048</v>
      </c>
      <c r="C7311" s="62" t="s">
        <v>1048</v>
      </c>
      <c r="D7311" s="16">
        <v>4</v>
      </c>
    </row>
    <row r="7312" spans="1:4" x14ac:dyDescent="0.25">
      <c r="A7312" s="69">
        <v>44220</v>
      </c>
      <c r="B7312" s="62" t="s">
        <v>14</v>
      </c>
      <c r="C7312" s="62" t="s">
        <v>14</v>
      </c>
      <c r="D7312" s="16">
        <v>0</v>
      </c>
    </row>
    <row r="7313" spans="1:4" x14ac:dyDescent="0.25">
      <c r="A7313" s="69">
        <v>44220</v>
      </c>
      <c r="B7313" s="62" t="s">
        <v>20</v>
      </c>
      <c r="C7313" s="62" t="s">
        <v>20</v>
      </c>
      <c r="D7313" s="16">
        <v>0</v>
      </c>
    </row>
    <row r="7314" spans="1:4" x14ac:dyDescent="0.25">
      <c r="A7314" s="69">
        <v>44220</v>
      </c>
      <c r="B7314" s="62" t="s">
        <v>13</v>
      </c>
      <c r="C7314" s="62" t="s">
        <v>13</v>
      </c>
      <c r="D7314" s="16">
        <v>0</v>
      </c>
    </row>
    <row r="7315" spans="1:4" x14ac:dyDescent="0.25">
      <c r="A7315" s="69">
        <v>44220</v>
      </c>
      <c r="B7315" s="62" t="s">
        <v>24</v>
      </c>
      <c r="C7315" s="62" t="s">
        <v>24</v>
      </c>
      <c r="D7315" s="16">
        <v>0</v>
      </c>
    </row>
    <row r="7316" spans="1:4" x14ac:dyDescent="0.25">
      <c r="A7316" s="69">
        <v>44220</v>
      </c>
      <c r="B7316" s="62" t="s">
        <v>47</v>
      </c>
      <c r="C7316" s="62" t="s">
        <v>47</v>
      </c>
      <c r="D7316" s="16">
        <v>0</v>
      </c>
    </row>
    <row r="7317" spans="1:4" x14ac:dyDescent="0.25">
      <c r="A7317" s="69">
        <v>44220</v>
      </c>
      <c r="B7317" s="62" t="s">
        <v>48</v>
      </c>
      <c r="C7317" s="62" t="s">
        <v>48</v>
      </c>
      <c r="D7317" s="16">
        <v>0</v>
      </c>
    </row>
    <row r="7318" spans="1:4" x14ac:dyDescent="0.25">
      <c r="A7318" s="69">
        <v>44220</v>
      </c>
      <c r="B7318" s="62" t="s">
        <v>7</v>
      </c>
      <c r="C7318" s="62" t="s">
        <v>7</v>
      </c>
      <c r="D7318" s="16">
        <v>0</v>
      </c>
    </row>
    <row r="7319" spans="1:4" x14ac:dyDescent="0.25">
      <c r="A7319" s="69">
        <v>44220</v>
      </c>
      <c r="B7319" s="62" t="s">
        <v>9</v>
      </c>
      <c r="C7319" s="62" t="s">
        <v>9</v>
      </c>
      <c r="D7319" s="16">
        <v>0</v>
      </c>
    </row>
    <row r="7320" spans="1:4" x14ac:dyDescent="0.25">
      <c r="A7320" s="69">
        <v>44220</v>
      </c>
      <c r="B7320" s="62" t="s">
        <v>15</v>
      </c>
      <c r="C7320" s="62" t="s">
        <v>15</v>
      </c>
      <c r="D7320" s="16">
        <v>0</v>
      </c>
    </row>
    <row r="7321" spans="1:4" x14ac:dyDescent="0.25">
      <c r="A7321" s="69">
        <v>44220</v>
      </c>
      <c r="B7321" s="62" t="s">
        <v>11</v>
      </c>
      <c r="C7321" s="62" t="s">
        <v>11</v>
      </c>
      <c r="D7321" s="16">
        <v>0</v>
      </c>
    </row>
    <row r="7322" spans="1:4" x14ac:dyDescent="0.25">
      <c r="A7322" s="69">
        <v>44220</v>
      </c>
      <c r="B7322" s="62" t="s">
        <v>12</v>
      </c>
      <c r="C7322" s="62" t="s">
        <v>12</v>
      </c>
      <c r="D7322" s="16">
        <v>0</v>
      </c>
    </row>
    <row r="7323" spans="1:4" x14ac:dyDescent="0.25">
      <c r="A7323" s="69">
        <v>44220</v>
      </c>
      <c r="B7323" s="62" t="s">
        <v>8</v>
      </c>
      <c r="C7323" s="62" t="s">
        <v>8</v>
      </c>
      <c r="D7323" s="16">
        <v>0</v>
      </c>
    </row>
    <row r="7324" spans="1:4" x14ac:dyDescent="0.25">
      <c r="A7324" s="69">
        <v>44220</v>
      </c>
      <c r="B7324" s="62" t="s">
        <v>49</v>
      </c>
      <c r="C7324" s="62" t="s">
        <v>49</v>
      </c>
      <c r="D7324" s="16">
        <v>0</v>
      </c>
    </row>
    <row r="7325" spans="1:4" x14ac:dyDescent="0.25">
      <c r="A7325" s="69">
        <v>44220</v>
      </c>
      <c r="B7325" s="62" t="s">
        <v>50</v>
      </c>
      <c r="C7325" s="62" t="s">
        <v>50</v>
      </c>
      <c r="D7325" s="16">
        <v>0</v>
      </c>
    </row>
    <row r="7326" spans="1:4" x14ac:dyDescent="0.25">
      <c r="A7326" s="69">
        <v>44220</v>
      </c>
      <c r="B7326" s="62" t="s">
        <v>27</v>
      </c>
      <c r="C7326" s="62" t="s">
        <v>27</v>
      </c>
      <c r="D7326" s="16">
        <v>0</v>
      </c>
    </row>
    <row r="7327" spans="1:4" x14ac:dyDescent="0.25">
      <c r="A7327" s="69">
        <v>44220</v>
      </c>
      <c r="B7327" s="62" t="s">
        <v>51</v>
      </c>
      <c r="C7327" s="62" t="s">
        <v>51</v>
      </c>
      <c r="D7327" s="16">
        <v>0</v>
      </c>
    </row>
    <row r="7328" spans="1:4" x14ac:dyDescent="0.25">
      <c r="A7328" s="69">
        <v>44220</v>
      </c>
      <c r="B7328" s="62" t="s">
        <v>10</v>
      </c>
      <c r="C7328" s="62" t="s">
        <v>10</v>
      </c>
      <c r="D7328" s="16">
        <v>0</v>
      </c>
    </row>
    <row r="7329" spans="1:4" x14ac:dyDescent="0.25">
      <c r="A7329" s="69">
        <v>44220</v>
      </c>
      <c r="B7329" s="62" t="s">
        <v>1047</v>
      </c>
      <c r="C7329" s="62" t="s">
        <v>1047</v>
      </c>
      <c r="D7329" s="16">
        <v>0</v>
      </c>
    </row>
    <row r="7330" spans="1:4" x14ac:dyDescent="0.25">
      <c r="A7330" s="69">
        <v>44220</v>
      </c>
      <c r="B7330" s="62" t="s">
        <v>1048</v>
      </c>
      <c r="C7330" s="62" t="s">
        <v>1048</v>
      </c>
      <c r="D7330" s="16">
        <v>0</v>
      </c>
    </row>
    <row r="7331" spans="1:4" x14ac:dyDescent="0.25">
      <c r="A7331" s="69">
        <v>44221</v>
      </c>
      <c r="B7331" s="62" t="s">
        <v>14</v>
      </c>
      <c r="C7331" s="62" t="s">
        <v>14</v>
      </c>
      <c r="D7331" s="16">
        <v>46</v>
      </c>
    </row>
    <row r="7332" spans="1:4" x14ac:dyDescent="0.25">
      <c r="A7332" s="69">
        <v>44221</v>
      </c>
      <c r="B7332" s="62" t="s">
        <v>14</v>
      </c>
      <c r="C7332" s="75" t="s">
        <v>16</v>
      </c>
      <c r="D7332" s="16">
        <v>21</v>
      </c>
    </row>
    <row r="7333" spans="1:4" x14ac:dyDescent="0.25">
      <c r="A7333" s="69">
        <v>44221</v>
      </c>
      <c r="B7333" s="62" t="s">
        <v>14</v>
      </c>
      <c r="C7333" s="75" t="s">
        <v>809</v>
      </c>
      <c r="D7333" s="16">
        <v>1</v>
      </c>
    </row>
    <row r="7334" spans="1:4" x14ac:dyDescent="0.25">
      <c r="A7334" s="69">
        <v>44221</v>
      </c>
      <c r="B7334" s="62" t="s">
        <v>14</v>
      </c>
      <c r="C7334" s="75" t="s">
        <v>86</v>
      </c>
      <c r="D7334" s="16">
        <v>5</v>
      </c>
    </row>
    <row r="7335" spans="1:4" x14ac:dyDescent="0.25">
      <c r="A7335" s="69">
        <v>44221</v>
      </c>
      <c r="B7335" s="62" t="s">
        <v>20</v>
      </c>
      <c r="C7335" s="75" t="s">
        <v>855</v>
      </c>
      <c r="D7335" s="16">
        <v>2</v>
      </c>
    </row>
    <row r="7336" spans="1:4" x14ac:dyDescent="0.25">
      <c r="A7336" s="69">
        <v>44221</v>
      </c>
      <c r="B7336" s="62" t="s">
        <v>20</v>
      </c>
      <c r="C7336" s="75" t="s">
        <v>20</v>
      </c>
      <c r="D7336" s="16">
        <v>74</v>
      </c>
    </row>
    <row r="7337" spans="1:4" x14ac:dyDescent="0.25">
      <c r="A7337" s="69">
        <v>44221</v>
      </c>
      <c r="B7337" s="62" t="s">
        <v>20</v>
      </c>
      <c r="C7337" s="75" t="s">
        <v>366</v>
      </c>
      <c r="D7337" s="16">
        <v>1</v>
      </c>
    </row>
    <row r="7338" spans="1:4" x14ac:dyDescent="0.25">
      <c r="A7338" s="69">
        <v>44221</v>
      </c>
      <c r="B7338" s="62" t="s">
        <v>20</v>
      </c>
      <c r="C7338" s="75" t="s">
        <v>652</v>
      </c>
      <c r="D7338" s="16">
        <v>1</v>
      </c>
    </row>
    <row r="7339" spans="1:4" x14ac:dyDescent="0.25">
      <c r="A7339" s="69">
        <v>44221</v>
      </c>
      <c r="B7339" s="62" t="s">
        <v>20</v>
      </c>
      <c r="C7339" s="75" t="s">
        <v>713</v>
      </c>
      <c r="D7339" s="16">
        <v>1</v>
      </c>
    </row>
    <row r="7340" spans="1:4" x14ac:dyDescent="0.25">
      <c r="A7340" s="69">
        <v>44221</v>
      </c>
      <c r="B7340" s="62" t="s">
        <v>13</v>
      </c>
      <c r="C7340" s="75" t="s">
        <v>13</v>
      </c>
      <c r="D7340" s="16">
        <v>4</v>
      </c>
    </row>
    <row r="7341" spans="1:4" x14ac:dyDescent="0.25">
      <c r="A7341" s="69">
        <v>44221</v>
      </c>
      <c r="B7341" s="62" t="s">
        <v>24</v>
      </c>
      <c r="C7341" s="75" t="s">
        <v>23</v>
      </c>
      <c r="D7341" s="16">
        <v>24</v>
      </c>
    </row>
    <row r="7342" spans="1:4" x14ac:dyDescent="0.25">
      <c r="A7342" s="69">
        <v>44221</v>
      </c>
      <c r="B7342" s="62" t="s">
        <v>24</v>
      </c>
      <c r="C7342" s="75" t="s">
        <v>952</v>
      </c>
      <c r="D7342" s="16">
        <v>2</v>
      </c>
    </row>
    <row r="7343" spans="1:4" x14ac:dyDescent="0.25">
      <c r="A7343" s="69">
        <v>44221</v>
      </c>
      <c r="B7343" s="62" t="s">
        <v>24</v>
      </c>
      <c r="C7343" s="75" t="s">
        <v>657</v>
      </c>
      <c r="D7343" s="16">
        <v>2</v>
      </c>
    </row>
    <row r="7344" spans="1:4" x14ac:dyDescent="0.25">
      <c r="A7344" s="69">
        <v>44221</v>
      </c>
      <c r="B7344" s="62" t="s">
        <v>24</v>
      </c>
      <c r="C7344" s="75" t="s">
        <v>36</v>
      </c>
      <c r="D7344" s="16">
        <v>2</v>
      </c>
    </row>
    <row r="7345" spans="1:4" x14ac:dyDescent="0.25">
      <c r="A7345" s="69">
        <v>44221</v>
      </c>
      <c r="B7345" s="62" t="s">
        <v>47</v>
      </c>
      <c r="C7345" s="62" t="s">
        <v>47</v>
      </c>
      <c r="D7345" s="16">
        <v>1</v>
      </c>
    </row>
    <row r="7346" spans="1:4" x14ac:dyDescent="0.25">
      <c r="A7346" s="69">
        <v>44221</v>
      </c>
      <c r="B7346" s="62" t="s">
        <v>48</v>
      </c>
      <c r="C7346" s="62" t="s">
        <v>48</v>
      </c>
      <c r="D7346" s="16">
        <v>0</v>
      </c>
    </row>
    <row r="7347" spans="1:4" x14ac:dyDescent="0.25">
      <c r="A7347" s="69">
        <v>44221</v>
      </c>
      <c r="B7347" s="62" t="s">
        <v>7</v>
      </c>
      <c r="C7347" s="75" t="s">
        <v>116</v>
      </c>
      <c r="D7347" s="16">
        <v>1</v>
      </c>
    </row>
    <row r="7348" spans="1:4" x14ac:dyDescent="0.25">
      <c r="A7348" s="69">
        <v>44221</v>
      </c>
      <c r="B7348" s="62" t="s">
        <v>7</v>
      </c>
      <c r="C7348" s="75" t="s">
        <v>7</v>
      </c>
      <c r="D7348" s="16">
        <v>10</v>
      </c>
    </row>
    <row r="7349" spans="1:4" x14ac:dyDescent="0.25">
      <c r="A7349" s="69">
        <v>44221</v>
      </c>
      <c r="B7349" s="62" t="s">
        <v>9</v>
      </c>
      <c r="C7349" s="75" t="s">
        <v>613</v>
      </c>
      <c r="D7349" s="16">
        <v>2</v>
      </c>
    </row>
    <row r="7350" spans="1:4" x14ac:dyDescent="0.25">
      <c r="A7350" s="69">
        <v>44221</v>
      </c>
      <c r="B7350" s="62" t="s">
        <v>9</v>
      </c>
      <c r="C7350" s="62" t="s">
        <v>9</v>
      </c>
      <c r="D7350" s="16">
        <v>60</v>
      </c>
    </row>
    <row r="7351" spans="1:4" x14ac:dyDescent="0.25">
      <c r="A7351" s="69">
        <v>44221</v>
      </c>
      <c r="B7351" s="62" t="s">
        <v>9</v>
      </c>
      <c r="C7351" s="75" t="s">
        <v>149</v>
      </c>
      <c r="D7351" s="16">
        <v>1</v>
      </c>
    </row>
    <row r="7352" spans="1:4" x14ac:dyDescent="0.25">
      <c r="A7352" s="69">
        <v>44221</v>
      </c>
      <c r="B7352" s="62" t="s">
        <v>9</v>
      </c>
      <c r="C7352" s="75" t="s">
        <v>145</v>
      </c>
      <c r="D7352" s="16">
        <v>5</v>
      </c>
    </row>
    <row r="7353" spans="1:4" x14ac:dyDescent="0.25">
      <c r="A7353" s="69">
        <v>44221</v>
      </c>
      <c r="B7353" s="62" t="s">
        <v>15</v>
      </c>
      <c r="C7353" s="75" t="s">
        <v>61</v>
      </c>
      <c r="D7353" s="16">
        <v>1</v>
      </c>
    </row>
    <row r="7354" spans="1:4" x14ac:dyDescent="0.25">
      <c r="A7354" s="69">
        <v>44221</v>
      </c>
      <c r="B7354" s="62" t="s">
        <v>11</v>
      </c>
      <c r="C7354" s="75" t="s">
        <v>336</v>
      </c>
      <c r="D7354" s="16">
        <v>3</v>
      </c>
    </row>
    <row r="7355" spans="1:4" x14ac:dyDescent="0.25">
      <c r="A7355" s="69">
        <v>44221</v>
      </c>
      <c r="B7355" s="62" t="s">
        <v>11</v>
      </c>
      <c r="C7355" s="75" t="s">
        <v>11</v>
      </c>
      <c r="D7355" s="16">
        <v>10</v>
      </c>
    </row>
    <row r="7356" spans="1:4" x14ac:dyDescent="0.25">
      <c r="A7356" s="69">
        <v>44221</v>
      </c>
      <c r="B7356" s="62" t="s">
        <v>11</v>
      </c>
      <c r="C7356" s="75" t="s">
        <v>135</v>
      </c>
      <c r="D7356" s="16">
        <v>7</v>
      </c>
    </row>
    <row r="7357" spans="1:4" x14ac:dyDescent="0.25">
      <c r="A7357" s="69">
        <v>44221</v>
      </c>
      <c r="B7357" s="62" t="s">
        <v>12</v>
      </c>
      <c r="C7357" s="75" t="s">
        <v>75</v>
      </c>
      <c r="D7357" s="16">
        <v>1</v>
      </c>
    </row>
    <row r="7358" spans="1:4" x14ac:dyDescent="0.25">
      <c r="A7358" s="69">
        <v>44221</v>
      </c>
      <c r="B7358" s="62" t="s">
        <v>12</v>
      </c>
      <c r="C7358" s="75" t="s">
        <v>12</v>
      </c>
      <c r="D7358" s="16">
        <v>1</v>
      </c>
    </row>
    <row r="7359" spans="1:4" x14ac:dyDescent="0.25">
      <c r="A7359" s="69">
        <v>44221</v>
      </c>
      <c r="B7359" s="62" t="s">
        <v>8</v>
      </c>
      <c r="C7359" s="75" t="s">
        <v>229</v>
      </c>
      <c r="D7359" s="16">
        <v>1</v>
      </c>
    </row>
    <row r="7360" spans="1:4" x14ac:dyDescent="0.25">
      <c r="A7360" s="69">
        <v>44221</v>
      </c>
      <c r="B7360" s="62" t="s">
        <v>8</v>
      </c>
      <c r="C7360" s="75" t="s">
        <v>59</v>
      </c>
      <c r="D7360" s="16">
        <v>4</v>
      </c>
    </row>
    <row r="7361" spans="1:4" x14ac:dyDescent="0.25">
      <c r="A7361" s="69">
        <v>44221</v>
      </c>
      <c r="B7361" s="62" t="s">
        <v>8</v>
      </c>
      <c r="C7361" s="75" t="s">
        <v>115</v>
      </c>
      <c r="D7361" s="16">
        <v>1</v>
      </c>
    </row>
    <row r="7362" spans="1:4" x14ac:dyDescent="0.25">
      <c r="A7362" s="69">
        <v>44221</v>
      </c>
      <c r="B7362" s="62" t="s">
        <v>8</v>
      </c>
      <c r="C7362" s="75" t="s">
        <v>142</v>
      </c>
      <c r="D7362" s="16">
        <v>2</v>
      </c>
    </row>
    <row r="7363" spans="1:4" x14ac:dyDescent="0.25">
      <c r="A7363" s="69">
        <v>44221</v>
      </c>
      <c r="B7363" s="62" t="s">
        <v>8</v>
      </c>
      <c r="C7363" s="75" t="s">
        <v>134</v>
      </c>
      <c r="D7363" s="16">
        <v>3</v>
      </c>
    </row>
    <row r="7364" spans="1:4" x14ac:dyDescent="0.25">
      <c r="A7364" s="69">
        <v>44221</v>
      </c>
      <c r="B7364" s="62" t="s">
        <v>8</v>
      </c>
      <c r="C7364" s="75" t="s">
        <v>205</v>
      </c>
      <c r="D7364" s="16">
        <v>2</v>
      </c>
    </row>
    <row r="7365" spans="1:4" x14ac:dyDescent="0.25">
      <c r="A7365" s="69">
        <v>44221</v>
      </c>
      <c r="B7365" s="62" t="s">
        <v>8</v>
      </c>
      <c r="C7365" s="75" t="s">
        <v>40</v>
      </c>
      <c r="D7365" s="16">
        <v>2</v>
      </c>
    </row>
    <row r="7366" spans="1:4" x14ac:dyDescent="0.25">
      <c r="A7366" s="69">
        <v>44221</v>
      </c>
      <c r="B7366" s="62" t="s">
        <v>8</v>
      </c>
      <c r="C7366" s="75" t="s">
        <v>8</v>
      </c>
      <c r="D7366" s="16">
        <v>56</v>
      </c>
    </row>
    <row r="7367" spans="1:4" x14ac:dyDescent="0.25">
      <c r="A7367" s="69">
        <v>44221</v>
      </c>
      <c r="B7367" s="62" t="s">
        <v>8</v>
      </c>
      <c r="C7367" s="75" t="s">
        <v>31</v>
      </c>
      <c r="D7367" s="16">
        <v>3</v>
      </c>
    </row>
    <row r="7368" spans="1:4" x14ac:dyDescent="0.25">
      <c r="A7368" s="69">
        <v>44221</v>
      </c>
      <c r="B7368" s="62" t="s">
        <v>8</v>
      </c>
      <c r="C7368" s="75" t="s">
        <v>112</v>
      </c>
      <c r="D7368" s="16">
        <v>9</v>
      </c>
    </row>
    <row r="7369" spans="1:4" x14ac:dyDescent="0.25">
      <c r="A7369" s="69">
        <v>44221</v>
      </c>
      <c r="B7369" s="62" t="s">
        <v>49</v>
      </c>
      <c r="C7369" s="75" t="s">
        <v>215</v>
      </c>
      <c r="D7369" s="16">
        <v>4</v>
      </c>
    </row>
    <row r="7370" spans="1:4" x14ac:dyDescent="0.25">
      <c r="A7370" s="69">
        <v>44221</v>
      </c>
      <c r="B7370" s="62" t="s">
        <v>49</v>
      </c>
      <c r="C7370" s="75" t="s">
        <v>49</v>
      </c>
      <c r="D7370" s="16">
        <v>6</v>
      </c>
    </row>
    <row r="7371" spans="1:4" x14ac:dyDescent="0.25">
      <c r="A7371" s="69">
        <v>44221</v>
      </c>
      <c r="B7371" s="62" t="s">
        <v>50</v>
      </c>
      <c r="C7371" s="75" t="s">
        <v>368</v>
      </c>
      <c r="D7371" s="16">
        <v>4</v>
      </c>
    </row>
    <row r="7372" spans="1:4" x14ac:dyDescent="0.25">
      <c r="A7372" s="69">
        <v>44221</v>
      </c>
      <c r="B7372" s="62" t="s">
        <v>27</v>
      </c>
      <c r="C7372" s="75" t="s">
        <v>141</v>
      </c>
      <c r="D7372" s="16">
        <v>10</v>
      </c>
    </row>
    <row r="7373" spans="1:4" x14ac:dyDescent="0.25">
      <c r="A7373" s="69">
        <v>44221</v>
      </c>
      <c r="B7373" s="62" t="s">
        <v>27</v>
      </c>
      <c r="C7373" s="75" t="s">
        <v>43</v>
      </c>
      <c r="D7373" s="16">
        <v>12</v>
      </c>
    </row>
    <row r="7374" spans="1:4" x14ac:dyDescent="0.25">
      <c r="A7374" s="69">
        <v>44221</v>
      </c>
      <c r="B7374" s="62" t="s">
        <v>51</v>
      </c>
      <c r="C7374" s="62" t="s">
        <v>51</v>
      </c>
      <c r="D7374" s="16">
        <v>7</v>
      </c>
    </row>
    <row r="7375" spans="1:4" x14ac:dyDescent="0.25">
      <c r="A7375" s="69">
        <v>44221</v>
      </c>
      <c r="B7375" s="62" t="s">
        <v>10</v>
      </c>
      <c r="C7375" s="62" t="s">
        <v>10</v>
      </c>
      <c r="D7375" s="16">
        <v>0</v>
      </c>
    </row>
    <row r="7376" spans="1:4" x14ac:dyDescent="0.25">
      <c r="A7376" s="69">
        <v>44221</v>
      </c>
      <c r="B7376" s="62" t="s">
        <v>1047</v>
      </c>
      <c r="C7376" s="62" t="s">
        <v>1047</v>
      </c>
      <c r="D7376" s="16">
        <v>6</v>
      </c>
    </row>
    <row r="7377" spans="1:4" x14ac:dyDescent="0.25">
      <c r="A7377" s="69">
        <v>44221</v>
      </c>
      <c r="B7377" s="62" t="s">
        <v>1048</v>
      </c>
      <c r="C7377" s="62" t="s">
        <v>1048</v>
      </c>
      <c r="D7377" s="16">
        <v>1</v>
      </c>
    </row>
    <row r="7378" spans="1:4" x14ac:dyDescent="0.25">
      <c r="A7378" s="69">
        <v>44222</v>
      </c>
      <c r="B7378" s="62" t="s">
        <v>14</v>
      </c>
      <c r="C7378" s="75" t="s">
        <v>14</v>
      </c>
      <c r="D7378" s="16">
        <v>26</v>
      </c>
    </row>
    <row r="7379" spans="1:4" x14ac:dyDescent="0.25">
      <c r="A7379" s="69">
        <v>44222</v>
      </c>
      <c r="B7379" s="62" t="s">
        <v>14</v>
      </c>
      <c r="C7379" s="75" t="s">
        <v>16</v>
      </c>
      <c r="D7379" s="16">
        <v>16</v>
      </c>
    </row>
    <row r="7380" spans="1:4" x14ac:dyDescent="0.25">
      <c r="A7380" s="69">
        <v>44222</v>
      </c>
      <c r="B7380" s="62" t="s">
        <v>14</v>
      </c>
      <c r="C7380" s="75" t="s">
        <v>86</v>
      </c>
      <c r="D7380" s="16">
        <v>4</v>
      </c>
    </row>
    <row r="7381" spans="1:4" x14ac:dyDescent="0.25">
      <c r="A7381" s="69">
        <v>44222</v>
      </c>
      <c r="B7381" s="62" t="s">
        <v>20</v>
      </c>
      <c r="C7381" s="75" t="s">
        <v>20</v>
      </c>
      <c r="D7381" s="16">
        <v>66</v>
      </c>
    </row>
    <row r="7382" spans="1:4" x14ac:dyDescent="0.25">
      <c r="A7382" s="69">
        <v>44222</v>
      </c>
      <c r="B7382" s="62" t="s">
        <v>20</v>
      </c>
      <c r="C7382" s="75" t="s">
        <v>680</v>
      </c>
      <c r="D7382" s="16">
        <v>3</v>
      </c>
    </row>
    <row r="7383" spans="1:4" x14ac:dyDescent="0.25">
      <c r="A7383" s="69">
        <v>44222</v>
      </c>
      <c r="B7383" s="62" t="s">
        <v>20</v>
      </c>
      <c r="C7383" s="75" t="s">
        <v>652</v>
      </c>
      <c r="D7383" s="16">
        <v>2</v>
      </c>
    </row>
    <row r="7384" spans="1:4" x14ac:dyDescent="0.25">
      <c r="A7384" s="69">
        <v>44222</v>
      </c>
      <c r="B7384" s="62" t="s">
        <v>13</v>
      </c>
      <c r="C7384" s="75" t="s">
        <v>225</v>
      </c>
      <c r="D7384" s="16">
        <v>1</v>
      </c>
    </row>
    <row r="7385" spans="1:4" x14ac:dyDescent="0.25">
      <c r="A7385" s="69">
        <v>44222</v>
      </c>
      <c r="B7385" s="62" t="s">
        <v>13</v>
      </c>
      <c r="C7385" s="75" t="s">
        <v>13</v>
      </c>
      <c r="D7385" s="16">
        <v>1</v>
      </c>
    </row>
    <row r="7386" spans="1:4" x14ac:dyDescent="0.25">
      <c r="A7386" s="69">
        <v>44222</v>
      </c>
      <c r="B7386" s="62" t="s">
        <v>13</v>
      </c>
      <c r="C7386" s="75" t="s">
        <v>1056</v>
      </c>
      <c r="D7386" s="16">
        <v>1</v>
      </c>
    </row>
    <row r="7387" spans="1:4" x14ac:dyDescent="0.25">
      <c r="A7387" s="69">
        <v>44222</v>
      </c>
      <c r="B7387" s="62" t="s">
        <v>13</v>
      </c>
      <c r="C7387" s="75" t="s">
        <v>223</v>
      </c>
      <c r="D7387" s="16">
        <v>1</v>
      </c>
    </row>
    <row r="7388" spans="1:4" x14ac:dyDescent="0.25">
      <c r="A7388" s="69">
        <v>44222</v>
      </c>
      <c r="B7388" s="62" t="s">
        <v>24</v>
      </c>
      <c r="C7388" s="75" t="s">
        <v>23</v>
      </c>
      <c r="D7388" s="16">
        <v>23</v>
      </c>
    </row>
    <row r="7389" spans="1:4" x14ac:dyDescent="0.25">
      <c r="A7389" s="69">
        <v>44222</v>
      </c>
      <c r="B7389" s="62" t="s">
        <v>24</v>
      </c>
      <c r="C7389" s="75" t="s">
        <v>952</v>
      </c>
      <c r="D7389" s="16">
        <v>1</v>
      </c>
    </row>
    <row r="7390" spans="1:4" x14ac:dyDescent="0.25">
      <c r="A7390" s="69">
        <v>44222</v>
      </c>
      <c r="B7390" s="62" t="s">
        <v>24</v>
      </c>
      <c r="C7390" s="75" t="s">
        <v>765</v>
      </c>
      <c r="D7390" s="16">
        <v>10</v>
      </c>
    </row>
    <row r="7391" spans="1:4" x14ac:dyDescent="0.25">
      <c r="A7391" s="69">
        <v>44222</v>
      </c>
      <c r="B7391" s="62" t="s">
        <v>24</v>
      </c>
      <c r="C7391" s="75" t="s">
        <v>36</v>
      </c>
      <c r="D7391" s="16">
        <v>1</v>
      </c>
    </row>
    <row r="7392" spans="1:4" x14ac:dyDescent="0.25">
      <c r="A7392" s="69">
        <v>44222</v>
      </c>
      <c r="B7392" s="62" t="s">
        <v>47</v>
      </c>
      <c r="C7392" s="75" t="s">
        <v>47</v>
      </c>
      <c r="D7392" s="16">
        <v>4</v>
      </c>
    </row>
    <row r="7393" spans="1:4" x14ac:dyDescent="0.25">
      <c r="A7393" s="69">
        <v>44222</v>
      </c>
      <c r="B7393" s="62" t="s">
        <v>48</v>
      </c>
      <c r="C7393" s="75" t="s">
        <v>48</v>
      </c>
      <c r="D7393" s="16">
        <v>8</v>
      </c>
    </row>
    <row r="7394" spans="1:4" x14ac:dyDescent="0.25">
      <c r="A7394" s="69">
        <v>44222</v>
      </c>
      <c r="B7394" s="62" t="s">
        <v>7</v>
      </c>
      <c r="C7394" s="62" t="s">
        <v>7</v>
      </c>
      <c r="D7394" s="16">
        <v>3</v>
      </c>
    </row>
    <row r="7395" spans="1:4" x14ac:dyDescent="0.25">
      <c r="A7395" s="69">
        <v>44222</v>
      </c>
      <c r="B7395" s="62" t="s">
        <v>9</v>
      </c>
      <c r="C7395" s="75" t="s">
        <v>613</v>
      </c>
      <c r="D7395" s="16">
        <v>1</v>
      </c>
    </row>
    <row r="7396" spans="1:4" x14ac:dyDescent="0.25">
      <c r="A7396" s="69">
        <v>44222</v>
      </c>
      <c r="B7396" s="62" t="s">
        <v>9</v>
      </c>
      <c r="C7396" s="62" t="s">
        <v>9</v>
      </c>
      <c r="D7396" s="16">
        <v>98</v>
      </c>
    </row>
    <row r="7397" spans="1:4" x14ac:dyDescent="0.25">
      <c r="A7397" s="69">
        <v>44222</v>
      </c>
      <c r="B7397" s="62" t="s">
        <v>9</v>
      </c>
      <c r="C7397" s="75" t="s">
        <v>17</v>
      </c>
      <c r="D7397" s="16">
        <v>1</v>
      </c>
    </row>
    <row r="7398" spans="1:4" x14ac:dyDescent="0.25">
      <c r="A7398" s="69">
        <v>44222</v>
      </c>
      <c r="B7398" s="62" t="s">
        <v>9</v>
      </c>
      <c r="C7398" s="75" t="s">
        <v>149</v>
      </c>
      <c r="D7398" s="16">
        <v>5</v>
      </c>
    </row>
    <row r="7399" spans="1:4" x14ac:dyDescent="0.25">
      <c r="A7399" s="69">
        <v>44222</v>
      </c>
      <c r="B7399" s="62" t="s">
        <v>9</v>
      </c>
      <c r="C7399" s="75" t="s">
        <v>145</v>
      </c>
      <c r="D7399" s="16">
        <v>1</v>
      </c>
    </row>
    <row r="7400" spans="1:4" x14ac:dyDescent="0.25">
      <c r="A7400" s="69">
        <v>44222</v>
      </c>
      <c r="B7400" s="62" t="s">
        <v>15</v>
      </c>
      <c r="C7400" s="75" t="s">
        <v>61</v>
      </c>
      <c r="D7400" s="16">
        <v>1</v>
      </c>
    </row>
    <row r="7401" spans="1:4" x14ac:dyDescent="0.25">
      <c r="A7401" s="69">
        <v>44222</v>
      </c>
      <c r="B7401" s="62" t="s">
        <v>11</v>
      </c>
      <c r="C7401" s="75" t="s">
        <v>11</v>
      </c>
      <c r="D7401" s="16">
        <v>23</v>
      </c>
    </row>
    <row r="7402" spans="1:4" x14ac:dyDescent="0.25">
      <c r="A7402" s="69">
        <v>44222</v>
      </c>
      <c r="B7402" s="62" t="s">
        <v>12</v>
      </c>
      <c r="C7402" s="75" t="s">
        <v>12</v>
      </c>
      <c r="D7402" s="16">
        <v>5</v>
      </c>
    </row>
    <row r="7403" spans="1:4" x14ac:dyDescent="0.25">
      <c r="A7403" s="69">
        <v>44222</v>
      </c>
      <c r="B7403" s="62" t="s">
        <v>8</v>
      </c>
      <c r="C7403" s="75" t="s">
        <v>229</v>
      </c>
      <c r="D7403" s="16">
        <v>1</v>
      </c>
    </row>
    <row r="7404" spans="1:4" x14ac:dyDescent="0.25">
      <c r="A7404" s="69">
        <v>44222</v>
      </c>
      <c r="B7404" s="62" t="s">
        <v>8</v>
      </c>
      <c r="C7404" s="75" t="s">
        <v>326</v>
      </c>
      <c r="D7404" s="16">
        <v>1</v>
      </c>
    </row>
    <row r="7405" spans="1:4" x14ac:dyDescent="0.25">
      <c r="A7405" s="69">
        <v>44222</v>
      </c>
      <c r="B7405" s="62" t="s">
        <v>8</v>
      </c>
      <c r="C7405" s="75" t="s">
        <v>59</v>
      </c>
      <c r="D7405" s="16">
        <v>2</v>
      </c>
    </row>
    <row r="7406" spans="1:4" x14ac:dyDescent="0.25">
      <c r="A7406" s="69">
        <v>44222</v>
      </c>
      <c r="B7406" s="62" t="s">
        <v>8</v>
      </c>
      <c r="C7406" s="75" t="s">
        <v>205</v>
      </c>
      <c r="D7406" s="16">
        <v>2</v>
      </c>
    </row>
    <row r="7407" spans="1:4" x14ac:dyDescent="0.25">
      <c r="A7407" s="69">
        <v>44222</v>
      </c>
      <c r="B7407" s="62" t="s">
        <v>8</v>
      </c>
      <c r="C7407" s="75" t="s">
        <v>8</v>
      </c>
      <c r="D7407" s="16">
        <v>40</v>
      </c>
    </row>
    <row r="7408" spans="1:4" x14ac:dyDescent="0.25">
      <c r="A7408" s="69">
        <v>44222</v>
      </c>
      <c r="B7408" s="62" t="s">
        <v>8</v>
      </c>
      <c r="C7408" s="75" t="s">
        <v>31</v>
      </c>
      <c r="D7408" s="16">
        <v>2</v>
      </c>
    </row>
    <row r="7409" spans="1:4" x14ac:dyDescent="0.25">
      <c r="A7409" s="69">
        <v>44222</v>
      </c>
      <c r="B7409" s="62" t="s">
        <v>8</v>
      </c>
      <c r="C7409" s="75" t="s">
        <v>112</v>
      </c>
      <c r="D7409" s="16">
        <v>1</v>
      </c>
    </row>
    <row r="7410" spans="1:4" x14ac:dyDescent="0.25">
      <c r="A7410" s="69">
        <v>44222</v>
      </c>
      <c r="B7410" s="62" t="s">
        <v>8</v>
      </c>
      <c r="C7410" s="75" t="s">
        <v>1065</v>
      </c>
      <c r="D7410" s="16">
        <v>1</v>
      </c>
    </row>
    <row r="7411" spans="1:4" x14ac:dyDescent="0.25">
      <c r="A7411" s="69">
        <v>44222</v>
      </c>
      <c r="B7411" s="62" t="s">
        <v>49</v>
      </c>
      <c r="C7411" s="75" t="s">
        <v>215</v>
      </c>
      <c r="D7411" s="16">
        <v>5</v>
      </c>
    </row>
    <row r="7412" spans="1:4" x14ac:dyDescent="0.25">
      <c r="A7412" s="69">
        <v>44222</v>
      </c>
      <c r="B7412" s="62" t="s">
        <v>49</v>
      </c>
      <c r="C7412" s="75" t="s">
        <v>49</v>
      </c>
      <c r="D7412" s="16">
        <v>31</v>
      </c>
    </row>
    <row r="7413" spans="1:4" x14ac:dyDescent="0.25">
      <c r="A7413" s="69">
        <v>44222</v>
      </c>
      <c r="B7413" s="62" t="s">
        <v>50</v>
      </c>
      <c r="C7413" s="75" t="s">
        <v>1066</v>
      </c>
      <c r="D7413" s="16">
        <v>1</v>
      </c>
    </row>
    <row r="7414" spans="1:4" x14ac:dyDescent="0.25">
      <c r="A7414" s="69">
        <v>44222</v>
      </c>
      <c r="B7414" s="62" t="s">
        <v>50</v>
      </c>
      <c r="C7414" s="75" t="s">
        <v>232</v>
      </c>
      <c r="D7414" s="16">
        <v>3</v>
      </c>
    </row>
    <row r="7415" spans="1:4" x14ac:dyDescent="0.25">
      <c r="A7415" s="69">
        <v>44222</v>
      </c>
      <c r="B7415" s="62" t="s">
        <v>50</v>
      </c>
      <c r="C7415" s="75" t="s">
        <v>368</v>
      </c>
      <c r="D7415" s="16">
        <v>4</v>
      </c>
    </row>
    <row r="7416" spans="1:4" x14ac:dyDescent="0.25">
      <c r="A7416" s="69">
        <v>44222</v>
      </c>
      <c r="B7416" s="62" t="s">
        <v>27</v>
      </c>
      <c r="C7416" s="75" t="s">
        <v>141</v>
      </c>
      <c r="D7416" s="16">
        <v>7</v>
      </c>
    </row>
    <row r="7417" spans="1:4" x14ac:dyDescent="0.25">
      <c r="A7417" s="69">
        <v>44222</v>
      </c>
      <c r="B7417" s="62" t="s">
        <v>27</v>
      </c>
      <c r="C7417" s="75" t="s">
        <v>43</v>
      </c>
      <c r="D7417" s="16">
        <v>26</v>
      </c>
    </row>
    <row r="7418" spans="1:4" x14ac:dyDescent="0.25">
      <c r="A7418" s="69">
        <v>44222</v>
      </c>
      <c r="B7418" s="62" t="s">
        <v>27</v>
      </c>
      <c r="C7418" s="75" t="s">
        <v>622</v>
      </c>
      <c r="D7418" s="16">
        <v>1</v>
      </c>
    </row>
    <row r="7419" spans="1:4" x14ac:dyDescent="0.25">
      <c r="A7419" s="69">
        <v>44222</v>
      </c>
      <c r="B7419" s="62" t="s">
        <v>27</v>
      </c>
      <c r="C7419" s="75" t="s">
        <v>711</v>
      </c>
      <c r="D7419" s="16">
        <v>1</v>
      </c>
    </row>
    <row r="7420" spans="1:4" x14ac:dyDescent="0.25">
      <c r="A7420" s="69">
        <v>44222</v>
      </c>
      <c r="B7420" s="62" t="s">
        <v>51</v>
      </c>
      <c r="C7420" s="75" t="s">
        <v>51</v>
      </c>
      <c r="D7420" s="16">
        <v>3</v>
      </c>
    </row>
    <row r="7421" spans="1:4" x14ac:dyDescent="0.25">
      <c r="A7421" s="69">
        <v>44222</v>
      </c>
      <c r="B7421" s="62" t="s">
        <v>10</v>
      </c>
      <c r="C7421" s="75" t="s">
        <v>1067</v>
      </c>
      <c r="D7421" s="16">
        <v>1</v>
      </c>
    </row>
    <row r="7422" spans="1:4" x14ac:dyDescent="0.25">
      <c r="A7422" s="69">
        <v>44222</v>
      </c>
      <c r="B7422" s="62" t="s">
        <v>10</v>
      </c>
      <c r="C7422" s="75" t="s">
        <v>1068</v>
      </c>
      <c r="D7422" s="16">
        <v>1</v>
      </c>
    </row>
    <row r="7423" spans="1:4" x14ac:dyDescent="0.25">
      <c r="A7423" s="69">
        <v>44222</v>
      </c>
      <c r="B7423" s="62" t="s">
        <v>10</v>
      </c>
      <c r="C7423" s="75" t="s">
        <v>10</v>
      </c>
      <c r="D7423" s="16">
        <v>15</v>
      </c>
    </row>
    <row r="7424" spans="1:4" x14ac:dyDescent="0.25">
      <c r="A7424" s="69">
        <v>44222</v>
      </c>
      <c r="B7424" s="62" t="s">
        <v>1047</v>
      </c>
      <c r="C7424" s="75" t="s">
        <v>1047</v>
      </c>
      <c r="D7424" s="16">
        <v>15</v>
      </c>
    </row>
    <row r="7425" spans="1:4" x14ac:dyDescent="0.25">
      <c r="A7425" s="69">
        <v>44222</v>
      </c>
      <c r="B7425" s="62" t="s">
        <v>1048</v>
      </c>
      <c r="C7425" s="75" t="s">
        <v>1048</v>
      </c>
      <c r="D7425" s="16">
        <v>2</v>
      </c>
    </row>
    <row r="7426" spans="1:4" x14ac:dyDescent="0.25">
      <c r="A7426" s="69">
        <v>44223</v>
      </c>
      <c r="B7426" s="62" t="s">
        <v>14</v>
      </c>
      <c r="C7426" s="75" t="s">
        <v>14</v>
      </c>
      <c r="D7426" s="16">
        <v>17</v>
      </c>
    </row>
    <row r="7427" spans="1:4" x14ac:dyDescent="0.25">
      <c r="A7427" s="69">
        <v>44223</v>
      </c>
      <c r="B7427" s="62" t="s">
        <v>14</v>
      </c>
      <c r="C7427" s="75" t="s">
        <v>16</v>
      </c>
      <c r="D7427" s="16">
        <v>15</v>
      </c>
    </row>
    <row r="7428" spans="1:4" x14ac:dyDescent="0.25">
      <c r="A7428" s="69">
        <v>44223</v>
      </c>
      <c r="B7428" s="62" t="s">
        <v>14</v>
      </c>
      <c r="C7428" s="75" t="s">
        <v>86</v>
      </c>
      <c r="D7428" s="16">
        <v>9</v>
      </c>
    </row>
    <row r="7429" spans="1:4" x14ac:dyDescent="0.25">
      <c r="A7429" s="69">
        <v>44223</v>
      </c>
      <c r="B7429" s="62" t="s">
        <v>20</v>
      </c>
      <c r="C7429" s="75" t="s">
        <v>20</v>
      </c>
      <c r="D7429" s="16">
        <v>52</v>
      </c>
    </row>
    <row r="7430" spans="1:4" x14ac:dyDescent="0.25">
      <c r="A7430" s="69">
        <v>44223</v>
      </c>
      <c r="B7430" s="62" t="s">
        <v>20</v>
      </c>
      <c r="C7430" s="75" t="s">
        <v>366</v>
      </c>
      <c r="D7430" s="16">
        <v>2</v>
      </c>
    </row>
    <row r="7431" spans="1:4" x14ac:dyDescent="0.25">
      <c r="A7431" s="69">
        <v>44223</v>
      </c>
      <c r="B7431" s="62" t="s">
        <v>20</v>
      </c>
      <c r="C7431" s="75" t="s">
        <v>652</v>
      </c>
      <c r="D7431" s="16">
        <v>4</v>
      </c>
    </row>
    <row r="7432" spans="1:4" x14ac:dyDescent="0.25">
      <c r="A7432" s="69">
        <v>44223</v>
      </c>
      <c r="B7432" s="62" t="s">
        <v>13</v>
      </c>
      <c r="C7432" s="75" t="s">
        <v>1069</v>
      </c>
      <c r="D7432" s="16">
        <v>4</v>
      </c>
    </row>
    <row r="7433" spans="1:4" x14ac:dyDescent="0.25">
      <c r="A7433" s="69">
        <v>44223</v>
      </c>
      <c r="B7433" s="62" t="s">
        <v>13</v>
      </c>
      <c r="C7433" s="75" t="s">
        <v>13</v>
      </c>
      <c r="D7433" s="16">
        <v>5</v>
      </c>
    </row>
    <row r="7434" spans="1:4" x14ac:dyDescent="0.25">
      <c r="A7434" s="69">
        <v>44223</v>
      </c>
      <c r="B7434" s="62" t="s">
        <v>13</v>
      </c>
      <c r="C7434" s="75" t="s">
        <v>223</v>
      </c>
      <c r="D7434" s="16">
        <v>2</v>
      </c>
    </row>
    <row r="7435" spans="1:4" x14ac:dyDescent="0.25">
      <c r="A7435" s="69">
        <v>44223</v>
      </c>
      <c r="B7435" s="62" t="s">
        <v>24</v>
      </c>
      <c r="C7435" s="75" t="s">
        <v>23</v>
      </c>
      <c r="D7435" s="16">
        <v>8</v>
      </c>
    </row>
    <row r="7436" spans="1:4" x14ac:dyDescent="0.25">
      <c r="A7436" s="69">
        <v>44223</v>
      </c>
      <c r="B7436" s="62" t="s">
        <v>24</v>
      </c>
      <c r="C7436" s="75" t="s">
        <v>24</v>
      </c>
      <c r="D7436" s="16">
        <v>3</v>
      </c>
    </row>
    <row r="7437" spans="1:4" x14ac:dyDescent="0.25">
      <c r="A7437" s="69">
        <v>44223</v>
      </c>
      <c r="B7437" s="62" t="s">
        <v>24</v>
      </c>
      <c r="C7437" s="75" t="s">
        <v>765</v>
      </c>
      <c r="D7437" s="16">
        <v>1</v>
      </c>
    </row>
    <row r="7438" spans="1:4" x14ac:dyDescent="0.25">
      <c r="A7438" s="69">
        <v>44223</v>
      </c>
      <c r="B7438" s="62" t="s">
        <v>47</v>
      </c>
      <c r="C7438" s="75" t="s">
        <v>47</v>
      </c>
      <c r="D7438" s="16">
        <v>10</v>
      </c>
    </row>
    <row r="7439" spans="1:4" x14ac:dyDescent="0.25">
      <c r="A7439" s="69">
        <v>44223</v>
      </c>
      <c r="B7439" s="62" t="s">
        <v>47</v>
      </c>
      <c r="C7439" s="75" t="s">
        <v>934</v>
      </c>
      <c r="D7439" s="16">
        <v>1</v>
      </c>
    </row>
    <row r="7440" spans="1:4" x14ac:dyDescent="0.25">
      <c r="A7440" s="69">
        <v>44223</v>
      </c>
      <c r="B7440" s="62" t="s">
        <v>48</v>
      </c>
      <c r="C7440" s="75" t="s">
        <v>1070</v>
      </c>
      <c r="D7440" s="16">
        <v>1</v>
      </c>
    </row>
    <row r="7441" spans="1:4" x14ac:dyDescent="0.25">
      <c r="A7441" s="69">
        <v>44223</v>
      </c>
      <c r="B7441" s="62" t="s">
        <v>48</v>
      </c>
      <c r="C7441" s="75" t="s">
        <v>48</v>
      </c>
      <c r="D7441" s="16">
        <v>1</v>
      </c>
    </row>
    <row r="7442" spans="1:4" x14ac:dyDescent="0.25">
      <c r="A7442" s="69">
        <v>44223</v>
      </c>
      <c r="B7442" s="62" t="s">
        <v>48</v>
      </c>
      <c r="C7442" s="75" t="s">
        <v>1071</v>
      </c>
      <c r="D7442" s="16">
        <v>1</v>
      </c>
    </row>
    <row r="7443" spans="1:4" x14ac:dyDescent="0.25">
      <c r="A7443" s="69">
        <v>44223</v>
      </c>
      <c r="B7443" s="62" t="s">
        <v>7</v>
      </c>
      <c r="C7443" s="75" t="s">
        <v>116</v>
      </c>
      <c r="D7443" s="16">
        <v>3</v>
      </c>
    </row>
    <row r="7444" spans="1:4" x14ac:dyDescent="0.25">
      <c r="A7444" s="69">
        <v>44223</v>
      </c>
      <c r="B7444" s="62" t="s">
        <v>7</v>
      </c>
      <c r="C7444" s="62" t="s">
        <v>7</v>
      </c>
      <c r="D7444" s="16">
        <v>2</v>
      </c>
    </row>
    <row r="7445" spans="1:4" x14ac:dyDescent="0.25">
      <c r="A7445" s="69">
        <v>44223</v>
      </c>
      <c r="B7445" s="62" t="s">
        <v>9</v>
      </c>
      <c r="C7445" s="75" t="s">
        <v>613</v>
      </c>
      <c r="D7445" s="16">
        <v>1</v>
      </c>
    </row>
    <row r="7446" spans="1:4" x14ac:dyDescent="0.25">
      <c r="A7446" s="69">
        <v>44223</v>
      </c>
      <c r="B7446" s="62" t="s">
        <v>9</v>
      </c>
      <c r="C7446" s="75" t="s">
        <v>1029</v>
      </c>
      <c r="D7446" s="16">
        <v>1</v>
      </c>
    </row>
    <row r="7447" spans="1:4" x14ac:dyDescent="0.25">
      <c r="A7447" s="69">
        <v>44223</v>
      </c>
      <c r="B7447" s="62" t="s">
        <v>9</v>
      </c>
      <c r="C7447" s="62" t="s">
        <v>9</v>
      </c>
      <c r="D7447" s="16">
        <v>57</v>
      </c>
    </row>
    <row r="7448" spans="1:4" x14ac:dyDescent="0.25">
      <c r="A7448" s="69">
        <v>44223</v>
      </c>
      <c r="B7448" s="62" t="s">
        <v>9</v>
      </c>
      <c r="C7448" s="75" t="s">
        <v>17</v>
      </c>
      <c r="D7448" s="16">
        <v>2</v>
      </c>
    </row>
    <row r="7449" spans="1:4" x14ac:dyDescent="0.25">
      <c r="A7449" s="69">
        <v>44223</v>
      </c>
      <c r="B7449" s="62" t="s">
        <v>9</v>
      </c>
      <c r="C7449" s="75" t="s">
        <v>145</v>
      </c>
      <c r="D7449" s="16">
        <v>1</v>
      </c>
    </row>
    <row r="7450" spans="1:4" x14ac:dyDescent="0.25">
      <c r="A7450" s="69">
        <v>44223</v>
      </c>
      <c r="B7450" s="62" t="s">
        <v>15</v>
      </c>
      <c r="C7450" s="75" t="s">
        <v>109</v>
      </c>
      <c r="D7450" s="16">
        <v>1</v>
      </c>
    </row>
    <row r="7451" spans="1:4" x14ac:dyDescent="0.25">
      <c r="A7451" s="69">
        <v>44223</v>
      </c>
      <c r="B7451" s="62" t="s">
        <v>15</v>
      </c>
      <c r="C7451" s="75" t="s">
        <v>285</v>
      </c>
      <c r="D7451" s="16">
        <v>1</v>
      </c>
    </row>
    <row r="7452" spans="1:4" x14ac:dyDescent="0.25">
      <c r="A7452" s="69">
        <v>44223</v>
      </c>
      <c r="B7452" s="62" t="s">
        <v>11</v>
      </c>
      <c r="C7452" s="75" t="s">
        <v>336</v>
      </c>
      <c r="D7452" s="16">
        <v>2</v>
      </c>
    </row>
    <row r="7453" spans="1:4" x14ac:dyDescent="0.25">
      <c r="A7453" s="69">
        <v>44223</v>
      </c>
      <c r="B7453" s="62" t="s">
        <v>11</v>
      </c>
      <c r="C7453" s="75" t="s">
        <v>11</v>
      </c>
      <c r="D7453" s="16">
        <v>4</v>
      </c>
    </row>
    <row r="7454" spans="1:4" x14ac:dyDescent="0.25">
      <c r="A7454" s="69">
        <v>44223</v>
      </c>
      <c r="B7454" s="62" t="s">
        <v>11</v>
      </c>
      <c r="C7454" s="75" t="s">
        <v>856</v>
      </c>
      <c r="D7454" s="16">
        <v>2</v>
      </c>
    </row>
    <row r="7455" spans="1:4" x14ac:dyDescent="0.25">
      <c r="A7455" s="69">
        <v>44223</v>
      </c>
      <c r="B7455" s="62" t="s">
        <v>11</v>
      </c>
      <c r="C7455" s="75" t="s">
        <v>764</v>
      </c>
      <c r="D7455" s="16">
        <v>1</v>
      </c>
    </row>
    <row r="7456" spans="1:4" x14ac:dyDescent="0.25">
      <c r="A7456" s="69">
        <v>44223</v>
      </c>
      <c r="B7456" s="62" t="s">
        <v>12</v>
      </c>
      <c r="C7456" s="75" t="s">
        <v>117</v>
      </c>
      <c r="D7456" s="16">
        <v>2</v>
      </c>
    </row>
    <row r="7457" spans="1:4" x14ac:dyDescent="0.25">
      <c r="A7457" s="69">
        <v>44223</v>
      </c>
      <c r="B7457" s="62" t="s">
        <v>12</v>
      </c>
      <c r="C7457" s="75" t="s">
        <v>12</v>
      </c>
      <c r="D7457" s="16">
        <v>4</v>
      </c>
    </row>
    <row r="7458" spans="1:4" x14ac:dyDescent="0.25">
      <c r="A7458" s="69">
        <v>44223</v>
      </c>
      <c r="B7458" s="62" t="s">
        <v>8</v>
      </c>
      <c r="C7458" s="75" t="s">
        <v>74</v>
      </c>
      <c r="D7458" s="16">
        <v>2</v>
      </c>
    </row>
    <row r="7459" spans="1:4" x14ac:dyDescent="0.25">
      <c r="A7459" s="69">
        <v>44223</v>
      </c>
      <c r="B7459" s="62" t="s">
        <v>8</v>
      </c>
      <c r="C7459" s="75" t="s">
        <v>781</v>
      </c>
      <c r="D7459" s="16">
        <v>1</v>
      </c>
    </row>
    <row r="7460" spans="1:4" x14ac:dyDescent="0.25">
      <c r="A7460" s="69">
        <v>44223</v>
      </c>
      <c r="B7460" s="62" t="s">
        <v>8</v>
      </c>
      <c r="C7460" s="75" t="s">
        <v>59</v>
      </c>
      <c r="D7460" s="16">
        <v>6</v>
      </c>
    </row>
    <row r="7461" spans="1:4" x14ac:dyDescent="0.25">
      <c r="A7461" s="69">
        <v>44223</v>
      </c>
      <c r="B7461" s="62" t="s">
        <v>8</v>
      </c>
      <c r="C7461" s="75" t="s">
        <v>722</v>
      </c>
      <c r="D7461" s="16">
        <v>1</v>
      </c>
    </row>
    <row r="7462" spans="1:4" x14ac:dyDescent="0.25">
      <c r="A7462" s="69">
        <v>44223</v>
      </c>
      <c r="B7462" s="62" t="s">
        <v>8</v>
      </c>
      <c r="C7462" s="75" t="s">
        <v>142</v>
      </c>
      <c r="D7462" s="16">
        <v>1</v>
      </c>
    </row>
    <row r="7463" spans="1:4" x14ac:dyDescent="0.25">
      <c r="A7463" s="69">
        <v>44223</v>
      </c>
      <c r="B7463" s="62" t="s">
        <v>8</v>
      </c>
      <c r="C7463" s="75" t="s">
        <v>8</v>
      </c>
      <c r="D7463" s="16">
        <v>32</v>
      </c>
    </row>
    <row r="7464" spans="1:4" x14ac:dyDescent="0.25">
      <c r="A7464" s="69">
        <v>44223</v>
      </c>
      <c r="B7464" s="62" t="s">
        <v>8</v>
      </c>
      <c r="C7464" s="75" t="s">
        <v>31</v>
      </c>
      <c r="D7464" s="16">
        <v>2</v>
      </c>
    </row>
    <row r="7465" spans="1:4" x14ac:dyDescent="0.25">
      <c r="A7465" s="69">
        <v>44223</v>
      </c>
      <c r="B7465" s="62" t="s">
        <v>8</v>
      </c>
      <c r="C7465" s="75" t="s">
        <v>112</v>
      </c>
      <c r="D7465" s="16">
        <v>5</v>
      </c>
    </row>
    <row r="7466" spans="1:4" x14ac:dyDescent="0.25">
      <c r="A7466" s="69">
        <v>44223</v>
      </c>
      <c r="B7466" s="62" t="s">
        <v>8</v>
      </c>
      <c r="C7466" s="75" t="s">
        <v>348</v>
      </c>
      <c r="D7466" s="16">
        <v>1</v>
      </c>
    </row>
    <row r="7467" spans="1:4" x14ac:dyDescent="0.25">
      <c r="A7467" s="69">
        <v>44223</v>
      </c>
      <c r="B7467" s="62" t="s">
        <v>49</v>
      </c>
      <c r="C7467" s="75" t="s">
        <v>215</v>
      </c>
      <c r="D7467" s="16">
        <v>6</v>
      </c>
    </row>
    <row r="7468" spans="1:4" x14ac:dyDescent="0.25">
      <c r="A7468" s="69">
        <v>44223</v>
      </c>
      <c r="B7468" s="62" t="s">
        <v>49</v>
      </c>
      <c r="C7468" s="75" t="s">
        <v>49</v>
      </c>
      <c r="D7468" s="16">
        <v>13</v>
      </c>
    </row>
    <row r="7469" spans="1:4" x14ac:dyDescent="0.25">
      <c r="A7469" s="69">
        <v>44223</v>
      </c>
      <c r="B7469" s="62" t="s">
        <v>50</v>
      </c>
      <c r="C7469" s="75" t="s">
        <v>368</v>
      </c>
      <c r="D7469" s="16">
        <v>1</v>
      </c>
    </row>
    <row r="7470" spans="1:4" x14ac:dyDescent="0.25">
      <c r="A7470" s="69">
        <v>44223</v>
      </c>
      <c r="B7470" s="62" t="s">
        <v>27</v>
      </c>
      <c r="C7470" s="75" t="s">
        <v>235</v>
      </c>
      <c r="D7470" s="16">
        <v>1</v>
      </c>
    </row>
    <row r="7471" spans="1:4" x14ac:dyDescent="0.25">
      <c r="A7471" s="69">
        <v>44223</v>
      </c>
      <c r="B7471" s="62" t="s">
        <v>27</v>
      </c>
      <c r="C7471" s="75" t="s">
        <v>43</v>
      </c>
      <c r="D7471" s="16">
        <v>29</v>
      </c>
    </row>
    <row r="7472" spans="1:4" x14ac:dyDescent="0.25">
      <c r="A7472" s="69">
        <v>44223</v>
      </c>
      <c r="B7472" s="62" t="s">
        <v>27</v>
      </c>
      <c r="C7472" s="75" t="s">
        <v>1072</v>
      </c>
      <c r="D7472" s="16">
        <v>1</v>
      </c>
    </row>
    <row r="7473" spans="1:4" x14ac:dyDescent="0.25">
      <c r="A7473" s="69">
        <v>44223</v>
      </c>
      <c r="B7473" s="62" t="s">
        <v>51</v>
      </c>
      <c r="C7473" s="75" t="s">
        <v>51</v>
      </c>
      <c r="D7473" s="16">
        <v>3</v>
      </c>
    </row>
    <row r="7474" spans="1:4" x14ac:dyDescent="0.25">
      <c r="A7474" s="69">
        <v>44223</v>
      </c>
      <c r="B7474" s="62" t="s">
        <v>10</v>
      </c>
      <c r="C7474" s="75" t="s">
        <v>10</v>
      </c>
      <c r="D7474" s="16">
        <v>8</v>
      </c>
    </row>
    <row r="7475" spans="1:4" x14ac:dyDescent="0.25">
      <c r="A7475" s="69">
        <v>44223</v>
      </c>
      <c r="B7475" s="62" t="s">
        <v>1047</v>
      </c>
      <c r="C7475" s="75" t="s">
        <v>1047</v>
      </c>
      <c r="D7475" s="16">
        <v>0</v>
      </c>
    </row>
    <row r="7476" spans="1:4" x14ac:dyDescent="0.25">
      <c r="A7476" s="69">
        <v>44223</v>
      </c>
      <c r="B7476" s="62" t="s">
        <v>1048</v>
      </c>
      <c r="C7476" s="75" t="s">
        <v>1048</v>
      </c>
      <c r="D7476" s="16">
        <v>-71</v>
      </c>
    </row>
    <row r="7477" spans="1:4" x14ac:dyDescent="0.25">
      <c r="A7477" s="69">
        <v>44224</v>
      </c>
      <c r="B7477" s="62" t="s">
        <v>14</v>
      </c>
      <c r="C7477" s="75" t="s">
        <v>14</v>
      </c>
      <c r="D7477" s="16">
        <v>4</v>
      </c>
    </row>
    <row r="7478" spans="1:4" x14ac:dyDescent="0.25">
      <c r="A7478" s="69">
        <v>44224</v>
      </c>
      <c r="B7478" s="62" t="s">
        <v>14</v>
      </c>
      <c r="C7478" s="75" t="s">
        <v>16</v>
      </c>
      <c r="D7478" s="16">
        <v>1</v>
      </c>
    </row>
    <row r="7479" spans="1:4" x14ac:dyDescent="0.25">
      <c r="A7479" s="69">
        <v>44224</v>
      </c>
      <c r="B7479" s="62" t="s">
        <v>14</v>
      </c>
      <c r="C7479" s="75" t="s">
        <v>86</v>
      </c>
      <c r="D7479" s="16">
        <v>12</v>
      </c>
    </row>
    <row r="7480" spans="1:4" x14ac:dyDescent="0.25">
      <c r="A7480" s="69">
        <v>44224</v>
      </c>
      <c r="B7480" s="62" t="s">
        <v>20</v>
      </c>
      <c r="C7480" s="75" t="s">
        <v>855</v>
      </c>
      <c r="D7480" s="16">
        <v>1</v>
      </c>
    </row>
    <row r="7481" spans="1:4" x14ac:dyDescent="0.25">
      <c r="A7481" s="69">
        <v>44224</v>
      </c>
      <c r="B7481" s="62" t="s">
        <v>20</v>
      </c>
      <c r="C7481" s="75" t="s">
        <v>20</v>
      </c>
      <c r="D7481" s="16">
        <v>58</v>
      </c>
    </row>
    <row r="7482" spans="1:4" x14ac:dyDescent="0.25">
      <c r="A7482" s="69">
        <v>44224</v>
      </c>
      <c r="B7482" s="62" t="s">
        <v>20</v>
      </c>
      <c r="C7482" s="75" t="s">
        <v>713</v>
      </c>
      <c r="D7482" s="16">
        <v>2</v>
      </c>
    </row>
    <row r="7483" spans="1:4" x14ac:dyDescent="0.25">
      <c r="A7483" s="69">
        <v>44224</v>
      </c>
      <c r="B7483" s="62" t="s">
        <v>13</v>
      </c>
      <c r="C7483" s="75" t="s">
        <v>13</v>
      </c>
      <c r="D7483" s="16">
        <v>3</v>
      </c>
    </row>
    <row r="7484" spans="1:4" x14ac:dyDescent="0.25">
      <c r="A7484" s="69">
        <v>44224</v>
      </c>
      <c r="B7484" s="62" t="s">
        <v>24</v>
      </c>
      <c r="C7484" s="75" t="s">
        <v>23</v>
      </c>
      <c r="D7484" s="16">
        <v>11</v>
      </c>
    </row>
    <row r="7485" spans="1:4" x14ac:dyDescent="0.25">
      <c r="A7485" s="69">
        <v>44224</v>
      </c>
      <c r="B7485" s="62" t="s">
        <v>24</v>
      </c>
      <c r="C7485" s="75" t="s">
        <v>1073</v>
      </c>
      <c r="D7485" s="16">
        <v>1</v>
      </c>
    </row>
    <row r="7486" spans="1:4" x14ac:dyDescent="0.25">
      <c r="A7486" s="69">
        <v>44224</v>
      </c>
      <c r="B7486" s="62" t="s">
        <v>24</v>
      </c>
      <c r="C7486" s="75" t="s">
        <v>24</v>
      </c>
      <c r="D7486" s="16">
        <v>2</v>
      </c>
    </row>
    <row r="7487" spans="1:4" x14ac:dyDescent="0.25">
      <c r="A7487" s="69">
        <v>44224</v>
      </c>
      <c r="B7487" s="62" t="s">
        <v>24</v>
      </c>
      <c r="C7487" s="75" t="s">
        <v>952</v>
      </c>
      <c r="D7487" s="16">
        <v>1</v>
      </c>
    </row>
    <row r="7488" spans="1:4" x14ac:dyDescent="0.25">
      <c r="A7488" s="69">
        <v>44224</v>
      </c>
      <c r="B7488" s="62" t="s">
        <v>24</v>
      </c>
      <c r="C7488" s="75" t="s">
        <v>37</v>
      </c>
      <c r="D7488" s="16">
        <v>1</v>
      </c>
    </row>
    <row r="7489" spans="1:4" x14ac:dyDescent="0.25">
      <c r="A7489" s="69">
        <v>44224</v>
      </c>
      <c r="B7489" s="62" t="s">
        <v>47</v>
      </c>
      <c r="C7489" s="75" t="s">
        <v>47</v>
      </c>
      <c r="D7489" s="16">
        <v>3</v>
      </c>
    </row>
    <row r="7490" spans="1:4" x14ac:dyDescent="0.25">
      <c r="A7490" s="69">
        <v>44224</v>
      </c>
      <c r="B7490" s="62" t="s">
        <v>48</v>
      </c>
      <c r="C7490" s="75" t="s">
        <v>48</v>
      </c>
      <c r="D7490" s="16">
        <v>3</v>
      </c>
    </row>
    <row r="7491" spans="1:4" x14ac:dyDescent="0.25">
      <c r="A7491" s="69">
        <v>44224</v>
      </c>
      <c r="B7491" s="62" t="s">
        <v>7</v>
      </c>
      <c r="C7491" s="62" t="s">
        <v>7</v>
      </c>
      <c r="D7491" s="16">
        <v>13</v>
      </c>
    </row>
    <row r="7492" spans="1:4" x14ac:dyDescent="0.25">
      <c r="A7492" s="69">
        <v>44224</v>
      </c>
      <c r="B7492" s="62" t="s">
        <v>9</v>
      </c>
      <c r="C7492" s="75" t="s">
        <v>1074</v>
      </c>
      <c r="D7492" s="16">
        <v>1</v>
      </c>
    </row>
    <row r="7493" spans="1:4" x14ac:dyDescent="0.25">
      <c r="A7493" s="69">
        <v>44224</v>
      </c>
      <c r="B7493" s="62" t="s">
        <v>9</v>
      </c>
      <c r="C7493" s="62" t="s">
        <v>9</v>
      </c>
      <c r="D7493" s="16">
        <v>44</v>
      </c>
    </row>
    <row r="7494" spans="1:4" x14ac:dyDescent="0.25">
      <c r="A7494" s="69">
        <v>44224</v>
      </c>
      <c r="B7494" s="62" t="s">
        <v>9</v>
      </c>
      <c r="C7494" s="75" t="s">
        <v>17</v>
      </c>
      <c r="D7494" s="16">
        <v>2</v>
      </c>
    </row>
    <row r="7495" spans="1:4" x14ac:dyDescent="0.25">
      <c r="A7495" s="69">
        <v>44224</v>
      </c>
      <c r="B7495" s="62" t="s">
        <v>9</v>
      </c>
      <c r="C7495" s="75" t="s">
        <v>145</v>
      </c>
      <c r="D7495" s="16">
        <v>6</v>
      </c>
    </row>
    <row r="7496" spans="1:4" x14ac:dyDescent="0.25">
      <c r="A7496" s="69">
        <v>44224</v>
      </c>
      <c r="B7496" s="62" t="s">
        <v>15</v>
      </c>
      <c r="C7496" s="75" t="s">
        <v>109</v>
      </c>
      <c r="D7496" s="16">
        <v>1</v>
      </c>
    </row>
    <row r="7497" spans="1:4" x14ac:dyDescent="0.25">
      <c r="A7497" s="69">
        <v>44224</v>
      </c>
      <c r="B7497" s="62" t="s">
        <v>11</v>
      </c>
      <c r="C7497" s="75" t="s">
        <v>11</v>
      </c>
      <c r="D7497" s="16">
        <v>10</v>
      </c>
    </row>
    <row r="7498" spans="1:4" x14ac:dyDescent="0.25">
      <c r="A7498" s="69">
        <v>44224</v>
      </c>
      <c r="B7498" s="62" t="s">
        <v>11</v>
      </c>
      <c r="C7498" s="75" t="s">
        <v>856</v>
      </c>
      <c r="D7498" s="16">
        <v>3</v>
      </c>
    </row>
    <row r="7499" spans="1:4" x14ac:dyDescent="0.25">
      <c r="A7499" s="69">
        <v>44224</v>
      </c>
      <c r="B7499" s="62" t="s">
        <v>12</v>
      </c>
      <c r="C7499" s="75" t="s">
        <v>117</v>
      </c>
      <c r="D7499" s="16">
        <v>1</v>
      </c>
    </row>
    <row r="7500" spans="1:4" x14ac:dyDescent="0.25">
      <c r="A7500" s="69">
        <v>44224</v>
      </c>
      <c r="B7500" s="62" t="s">
        <v>12</v>
      </c>
      <c r="C7500" s="75" t="s">
        <v>12</v>
      </c>
      <c r="D7500" s="16">
        <v>7</v>
      </c>
    </row>
    <row r="7501" spans="1:4" x14ac:dyDescent="0.25">
      <c r="A7501" s="69">
        <v>44224</v>
      </c>
      <c r="B7501" s="62" t="s">
        <v>8</v>
      </c>
      <c r="C7501" s="75" t="s">
        <v>74</v>
      </c>
      <c r="D7501" s="16">
        <v>1</v>
      </c>
    </row>
    <row r="7502" spans="1:4" x14ac:dyDescent="0.25">
      <c r="A7502" s="69">
        <v>44224</v>
      </c>
      <c r="B7502" s="62" t="s">
        <v>8</v>
      </c>
      <c r="C7502" s="75" t="s">
        <v>59</v>
      </c>
      <c r="D7502" s="16">
        <v>2</v>
      </c>
    </row>
    <row r="7503" spans="1:4" x14ac:dyDescent="0.25">
      <c r="A7503" s="69">
        <v>44224</v>
      </c>
      <c r="B7503" s="62" t="s">
        <v>8</v>
      </c>
      <c r="C7503" s="75" t="s">
        <v>142</v>
      </c>
      <c r="D7503" s="16">
        <v>1</v>
      </c>
    </row>
    <row r="7504" spans="1:4" x14ac:dyDescent="0.25">
      <c r="A7504" s="69">
        <v>44224</v>
      </c>
      <c r="B7504" s="62" t="s">
        <v>8</v>
      </c>
      <c r="C7504" s="75" t="s">
        <v>40</v>
      </c>
      <c r="D7504" s="16">
        <v>2</v>
      </c>
    </row>
    <row r="7505" spans="1:4" x14ac:dyDescent="0.25">
      <c r="A7505" s="69">
        <v>44224</v>
      </c>
      <c r="B7505" s="62" t="s">
        <v>8</v>
      </c>
      <c r="C7505" s="75" t="s">
        <v>8</v>
      </c>
      <c r="D7505" s="16">
        <v>30</v>
      </c>
    </row>
    <row r="7506" spans="1:4" x14ac:dyDescent="0.25">
      <c r="A7506" s="69">
        <v>44224</v>
      </c>
      <c r="B7506" s="62" t="s">
        <v>8</v>
      </c>
      <c r="C7506" s="75" t="s">
        <v>31</v>
      </c>
      <c r="D7506" s="16">
        <v>1</v>
      </c>
    </row>
    <row r="7507" spans="1:4" x14ac:dyDescent="0.25">
      <c r="A7507" s="69">
        <v>44224</v>
      </c>
      <c r="B7507" s="62" t="s">
        <v>8</v>
      </c>
      <c r="C7507" s="75" t="s">
        <v>112</v>
      </c>
      <c r="D7507" s="16">
        <v>4</v>
      </c>
    </row>
    <row r="7508" spans="1:4" x14ac:dyDescent="0.25">
      <c r="A7508" s="69">
        <v>44224</v>
      </c>
      <c r="B7508" s="62" t="s">
        <v>49</v>
      </c>
      <c r="C7508" s="75" t="s">
        <v>215</v>
      </c>
      <c r="D7508" s="16">
        <v>1</v>
      </c>
    </row>
    <row r="7509" spans="1:4" x14ac:dyDescent="0.25">
      <c r="A7509" s="69">
        <v>44224</v>
      </c>
      <c r="B7509" s="62" t="s">
        <v>49</v>
      </c>
      <c r="C7509" s="75" t="s">
        <v>49</v>
      </c>
      <c r="D7509" s="16">
        <v>4</v>
      </c>
    </row>
    <row r="7510" spans="1:4" x14ac:dyDescent="0.25">
      <c r="A7510" s="69">
        <v>44224</v>
      </c>
      <c r="B7510" s="62" t="s">
        <v>50</v>
      </c>
      <c r="C7510" s="75" t="s">
        <v>368</v>
      </c>
      <c r="D7510" s="16">
        <v>3</v>
      </c>
    </row>
    <row r="7511" spans="1:4" x14ac:dyDescent="0.25">
      <c r="A7511" s="69">
        <v>44224</v>
      </c>
      <c r="B7511" s="62" t="s">
        <v>27</v>
      </c>
      <c r="C7511" s="75" t="s">
        <v>141</v>
      </c>
      <c r="D7511" s="16">
        <v>2</v>
      </c>
    </row>
    <row r="7512" spans="1:4" x14ac:dyDescent="0.25">
      <c r="A7512" s="69">
        <v>44224</v>
      </c>
      <c r="B7512" s="62" t="s">
        <v>27</v>
      </c>
      <c r="C7512" s="75" t="s">
        <v>43</v>
      </c>
      <c r="D7512" s="16">
        <v>20</v>
      </c>
    </row>
    <row r="7513" spans="1:4" x14ac:dyDescent="0.25">
      <c r="A7513" s="69">
        <v>44224</v>
      </c>
      <c r="B7513" s="62" t="s">
        <v>27</v>
      </c>
      <c r="C7513" s="75" t="s">
        <v>353</v>
      </c>
      <c r="D7513" s="16">
        <v>1</v>
      </c>
    </row>
    <row r="7514" spans="1:4" x14ac:dyDescent="0.25">
      <c r="A7514" s="69">
        <v>44224</v>
      </c>
      <c r="B7514" s="62" t="s">
        <v>27</v>
      </c>
      <c r="C7514" s="75" t="s">
        <v>875</v>
      </c>
      <c r="D7514" s="16">
        <v>1</v>
      </c>
    </row>
    <row r="7515" spans="1:4" x14ac:dyDescent="0.25">
      <c r="A7515" s="69">
        <v>44224</v>
      </c>
      <c r="B7515" s="62" t="s">
        <v>27</v>
      </c>
      <c r="C7515" s="75" t="s">
        <v>622</v>
      </c>
      <c r="D7515" s="16">
        <v>2</v>
      </c>
    </row>
    <row r="7516" spans="1:4" x14ac:dyDescent="0.25">
      <c r="A7516" s="69">
        <v>44224</v>
      </c>
      <c r="B7516" s="62" t="s">
        <v>27</v>
      </c>
      <c r="C7516" s="75" t="s">
        <v>711</v>
      </c>
      <c r="D7516" s="16">
        <v>1</v>
      </c>
    </row>
    <row r="7517" spans="1:4" x14ac:dyDescent="0.25">
      <c r="A7517" s="69">
        <v>44224</v>
      </c>
      <c r="B7517" s="62" t="s">
        <v>51</v>
      </c>
      <c r="C7517" s="75" t="s">
        <v>51</v>
      </c>
      <c r="D7517" s="16">
        <v>7</v>
      </c>
    </row>
    <row r="7518" spans="1:4" x14ac:dyDescent="0.25">
      <c r="A7518" s="69">
        <v>44224</v>
      </c>
      <c r="B7518" s="62" t="s">
        <v>10</v>
      </c>
      <c r="C7518" s="75" t="s">
        <v>10</v>
      </c>
      <c r="D7518" s="16">
        <v>5</v>
      </c>
    </row>
    <row r="7519" spans="1:4" x14ac:dyDescent="0.25">
      <c r="A7519" s="69">
        <v>44225</v>
      </c>
      <c r="B7519" s="62" t="s">
        <v>14</v>
      </c>
      <c r="C7519" s="80" t="s">
        <v>14</v>
      </c>
      <c r="D7519" s="1">
        <v>27</v>
      </c>
    </row>
    <row r="7520" spans="1:4" x14ac:dyDescent="0.25">
      <c r="A7520" s="69">
        <v>44225</v>
      </c>
      <c r="B7520" s="62" t="s">
        <v>14</v>
      </c>
      <c r="C7520" s="80" t="s">
        <v>1075</v>
      </c>
      <c r="D7520" s="1">
        <v>2</v>
      </c>
    </row>
    <row r="7521" spans="1:4" x14ac:dyDescent="0.25">
      <c r="A7521" s="69">
        <v>44225</v>
      </c>
      <c r="B7521" s="62" t="s">
        <v>14</v>
      </c>
      <c r="C7521" s="80" t="s">
        <v>16</v>
      </c>
      <c r="D7521" s="1">
        <v>2</v>
      </c>
    </row>
    <row r="7522" spans="1:4" x14ac:dyDescent="0.25">
      <c r="A7522" s="69">
        <v>44225</v>
      </c>
      <c r="B7522" s="62" t="s">
        <v>14</v>
      </c>
      <c r="C7522" s="80" t="s">
        <v>86</v>
      </c>
      <c r="D7522" s="1">
        <v>2</v>
      </c>
    </row>
    <row r="7523" spans="1:4" x14ac:dyDescent="0.25">
      <c r="A7523" s="69">
        <v>44225</v>
      </c>
      <c r="B7523" s="62" t="s">
        <v>20</v>
      </c>
      <c r="C7523" s="80" t="s">
        <v>20</v>
      </c>
      <c r="D7523" s="1">
        <v>35</v>
      </c>
    </row>
    <row r="7524" spans="1:4" x14ac:dyDescent="0.25">
      <c r="A7524" s="69">
        <v>44225</v>
      </c>
      <c r="B7524" s="62" t="s">
        <v>13</v>
      </c>
      <c r="C7524" s="80" t="s">
        <v>13</v>
      </c>
      <c r="D7524" s="1">
        <v>2</v>
      </c>
    </row>
    <row r="7525" spans="1:4" x14ac:dyDescent="0.25">
      <c r="A7525" s="69">
        <v>44225</v>
      </c>
      <c r="B7525" s="62" t="s">
        <v>13</v>
      </c>
      <c r="C7525" s="80" t="s">
        <v>223</v>
      </c>
      <c r="D7525" s="1">
        <v>1</v>
      </c>
    </row>
    <row r="7526" spans="1:4" x14ac:dyDescent="0.25">
      <c r="A7526" s="69">
        <v>44225</v>
      </c>
      <c r="B7526" s="62" t="s">
        <v>24</v>
      </c>
      <c r="C7526" s="80" t="s">
        <v>23</v>
      </c>
      <c r="D7526" s="1">
        <v>13</v>
      </c>
    </row>
    <row r="7527" spans="1:4" x14ac:dyDescent="0.25">
      <c r="A7527" s="69">
        <v>44225</v>
      </c>
      <c r="B7527" s="62" t="s">
        <v>24</v>
      </c>
      <c r="C7527" s="80" t="s">
        <v>24</v>
      </c>
      <c r="D7527" s="1">
        <v>2</v>
      </c>
    </row>
    <row r="7528" spans="1:4" x14ac:dyDescent="0.25">
      <c r="A7528" s="69">
        <v>44225</v>
      </c>
      <c r="B7528" s="62" t="s">
        <v>24</v>
      </c>
      <c r="C7528" s="80" t="s">
        <v>37</v>
      </c>
      <c r="D7528" s="1">
        <v>1</v>
      </c>
    </row>
    <row r="7529" spans="1:4" x14ac:dyDescent="0.25">
      <c r="A7529" s="69">
        <v>44225</v>
      </c>
      <c r="B7529" s="62" t="s">
        <v>47</v>
      </c>
      <c r="C7529" s="80" t="s">
        <v>47</v>
      </c>
      <c r="D7529" s="1">
        <v>2</v>
      </c>
    </row>
    <row r="7530" spans="1:4" x14ac:dyDescent="0.25">
      <c r="A7530" s="69">
        <v>44225</v>
      </c>
      <c r="B7530" s="62" t="s">
        <v>48</v>
      </c>
      <c r="C7530" s="80" t="s">
        <v>48</v>
      </c>
      <c r="D7530" s="1">
        <v>0</v>
      </c>
    </row>
    <row r="7531" spans="1:4" x14ac:dyDescent="0.25">
      <c r="A7531" s="69">
        <v>44225</v>
      </c>
      <c r="B7531" s="62" t="s">
        <v>7</v>
      </c>
      <c r="C7531" s="62" t="s">
        <v>7</v>
      </c>
      <c r="D7531" s="1">
        <v>3</v>
      </c>
    </row>
    <row r="7532" spans="1:4" x14ac:dyDescent="0.25">
      <c r="A7532" s="69">
        <v>44225</v>
      </c>
      <c r="B7532" s="62" t="s">
        <v>9</v>
      </c>
      <c r="C7532" s="80" t="s">
        <v>613</v>
      </c>
      <c r="D7532" s="1">
        <v>1</v>
      </c>
    </row>
    <row r="7533" spans="1:4" x14ac:dyDescent="0.25">
      <c r="A7533" s="69">
        <v>44225</v>
      </c>
      <c r="B7533" s="62" t="s">
        <v>9</v>
      </c>
      <c r="C7533" s="62" t="s">
        <v>9</v>
      </c>
      <c r="D7533" s="1">
        <v>36</v>
      </c>
    </row>
    <row r="7534" spans="1:4" x14ac:dyDescent="0.25">
      <c r="A7534" s="69">
        <v>44225</v>
      </c>
      <c r="B7534" s="62" t="s">
        <v>9</v>
      </c>
      <c r="C7534" s="80" t="s">
        <v>145</v>
      </c>
      <c r="D7534" s="1">
        <v>1</v>
      </c>
    </row>
    <row r="7535" spans="1:4" x14ac:dyDescent="0.25">
      <c r="A7535" s="69">
        <v>44225</v>
      </c>
      <c r="B7535" s="62" t="s">
        <v>15</v>
      </c>
      <c r="C7535" s="80" t="s">
        <v>61</v>
      </c>
      <c r="D7535" s="1">
        <v>0</v>
      </c>
    </row>
    <row r="7536" spans="1:4" x14ac:dyDescent="0.25">
      <c r="A7536" s="69">
        <v>44225</v>
      </c>
      <c r="B7536" s="62" t="s">
        <v>11</v>
      </c>
      <c r="C7536" s="80" t="s">
        <v>65</v>
      </c>
      <c r="D7536" s="1">
        <v>1</v>
      </c>
    </row>
    <row r="7537" spans="1:4" x14ac:dyDescent="0.25">
      <c r="A7537" s="69">
        <v>44225</v>
      </c>
      <c r="B7537" s="62" t="s">
        <v>11</v>
      </c>
      <c r="C7537" s="80" t="s">
        <v>336</v>
      </c>
      <c r="D7537" s="1">
        <v>5</v>
      </c>
    </row>
    <row r="7538" spans="1:4" x14ac:dyDescent="0.25">
      <c r="A7538" s="69">
        <v>44225</v>
      </c>
      <c r="B7538" s="62" t="s">
        <v>11</v>
      </c>
      <c r="C7538" s="80" t="s">
        <v>11</v>
      </c>
      <c r="D7538" s="1">
        <v>4</v>
      </c>
    </row>
    <row r="7539" spans="1:4" x14ac:dyDescent="0.25">
      <c r="A7539" s="69">
        <v>44225</v>
      </c>
      <c r="B7539" s="62" t="s">
        <v>11</v>
      </c>
      <c r="C7539" s="80" t="s">
        <v>856</v>
      </c>
      <c r="D7539" s="1">
        <v>2</v>
      </c>
    </row>
    <row r="7540" spans="1:4" x14ac:dyDescent="0.25">
      <c r="A7540" s="69">
        <v>44225</v>
      </c>
      <c r="B7540" s="62" t="s">
        <v>12</v>
      </c>
      <c r="C7540" s="80" t="s">
        <v>117</v>
      </c>
      <c r="D7540" s="1">
        <v>1</v>
      </c>
    </row>
    <row r="7541" spans="1:4" x14ac:dyDescent="0.25">
      <c r="A7541" s="69">
        <v>44225</v>
      </c>
      <c r="B7541" s="62" t="s">
        <v>12</v>
      </c>
      <c r="C7541" s="80" t="s">
        <v>12</v>
      </c>
      <c r="D7541" s="1">
        <v>1</v>
      </c>
    </row>
    <row r="7542" spans="1:4" x14ac:dyDescent="0.25">
      <c r="A7542" s="69">
        <v>44225</v>
      </c>
      <c r="B7542" s="62" t="s">
        <v>8</v>
      </c>
      <c r="C7542" s="80" t="s">
        <v>230</v>
      </c>
      <c r="D7542" s="1">
        <v>1</v>
      </c>
    </row>
    <row r="7543" spans="1:4" x14ac:dyDescent="0.25">
      <c r="A7543" s="69">
        <v>44225</v>
      </c>
      <c r="B7543" s="62" t="s">
        <v>8</v>
      </c>
      <c r="C7543" s="80" t="s">
        <v>59</v>
      </c>
      <c r="D7543" s="1">
        <v>4</v>
      </c>
    </row>
    <row r="7544" spans="1:4" x14ac:dyDescent="0.25">
      <c r="A7544" s="69">
        <v>44225</v>
      </c>
      <c r="B7544" s="62" t="s">
        <v>8</v>
      </c>
      <c r="C7544" s="80" t="s">
        <v>142</v>
      </c>
      <c r="D7544" s="1">
        <v>2</v>
      </c>
    </row>
    <row r="7545" spans="1:4" x14ac:dyDescent="0.25">
      <c r="A7545" s="69">
        <v>44225</v>
      </c>
      <c r="B7545" s="62" t="s">
        <v>8</v>
      </c>
      <c r="C7545" s="80" t="s">
        <v>134</v>
      </c>
      <c r="D7545" s="1">
        <v>2</v>
      </c>
    </row>
    <row r="7546" spans="1:4" x14ac:dyDescent="0.25">
      <c r="A7546" s="69">
        <v>44225</v>
      </c>
      <c r="B7546" s="62" t="s">
        <v>8</v>
      </c>
      <c r="C7546" s="80" t="s">
        <v>8</v>
      </c>
      <c r="D7546" s="1">
        <v>60</v>
      </c>
    </row>
    <row r="7547" spans="1:4" x14ac:dyDescent="0.25">
      <c r="A7547" s="69">
        <v>44225</v>
      </c>
      <c r="B7547" s="62" t="s">
        <v>8</v>
      </c>
      <c r="C7547" s="80" t="s">
        <v>131</v>
      </c>
      <c r="D7547" s="1">
        <v>2</v>
      </c>
    </row>
    <row r="7548" spans="1:4" x14ac:dyDescent="0.25">
      <c r="A7548" s="69">
        <v>44225</v>
      </c>
      <c r="B7548" s="62" t="s">
        <v>8</v>
      </c>
      <c r="C7548" s="80" t="s">
        <v>112</v>
      </c>
      <c r="D7548" s="1">
        <v>5</v>
      </c>
    </row>
    <row r="7549" spans="1:4" x14ac:dyDescent="0.25">
      <c r="A7549" s="69">
        <v>44225</v>
      </c>
      <c r="B7549" s="62" t="s">
        <v>49</v>
      </c>
      <c r="C7549" s="80" t="s">
        <v>215</v>
      </c>
      <c r="D7549" s="1">
        <v>1</v>
      </c>
    </row>
    <row r="7550" spans="1:4" x14ac:dyDescent="0.25">
      <c r="A7550" s="69">
        <v>44225</v>
      </c>
      <c r="B7550" s="62" t="s">
        <v>49</v>
      </c>
      <c r="C7550" s="62" t="s">
        <v>49</v>
      </c>
      <c r="D7550" s="1">
        <v>6</v>
      </c>
    </row>
    <row r="7551" spans="1:4" x14ac:dyDescent="0.25">
      <c r="A7551" s="69">
        <v>44225</v>
      </c>
      <c r="B7551" s="62" t="s">
        <v>50</v>
      </c>
      <c r="C7551" s="80" t="s">
        <v>232</v>
      </c>
      <c r="D7551" s="1">
        <v>8</v>
      </c>
    </row>
    <row r="7552" spans="1:4" x14ac:dyDescent="0.25">
      <c r="A7552" s="69">
        <v>44225</v>
      </c>
      <c r="B7552" s="62" t="s">
        <v>50</v>
      </c>
      <c r="C7552" s="80" t="s">
        <v>368</v>
      </c>
      <c r="D7552" s="1">
        <v>3</v>
      </c>
    </row>
    <row r="7553" spans="1:4" x14ac:dyDescent="0.25">
      <c r="A7553" s="69">
        <v>44225</v>
      </c>
      <c r="B7553" s="62" t="s">
        <v>27</v>
      </c>
      <c r="C7553" s="80" t="s">
        <v>141</v>
      </c>
      <c r="D7553" s="1">
        <v>1</v>
      </c>
    </row>
    <row r="7554" spans="1:4" x14ac:dyDescent="0.25">
      <c r="A7554" s="69">
        <v>44225</v>
      </c>
      <c r="B7554" s="62" t="s">
        <v>27</v>
      </c>
      <c r="C7554" s="80" t="s">
        <v>43</v>
      </c>
      <c r="D7554" s="1">
        <v>15</v>
      </c>
    </row>
    <row r="7555" spans="1:4" x14ac:dyDescent="0.25">
      <c r="A7555" s="69">
        <v>44225</v>
      </c>
      <c r="B7555" s="62" t="s">
        <v>27</v>
      </c>
      <c r="C7555" s="80" t="s">
        <v>949</v>
      </c>
      <c r="D7555" s="1">
        <v>1</v>
      </c>
    </row>
    <row r="7556" spans="1:4" x14ac:dyDescent="0.25">
      <c r="A7556" s="69">
        <v>44225</v>
      </c>
      <c r="B7556" s="62" t="s">
        <v>27</v>
      </c>
      <c r="C7556" s="80" t="s">
        <v>956</v>
      </c>
      <c r="D7556" s="1">
        <v>1</v>
      </c>
    </row>
    <row r="7557" spans="1:4" x14ac:dyDescent="0.25">
      <c r="A7557" s="69">
        <v>44225</v>
      </c>
      <c r="B7557" s="62" t="s">
        <v>27</v>
      </c>
      <c r="C7557" s="80" t="s">
        <v>875</v>
      </c>
      <c r="D7557" s="1">
        <v>1</v>
      </c>
    </row>
    <row r="7558" spans="1:4" x14ac:dyDescent="0.25">
      <c r="A7558" s="69">
        <v>44225</v>
      </c>
      <c r="B7558" s="62" t="s">
        <v>51</v>
      </c>
      <c r="C7558" s="62" t="s">
        <v>51</v>
      </c>
      <c r="D7558" s="1">
        <v>10</v>
      </c>
    </row>
    <row r="7559" spans="1:4" x14ac:dyDescent="0.25">
      <c r="A7559" s="69">
        <v>44225</v>
      </c>
      <c r="B7559" s="62" t="s">
        <v>10</v>
      </c>
      <c r="C7559" s="62" t="s">
        <v>10</v>
      </c>
      <c r="D7559" s="1">
        <v>8</v>
      </c>
    </row>
    <row r="7560" spans="1:4" x14ac:dyDescent="0.25">
      <c r="A7560" s="69">
        <v>44226</v>
      </c>
      <c r="B7560" t="s">
        <v>14</v>
      </c>
      <c r="C7560" s="80" t="s">
        <v>14</v>
      </c>
      <c r="D7560" s="1">
        <v>13</v>
      </c>
    </row>
    <row r="7561" spans="1:4" x14ac:dyDescent="0.25">
      <c r="A7561" s="69">
        <v>44226</v>
      </c>
      <c r="B7561" s="23" t="s">
        <v>14</v>
      </c>
      <c r="C7561" s="80" t="s">
        <v>16</v>
      </c>
      <c r="D7561" s="1">
        <v>13</v>
      </c>
    </row>
    <row r="7562" spans="1:4" x14ac:dyDescent="0.25">
      <c r="A7562" s="69">
        <v>44226</v>
      </c>
      <c r="B7562" s="23" t="s">
        <v>14</v>
      </c>
      <c r="C7562" s="80" t="s">
        <v>86</v>
      </c>
      <c r="D7562" s="1">
        <v>2</v>
      </c>
    </row>
    <row r="7563" spans="1:4" x14ac:dyDescent="0.25">
      <c r="A7563" s="69">
        <v>44226</v>
      </c>
      <c r="B7563" t="s">
        <v>20</v>
      </c>
      <c r="C7563" s="80" t="s">
        <v>20</v>
      </c>
      <c r="D7563" s="1">
        <v>50</v>
      </c>
    </row>
    <row r="7564" spans="1:4" x14ac:dyDescent="0.25">
      <c r="A7564" s="69">
        <v>44226</v>
      </c>
      <c r="B7564" t="s">
        <v>13</v>
      </c>
      <c r="C7564" s="80" t="s">
        <v>13</v>
      </c>
      <c r="D7564" s="1">
        <v>4</v>
      </c>
    </row>
    <row r="7565" spans="1:4" x14ac:dyDescent="0.25">
      <c r="A7565" s="69">
        <v>44226</v>
      </c>
      <c r="B7565" s="23" t="s">
        <v>13</v>
      </c>
      <c r="C7565" s="80" t="s">
        <v>226</v>
      </c>
      <c r="D7565" s="1">
        <v>1</v>
      </c>
    </row>
    <row r="7566" spans="1:4" x14ac:dyDescent="0.25">
      <c r="A7566" s="69">
        <v>44226</v>
      </c>
      <c r="B7566" s="23" t="s">
        <v>13</v>
      </c>
      <c r="C7566" s="80" t="s">
        <v>223</v>
      </c>
      <c r="D7566" s="1">
        <v>1</v>
      </c>
    </row>
    <row r="7567" spans="1:4" x14ac:dyDescent="0.25">
      <c r="A7567" s="69">
        <v>44226</v>
      </c>
      <c r="B7567" t="s">
        <v>24</v>
      </c>
      <c r="C7567" s="80" t="s">
        <v>23</v>
      </c>
      <c r="D7567" s="1">
        <v>8</v>
      </c>
    </row>
    <row r="7568" spans="1:4" x14ac:dyDescent="0.25">
      <c r="A7568" s="69">
        <v>44226</v>
      </c>
      <c r="B7568" s="23" t="s">
        <v>24</v>
      </c>
      <c r="C7568" s="80" t="s">
        <v>24</v>
      </c>
      <c r="D7568" s="1">
        <v>3</v>
      </c>
    </row>
    <row r="7569" spans="1:4" x14ac:dyDescent="0.25">
      <c r="A7569" s="69">
        <v>44226</v>
      </c>
      <c r="B7569" s="23" t="s">
        <v>24</v>
      </c>
      <c r="C7569" s="80" t="s">
        <v>952</v>
      </c>
      <c r="D7569" s="1">
        <v>2</v>
      </c>
    </row>
    <row r="7570" spans="1:4" x14ac:dyDescent="0.25">
      <c r="A7570" s="69">
        <v>44226</v>
      </c>
      <c r="B7570" s="23" t="s">
        <v>24</v>
      </c>
      <c r="C7570" s="80" t="s">
        <v>765</v>
      </c>
      <c r="D7570" s="1">
        <v>1</v>
      </c>
    </row>
    <row r="7571" spans="1:4" x14ac:dyDescent="0.25">
      <c r="A7571" s="69">
        <v>44226</v>
      </c>
      <c r="B7571" t="s">
        <v>47</v>
      </c>
      <c r="C7571" s="80" t="s">
        <v>47</v>
      </c>
      <c r="D7571" s="1">
        <v>5</v>
      </c>
    </row>
    <row r="7572" spans="1:4" x14ac:dyDescent="0.25">
      <c r="A7572" s="69">
        <v>44226</v>
      </c>
      <c r="B7572" s="23" t="s">
        <v>47</v>
      </c>
      <c r="C7572" s="80" t="s">
        <v>934</v>
      </c>
      <c r="D7572" s="1">
        <v>1</v>
      </c>
    </row>
    <row r="7573" spans="1:4" x14ac:dyDescent="0.25">
      <c r="A7573" s="69">
        <v>44226</v>
      </c>
      <c r="B7573" s="23" t="s">
        <v>48</v>
      </c>
      <c r="C7573" s="23" t="s">
        <v>48</v>
      </c>
      <c r="D7573" s="1">
        <v>4</v>
      </c>
    </row>
    <row r="7574" spans="1:4" x14ac:dyDescent="0.25">
      <c r="A7574" s="69">
        <v>44226</v>
      </c>
      <c r="B7574" s="23" t="s">
        <v>7</v>
      </c>
      <c r="C7574" s="23" t="s">
        <v>7</v>
      </c>
      <c r="D7574" s="1">
        <v>7</v>
      </c>
    </row>
    <row r="7575" spans="1:4" x14ac:dyDescent="0.25">
      <c r="A7575" s="69">
        <v>44226</v>
      </c>
      <c r="B7575" s="23" t="s">
        <v>9</v>
      </c>
      <c r="C7575" s="23" t="s">
        <v>9</v>
      </c>
      <c r="D7575" s="1">
        <v>27</v>
      </c>
    </row>
    <row r="7576" spans="1:4" x14ac:dyDescent="0.25">
      <c r="A7576" s="69">
        <v>44226</v>
      </c>
      <c r="B7576" s="23" t="s">
        <v>9</v>
      </c>
      <c r="C7576" s="93" t="s">
        <v>17</v>
      </c>
      <c r="D7576" s="1">
        <v>2</v>
      </c>
    </row>
    <row r="7577" spans="1:4" x14ac:dyDescent="0.25">
      <c r="A7577" s="69">
        <v>44226</v>
      </c>
      <c r="B7577" s="23" t="s">
        <v>9</v>
      </c>
      <c r="C7577" s="93" t="s">
        <v>145</v>
      </c>
      <c r="D7577" s="1">
        <v>6</v>
      </c>
    </row>
    <row r="7578" spans="1:4" x14ac:dyDescent="0.25">
      <c r="A7578" s="69">
        <v>44226</v>
      </c>
      <c r="B7578" s="23" t="s">
        <v>15</v>
      </c>
      <c r="C7578" s="93" t="s">
        <v>61</v>
      </c>
      <c r="D7578" s="1">
        <v>4</v>
      </c>
    </row>
    <row r="7579" spans="1:4" x14ac:dyDescent="0.25">
      <c r="A7579" s="69">
        <v>44226</v>
      </c>
      <c r="B7579" s="23" t="s">
        <v>11</v>
      </c>
      <c r="C7579" s="93" t="s">
        <v>1076</v>
      </c>
      <c r="D7579" s="1">
        <v>1</v>
      </c>
    </row>
    <row r="7580" spans="1:4" x14ac:dyDescent="0.25">
      <c r="A7580" s="69">
        <v>44226</v>
      </c>
      <c r="B7580" s="23" t="s">
        <v>11</v>
      </c>
      <c r="C7580" s="93" t="s">
        <v>11</v>
      </c>
      <c r="D7580" s="1">
        <v>5</v>
      </c>
    </row>
    <row r="7581" spans="1:4" x14ac:dyDescent="0.25">
      <c r="A7581" s="69">
        <v>44226</v>
      </c>
      <c r="B7581" s="23" t="s">
        <v>11</v>
      </c>
      <c r="C7581" s="93" t="s">
        <v>764</v>
      </c>
      <c r="D7581" s="1">
        <v>1</v>
      </c>
    </row>
    <row r="7582" spans="1:4" x14ac:dyDescent="0.25">
      <c r="A7582" s="69">
        <v>44226</v>
      </c>
      <c r="B7582" s="23" t="s">
        <v>11</v>
      </c>
      <c r="C7582" s="93" t="s">
        <v>135</v>
      </c>
      <c r="D7582" s="1">
        <v>3</v>
      </c>
    </row>
    <row r="7583" spans="1:4" x14ac:dyDescent="0.25">
      <c r="A7583" s="69">
        <v>44226</v>
      </c>
      <c r="B7583" s="23" t="s">
        <v>12</v>
      </c>
      <c r="C7583" s="93" t="s">
        <v>75</v>
      </c>
      <c r="D7583" s="1">
        <v>1</v>
      </c>
    </row>
    <row r="7584" spans="1:4" x14ac:dyDescent="0.25">
      <c r="A7584" s="69">
        <v>44226</v>
      </c>
      <c r="B7584" s="23" t="s">
        <v>12</v>
      </c>
      <c r="C7584" s="93" t="s">
        <v>117</v>
      </c>
      <c r="D7584" s="1">
        <v>2</v>
      </c>
    </row>
    <row r="7585" spans="1:4" x14ac:dyDescent="0.25">
      <c r="A7585" s="69">
        <v>44226</v>
      </c>
      <c r="B7585" s="23" t="s">
        <v>12</v>
      </c>
      <c r="C7585" s="93" t="s">
        <v>12</v>
      </c>
      <c r="D7585" s="1">
        <v>7</v>
      </c>
    </row>
    <row r="7586" spans="1:4" x14ac:dyDescent="0.25">
      <c r="A7586" s="69">
        <v>44226</v>
      </c>
      <c r="B7586" s="23" t="s">
        <v>8</v>
      </c>
      <c r="C7586" s="93" t="s">
        <v>59</v>
      </c>
      <c r="D7586" s="1">
        <v>6</v>
      </c>
    </row>
    <row r="7587" spans="1:4" x14ac:dyDescent="0.25">
      <c r="A7587" s="69">
        <v>44226</v>
      </c>
      <c r="B7587" s="23" t="s">
        <v>8</v>
      </c>
      <c r="C7587" s="93" t="s">
        <v>142</v>
      </c>
      <c r="D7587" s="1">
        <v>1</v>
      </c>
    </row>
    <row r="7588" spans="1:4" x14ac:dyDescent="0.25">
      <c r="A7588" s="69">
        <v>44226</v>
      </c>
      <c r="B7588" s="23" t="s">
        <v>8</v>
      </c>
      <c r="C7588" s="93" t="s">
        <v>205</v>
      </c>
      <c r="D7588" s="1">
        <v>1</v>
      </c>
    </row>
    <row r="7589" spans="1:4" x14ac:dyDescent="0.25">
      <c r="A7589" s="69">
        <v>44226</v>
      </c>
      <c r="B7589" s="23" t="s">
        <v>8</v>
      </c>
      <c r="C7589" s="93" t="s">
        <v>40</v>
      </c>
      <c r="D7589" s="1">
        <v>2</v>
      </c>
    </row>
    <row r="7590" spans="1:4" x14ac:dyDescent="0.25">
      <c r="A7590" s="69">
        <v>44226</v>
      </c>
      <c r="B7590" s="23" t="s">
        <v>8</v>
      </c>
      <c r="C7590" s="93" t="s">
        <v>8</v>
      </c>
      <c r="D7590" s="1">
        <v>39</v>
      </c>
    </row>
    <row r="7591" spans="1:4" x14ac:dyDescent="0.25">
      <c r="A7591" s="69">
        <v>44226</v>
      </c>
      <c r="B7591" s="23" t="s">
        <v>8</v>
      </c>
      <c r="C7591" s="93" t="s">
        <v>31</v>
      </c>
      <c r="D7591" s="1">
        <v>3</v>
      </c>
    </row>
    <row r="7592" spans="1:4" x14ac:dyDescent="0.25">
      <c r="A7592" s="69">
        <v>44226</v>
      </c>
      <c r="B7592" s="23" t="s">
        <v>8</v>
      </c>
      <c r="C7592" s="93" t="s">
        <v>112</v>
      </c>
      <c r="D7592" s="1">
        <v>2</v>
      </c>
    </row>
    <row r="7593" spans="1:4" x14ac:dyDescent="0.25">
      <c r="A7593" s="69">
        <v>44226</v>
      </c>
      <c r="B7593" s="23" t="s">
        <v>49</v>
      </c>
      <c r="C7593" s="93" t="s">
        <v>215</v>
      </c>
      <c r="D7593" s="1">
        <v>1</v>
      </c>
    </row>
    <row r="7594" spans="1:4" x14ac:dyDescent="0.25">
      <c r="A7594" s="69">
        <v>44226</v>
      </c>
      <c r="B7594" s="23" t="s">
        <v>50</v>
      </c>
      <c r="C7594" s="93" t="s">
        <v>232</v>
      </c>
      <c r="D7594" s="1">
        <v>2</v>
      </c>
    </row>
    <row r="7595" spans="1:4" x14ac:dyDescent="0.25">
      <c r="A7595" s="69">
        <v>44226</v>
      </c>
      <c r="B7595" s="23" t="s">
        <v>50</v>
      </c>
      <c r="C7595" s="93" t="s">
        <v>368</v>
      </c>
      <c r="D7595" s="1">
        <v>1</v>
      </c>
    </row>
    <row r="7596" spans="1:4" x14ac:dyDescent="0.25">
      <c r="A7596" s="69">
        <v>44226</v>
      </c>
      <c r="B7596" s="23" t="s">
        <v>27</v>
      </c>
      <c r="C7596" s="93" t="s">
        <v>233</v>
      </c>
      <c r="D7596" s="1">
        <v>1</v>
      </c>
    </row>
    <row r="7597" spans="1:4" x14ac:dyDescent="0.25">
      <c r="A7597" s="69">
        <v>44226</v>
      </c>
      <c r="B7597" s="23" t="s">
        <v>27</v>
      </c>
      <c r="C7597" s="93" t="s">
        <v>141</v>
      </c>
      <c r="D7597" s="1">
        <v>7</v>
      </c>
    </row>
    <row r="7598" spans="1:4" x14ac:dyDescent="0.25">
      <c r="A7598" s="69">
        <v>44226</v>
      </c>
      <c r="B7598" s="23" t="s">
        <v>27</v>
      </c>
      <c r="C7598" s="93" t="s">
        <v>955</v>
      </c>
      <c r="D7598" s="1">
        <v>1</v>
      </c>
    </row>
    <row r="7599" spans="1:4" x14ac:dyDescent="0.25">
      <c r="A7599" s="69">
        <v>44226</v>
      </c>
      <c r="B7599" s="23" t="s">
        <v>27</v>
      </c>
      <c r="C7599" s="93" t="s">
        <v>43</v>
      </c>
      <c r="D7599" s="1">
        <v>36</v>
      </c>
    </row>
    <row r="7600" spans="1:4" x14ac:dyDescent="0.25">
      <c r="A7600" s="69">
        <v>44226</v>
      </c>
      <c r="B7600" s="23" t="s">
        <v>27</v>
      </c>
      <c r="C7600" s="93" t="s">
        <v>949</v>
      </c>
      <c r="D7600" s="1">
        <v>1</v>
      </c>
    </row>
    <row r="7601" spans="1:4" x14ac:dyDescent="0.25">
      <c r="A7601" s="69">
        <v>44226</v>
      </c>
      <c r="B7601" s="23" t="s">
        <v>27</v>
      </c>
      <c r="C7601" s="93" t="s">
        <v>28</v>
      </c>
      <c r="D7601" s="1">
        <v>2</v>
      </c>
    </row>
    <row r="7602" spans="1:4" x14ac:dyDescent="0.25">
      <c r="A7602" s="69">
        <v>44226</v>
      </c>
      <c r="B7602" s="23" t="s">
        <v>51</v>
      </c>
      <c r="C7602" s="93" t="s">
        <v>681</v>
      </c>
      <c r="D7602" s="1">
        <v>2</v>
      </c>
    </row>
    <row r="7603" spans="1:4" x14ac:dyDescent="0.25">
      <c r="A7603" s="69">
        <v>44226</v>
      </c>
      <c r="B7603" s="23" t="s">
        <v>51</v>
      </c>
      <c r="C7603" s="23" t="s">
        <v>51</v>
      </c>
      <c r="D7603" s="1">
        <v>3</v>
      </c>
    </row>
    <row r="7604" spans="1:4" x14ac:dyDescent="0.25">
      <c r="A7604" s="69">
        <v>44226</v>
      </c>
      <c r="B7604" s="23" t="s">
        <v>10</v>
      </c>
      <c r="C7604" s="23" t="s">
        <v>10</v>
      </c>
      <c r="D7604" s="1">
        <v>2</v>
      </c>
    </row>
    <row r="7605" spans="1:4" x14ac:dyDescent="0.25">
      <c r="A7605" s="69">
        <v>44227</v>
      </c>
      <c r="B7605" s="62" t="s">
        <v>14</v>
      </c>
      <c r="C7605" s="62" t="s">
        <v>14</v>
      </c>
      <c r="D7605" s="1">
        <v>0</v>
      </c>
    </row>
    <row r="7606" spans="1:4" x14ac:dyDescent="0.25">
      <c r="A7606" s="69">
        <v>44227</v>
      </c>
      <c r="B7606" s="62" t="s">
        <v>20</v>
      </c>
      <c r="C7606" s="62" t="s">
        <v>20</v>
      </c>
      <c r="D7606" s="1">
        <v>0</v>
      </c>
    </row>
    <row r="7607" spans="1:4" x14ac:dyDescent="0.25">
      <c r="A7607" s="69">
        <v>44227</v>
      </c>
      <c r="B7607" s="62" t="s">
        <v>13</v>
      </c>
      <c r="C7607" s="62" t="s">
        <v>13</v>
      </c>
      <c r="D7607" s="1">
        <v>0</v>
      </c>
    </row>
    <row r="7608" spans="1:4" x14ac:dyDescent="0.25">
      <c r="A7608" s="69">
        <v>44227</v>
      </c>
      <c r="B7608" s="62" t="s">
        <v>24</v>
      </c>
      <c r="C7608" s="62" t="s">
        <v>24</v>
      </c>
      <c r="D7608" s="1">
        <v>0</v>
      </c>
    </row>
    <row r="7609" spans="1:4" x14ac:dyDescent="0.25">
      <c r="A7609" s="69">
        <v>44227</v>
      </c>
      <c r="B7609" s="62" t="s">
        <v>47</v>
      </c>
      <c r="C7609" s="62" t="s">
        <v>47</v>
      </c>
      <c r="D7609" s="1">
        <v>0</v>
      </c>
    </row>
    <row r="7610" spans="1:4" x14ac:dyDescent="0.25">
      <c r="A7610" s="69">
        <v>44227</v>
      </c>
      <c r="B7610" s="62" t="s">
        <v>48</v>
      </c>
      <c r="C7610" s="62" t="s">
        <v>48</v>
      </c>
      <c r="D7610" s="1">
        <v>0</v>
      </c>
    </row>
    <row r="7611" spans="1:4" x14ac:dyDescent="0.25">
      <c r="A7611" s="69">
        <v>44227</v>
      </c>
      <c r="B7611" s="62" t="s">
        <v>7</v>
      </c>
      <c r="C7611" s="62" t="s">
        <v>7</v>
      </c>
      <c r="D7611" s="1">
        <v>0</v>
      </c>
    </row>
    <row r="7612" spans="1:4" x14ac:dyDescent="0.25">
      <c r="A7612" s="69">
        <v>44227</v>
      </c>
      <c r="B7612" s="62" t="s">
        <v>9</v>
      </c>
      <c r="C7612" s="62" t="s">
        <v>9</v>
      </c>
      <c r="D7612" s="1">
        <v>0</v>
      </c>
    </row>
    <row r="7613" spans="1:4" x14ac:dyDescent="0.25">
      <c r="A7613" s="69">
        <v>44227</v>
      </c>
      <c r="B7613" s="62" t="s">
        <v>15</v>
      </c>
      <c r="C7613" s="62" t="s">
        <v>15</v>
      </c>
      <c r="D7613" s="1">
        <v>0</v>
      </c>
    </row>
    <row r="7614" spans="1:4" x14ac:dyDescent="0.25">
      <c r="A7614" s="69">
        <v>44227</v>
      </c>
      <c r="B7614" s="62" t="s">
        <v>11</v>
      </c>
      <c r="C7614" s="62" t="s">
        <v>11</v>
      </c>
      <c r="D7614" s="1">
        <v>0</v>
      </c>
    </row>
    <row r="7615" spans="1:4" x14ac:dyDescent="0.25">
      <c r="A7615" s="239">
        <v>44227</v>
      </c>
      <c r="B7615" s="240" t="s">
        <v>12</v>
      </c>
      <c r="C7615" s="240" t="s">
        <v>12</v>
      </c>
      <c r="D7615" s="1">
        <v>0</v>
      </c>
    </row>
    <row r="7616" spans="1:4" x14ac:dyDescent="0.25">
      <c r="A7616" s="69">
        <v>44227</v>
      </c>
      <c r="B7616" s="62" t="s">
        <v>8</v>
      </c>
      <c r="C7616" s="62" t="s">
        <v>8</v>
      </c>
      <c r="D7616" s="16">
        <v>0</v>
      </c>
    </row>
    <row r="7617" spans="1:4" x14ac:dyDescent="0.25">
      <c r="A7617" s="69">
        <v>44227</v>
      </c>
      <c r="B7617" s="62" t="s">
        <v>49</v>
      </c>
      <c r="C7617" s="62" t="s">
        <v>49</v>
      </c>
      <c r="D7617" s="16">
        <v>0</v>
      </c>
    </row>
    <row r="7618" spans="1:4" x14ac:dyDescent="0.25">
      <c r="A7618" s="69">
        <v>44227</v>
      </c>
      <c r="B7618" s="62" t="s">
        <v>50</v>
      </c>
      <c r="C7618" s="62" t="s">
        <v>50</v>
      </c>
      <c r="D7618" s="16">
        <v>0</v>
      </c>
    </row>
    <row r="7619" spans="1:4" x14ac:dyDescent="0.25">
      <c r="A7619" s="69">
        <v>44227</v>
      </c>
      <c r="B7619" s="62" t="s">
        <v>27</v>
      </c>
      <c r="C7619" s="62" t="s">
        <v>27</v>
      </c>
      <c r="D7619" s="16">
        <v>0</v>
      </c>
    </row>
    <row r="7620" spans="1:4" x14ac:dyDescent="0.25">
      <c r="A7620" s="69">
        <v>44227</v>
      </c>
      <c r="B7620" s="62" t="s">
        <v>51</v>
      </c>
      <c r="C7620" s="62" t="s">
        <v>51</v>
      </c>
      <c r="D7620" s="16">
        <v>0</v>
      </c>
    </row>
    <row r="7621" spans="1:4" x14ac:dyDescent="0.25">
      <c r="A7621" s="69">
        <v>44227</v>
      </c>
      <c r="B7621" s="62" t="s">
        <v>10</v>
      </c>
      <c r="C7621" s="62" t="s">
        <v>10</v>
      </c>
      <c r="D7621" s="16">
        <v>0</v>
      </c>
    </row>
    <row r="7622" spans="1:4" x14ac:dyDescent="0.25">
      <c r="A7622" s="69">
        <v>44228</v>
      </c>
      <c r="B7622" s="62" t="s">
        <v>14</v>
      </c>
      <c r="C7622" s="75" t="s">
        <v>14</v>
      </c>
      <c r="D7622" s="16">
        <v>12</v>
      </c>
    </row>
    <row r="7623" spans="1:4" x14ac:dyDescent="0.25">
      <c r="A7623" s="69">
        <v>44228</v>
      </c>
      <c r="B7623" s="62" t="s">
        <v>14</v>
      </c>
      <c r="C7623" s="75" t="s">
        <v>16</v>
      </c>
      <c r="D7623" s="16">
        <v>9</v>
      </c>
    </row>
    <row r="7624" spans="1:4" x14ac:dyDescent="0.25">
      <c r="A7624" s="69">
        <v>44228</v>
      </c>
      <c r="B7624" s="62" t="s">
        <v>20</v>
      </c>
      <c r="C7624" s="75" t="s">
        <v>20</v>
      </c>
      <c r="D7624" s="16">
        <v>14</v>
      </c>
    </row>
    <row r="7625" spans="1:4" x14ac:dyDescent="0.25">
      <c r="A7625" s="69">
        <v>44228</v>
      </c>
      <c r="B7625" s="62" t="s">
        <v>13</v>
      </c>
      <c r="C7625" s="75" t="s">
        <v>13</v>
      </c>
      <c r="D7625" s="16">
        <v>1</v>
      </c>
    </row>
    <row r="7626" spans="1:4" x14ac:dyDescent="0.25">
      <c r="A7626" s="69">
        <v>44228</v>
      </c>
      <c r="B7626" s="62" t="s">
        <v>13</v>
      </c>
      <c r="C7626" s="75" t="s">
        <v>223</v>
      </c>
      <c r="D7626" s="16">
        <v>3</v>
      </c>
    </row>
    <row r="7627" spans="1:4" x14ac:dyDescent="0.25">
      <c r="A7627" s="69">
        <v>44228</v>
      </c>
      <c r="B7627" s="62" t="s">
        <v>24</v>
      </c>
      <c r="C7627" s="75" t="s">
        <v>23</v>
      </c>
      <c r="D7627" s="16">
        <v>5</v>
      </c>
    </row>
    <row r="7628" spans="1:4" x14ac:dyDescent="0.25">
      <c r="A7628" s="69">
        <v>44228</v>
      </c>
      <c r="B7628" s="62" t="s">
        <v>47</v>
      </c>
      <c r="C7628" s="62" t="s">
        <v>47</v>
      </c>
      <c r="D7628" s="16">
        <v>0</v>
      </c>
    </row>
    <row r="7629" spans="1:4" x14ac:dyDescent="0.25">
      <c r="A7629" s="69">
        <v>44228</v>
      </c>
      <c r="B7629" s="62" t="s">
        <v>48</v>
      </c>
      <c r="C7629" s="62" t="s">
        <v>48</v>
      </c>
      <c r="D7629" s="16">
        <v>0</v>
      </c>
    </row>
    <row r="7630" spans="1:4" x14ac:dyDescent="0.25">
      <c r="A7630" s="69">
        <v>44228</v>
      </c>
      <c r="B7630" s="62" t="s">
        <v>7</v>
      </c>
      <c r="C7630" s="62" t="s">
        <v>7</v>
      </c>
      <c r="D7630" s="16">
        <v>3</v>
      </c>
    </row>
    <row r="7631" spans="1:4" x14ac:dyDescent="0.25">
      <c r="A7631" s="69">
        <v>44228</v>
      </c>
      <c r="B7631" s="62" t="s">
        <v>9</v>
      </c>
      <c r="C7631" s="75" t="s">
        <v>613</v>
      </c>
      <c r="D7631" s="16">
        <v>1</v>
      </c>
    </row>
    <row r="7632" spans="1:4" x14ac:dyDescent="0.25">
      <c r="A7632" s="69">
        <v>44228</v>
      </c>
      <c r="B7632" s="62" t="s">
        <v>9</v>
      </c>
      <c r="C7632" s="62" t="s">
        <v>9</v>
      </c>
      <c r="D7632" s="16">
        <v>16</v>
      </c>
    </row>
    <row r="7633" spans="1:4" x14ac:dyDescent="0.25">
      <c r="A7633" s="69">
        <v>44228</v>
      </c>
      <c r="B7633" s="62" t="s">
        <v>9</v>
      </c>
      <c r="C7633" s="75" t="s">
        <v>17</v>
      </c>
      <c r="D7633" s="16">
        <v>2</v>
      </c>
    </row>
    <row r="7634" spans="1:4" x14ac:dyDescent="0.25">
      <c r="A7634" s="69">
        <v>44228</v>
      </c>
      <c r="B7634" s="62" t="s">
        <v>9</v>
      </c>
      <c r="C7634" s="75" t="s">
        <v>149</v>
      </c>
      <c r="D7634" s="16">
        <v>1</v>
      </c>
    </row>
    <row r="7635" spans="1:4" x14ac:dyDescent="0.25">
      <c r="A7635" s="69">
        <v>44228</v>
      </c>
      <c r="B7635" s="62" t="s">
        <v>15</v>
      </c>
      <c r="C7635" s="75" t="s">
        <v>109</v>
      </c>
      <c r="D7635" s="16">
        <v>1</v>
      </c>
    </row>
    <row r="7636" spans="1:4" x14ac:dyDescent="0.25">
      <c r="A7636" s="69">
        <v>44228</v>
      </c>
      <c r="B7636" s="62" t="s">
        <v>15</v>
      </c>
      <c r="C7636" s="75" t="s">
        <v>61</v>
      </c>
      <c r="D7636" s="16">
        <v>1</v>
      </c>
    </row>
    <row r="7637" spans="1:4" x14ac:dyDescent="0.25">
      <c r="A7637" s="69">
        <v>44228</v>
      </c>
      <c r="B7637" s="62" t="s">
        <v>11</v>
      </c>
      <c r="C7637" s="75" t="s">
        <v>11</v>
      </c>
      <c r="D7637" s="16">
        <v>1</v>
      </c>
    </row>
    <row r="7638" spans="1:4" x14ac:dyDescent="0.25">
      <c r="A7638" s="69">
        <v>44228</v>
      </c>
      <c r="B7638" s="62" t="s">
        <v>11</v>
      </c>
      <c r="C7638" s="75" t="s">
        <v>856</v>
      </c>
      <c r="D7638" s="16">
        <v>2</v>
      </c>
    </row>
    <row r="7639" spans="1:4" x14ac:dyDescent="0.25">
      <c r="A7639" s="69">
        <v>44228</v>
      </c>
      <c r="B7639" s="62" t="s">
        <v>12</v>
      </c>
      <c r="C7639" s="75" t="s">
        <v>117</v>
      </c>
      <c r="D7639" s="16">
        <v>1</v>
      </c>
    </row>
    <row r="7640" spans="1:4" x14ac:dyDescent="0.25">
      <c r="A7640" s="69">
        <v>44228</v>
      </c>
      <c r="B7640" s="62" t="s">
        <v>12</v>
      </c>
      <c r="C7640" s="75" t="s">
        <v>12</v>
      </c>
      <c r="D7640" s="16">
        <v>5</v>
      </c>
    </row>
    <row r="7641" spans="1:4" x14ac:dyDescent="0.25">
      <c r="A7641" s="69">
        <v>44228</v>
      </c>
      <c r="B7641" s="62" t="s">
        <v>8</v>
      </c>
      <c r="C7641" s="75" t="s">
        <v>230</v>
      </c>
      <c r="D7641" s="16">
        <v>1</v>
      </c>
    </row>
    <row r="7642" spans="1:4" x14ac:dyDescent="0.25">
      <c r="A7642" s="69">
        <v>44228</v>
      </c>
      <c r="B7642" s="62" t="s">
        <v>8</v>
      </c>
      <c r="C7642" s="75" t="s">
        <v>59</v>
      </c>
      <c r="D7642" s="16">
        <v>1</v>
      </c>
    </row>
    <row r="7643" spans="1:4" x14ac:dyDescent="0.25">
      <c r="A7643" s="69">
        <v>44228</v>
      </c>
      <c r="B7643" s="62" t="s">
        <v>8</v>
      </c>
      <c r="C7643" s="75" t="s">
        <v>142</v>
      </c>
      <c r="D7643" s="16">
        <v>1</v>
      </c>
    </row>
    <row r="7644" spans="1:4" x14ac:dyDescent="0.25">
      <c r="A7644" s="69">
        <v>44228</v>
      </c>
      <c r="B7644" s="62" t="s">
        <v>8</v>
      </c>
      <c r="C7644" s="75" t="s">
        <v>1077</v>
      </c>
      <c r="D7644" s="16">
        <v>1</v>
      </c>
    </row>
    <row r="7645" spans="1:4" x14ac:dyDescent="0.25">
      <c r="A7645" s="69">
        <v>44228</v>
      </c>
      <c r="B7645" s="62" t="s">
        <v>8</v>
      </c>
      <c r="C7645" s="75" t="s">
        <v>40</v>
      </c>
      <c r="D7645" s="16">
        <v>1</v>
      </c>
    </row>
    <row r="7646" spans="1:4" x14ac:dyDescent="0.25">
      <c r="A7646" s="69">
        <v>44228</v>
      </c>
      <c r="B7646" s="62" t="s">
        <v>8</v>
      </c>
      <c r="C7646" s="75" t="s">
        <v>8</v>
      </c>
      <c r="D7646" s="16">
        <v>17</v>
      </c>
    </row>
    <row r="7647" spans="1:4" x14ac:dyDescent="0.25">
      <c r="A7647" s="69">
        <v>44228</v>
      </c>
      <c r="B7647" s="62" t="s">
        <v>8</v>
      </c>
      <c r="C7647" s="75" t="s">
        <v>31</v>
      </c>
      <c r="D7647" s="16">
        <v>1</v>
      </c>
    </row>
    <row r="7648" spans="1:4" x14ac:dyDescent="0.25">
      <c r="A7648" s="69">
        <v>44228</v>
      </c>
      <c r="B7648" s="62" t="s">
        <v>8</v>
      </c>
      <c r="C7648" s="75" t="s">
        <v>112</v>
      </c>
      <c r="D7648" s="16">
        <v>1</v>
      </c>
    </row>
    <row r="7649" spans="1:4" x14ac:dyDescent="0.25">
      <c r="A7649" s="69">
        <v>44228</v>
      </c>
      <c r="B7649" s="62" t="s">
        <v>49</v>
      </c>
      <c r="C7649" s="75" t="s">
        <v>215</v>
      </c>
      <c r="D7649" s="16">
        <v>1</v>
      </c>
    </row>
    <row r="7650" spans="1:4" x14ac:dyDescent="0.25">
      <c r="A7650" s="69">
        <v>44228</v>
      </c>
      <c r="B7650" s="62" t="s">
        <v>49</v>
      </c>
      <c r="C7650" s="75" t="s">
        <v>49</v>
      </c>
      <c r="D7650" s="16">
        <v>2</v>
      </c>
    </row>
    <row r="7651" spans="1:4" x14ac:dyDescent="0.25">
      <c r="A7651" s="69">
        <v>44228</v>
      </c>
      <c r="B7651" s="62" t="s">
        <v>50</v>
      </c>
      <c r="C7651" s="75" t="s">
        <v>232</v>
      </c>
      <c r="D7651" s="16">
        <v>4</v>
      </c>
    </row>
    <row r="7652" spans="1:4" x14ac:dyDescent="0.25">
      <c r="A7652" s="69">
        <v>44228</v>
      </c>
      <c r="B7652" s="62" t="s">
        <v>50</v>
      </c>
      <c r="C7652" s="75" t="s">
        <v>368</v>
      </c>
      <c r="D7652" s="16">
        <v>3</v>
      </c>
    </row>
    <row r="7653" spans="1:4" x14ac:dyDescent="0.25">
      <c r="A7653" s="69">
        <v>44228</v>
      </c>
      <c r="B7653" s="62" t="s">
        <v>27</v>
      </c>
      <c r="C7653" s="75" t="s">
        <v>141</v>
      </c>
      <c r="D7653" s="16">
        <v>1</v>
      </c>
    </row>
    <row r="7654" spans="1:4" x14ac:dyDescent="0.25">
      <c r="A7654" s="69">
        <v>44228</v>
      </c>
      <c r="B7654" s="62" t="s">
        <v>27</v>
      </c>
      <c r="C7654" s="75" t="s">
        <v>43</v>
      </c>
      <c r="D7654" s="16">
        <v>2</v>
      </c>
    </row>
    <row r="7655" spans="1:4" x14ac:dyDescent="0.25">
      <c r="A7655" s="69">
        <v>44228</v>
      </c>
      <c r="B7655" s="62" t="s">
        <v>27</v>
      </c>
      <c r="C7655" s="75" t="s">
        <v>622</v>
      </c>
      <c r="D7655" s="16">
        <v>1</v>
      </c>
    </row>
    <row r="7656" spans="1:4" x14ac:dyDescent="0.25">
      <c r="A7656" s="69">
        <v>44228</v>
      </c>
      <c r="B7656" s="62" t="s">
        <v>27</v>
      </c>
      <c r="C7656" s="75" t="s">
        <v>711</v>
      </c>
      <c r="D7656" s="16">
        <v>1</v>
      </c>
    </row>
    <row r="7657" spans="1:4" x14ac:dyDescent="0.25">
      <c r="A7657" s="69">
        <v>44228</v>
      </c>
      <c r="B7657" s="62" t="s">
        <v>51</v>
      </c>
      <c r="C7657" s="62" t="s">
        <v>51</v>
      </c>
      <c r="D7657" s="16">
        <v>3</v>
      </c>
    </row>
    <row r="7658" spans="1:4" x14ac:dyDescent="0.25">
      <c r="A7658" s="69">
        <v>44228</v>
      </c>
      <c r="B7658" s="62" t="s">
        <v>10</v>
      </c>
      <c r="C7658" s="62" t="s">
        <v>10</v>
      </c>
      <c r="D7658" s="16">
        <v>7</v>
      </c>
    </row>
    <row r="7659" spans="1:4" x14ac:dyDescent="0.25">
      <c r="A7659" s="69">
        <v>44229</v>
      </c>
      <c r="B7659" s="62" t="s">
        <v>14</v>
      </c>
      <c r="C7659" s="75" t="s">
        <v>14</v>
      </c>
      <c r="D7659" s="16">
        <v>6</v>
      </c>
    </row>
    <row r="7660" spans="1:4" x14ac:dyDescent="0.25">
      <c r="A7660" s="69">
        <v>44229</v>
      </c>
      <c r="B7660" s="62" t="s">
        <v>14</v>
      </c>
      <c r="C7660" s="75" t="s">
        <v>16</v>
      </c>
      <c r="D7660" s="16">
        <v>4</v>
      </c>
    </row>
    <row r="7661" spans="1:4" x14ac:dyDescent="0.25">
      <c r="A7661" s="69">
        <v>44229</v>
      </c>
      <c r="B7661" s="62" t="s">
        <v>14</v>
      </c>
      <c r="C7661" s="75" t="s">
        <v>86</v>
      </c>
      <c r="D7661" s="16">
        <v>1</v>
      </c>
    </row>
    <row r="7662" spans="1:4" x14ac:dyDescent="0.25">
      <c r="A7662" s="69">
        <v>44229</v>
      </c>
      <c r="B7662" s="62" t="s">
        <v>20</v>
      </c>
      <c r="C7662" s="75" t="s">
        <v>20</v>
      </c>
      <c r="D7662" s="16">
        <v>27</v>
      </c>
    </row>
    <row r="7663" spans="1:4" x14ac:dyDescent="0.25">
      <c r="A7663" s="69">
        <v>44229</v>
      </c>
      <c r="B7663" s="62" t="s">
        <v>13</v>
      </c>
      <c r="C7663" s="75" t="s">
        <v>13</v>
      </c>
      <c r="D7663" s="16">
        <v>2</v>
      </c>
    </row>
    <row r="7664" spans="1:4" x14ac:dyDescent="0.25">
      <c r="A7664" s="69">
        <v>44229</v>
      </c>
      <c r="B7664" s="62" t="s">
        <v>13</v>
      </c>
      <c r="C7664" s="75" t="s">
        <v>226</v>
      </c>
      <c r="D7664" s="16">
        <v>1</v>
      </c>
    </row>
    <row r="7665" spans="1:4" x14ac:dyDescent="0.25">
      <c r="A7665" s="69">
        <v>44229</v>
      </c>
      <c r="B7665" s="62" t="s">
        <v>24</v>
      </c>
      <c r="C7665" s="75" t="s">
        <v>23</v>
      </c>
      <c r="D7665" s="16">
        <v>6</v>
      </c>
    </row>
    <row r="7666" spans="1:4" x14ac:dyDescent="0.25">
      <c r="A7666" s="69">
        <v>44229</v>
      </c>
      <c r="B7666" s="62" t="s">
        <v>24</v>
      </c>
      <c r="C7666" s="75" t="s">
        <v>24</v>
      </c>
      <c r="D7666" s="16">
        <v>1</v>
      </c>
    </row>
    <row r="7667" spans="1:4" x14ac:dyDescent="0.25">
      <c r="A7667" s="69">
        <v>44229</v>
      </c>
      <c r="B7667" s="62" t="s">
        <v>24</v>
      </c>
      <c r="C7667" s="75" t="s">
        <v>37</v>
      </c>
      <c r="D7667" s="16">
        <v>1</v>
      </c>
    </row>
    <row r="7668" spans="1:4" x14ac:dyDescent="0.25">
      <c r="A7668" s="69">
        <v>44229</v>
      </c>
      <c r="B7668" s="62" t="s">
        <v>47</v>
      </c>
      <c r="C7668" s="75" t="s">
        <v>47</v>
      </c>
      <c r="D7668" s="16">
        <v>4</v>
      </c>
    </row>
    <row r="7669" spans="1:4" x14ac:dyDescent="0.25">
      <c r="A7669" s="69">
        <v>44229</v>
      </c>
      <c r="B7669" s="62" t="s">
        <v>47</v>
      </c>
      <c r="C7669" s="75" t="s">
        <v>934</v>
      </c>
      <c r="D7669" s="16">
        <v>1</v>
      </c>
    </row>
    <row r="7670" spans="1:4" x14ac:dyDescent="0.25">
      <c r="A7670" s="69">
        <v>44229</v>
      </c>
      <c r="B7670" s="62" t="s">
        <v>48</v>
      </c>
      <c r="C7670" s="75" t="s">
        <v>48</v>
      </c>
      <c r="D7670" s="16">
        <v>1</v>
      </c>
    </row>
    <row r="7671" spans="1:4" x14ac:dyDescent="0.25">
      <c r="A7671" s="69">
        <v>44229</v>
      </c>
      <c r="B7671" s="62" t="s">
        <v>7</v>
      </c>
      <c r="C7671" s="62" t="s">
        <v>7</v>
      </c>
      <c r="D7671" s="16">
        <v>1</v>
      </c>
    </row>
    <row r="7672" spans="1:4" x14ac:dyDescent="0.25">
      <c r="A7672" s="69">
        <v>44229</v>
      </c>
      <c r="B7672" s="62" t="s">
        <v>9</v>
      </c>
      <c r="C7672" s="75" t="s">
        <v>613</v>
      </c>
      <c r="D7672" s="16">
        <v>1</v>
      </c>
    </row>
    <row r="7673" spans="1:4" x14ac:dyDescent="0.25">
      <c r="A7673" s="69">
        <v>44229</v>
      </c>
      <c r="B7673" s="62" t="s">
        <v>9</v>
      </c>
      <c r="C7673" s="62" t="s">
        <v>9</v>
      </c>
      <c r="D7673" s="16">
        <v>50</v>
      </c>
    </row>
    <row r="7674" spans="1:4" x14ac:dyDescent="0.25">
      <c r="A7674" s="69">
        <v>44229</v>
      </c>
      <c r="B7674" s="62" t="s">
        <v>9</v>
      </c>
      <c r="C7674" s="75" t="s">
        <v>149</v>
      </c>
      <c r="D7674" s="16">
        <v>1</v>
      </c>
    </row>
    <row r="7675" spans="1:4" x14ac:dyDescent="0.25">
      <c r="A7675" s="69">
        <v>44229</v>
      </c>
      <c r="B7675" s="62" t="s">
        <v>9</v>
      </c>
      <c r="C7675" s="75" t="s">
        <v>145</v>
      </c>
      <c r="D7675" s="16">
        <v>1</v>
      </c>
    </row>
    <row r="7676" spans="1:4" x14ac:dyDescent="0.25">
      <c r="A7676" s="69">
        <v>44229</v>
      </c>
      <c r="B7676" s="62" t="s">
        <v>15</v>
      </c>
      <c r="C7676" s="75" t="s">
        <v>61</v>
      </c>
      <c r="D7676" s="16">
        <v>1</v>
      </c>
    </row>
    <row r="7677" spans="1:4" x14ac:dyDescent="0.25">
      <c r="A7677" s="69">
        <v>44229</v>
      </c>
      <c r="B7677" s="62" t="s">
        <v>11</v>
      </c>
      <c r="C7677" s="75" t="s">
        <v>11</v>
      </c>
      <c r="D7677" s="16">
        <v>7</v>
      </c>
    </row>
    <row r="7678" spans="1:4" x14ac:dyDescent="0.25">
      <c r="A7678" s="69">
        <v>44229</v>
      </c>
      <c r="B7678" s="62" t="s">
        <v>11</v>
      </c>
      <c r="C7678" s="75" t="s">
        <v>856</v>
      </c>
      <c r="D7678" s="16">
        <v>1</v>
      </c>
    </row>
    <row r="7679" spans="1:4" x14ac:dyDescent="0.25">
      <c r="A7679" s="69">
        <v>44229</v>
      </c>
      <c r="B7679" s="62" t="s">
        <v>12</v>
      </c>
      <c r="C7679" s="75" t="s">
        <v>117</v>
      </c>
      <c r="D7679" s="16">
        <v>1</v>
      </c>
    </row>
    <row r="7680" spans="1:4" x14ac:dyDescent="0.25">
      <c r="A7680" s="69">
        <v>44229</v>
      </c>
      <c r="B7680" s="62" t="s">
        <v>12</v>
      </c>
      <c r="C7680" s="75" t="s">
        <v>12</v>
      </c>
      <c r="D7680" s="16">
        <v>4</v>
      </c>
    </row>
    <row r="7681" spans="1:4" x14ac:dyDescent="0.25">
      <c r="A7681" s="69">
        <v>44229</v>
      </c>
      <c r="B7681" s="62" t="s">
        <v>8</v>
      </c>
      <c r="C7681" s="75" t="s">
        <v>142</v>
      </c>
      <c r="D7681" s="16">
        <v>2</v>
      </c>
    </row>
    <row r="7682" spans="1:4" x14ac:dyDescent="0.25">
      <c r="A7682" s="69">
        <v>44229</v>
      </c>
      <c r="B7682" s="62" t="s">
        <v>8</v>
      </c>
      <c r="C7682" s="75" t="s">
        <v>205</v>
      </c>
      <c r="D7682" s="16">
        <v>1</v>
      </c>
    </row>
    <row r="7683" spans="1:4" x14ac:dyDescent="0.25">
      <c r="A7683" s="69">
        <v>44229</v>
      </c>
      <c r="B7683" s="62" t="s">
        <v>8</v>
      </c>
      <c r="C7683" s="75" t="s">
        <v>40</v>
      </c>
      <c r="D7683" s="16">
        <v>1</v>
      </c>
    </row>
    <row r="7684" spans="1:4" x14ac:dyDescent="0.25">
      <c r="A7684" s="69">
        <v>44229</v>
      </c>
      <c r="B7684" s="62" t="s">
        <v>8</v>
      </c>
      <c r="C7684" s="75" t="s">
        <v>8</v>
      </c>
      <c r="D7684" s="16">
        <v>29</v>
      </c>
    </row>
    <row r="7685" spans="1:4" x14ac:dyDescent="0.25">
      <c r="A7685" s="69">
        <v>44229</v>
      </c>
      <c r="B7685" s="62" t="s">
        <v>8</v>
      </c>
      <c r="C7685" s="75" t="s">
        <v>31</v>
      </c>
      <c r="D7685" s="16">
        <v>1</v>
      </c>
    </row>
    <row r="7686" spans="1:4" x14ac:dyDescent="0.25">
      <c r="A7686" s="69">
        <v>44229</v>
      </c>
      <c r="B7686" s="62" t="s">
        <v>8</v>
      </c>
      <c r="C7686" s="75" t="s">
        <v>112</v>
      </c>
      <c r="D7686" s="16">
        <v>1</v>
      </c>
    </row>
    <row r="7687" spans="1:4" x14ac:dyDescent="0.25">
      <c r="A7687" s="69">
        <v>44229</v>
      </c>
      <c r="B7687" s="62" t="s">
        <v>49</v>
      </c>
      <c r="C7687" s="62" t="s">
        <v>49</v>
      </c>
      <c r="D7687" s="16">
        <v>4</v>
      </c>
    </row>
    <row r="7688" spans="1:4" x14ac:dyDescent="0.25">
      <c r="A7688" s="69">
        <v>44229</v>
      </c>
      <c r="B7688" s="62" t="s">
        <v>50</v>
      </c>
      <c r="C7688" s="75" t="s">
        <v>232</v>
      </c>
      <c r="D7688" s="16">
        <v>1</v>
      </c>
    </row>
    <row r="7689" spans="1:4" x14ac:dyDescent="0.25">
      <c r="A7689" s="69">
        <v>44229</v>
      </c>
      <c r="B7689" s="62" t="s">
        <v>50</v>
      </c>
      <c r="C7689" s="75" t="s">
        <v>368</v>
      </c>
      <c r="D7689" s="16">
        <v>4</v>
      </c>
    </row>
    <row r="7690" spans="1:4" x14ac:dyDescent="0.25">
      <c r="A7690" s="69">
        <v>44229</v>
      </c>
      <c r="B7690" s="62" t="s">
        <v>27</v>
      </c>
      <c r="C7690" s="75" t="s">
        <v>141</v>
      </c>
      <c r="D7690" s="16">
        <v>1</v>
      </c>
    </row>
    <row r="7691" spans="1:4" x14ac:dyDescent="0.25">
      <c r="A7691" s="69">
        <v>44229</v>
      </c>
      <c r="B7691" s="62" t="s">
        <v>27</v>
      </c>
      <c r="C7691" s="75" t="s">
        <v>235</v>
      </c>
      <c r="D7691" s="16">
        <v>1</v>
      </c>
    </row>
    <row r="7692" spans="1:4" x14ac:dyDescent="0.25">
      <c r="A7692" s="69">
        <v>44229</v>
      </c>
      <c r="B7692" s="62" t="s">
        <v>27</v>
      </c>
      <c r="C7692" s="75" t="s">
        <v>43</v>
      </c>
      <c r="D7692" s="16">
        <v>5</v>
      </c>
    </row>
    <row r="7693" spans="1:4" x14ac:dyDescent="0.25">
      <c r="A7693" s="69">
        <v>44229</v>
      </c>
      <c r="B7693" s="62" t="s">
        <v>27</v>
      </c>
      <c r="C7693" s="75" t="s">
        <v>622</v>
      </c>
      <c r="D7693" s="16">
        <v>2</v>
      </c>
    </row>
    <row r="7694" spans="1:4" x14ac:dyDescent="0.25">
      <c r="A7694" s="69">
        <v>44229</v>
      </c>
      <c r="B7694" s="62" t="s">
        <v>51</v>
      </c>
      <c r="C7694" s="62" t="s">
        <v>51</v>
      </c>
      <c r="D7694" s="16">
        <v>3</v>
      </c>
    </row>
    <row r="7695" spans="1:4" x14ac:dyDescent="0.25">
      <c r="A7695" s="69">
        <v>44229</v>
      </c>
      <c r="B7695" s="62" t="s">
        <v>10</v>
      </c>
      <c r="C7695" s="62" t="s">
        <v>10</v>
      </c>
      <c r="D7695" s="16">
        <v>0</v>
      </c>
    </row>
    <row r="7696" spans="1:4" x14ac:dyDescent="0.25">
      <c r="A7696" s="69">
        <v>44230</v>
      </c>
      <c r="B7696" s="80" t="s">
        <v>14</v>
      </c>
      <c r="C7696" s="80" t="s">
        <v>14</v>
      </c>
      <c r="D7696" s="1">
        <v>20</v>
      </c>
    </row>
    <row r="7697" spans="1:4" x14ac:dyDescent="0.25">
      <c r="A7697" s="69">
        <v>44230</v>
      </c>
      <c r="B7697" s="80" t="s">
        <v>14</v>
      </c>
      <c r="C7697" s="80" t="s">
        <v>16</v>
      </c>
      <c r="D7697" s="1">
        <v>6</v>
      </c>
    </row>
    <row r="7698" spans="1:4" x14ac:dyDescent="0.25">
      <c r="A7698" s="69">
        <v>44230</v>
      </c>
      <c r="B7698" s="80" t="s">
        <v>14</v>
      </c>
      <c r="C7698" s="80" t="s">
        <v>809</v>
      </c>
      <c r="D7698" s="1">
        <v>1</v>
      </c>
    </row>
    <row r="7699" spans="1:4" x14ac:dyDescent="0.25">
      <c r="A7699" s="69">
        <v>44230</v>
      </c>
      <c r="B7699" s="80" t="s">
        <v>14</v>
      </c>
      <c r="C7699" s="80" t="s">
        <v>86</v>
      </c>
      <c r="D7699" s="1">
        <v>7</v>
      </c>
    </row>
    <row r="7700" spans="1:4" x14ac:dyDescent="0.25">
      <c r="A7700" s="69">
        <v>44230</v>
      </c>
      <c r="B7700" s="62" t="s">
        <v>20</v>
      </c>
      <c r="C7700" s="80" t="s">
        <v>1078</v>
      </c>
      <c r="D7700" s="1">
        <v>1</v>
      </c>
    </row>
    <row r="7701" spans="1:4" x14ac:dyDescent="0.25">
      <c r="A7701" s="69">
        <v>44230</v>
      </c>
      <c r="B7701" s="62" t="s">
        <v>20</v>
      </c>
      <c r="C7701" s="80" t="s">
        <v>962</v>
      </c>
      <c r="D7701" s="1">
        <v>1</v>
      </c>
    </row>
    <row r="7702" spans="1:4" x14ac:dyDescent="0.25">
      <c r="A7702" s="69">
        <v>44230</v>
      </c>
      <c r="B7702" s="62" t="s">
        <v>20</v>
      </c>
      <c r="C7702" s="80" t="s">
        <v>20</v>
      </c>
      <c r="D7702" s="1">
        <v>54</v>
      </c>
    </row>
    <row r="7703" spans="1:4" x14ac:dyDescent="0.25">
      <c r="A7703" s="69">
        <v>44230</v>
      </c>
      <c r="B7703" s="62" t="s">
        <v>20</v>
      </c>
      <c r="C7703" s="80" t="s">
        <v>713</v>
      </c>
      <c r="D7703" s="1">
        <v>1</v>
      </c>
    </row>
    <row r="7704" spans="1:4" x14ac:dyDescent="0.25">
      <c r="A7704" s="69">
        <v>44230</v>
      </c>
      <c r="B7704" s="62" t="s">
        <v>13</v>
      </c>
      <c r="C7704" s="80" t="s">
        <v>13</v>
      </c>
      <c r="D7704" s="1">
        <v>1</v>
      </c>
    </row>
    <row r="7705" spans="1:4" x14ac:dyDescent="0.25">
      <c r="A7705" s="69">
        <v>44230</v>
      </c>
      <c r="B7705" s="62" t="s">
        <v>13</v>
      </c>
      <c r="C7705" s="80" t="s">
        <v>226</v>
      </c>
      <c r="D7705" s="1">
        <v>1</v>
      </c>
    </row>
    <row r="7706" spans="1:4" x14ac:dyDescent="0.25">
      <c r="A7706" s="69">
        <v>44230</v>
      </c>
      <c r="B7706" s="62" t="s">
        <v>13</v>
      </c>
      <c r="C7706" s="80" t="s">
        <v>305</v>
      </c>
      <c r="D7706" s="1">
        <v>1</v>
      </c>
    </row>
    <row r="7707" spans="1:4" x14ac:dyDescent="0.25">
      <c r="A7707" s="69">
        <v>44230</v>
      </c>
      <c r="B7707" s="62" t="s">
        <v>24</v>
      </c>
      <c r="C7707" s="80" t="s">
        <v>23</v>
      </c>
      <c r="D7707" s="1">
        <v>7</v>
      </c>
    </row>
    <row r="7708" spans="1:4" x14ac:dyDescent="0.25">
      <c r="A7708" s="69">
        <v>44230</v>
      </c>
      <c r="B7708" s="62" t="s">
        <v>24</v>
      </c>
      <c r="C7708" s="80" t="s">
        <v>24</v>
      </c>
      <c r="D7708" s="1">
        <v>1</v>
      </c>
    </row>
    <row r="7709" spans="1:4" x14ac:dyDescent="0.25">
      <c r="A7709" s="69">
        <v>44230</v>
      </c>
      <c r="B7709" s="62" t="s">
        <v>47</v>
      </c>
      <c r="C7709" s="62" t="s">
        <v>47</v>
      </c>
      <c r="D7709" s="1">
        <v>9</v>
      </c>
    </row>
    <row r="7710" spans="1:4" x14ac:dyDescent="0.25">
      <c r="A7710" s="69">
        <v>44230</v>
      </c>
      <c r="B7710" s="62" t="s">
        <v>47</v>
      </c>
      <c r="C7710" s="80" t="s">
        <v>934</v>
      </c>
      <c r="D7710" s="1">
        <v>1</v>
      </c>
    </row>
    <row r="7711" spans="1:4" x14ac:dyDescent="0.25">
      <c r="A7711" s="69">
        <v>44230</v>
      </c>
      <c r="B7711" s="62" t="s">
        <v>48</v>
      </c>
      <c r="C7711" s="62" t="s">
        <v>48</v>
      </c>
      <c r="D7711" s="1">
        <v>7</v>
      </c>
    </row>
    <row r="7712" spans="1:4" x14ac:dyDescent="0.25">
      <c r="A7712" s="69">
        <v>44230</v>
      </c>
      <c r="B7712" s="62" t="s">
        <v>7</v>
      </c>
      <c r="C7712" s="62" t="s">
        <v>7</v>
      </c>
      <c r="D7712" s="1">
        <v>3</v>
      </c>
    </row>
    <row r="7713" spans="1:4" x14ac:dyDescent="0.25">
      <c r="A7713" s="69">
        <v>44230</v>
      </c>
      <c r="B7713" s="62" t="s">
        <v>9</v>
      </c>
      <c r="C7713" s="80" t="s">
        <v>613</v>
      </c>
      <c r="D7713" s="1">
        <v>2</v>
      </c>
    </row>
    <row r="7714" spans="1:4" x14ac:dyDescent="0.25">
      <c r="A7714" s="69">
        <v>44230</v>
      </c>
      <c r="B7714" s="62" t="s">
        <v>9</v>
      </c>
      <c r="C7714" s="62" t="s">
        <v>9</v>
      </c>
      <c r="D7714" s="1">
        <v>23</v>
      </c>
    </row>
    <row r="7715" spans="1:4" x14ac:dyDescent="0.25">
      <c r="A7715" s="69">
        <v>44230</v>
      </c>
      <c r="B7715" s="62" t="s">
        <v>9</v>
      </c>
      <c r="C7715" s="80" t="s">
        <v>17</v>
      </c>
      <c r="D7715" s="1">
        <v>1</v>
      </c>
    </row>
    <row r="7716" spans="1:4" x14ac:dyDescent="0.25">
      <c r="A7716" s="69">
        <v>44230</v>
      </c>
      <c r="B7716" s="62" t="s">
        <v>9</v>
      </c>
      <c r="C7716" s="80" t="s">
        <v>149</v>
      </c>
      <c r="D7716" s="1">
        <v>2</v>
      </c>
    </row>
    <row r="7717" spans="1:4" x14ac:dyDescent="0.25">
      <c r="A7717" s="69">
        <v>44230</v>
      </c>
      <c r="B7717" s="62" t="s">
        <v>15</v>
      </c>
      <c r="C7717" s="80" t="s">
        <v>109</v>
      </c>
      <c r="D7717" s="1">
        <v>1</v>
      </c>
    </row>
    <row r="7718" spans="1:4" x14ac:dyDescent="0.25">
      <c r="A7718" s="69">
        <v>44230</v>
      </c>
      <c r="B7718" s="62" t="s">
        <v>15</v>
      </c>
      <c r="C7718" s="80" t="s">
        <v>61</v>
      </c>
      <c r="D7718" s="1">
        <v>2</v>
      </c>
    </row>
    <row r="7719" spans="1:4" x14ac:dyDescent="0.25">
      <c r="A7719" s="69">
        <v>44230</v>
      </c>
      <c r="B7719" s="62" t="s">
        <v>11</v>
      </c>
      <c r="C7719" s="80" t="s">
        <v>336</v>
      </c>
      <c r="D7719" s="1">
        <v>8</v>
      </c>
    </row>
    <row r="7720" spans="1:4" x14ac:dyDescent="0.25">
      <c r="A7720" s="69">
        <v>44230</v>
      </c>
      <c r="B7720" s="62" t="s">
        <v>11</v>
      </c>
      <c r="C7720" s="80" t="s">
        <v>11</v>
      </c>
      <c r="D7720" s="1">
        <v>9</v>
      </c>
    </row>
    <row r="7721" spans="1:4" x14ac:dyDescent="0.25">
      <c r="A7721" s="69">
        <v>44230</v>
      </c>
      <c r="B7721" s="62" t="s">
        <v>11</v>
      </c>
      <c r="C7721" s="80" t="s">
        <v>856</v>
      </c>
      <c r="D7721" s="1">
        <v>2</v>
      </c>
    </row>
    <row r="7722" spans="1:4" x14ac:dyDescent="0.25">
      <c r="A7722" s="69">
        <v>44230</v>
      </c>
      <c r="B7722" s="62" t="s">
        <v>11</v>
      </c>
      <c r="C7722" s="80" t="s">
        <v>764</v>
      </c>
      <c r="D7722" s="1">
        <v>2</v>
      </c>
    </row>
    <row r="7723" spans="1:4" x14ac:dyDescent="0.25">
      <c r="A7723" s="69">
        <v>44230</v>
      </c>
      <c r="B7723" s="62" t="s">
        <v>12</v>
      </c>
      <c r="C7723" s="80" t="s">
        <v>117</v>
      </c>
      <c r="D7723" s="1">
        <v>3</v>
      </c>
    </row>
    <row r="7724" spans="1:4" x14ac:dyDescent="0.25">
      <c r="A7724" s="69">
        <v>44230</v>
      </c>
      <c r="B7724" s="62" t="s">
        <v>12</v>
      </c>
      <c r="C7724" s="80" t="s">
        <v>12</v>
      </c>
      <c r="D7724" s="1">
        <v>1</v>
      </c>
    </row>
    <row r="7725" spans="1:4" x14ac:dyDescent="0.25">
      <c r="A7725" s="69">
        <v>44230</v>
      </c>
      <c r="B7725" s="62" t="s">
        <v>8</v>
      </c>
      <c r="C7725" s="80" t="s">
        <v>230</v>
      </c>
      <c r="D7725" s="1">
        <v>1</v>
      </c>
    </row>
    <row r="7726" spans="1:4" x14ac:dyDescent="0.25">
      <c r="A7726" s="69">
        <v>44230</v>
      </c>
      <c r="B7726" s="62" t="s">
        <v>8</v>
      </c>
      <c r="C7726" s="80" t="s">
        <v>59</v>
      </c>
      <c r="D7726" s="1">
        <v>3</v>
      </c>
    </row>
    <row r="7727" spans="1:4" x14ac:dyDescent="0.25">
      <c r="A7727" s="69">
        <v>44230</v>
      </c>
      <c r="B7727" s="62" t="s">
        <v>8</v>
      </c>
      <c r="C7727" s="80" t="s">
        <v>142</v>
      </c>
      <c r="D7727" s="1">
        <v>1</v>
      </c>
    </row>
    <row r="7728" spans="1:4" x14ac:dyDescent="0.25">
      <c r="A7728" s="69">
        <v>44230</v>
      </c>
      <c r="B7728" s="62" t="s">
        <v>8</v>
      </c>
      <c r="C7728" s="80" t="s">
        <v>40</v>
      </c>
      <c r="D7728" s="1">
        <v>2</v>
      </c>
    </row>
    <row r="7729" spans="1:4" x14ac:dyDescent="0.25">
      <c r="A7729" s="69">
        <v>44230</v>
      </c>
      <c r="B7729" s="62" t="s">
        <v>8</v>
      </c>
      <c r="C7729" s="80" t="s">
        <v>8</v>
      </c>
      <c r="D7729" s="1">
        <v>47</v>
      </c>
    </row>
    <row r="7730" spans="1:4" x14ac:dyDescent="0.25">
      <c r="A7730" s="69">
        <v>44230</v>
      </c>
      <c r="B7730" s="62" t="s">
        <v>8</v>
      </c>
      <c r="C7730" s="80" t="s">
        <v>31</v>
      </c>
      <c r="D7730" s="1">
        <v>4</v>
      </c>
    </row>
    <row r="7731" spans="1:4" x14ac:dyDescent="0.25">
      <c r="A7731" s="69">
        <v>44230</v>
      </c>
      <c r="B7731" s="62" t="s">
        <v>8</v>
      </c>
      <c r="C7731" s="80" t="s">
        <v>131</v>
      </c>
      <c r="D7731" s="1">
        <v>2</v>
      </c>
    </row>
    <row r="7732" spans="1:4" x14ac:dyDescent="0.25">
      <c r="A7732" s="69">
        <v>44230</v>
      </c>
      <c r="B7732" s="62" t="s">
        <v>8</v>
      </c>
      <c r="C7732" s="80" t="s">
        <v>112</v>
      </c>
      <c r="D7732" s="1">
        <v>1</v>
      </c>
    </row>
    <row r="7733" spans="1:4" x14ac:dyDescent="0.25">
      <c r="A7733" s="69">
        <v>44230</v>
      </c>
      <c r="B7733" s="62" t="s">
        <v>49</v>
      </c>
      <c r="C7733" s="80" t="s">
        <v>215</v>
      </c>
      <c r="D7733" s="1">
        <v>1</v>
      </c>
    </row>
    <row r="7734" spans="1:4" x14ac:dyDescent="0.25">
      <c r="A7734" s="69">
        <v>44230</v>
      </c>
      <c r="B7734" s="62" t="s">
        <v>49</v>
      </c>
      <c r="C7734" s="80" t="s">
        <v>49</v>
      </c>
      <c r="D7734" s="1">
        <v>2</v>
      </c>
    </row>
    <row r="7735" spans="1:4" x14ac:dyDescent="0.25">
      <c r="A7735" s="69">
        <v>44230</v>
      </c>
      <c r="B7735" s="62" t="s">
        <v>50</v>
      </c>
      <c r="C7735" s="80" t="s">
        <v>368</v>
      </c>
      <c r="D7735" s="1">
        <v>0</v>
      </c>
    </row>
    <row r="7736" spans="1:4" x14ac:dyDescent="0.25">
      <c r="A7736" s="69">
        <v>44230</v>
      </c>
      <c r="B7736" s="62" t="s">
        <v>27</v>
      </c>
      <c r="C7736" s="80" t="s">
        <v>233</v>
      </c>
      <c r="D7736" s="1">
        <v>2</v>
      </c>
    </row>
    <row r="7737" spans="1:4" x14ac:dyDescent="0.25">
      <c r="A7737" s="69">
        <v>44230</v>
      </c>
      <c r="B7737" s="62" t="s">
        <v>27</v>
      </c>
      <c r="C7737" s="80" t="s">
        <v>43</v>
      </c>
      <c r="D7737" s="1">
        <v>33</v>
      </c>
    </row>
    <row r="7738" spans="1:4" x14ac:dyDescent="0.25">
      <c r="A7738" s="69">
        <v>44230</v>
      </c>
      <c r="B7738" s="62" t="s">
        <v>27</v>
      </c>
      <c r="C7738" s="80" t="s">
        <v>949</v>
      </c>
      <c r="D7738" s="1">
        <v>1</v>
      </c>
    </row>
    <row r="7739" spans="1:4" x14ac:dyDescent="0.25">
      <c r="A7739" s="69">
        <v>44230</v>
      </c>
      <c r="B7739" s="62" t="s">
        <v>27</v>
      </c>
      <c r="C7739" s="80" t="s">
        <v>956</v>
      </c>
      <c r="D7739" s="1">
        <v>1</v>
      </c>
    </row>
    <row r="7740" spans="1:4" x14ac:dyDescent="0.25">
      <c r="A7740" s="69">
        <v>44230</v>
      </c>
      <c r="B7740" s="62" t="s">
        <v>51</v>
      </c>
      <c r="C7740" s="62" t="s">
        <v>51</v>
      </c>
      <c r="D7740" s="1">
        <v>1</v>
      </c>
    </row>
    <row r="7741" spans="1:4" x14ac:dyDescent="0.25">
      <c r="A7741" s="69">
        <v>44230</v>
      </c>
      <c r="B7741" s="62" t="s">
        <v>10</v>
      </c>
      <c r="C7741" s="62" t="s">
        <v>10</v>
      </c>
      <c r="D7741" s="1">
        <v>4</v>
      </c>
    </row>
    <row r="7742" spans="1:4" x14ac:dyDescent="0.25">
      <c r="A7742" s="69">
        <v>44231</v>
      </c>
      <c r="B7742" s="62" t="s">
        <v>14</v>
      </c>
      <c r="C7742" s="80" t="s">
        <v>14</v>
      </c>
      <c r="D7742" s="1">
        <v>18</v>
      </c>
    </row>
    <row r="7743" spans="1:4" x14ac:dyDescent="0.25">
      <c r="A7743" s="69">
        <v>44231</v>
      </c>
      <c r="B7743" s="62" t="s">
        <v>14</v>
      </c>
      <c r="C7743" s="80" t="s">
        <v>16</v>
      </c>
      <c r="D7743" s="1">
        <v>8</v>
      </c>
    </row>
    <row r="7744" spans="1:4" x14ac:dyDescent="0.25">
      <c r="A7744" s="69">
        <v>44231</v>
      </c>
      <c r="B7744" s="62" t="s">
        <v>14</v>
      </c>
      <c r="C7744" s="80" t="s">
        <v>86</v>
      </c>
      <c r="D7744" s="1">
        <v>5</v>
      </c>
    </row>
    <row r="7745" spans="1:4" x14ac:dyDescent="0.25">
      <c r="A7745" s="69">
        <v>44231</v>
      </c>
      <c r="B7745" s="62" t="s">
        <v>20</v>
      </c>
      <c r="C7745" s="80" t="s">
        <v>20</v>
      </c>
      <c r="D7745" s="1">
        <v>44</v>
      </c>
    </row>
    <row r="7746" spans="1:4" x14ac:dyDescent="0.25">
      <c r="A7746" s="69">
        <v>44231</v>
      </c>
      <c r="B7746" s="62" t="s">
        <v>13</v>
      </c>
      <c r="C7746" s="80" t="s">
        <v>13</v>
      </c>
      <c r="D7746" s="1">
        <v>5</v>
      </c>
    </row>
    <row r="7747" spans="1:4" x14ac:dyDescent="0.25">
      <c r="A7747" s="69">
        <v>44231</v>
      </c>
      <c r="B7747" s="62" t="s">
        <v>24</v>
      </c>
      <c r="C7747" s="80" t="s">
        <v>23</v>
      </c>
      <c r="D7747" s="1">
        <v>12</v>
      </c>
    </row>
    <row r="7748" spans="1:4" x14ac:dyDescent="0.25">
      <c r="A7748" s="69">
        <v>44231</v>
      </c>
      <c r="B7748" s="62" t="s">
        <v>24</v>
      </c>
      <c r="C7748" s="80" t="s">
        <v>24</v>
      </c>
      <c r="D7748" s="1">
        <v>4</v>
      </c>
    </row>
    <row r="7749" spans="1:4" x14ac:dyDescent="0.25">
      <c r="A7749" s="69">
        <v>44231</v>
      </c>
      <c r="B7749" s="62" t="s">
        <v>24</v>
      </c>
      <c r="C7749" s="80" t="s">
        <v>36</v>
      </c>
      <c r="D7749" s="1">
        <v>3</v>
      </c>
    </row>
    <row r="7750" spans="1:4" x14ac:dyDescent="0.25">
      <c r="A7750" s="69">
        <v>44231</v>
      </c>
      <c r="B7750" s="62" t="s">
        <v>47</v>
      </c>
      <c r="C7750" s="80" t="s">
        <v>47</v>
      </c>
      <c r="D7750" s="1">
        <v>6</v>
      </c>
    </row>
    <row r="7751" spans="1:4" x14ac:dyDescent="0.25">
      <c r="A7751" s="69">
        <v>44231</v>
      </c>
      <c r="B7751" s="62" t="s">
        <v>47</v>
      </c>
      <c r="C7751" s="80" t="s">
        <v>934</v>
      </c>
      <c r="D7751" s="1">
        <v>1</v>
      </c>
    </row>
    <row r="7752" spans="1:4" x14ac:dyDescent="0.25">
      <c r="A7752" s="69">
        <v>44231</v>
      </c>
      <c r="B7752" s="62" t="s">
        <v>48</v>
      </c>
      <c r="C7752" s="80" t="s">
        <v>48</v>
      </c>
      <c r="D7752" s="1">
        <v>2</v>
      </c>
    </row>
    <row r="7753" spans="1:4" x14ac:dyDescent="0.25">
      <c r="A7753" s="69">
        <v>44231</v>
      </c>
      <c r="B7753" s="62" t="s">
        <v>7</v>
      </c>
      <c r="C7753" s="80" t="s">
        <v>7</v>
      </c>
      <c r="D7753" s="1">
        <v>11</v>
      </c>
    </row>
    <row r="7754" spans="1:4" x14ac:dyDescent="0.25">
      <c r="A7754" s="69">
        <v>44231</v>
      </c>
      <c r="B7754" s="62" t="s">
        <v>9</v>
      </c>
      <c r="C7754" s="80" t="s">
        <v>613</v>
      </c>
      <c r="D7754" s="1">
        <v>5</v>
      </c>
    </row>
    <row r="7755" spans="1:4" x14ac:dyDescent="0.25">
      <c r="A7755" s="69">
        <v>44231</v>
      </c>
      <c r="B7755" s="62" t="s">
        <v>9</v>
      </c>
      <c r="C7755" s="62" t="s">
        <v>9</v>
      </c>
      <c r="D7755" s="1">
        <v>12</v>
      </c>
    </row>
    <row r="7756" spans="1:4" x14ac:dyDescent="0.25">
      <c r="A7756" s="69">
        <v>44231</v>
      </c>
      <c r="B7756" s="62" t="s">
        <v>9</v>
      </c>
      <c r="C7756" s="80" t="s">
        <v>17</v>
      </c>
      <c r="D7756" s="1">
        <v>1</v>
      </c>
    </row>
    <row r="7757" spans="1:4" x14ac:dyDescent="0.25">
      <c r="A7757" s="69">
        <v>44231</v>
      </c>
      <c r="B7757" s="62" t="s">
        <v>9</v>
      </c>
      <c r="C7757" s="80" t="s">
        <v>145</v>
      </c>
      <c r="D7757" s="1">
        <v>2</v>
      </c>
    </row>
    <row r="7758" spans="1:4" x14ac:dyDescent="0.25">
      <c r="A7758" s="69">
        <v>44231</v>
      </c>
      <c r="B7758" s="62" t="s">
        <v>15</v>
      </c>
      <c r="C7758" s="80" t="s">
        <v>61</v>
      </c>
      <c r="D7758" s="1">
        <v>0</v>
      </c>
    </row>
    <row r="7759" spans="1:4" x14ac:dyDescent="0.25">
      <c r="A7759" s="69">
        <v>44231</v>
      </c>
      <c r="B7759" s="62" t="s">
        <v>11</v>
      </c>
      <c r="C7759" s="80" t="s">
        <v>336</v>
      </c>
      <c r="D7759" s="1">
        <v>5</v>
      </c>
    </row>
    <row r="7760" spans="1:4" x14ac:dyDescent="0.25">
      <c r="A7760" s="69">
        <v>44231</v>
      </c>
      <c r="B7760" s="62" t="s">
        <v>11</v>
      </c>
      <c r="C7760" s="80" t="s">
        <v>11</v>
      </c>
      <c r="D7760" s="1">
        <v>4</v>
      </c>
    </row>
    <row r="7761" spans="1:4" x14ac:dyDescent="0.25">
      <c r="A7761" s="69">
        <v>44231</v>
      </c>
      <c r="B7761" s="62" t="s">
        <v>11</v>
      </c>
      <c r="C7761" s="80" t="s">
        <v>135</v>
      </c>
      <c r="D7761" s="1">
        <v>4</v>
      </c>
    </row>
    <row r="7762" spans="1:4" x14ac:dyDescent="0.25">
      <c r="A7762" s="69">
        <v>44231</v>
      </c>
      <c r="B7762" s="62" t="s">
        <v>12</v>
      </c>
      <c r="C7762" s="80" t="s">
        <v>1079</v>
      </c>
      <c r="D7762" s="1">
        <v>1</v>
      </c>
    </row>
    <row r="7763" spans="1:4" x14ac:dyDescent="0.25">
      <c r="A7763" s="69">
        <v>44231</v>
      </c>
      <c r="B7763" s="62" t="s">
        <v>12</v>
      </c>
      <c r="C7763" s="80" t="s">
        <v>117</v>
      </c>
      <c r="D7763" s="1">
        <v>1</v>
      </c>
    </row>
    <row r="7764" spans="1:4" x14ac:dyDescent="0.25">
      <c r="A7764" s="69">
        <v>44231</v>
      </c>
      <c r="B7764" s="62" t="s">
        <v>12</v>
      </c>
      <c r="C7764" s="80" t="s">
        <v>12</v>
      </c>
      <c r="D7764" s="1">
        <v>2</v>
      </c>
    </row>
    <row r="7765" spans="1:4" x14ac:dyDescent="0.25">
      <c r="A7765" s="69">
        <v>44231</v>
      </c>
      <c r="B7765" s="62" t="s">
        <v>8</v>
      </c>
      <c r="C7765" s="80" t="s">
        <v>74</v>
      </c>
      <c r="D7765" s="1">
        <v>1</v>
      </c>
    </row>
    <row r="7766" spans="1:4" x14ac:dyDescent="0.25">
      <c r="A7766" s="69">
        <v>44231</v>
      </c>
      <c r="B7766" s="62" t="s">
        <v>8</v>
      </c>
      <c r="C7766" s="80" t="s">
        <v>230</v>
      </c>
      <c r="D7766" s="1">
        <v>1</v>
      </c>
    </row>
    <row r="7767" spans="1:4" x14ac:dyDescent="0.25">
      <c r="A7767" s="69">
        <v>44231</v>
      </c>
      <c r="B7767" s="62" t="s">
        <v>8</v>
      </c>
      <c r="C7767" s="80" t="s">
        <v>59</v>
      </c>
      <c r="D7767" s="1">
        <v>4</v>
      </c>
    </row>
    <row r="7768" spans="1:4" x14ac:dyDescent="0.25">
      <c r="A7768" s="69">
        <v>44231</v>
      </c>
      <c r="B7768" s="62" t="s">
        <v>8</v>
      </c>
      <c r="C7768" s="80" t="s">
        <v>142</v>
      </c>
      <c r="D7768" s="1">
        <v>3</v>
      </c>
    </row>
    <row r="7769" spans="1:4" x14ac:dyDescent="0.25">
      <c r="A7769" s="69">
        <v>44231</v>
      </c>
      <c r="B7769" s="62" t="s">
        <v>8</v>
      </c>
      <c r="C7769" s="80" t="s">
        <v>134</v>
      </c>
      <c r="D7769" s="1">
        <v>1</v>
      </c>
    </row>
    <row r="7770" spans="1:4" x14ac:dyDescent="0.25">
      <c r="A7770" s="69">
        <v>44231</v>
      </c>
      <c r="B7770" s="62" t="s">
        <v>8</v>
      </c>
      <c r="C7770" s="80" t="s">
        <v>40</v>
      </c>
      <c r="D7770" s="1">
        <v>3</v>
      </c>
    </row>
    <row r="7771" spans="1:4" x14ac:dyDescent="0.25">
      <c r="A7771" s="69">
        <v>44231</v>
      </c>
      <c r="B7771" s="62" t="s">
        <v>8</v>
      </c>
      <c r="C7771" s="80" t="s">
        <v>8</v>
      </c>
      <c r="D7771" s="1">
        <v>52</v>
      </c>
    </row>
    <row r="7772" spans="1:4" x14ac:dyDescent="0.25">
      <c r="A7772" s="69">
        <v>44231</v>
      </c>
      <c r="B7772" s="62" t="s">
        <v>8</v>
      </c>
      <c r="C7772" s="80" t="s">
        <v>31</v>
      </c>
      <c r="D7772" s="1">
        <v>1</v>
      </c>
    </row>
    <row r="7773" spans="1:4" x14ac:dyDescent="0.25">
      <c r="A7773" s="69">
        <v>44231</v>
      </c>
      <c r="B7773" s="62" t="s">
        <v>8</v>
      </c>
      <c r="C7773" s="80" t="s">
        <v>595</v>
      </c>
      <c r="D7773" s="1">
        <v>4</v>
      </c>
    </row>
    <row r="7774" spans="1:4" x14ac:dyDescent="0.25">
      <c r="A7774" s="69">
        <v>44231</v>
      </c>
      <c r="B7774" s="62" t="s">
        <v>8</v>
      </c>
      <c r="C7774" s="80" t="s">
        <v>112</v>
      </c>
      <c r="D7774" s="1">
        <v>3</v>
      </c>
    </row>
    <row r="7775" spans="1:4" x14ac:dyDescent="0.25">
      <c r="A7775" s="69">
        <v>44231</v>
      </c>
      <c r="B7775" s="62" t="s">
        <v>49</v>
      </c>
      <c r="C7775" s="80" t="s">
        <v>215</v>
      </c>
      <c r="D7775" s="1">
        <v>1</v>
      </c>
    </row>
    <row r="7776" spans="1:4" x14ac:dyDescent="0.25">
      <c r="A7776" s="69">
        <v>44231</v>
      </c>
      <c r="B7776" s="62" t="s">
        <v>50</v>
      </c>
      <c r="C7776" s="80" t="s">
        <v>232</v>
      </c>
      <c r="D7776" s="1">
        <v>2</v>
      </c>
    </row>
    <row r="7777" spans="1:4" x14ac:dyDescent="0.25">
      <c r="A7777" s="69">
        <v>44231</v>
      </c>
      <c r="B7777" s="62" t="s">
        <v>50</v>
      </c>
      <c r="C7777" s="80" t="s">
        <v>368</v>
      </c>
      <c r="D7777" s="1">
        <v>1</v>
      </c>
    </row>
    <row r="7778" spans="1:4" x14ac:dyDescent="0.25">
      <c r="A7778" s="69">
        <v>44231</v>
      </c>
      <c r="B7778" s="62" t="s">
        <v>27</v>
      </c>
      <c r="C7778" s="80" t="s">
        <v>141</v>
      </c>
      <c r="D7778" s="1">
        <v>1</v>
      </c>
    </row>
    <row r="7779" spans="1:4" x14ac:dyDescent="0.25">
      <c r="A7779" s="69">
        <v>44231</v>
      </c>
      <c r="B7779" s="62" t="s">
        <v>27</v>
      </c>
      <c r="C7779" s="80" t="s">
        <v>43</v>
      </c>
      <c r="D7779" s="1">
        <v>11</v>
      </c>
    </row>
    <row r="7780" spans="1:4" x14ac:dyDescent="0.25">
      <c r="A7780" s="69">
        <v>44231</v>
      </c>
      <c r="B7780" s="62" t="s">
        <v>27</v>
      </c>
      <c r="C7780" s="80" t="s">
        <v>949</v>
      </c>
      <c r="D7780" s="1">
        <v>1</v>
      </c>
    </row>
    <row r="7781" spans="1:4" x14ac:dyDescent="0.25">
      <c r="A7781" s="69">
        <v>44231</v>
      </c>
      <c r="B7781" s="62" t="s">
        <v>51</v>
      </c>
      <c r="C7781" s="62" t="s">
        <v>51</v>
      </c>
      <c r="D7781" s="1">
        <v>12</v>
      </c>
    </row>
    <row r="7782" spans="1:4" x14ac:dyDescent="0.25">
      <c r="A7782" s="69">
        <v>44231</v>
      </c>
      <c r="B7782" s="62" t="s">
        <v>10</v>
      </c>
      <c r="C7782" s="62" t="s">
        <v>10</v>
      </c>
      <c r="D7782" s="1">
        <v>6</v>
      </c>
    </row>
    <row r="7783" spans="1:4" x14ac:dyDescent="0.25">
      <c r="A7783" s="69">
        <v>44231</v>
      </c>
      <c r="B7783" s="62" t="s">
        <v>10</v>
      </c>
      <c r="C7783" s="80" t="s">
        <v>1067</v>
      </c>
      <c r="D7783" s="1">
        <v>1</v>
      </c>
    </row>
    <row r="7784" spans="1:4" x14ac:dyDescent="0.25">
      <c r="A7784" s="69">
        <v>44232</v>
      </c>
      <c r="B7784" s="62" t="s">
        <v>14</v>
      </c>
      <c r="C7784" s="80" t="s">
        <v>14</v>
      </c>
      <c r="D7784" s="1">
        <v>10</v>
      </c>
    </row>
    <row r="7785" spans="1:4" x14ac:dyDescent="0.25">
      <c r="A7785" s="69">
        <v>44232</v>
      </c>
      <c r="B7785" s="62" t="s">
        <v>14</v>
      </c>
      <c r="C7785" s="80" t="s">
        <v>16</v>
      </c>
      <c r="D7785" s="1">
        <v>5</v>
      </c>
    </row>
    <row r="7786" spans="1:4" x14ac:dyDescent="0.25">
      <c r="A7786" s="69">
        <v>44232</v>
      </c>
      <c r="B7786" s="62" t="s">
        <v>14</v>
      </c>
      <c r="C7786" s="80" t="s">
        <v>86</v>
      </c>
      <c r="D7786" s="1">
        <v>2</v>
      </c>
    </row>
    <row r="7787" spans="1:4" x14ac:dyDescent="0.25">
      <c r="A7787" s="69">
        <v>44232</v>
      </c>
      <c r="B7787" s="62" t="s">
        <v>20</v>
      </c>
      <c r="C7787" s="80" t="s">
        <v>20</v>
      </c>
      <c r="D7787" s="1">
        <v>45</v>
      </c>
    </row>
    <row r="7788" spans="1:4" x14ac:dyDescent="0.25">
      <c r="A7788" s="69">
        <v>44232</v>
      </c>
      <c r="B7788" s="62" t="s">
        <v>13</v>
      </c>
      <c r="C7788" s="80" t="s">
        <v>13</v>
      </c>
      <c r="D7788" s="1">
        <v>4</v>
      </c>
    </row>
    <row r="7789" spans="1:4" x14ac:dyDescent="0.25">
      <c r="A7789" s="69">
        <v>44232</v>
      </c>
      <c r="B7789" s="62" t="s">
        <v>13</v>
      </c>
      <c r="C7789" s="80" t="s">
        <v>1037</v>
      </c>
      <c r="D7789" s="1">
        <v>1</v>
      </c>
    </row>
    <row r="7790" spans="1:4" x14ac:dyDescent="0.25">
      <c r="A7790" s="69">
        <v>44232</v>
      </c>
      <c r="B7790" s="62" t="s">
        <v>13</v>
      </c>
      <c r="C7790" s="80" t="s">
        <v>226</v>
      </c>
      <c r="D7790" s="1">
        <v>2</v>
      </c>
    </row>
    <row r="7791" spans="1:4" x14ac:dyDescent="0.25">
      <c r="A7791" s="69">
        <v>44232</v>
      </c>
      <c r="B7791" s="62" t="s">
        <v>13</v>
      </c>
      <c r="C7791" s="80" t="s">
        <v>223</v>
      </c>
      <c r="D7791" s="1">
        <v>1</v>
      </c>
    </row>
    <row r="7792" spans="1:4" x14ac:dyDescent="0.25">
      <c r="A7792" s="69">
        <v>44232</v>
      </c>
      <c r="B7792" s="62" t="s">
        <v>24</v>
      </c>
      <c r="C7792" s="80" t="s">
        <v>23</v>
      </c>
      <c r="D7792" s="1">
        <v>7</v>
      </c>
    </row>
    <row r="7793" spans="1:4" x14ac:dyDescent="0.25">
      <c r="A7793" s="69">
        <v>44232</v>
      </c>
      <c r="B7793" s="62" t="s">
        <v>24</v>
      </c>
      <c r="C7793" s="80" t="s">
        <v>24</v>
      </c>
      <c r="D7793" s="1">
        <v>16</v>
      </c>
    </row>
    <row r="7794" spans="1:4" x14ac:dyDescent="0.25">
      <c r="A7794" s="69">
        <v>44232</v>
      </c>
      <c r="B7794" s="62" t="s">
        <v>24</v>
      </c>
      <c r="C7794" s="80" t="s">
        <v>765</v>
      </c>
      <c r="D7794" s="1">
        <v>1</v>
      </c>
    </row>
    <row r="7795" spans="1:4" x14ac:dyDescent="0.25">
      <c r="A7795" s="69">
        <v>44232</v>
      </c>
      <c r="B7795" s="62" t="s">
        <v>47</v>
      </c>
      <c r="C7795" s="80" t="s">
        <v>47</v>
      </c>
      <c r="D7795" s="1">
        <v>1</v>
      </c>
    </row>
    <row r="7796" spans="1:4" x14ac:dyDescent="0.25">
      <c r="A7796" s="69">
        <v>44232</v>
      </c>
      <c r="B7796" s="62" t="s">
        <v>48</v>
      </c>
      <c r="C7796" s="62" t="s">
        <v>48</v>
      </c>
      <c r="D7796" s="1">
        <v>0</v>
      </c>
    </row>
    <row r="7797" spans="1:4" x14ac:dyDescent="0.25">
      <c r="A7797" s="69">
        <v>44232</v>
      </c>
      <c r="B7797" s="62" t="s">
        <v>7</v>
      </c>
      <c r="C7797" s="80" t="s">
        <v>116</v>
      </c>
      <c r="D7797" s="1">
        <v>1</v>
      </c>
    </row>
    <row r="7798" spans="1:4" x14ac:dyDescent="0.25">
      <c r="A7798" s="69">
        <v>44232</v>
      </c>
      <c r="B7798" s="62" t="s">
        <v>7</v>
      </c>
      <c r="C7798" s="80" t="s">
        <v>7</v>
      </c>
      <c r="D7798" s="1">
        <v>6</v>
      </c>
    </row>
    <row r="7799" spans="1:4" x14ac:dyDescent="0.25">
      <c r="A7799" s="69">
        <v>44232</v>
      </c>
      <c r="B7799" s="62" t="s">
        <v>9</v>
      </c>
      <c r="C7799" s="62" t="s">
        <v>9</v>
      </c>
      <c r="D7799" s="1">
        <v>18</v>
      </c>
    </row>
    <row r="7800" spans="1:4" x14ac:dyDescent="0.25">
      <c r="A7800" s="69">
        <v>44232</v>
      </c>
      <c r="B7800" s="62" t="s">
        <v>9</v>
      </c>
      <c r="C7800" s="80" t="s">
        <v>145</v>
      </c>
      <c r="D7800" s="1">
        <v>1</v>
      </c>
    </row>
    <row r="7801" spans="1:4" x14ac:dyDescent="0.25">
      <c r="A7801" s="69">
        <v>44232</v>
      </c>
      <c r="B7801" s="62" t="s">
        <v>15</v>
      </c>
      <c r="C7801" s="80" t="s">
        <v>285</v>
      </c>
      <c r="D7801" s="1">
        <v>1</v>
      </c>
    </row>
    <row r="7802" spans="1:4" x14ac:dyDescent="0.25">
      <c r="A7802" s="69">
        <v>44232</v>
      </c>
      <c r="B7802" s="62" t="s">
        <v>11</v>
      </c>
      <c r="C7802" s="80" t="s">
        <v>336</v>
      </c>
      <c r="D7802" s="1">
        <v>1</v>
      </c>
    </row>
    <row r="7803" spans="1:4" x14ac:dyDescent="0.25">
      <c r="A7803" s="69">
        <v>44232</v>
      </c>
      <c r="B7803" s="62" t="s">
        <v>11</v>
      </c>
      <c r="C7803" s="80" t="s">
        <v>1081</v>
      </c>
      <c r="D7803" s="1">
        <v>1</v>
      </c>
    </row>
    <row r="7804" spans="1:4" x14ac:dyDescent="0.25">
      <c r="A7804" s="69">
        <v>44232</v>
      </c>
      <c r="B7804" s="62" t="s">
        <v>11</v>
      </c>
      <c r="C7804" s="80" t="s">
        <v>11</v>
      </c>
      <c r="D7804" s="1">
        <v>16</v>
      </c>
    </row>
    <row r="7805" spans="1:4" x14ac:dyDescent="0.25">
      <c r="A7805" s="69">
        <v>44232</v>
      </c>
      <c r="B7805" s="62" t="s">
        <v>11</v>
      </c>
      <c r="C7805" s="80" t="s">
        <v>856</v>
      </c>
      <c r="D7805" s="1">
        <v>1</v>
      </c>
    </row>
    <row r="7806" spans="1:4" x14ac:dyDescent="0.25">
      <c r="A7806" s="69">
        <v>44232</v>
      </c>
      <c r="B7806" s="62" t="s">
        <v>11</v>
      </c>
      <c r="C7806" s="80" t="s">
        <v>135</v>
      </c>
      <c r="D7806" s="1">
        <v>1</v>
      </c>
    </row>
    <row r="7807" spans="1:4" x14ac:dyDescent="0.25">
      <c r="A7807" s="69">
        <v>44232</v>
      </c>
      <c r="B7807" s="62" t="s">
        <v>12</v>
      </c>
      <c r="C7807" s="80" t="s">
        <v>75</v>
      </c>
      <c r="D7807" s="1">
        <v>1</v>
      </c>
    </row>
    <row r="7808" spans="1:4" x14ac:dyDescent="0.25">
      <c r="A7808" s="69">
        <v>44232</v>
      </c>
      <c r="B7808" s="62" t="s">
        <v>12</v>
      </c>
      <c r="C7808" s="80" t="s">
        <v>1079</v>
      </c>
      <c r="D7808" s="1">
        <v>1</v>
      </c>
    </row>
    <row r="7809" spans="1:4" x14ac:dyDescent="0.25">
      <c r="A7809" s="69">
        <v>44232</v>
      </c>
      <c r="B7809" s="62" t="s">
        <v>8</v>
      </c>
      <c r="C7809" s="80" t="s">
        <v>229</v>
      </c>
      <c r="D7809" s="1">
        <v>1</v>
      </c>
    </row>
    <row r="7810" spans="1:4" x14ac:dyDescent="0.25">
      <c r="A7810" s="69">
        <v>44232</v>
      </c>
      <c r="B7810" s="62" t="s">
        <v>8</v>
      </c>
      <c r="C7810" s="80" t="s">
        <v>74</v>
      </c>
      <c r="D7810" s="1">
        <v>1</v>
      </c>
    </row>
    <row r="7811" spans="1:4" x14ac:dyDescent="0.25">
      <c r="A7811" s="69">
        <v>44232</v>
      </c>
      <c r="B7811" s="62" t="s">
        <v>8</v>
      </c>
      <c r="C7811" s="80" t="s">
        <v>230</v>
      </c>
      <c r="D7811" s="1">
        <v>4</v>
      </c>
    </row>
    <row r="7812" spans="1:4" x14ac:dyDescent="0.25">
      <c r="A7812" s="69">
        <v>44232</v>
      </c>
      <c r="B7812" s="62" t="s">
        <v>8</v>
      </c>
      <c r="C7812" s="80" t="s">
        <v>59</v>
      </c>
      <c r="D7812" s="1">
        <v>1</v>
      </c>
    </row>
    <row r="7813" spans="1:4" x14ac:dyDescent="0.25">
      <c r="A7813" s="69">
        <v>44232</v>
      </c>
      <c r="B7813" s="62" t="s">
        <v>8</v>
      </c>
      <c r="C7813" s="80" t="s">
        <v>722</v>
      </c>
      <c r="D7813" s="1">
        <v>1</v>
      </c>
    </row>
    <row r="7814" spans="1:4" x14ac:dyDescent="0.25">
      <c r="A7814" s="69">
        <v>44232</v>
      </c>
      <c r="B7814" s="62" t="s">
        <v>8</v>
      </c>
      <c r="C7814" s="80" t="s">
        <v>142</v>
      </c>
      <c r="D7814" s="1">
        <v>1</v>
      </c>
    </row>
    <row r="7815" spans="1:4" x14ac:dyDescent="0.25">
      <c r="A7815" s="69">
        <v>44232</v>
      </c>
      <c r="B7815" s="62" t="s">
        <v>8</v>
      </c>
      <c r="C7815" s="80" t="s">
        <v>205</v>
      </c>
      <c r="D7815" s="1">
        <v>1</v>
      </c>
    </row>
    <row r="7816" spans="1:4" x14ac:dyDescent="0.25">
      <c r="A7816" s="69">
        <v>44232</v>
      </c>
      <c r="B7816" s="62" t="s">
        <v>8</v>
      </c>
      <c r="C7816" s="80" t="s">
        <v>40</v>
      </c>
      <c r="D7816" s="1">
        <v>6</v>
      </c>
    </row>
    <row r="7817" spans="1:4" x14ac:dyDescent="0.25">
      <c r="A7817" s="69">
        <v>44232</v>
      </c>
      <c r="B7817" s="62" t="s">
        <v>8</v>
      </c>
      <c r="C7817" s="80" t="s">
        <v>8</v>
      </c>
      <c r="D7817" s="1">
        <v>40</v>
      </c>
    </row>
    <row r="7818" spans="1:4" x14ac:dyDescent="0.25">
      <c r="A7818" s="69">
        <v>44232</v>
      </c>
      <c r="B7818" s="62" t="s">
        <v>8</v>
      </c>
      <c r="C7818" s="80" t="s">
        <v>131</v>
      </c>
      <c r="D7818" s="1">
        <v>1</v>
      </c>
    </row>
    <row r="7819" spans="1:4" x14ac:dyDescent="0.25">
      <c r="A7819" s="69">
        <v>44232</v>
      </c>
      <c r="B7819" s="62" t="s">
        <v>8</v>
      </c>
      <c r="C7819" s="80" t="s">
        <v>844</v>
      </c>
      <c r="D7819" s="1">
        <v>1</v>
      </c>
    </row>
    <row r="7820" spans="1:4" x14ac:dyDescent="0.25">
      <c r="A7820" s="69">
        <v>44232</v>
      </c>
      <c r="B7820" s="62" t="s">
        <v>49</v>
      </c>
      <c r="C7820" s="62" t="s">
        <v>49</v>
      </c>
      <c r="D7820" s="1">
        <v>0</v>
      </c>
    </row>
    <row r="7821" spans="1:4" x14ac:dyDescent="0.25">
      <c r="A7821" s="69">
        <v>44232</v>
      </c>
      <c r="B7821" s="62" t="s">
        <v>50</v>
      </c>
      <c r="C7821" s="62" t="s">
        <v>50</v>
      </c>
      <c r="D7821" s="1">
        <v>0</v>
      </c>
    </row>
    <row r="7822" spans="1:4" x14ac:dyDescent="0.25">
      <c r="A7822" s="69">
        <v>44232</v>
      </c>
      <c r="B7822" s="62" t="s">
        <v>27</v>
      </c>
      <c r="C7822" s="80" t="s">
        <v>43</v>
      </c>
      <c r="D7822" s="1">
        <v>8</v>
      </c>
    </row>
    <row r="7823" spans="1:4" x14ac:dyDescent="0.25">
      <c r="A7823" s="69">
        <v>44232</v>
      </c>
      <c r="B7823" s="62" t="s">
        <v>51</v>
      </c>
      <c r="C7823" s="80" t="s">
        <v>51</v>
      </c>
      <c r="D7823" s="1">
        <v>7</v>
      </c>
    </row>
    <row r="7824" spans="1:4" x14ac:dyDescent="0.25">
      <c r="A7824" s="69">
        <v>44232</v>
      </c>
      <c r="B7824" s="62" t="s">
        <v>10</v>
      </c>
      <c r="C7824" s="80" t="s">
        <v>10</v>
      </c>
      <c r="D7824" s="1">
        <v>1</v>
      </c>
    </row>
    <row r="7825" spans="1:4" x14ac:dyDescent="0.25">
      <c r="A7825" s="69">
        <v>44233</v>
      </c>
      <c r="B7825" t="s">
        <v>14</v>
      </c>
      <c r="C7825" s="80" t="s">
        <v>14</v>
      </c>
      <c r="D7825" s="1">
        <v>19</v>
      </c>
    </row>
    <row r="7826" spans="1:4" x14ac:dyDescent="0.25">
      <c r="A7826" s="69">
        <v>44233</v>
      </c>
      <c r="B7826" s="23" t="s">
        <v>14</v>
      </c>
      <c r="C7826" s="80" t="s">
        <v>16</v>
      </c>
      <c r="D7826" s="1">
        <v>11</v>
      </c>
    </row>
    <row r="7827" spans="1:4" x14ac:dyDescent="0.25">
      <c r="A7827" s="69">
        <v>44233</v>
      </c>
      <c r="B7827" s="23" t="s">
        <v>14</v>
      </c>
      <c r="C7827" s="80" t="s">
        <v>86</v>
      </c>
      <c r="D7827" s="1">
        <v>9</v>
      </c>
    </row>
    <row r="7828" spans="1:4" x14ac:dyDescent="0.25">
      <c r="A7828" s="69">
        <v>44233</v>
      </c>
      <c r="B7828" t="s">
        <v>20</v>
      </c>
      <c r="C7828" s="80" t="s">
        <v>20</v>
      </c>
      <c r="D7828" s="1">
        <v>42</v>
      </c>
    </row>
    <row r="7829" spans="1:4" x14ac:dyDescent="0.25">
      <c r="A7829" s="69">
        <v>44233</v>
      </c>
      <c r="B7829" s="23" t="s">
        <v>20</v>
      </c>
      <c r="C7829" s="80" t="s">
        <v>680</v>
      </c>
      <c r="D7829" s="1">
        <v>1</v>
      </c>
    </row>
    <row r="7830" spans="1:4" x14ac:dyDescent="0.25">
      <c r="A7830" s="69">
        <v>44233</v>
      </c>
      <c r="B7830" s="23" t="s">
        <v>20</v>
      </c>
      <c r="C7830" s="80" t="s">
        <v>366</v>
      </c>
      <c r="D7830" s="1">
        <v>1</v>
      </c>
    </row>
    <row r="7831" spans="1:4" x14ac:dyDescent="0.25">
      <c r="A7831" s="69">
        <v>44233</v>
      </c>
      <c r="B7831" s="23" t="s">
        <v>20</v>
      </c>
      <c r="C7831" s="80" t="s">
        <v>885</v>
      </c>
      <c r="D7831" s="1">
        <v>1</v>
      </c>
    </row>
    <row r="7832" spans="1:4" x14ac:dyDescent="0.25">
      <c r="A7832" s="69">
        <v>44233</v>
      </c>
      <c r="B7832" t="s">
        <v>13</v>
      </c>
      <c r="C7832" s="80" t="s">
        <v>13</v>
      </c>
      <c r="D7832" s="1">
        <v>2</v>
      </c>
    </row>
    <row r="7833" spans="1:4" x14ac:dyDescent="0.25">
      <c r="A7833" s="69">
        <v>44233</v>
      </c>
      <c r="B7833" s="23" t="s">
        <v>13</v>
      </c>
      <c r="C7833" s="80" t="s">
        <v>223</v>
      </c>
      <c r="D7833" s="1">
        <v>1</v>
      </c>
    </row>
    <row r="7834" spans="1:4" x14ac:dyDescent="0.25">
      <c r="A7834" s="69">
        <v>44233</v>
      </c>
      <c r="B7834" t="s">
        <v>24</v>
      </c>
      <c r="C7834" s="80" t="s">
        <v>23</v>
      </c>
      <c r="D7834" s="1">
        <v>10</v>
      </c>
    </row>
    <row r="7835" spans="1:4" x14ac:dyDescent="0.25">
      <c r="A7835" s="69">
        <v>44233</v>
      </c>
      <c r="B7835" s="23" t="s">
        <v>24</v>
      </c>
      <c r="C7835" s="80" t="s">
        <v>780</v>
      </c>
      <c r="D7835" s="1">
        <v>2</v>
      </c>
    </row>
    <row r="7836" spans="1:4" x14ac:dyDescent="0.25">
      <c r="A7836" s="69">
        <v>44233</v>
      </c>
      <c r="B7836" s="23" t="s">
        <v>24</v>
      </c>
      <c r="C7836" s="80" t="s">
        <v>24</v>
      </c>
      <c r="D7836" s="1">
        <v>1</v>
      </c>
    </row>
    <row r="7837" spans="1:4" x14ac:dyDescent="0.25">
      <c r="A7837" s="69">
        <v>44233</v>
      </c>
      <c r="B7837" s="23" t="s">
        <v>24</v>
      </c>
      <c r="C7837" s="80" t="s">
        <v>37</v>
      </c>
      <c r="D7837" s="1">
        <v>1</v>
      </c>
    </row>
    <row r="7838" spans="1:4" x14ac:dyDescent="0.25">
      <c r="A7838" s="69">
        <v>44233</v>
      </c>
      <c r="B7838" t="s">
        <v>47</v>
      </c>
      <c r="C7838" s="80" t="s">
        <v>1082</v>
      </c>
      <c r="D7838" s="1">
        <v>1</v>
      </c>
    </row>
    <row r="7839" spans="1:4" x14ac:dyDescent="0.25">
      <c r="A7839" s="69">
        <v>44233</v>
      </c>
      <c r="B7839" s="23" t="s">
        <v>47</v>
      </c>
      <c r="C7839" s="80" t="s">
        <v>47</v>
      </c>
      <c r="D7839" s="1">
        <v>7</v>
      </c>
    </row>
    <row r="7840" spans="1:4" x14ac:dyDescent="0.25">
      <c r="A7840" s="69">
        <v>44233</v>
      </c>
      <c r="B7840" s="23" t="s">
        <v>47</v>
      </c>
      <c r="C7840" s="80" t="s">
        <v>934</v>
      </c>
      <c r="D7840" s="1">
        <v>1</v>
      </c>
    </row>
    <row r="7841" spans="1:4" x14ac:dyDescent="0.25">
      <c r="A7841" s="69">
        <v>44233</v>
      </c>
      <c r="B7841" t="s">
        <v>48</v>
      </c>
      <c r="C7841" s="23" t="s">
        <v>48</v>
      </c>
      <c r="D7841" s="1">
        <v>3</v>
      </c>
    </row>
    <row r="7842" spans="1:4" x14ac:dyDescent="0.25">
      <c r="A7842" s="69">
        <v>44233</v>
      </c>
      <c r="B7842" t="s">
        <v>7</v>
      </c>
      <c r="C7842" s="23" t="s">
        <v>7</v>
      </c>
      <c r="D7842" s="1">
        <v>1</v>
      </c>
    </row>
    <row r="7843" spans="1:4" x14ac:dyDescent="0.25">
      <c r="A7843" s="69">
        <v>44233</v>
      </c>
      <c r="B7843" t="s">
        <v>9</v>
      </c>
      <c r="C7843" s="93" t="s">
        <v>613</v>
      </c>
      <c r="D7843" s="1">
        <v>3</v>
      </c>
    </row>
    <row r="7844" spans="1:4" x14ac:dyDescent="0.25">
      <c r="A7844" s="69">
        <v>44233</v>
      </c>
      <c r="B7844" s="23" t="s">
        <v>9</v>
      </c>
      <c r="C7844" s="23" t="s">
        <v>9</v>
      </c>
      <c r="D7844" s="1">
        <v>24</v>
      </c>
    </row>
    <row r="7845" spans="1:4" x14ac:dyDescent="0.25">
      <c r="A7845" s="69">
        <v>44233</v>
      </c>
      <c r="B7845" t="s">
        <v>15</v>
      </c>
      <c r="C7845" s="93" t="s">
        <v>61</v>
      </c>
      <c r="D7845" s="1">
        <v>0</v>
      </c>
    </row>
    <row r="7846" spans="1:4" x14ac:dyDescent="0.25">
      <c r="A7846" s="69">
        <v>44233</v>
      </c>
      <c r="B7846" t="s">
        <v>11</v>
      </c>
      <c r="C7846" s="93" t="s">
        <v>336</v>
      </c>
      <c r="D7846" s="1">
        <v>6</v>
      </c>
    </row>
    <row r="7847" spans="1:4" x14ac:dyDescent="0.25">
      <c r="A7847" s="69">
        <v>44233</v>
      </c>
      <c r="B7847" s="23" t="s">
        <v>11</v>
      </c>
      <c r="C7847" s="93" t="s">
        <v>11</v>
      </c>
      <c r="D7847" s="1">
        <v>9</v>
      </c>
    </row>
    <row r="7848" spans="1:4" x14ac:dyDescent="0.25">
      <c r="A7848" s="69">
        <v>44233</v>
      </c>
      <c r="B7848" s="23" t="s">
        <v>11</v>
      </c>
      <c r="C7848" s="93" t="s">
        <v>856</v>
      </c>
      <c r="D7848" s="1">
        <v>1</v>
      </c>
    </row>
    <row r="7849" spans="1:4" x14ac:dyDescent="0.25">
      <c r="A7849" s="69">
        <v>44233</v>
      </c>
      <c r="B7849" s="23" t="s">
        <v>11</v>
      </c>
      <c r="C7849" s="93" t="s">
        <v>764</v>
      </c>
      <c r="D7849" s="1">
        <v>1</v>
      </c>
    </row>
    <row r="7850" spans="1:4" x14ac:dyDescent="0.25">
      <c r="A7850" s="69">
        <v>44233</v>
      </c>
      <c r="B7850" t="s">
        <v>12</v>
      </c>
      <c r="C7850" s="23" t="s">
        <v>12</v>
      </c>
      <c r="D7850" s="1">
        <v>7</v>
      </c>
    </row>
    <row r="7851" spans="1:4" x14ac:dyDescent="0.25">
      <c r="A7851" s="69">
        <v>44233</v>
      </c>
      <c r="B7851" t="s">
        <v>8</v>
      </c>
      <c r="C7851" t="s">
        <v>74</v>
      </c>
      <c r="D7851" s="1">
        <v>1</v>
      </c>
    </row>
    <row r="7852" spans="1:4" x14ac:dyDescent="0.25">
      <c r="A7852" s="69">
        <v>44233</v>
      </c>
      <c r="B7852" s="23" t="s">
        <v>8</v>
      </c>
      <c r="C7852" t="s">
        <v>59</v>
      </c>
      <c r="D7852" s="1">
        <v>1</v>
      </c>
    </row>
    <row r="7853" spans="1:4" x14ac:dyDescent="0.25">
      <c r="A7853" s="69">
        <v>44233</v>
      </c>
      <c r="B7853" s="23" t="s">
        <v>8</v>
      </c>
      <c r="C7853" t="s">
        <v>142</v>
      </c>
      <c r="D7853" s="1">
        <v>1</v>
      </c>
    </row>
    <row r="7854" spans="1:4" x14ac:dyDescent="0.25">
      <c r="A7854" s="69">
        <v>44233</v>
      </c>
      <c r="B7854" s="23" t="s">
        <v>8</v>
      </c>
      <c r="C7854" t="s">
        <v>134</v>
      </c>
      <c r="D7854" s="1">
        <v>2</v>
      </c>
    </row>
    <row r="7855" spans="1:4" x14ac:dyDescent="0.25">
      <c r="A7855" s="69">
        <v>44233</v>
      </c>
      <c r="B7855" s="23" t="s">
        <v>8</v>
      </c>
      <c r="C7855" t="s">
        <v>40</v>
      </c>
      <c r="D7855" s="1">
        <v>1</v>
      </c>
    </row>
    <row r="7856" spans="1:4" x14ac:dyDescent="0.25">
      <c r="A7856" s="69">
        <v>44233</v>
      </c>
      <c r="B7856" s="23" t="s">
        <v>8</v>
      </c>
      <c r="C7856" t="s">
        <v>8</v>
      </c>
      <c r="D7856" s="1">
        <v>37</v>
      </c>
    </row>
    <row r="7857" spans="1:4" x14ac:dyDescent="0.25">
      <c r="A7857" s="69">
        <v>44233</v>
      </c>
      <c r="B7857" s="23" t="s">
        <v>8</v>
      </c>
      <c r="C7857" t="s">
        <v>31</v>
      </c>
      <c r="D7857" s="1">
        <v>4</v>
      </c>
    </row>
    <row r="7858" spans="1:4" x14ac:dyDescent="0.25">
      <c r="A7858" s="69">
        <v>44233</v>
      </c>
      <c r="B7858" s="23" t="s">
        <v>8</v>
      </c>
      <c r="C7858" t="s">
        <v>595</v>
      </c>
      <c r="D7858" s="1">
        <v>1</v>
      </c>
    </row>
    <row r="7859" spans="1:4" x14ac:dyDescent="0.25">
      <c r="A7859" s="69">
        <v>44233</v>
      </c>
      <c r="B7859" s="23" t="s">
        <v>8</v>
      </c>
      <c r="C7859" t="s">
        <v>112</v>
      </c>
      <c r="D7859" s="1">
        <v>1</v>
      </c>
    </row>
    <row r="7860" spans="1:4" x14ac:dyDescent="0.25">
      <c r="A7860" s="69">
        <v>44233</v>
      </c>
      <c r="B7860" t="s">
        <v>49</v>
      </c>
      <c r="C7860" s="23" t="s">
        <v>49</v>
      </c>
      <c r="D7860" s="1">
        <v>0</v>
      </c>
    </row>
    <row r="7861" spans="1:4" x14ac:dyDescent="0.25">
      <c r="A7861" s="69">
        <v>44233</v>
      </c>
      <c r="B7861" t="s">
        <v>50</v>
      </c>
      <c r="C7861" t="s">
        <v>368</v>
      </c>
      <c r="D7861" s="1">
        <v>4</v>
      </c>
    </row>
    <row r="7862" spans="1:4" x14ac:dyDescent="0.25">
      <c r="A7862" s="69">
        <v>44233</v>
      </c>
      <c r="B7862" t="s">
        <v>27</v>
      </c>
      <c r="C7862" t="s">
        <v>43</v>
      </c>
      <c r="D7862" s="1">
        <v>24</v>
      </c>
    </row>
    <row r="7863" spans="1:4" x14ac:dyDescent="0.25">
      <c r="A7863" s="69">
        <v>44233</v>
      </c>
      <c r="B7863" s="23" t="s">
        <v>27</v>
      </c>
      <c r="C7863" t="s">
        <v>711</v>
      </c>
      <c r="D7863" s="1">
        <v>2</v>
      </c>
    </row>
    <row r="7864" spans="1:4" x14ac:dyDescent="0.25">
      <c r="A7864" s="69">
        <v>44233</v>
      </c>
      <c r="B7864" s="23" t="s">
        <v>51</v>
      </c>
      <c r="C7864" t="s">
        <v>51</v>
      </c>
      <c r="D7864" s="1">
        <v>1</v>
      </c>
    </row>
    <row r="7865" spans="1:4" x14ac:dyDescent="0.25">
      <c r="A7865" s="69">
        <v>44233</v>
      </c>
      <c r="B7865" s="23" t="s">
        <v>10</v>
      </c>
      <c r="C7865" t="s">
        <v>10</v>
      </c>
      <c r="D7865" s="1">
        <v>9</v>
      </c>
    </row>
    <row r="7866" spans="1:4" x14ac:dyDescent="0.25">
      <c r="A7866" s="69">
        <v>44234</v>
      </c>
      <c r="B7866" s="62" t="s">
        <v>14</v>
      </c>
      <c r="C7866" s="62" t="s">
        <v>14</v>
      </c>
      <c r="D7866" s="1">
        <v>0</v>
      </c>
    </row>
    <row r="7867" spans="1:4" x14ac:dyDescent="0.25">
      <c r="A7867" s="69">
        <v>44234</v>
      </c>
      <c r="B7867" s="62" t="s">
        <v>20</v>
      </c>
      <c r="C7867" s="62" t="s">
        <v>20</v>
      </c>
      <c r="D7867" s="1">
        <v>0</v>
      </c>
    </row>
    <row r="7868" spans="1:4" x14ac:dyDescent="0.25">
      <c r="A7868" s="69">
        <v>44234</v>
      </c>
      <c r="B7868" s="62" t="s">
        <v>13</v>
      </c>
      <c r="C7868" s="62" t="s">
        <v>13</v>
      </c>
      <c r="D7868" s="1">
        <v>0</v>
      </c>
    </row>
    <row r="7869" spans="1:4" x14ac:dyDescent="0.25">
      <c r="A7869" s="69">
        <v>44234</v>
      </c>
      <c r="B7869" s="62" t="s">
        <v>24</v>
      </c>
      <c r="C7869" s="62" t="s">
        <v>24</v>
      </c>
      <c r="D7869" s="1">
        <v>0</v>
      </c>
    </row>
    <row r="7870" spans="1:4" x14ac:dyDescent="0.25">
      <c r="A7870" s="69">
        <v>44234</v>
      </c>
      <c r="B7870" s="62" t="s">
        <v>47</v>
      </c>
      <c r="C7870" s="62" t="s">
        <v>47</v>
      </c>
      <c r="D7870" s="1">
        <v>0</v>
      </c>
    </row>
    <row r="7871" spans="1:4" x14ac:dyDescent="0.25">
      <c r="A7871" s="69">
        <v>44234</v>
      </c>
      <c r="B7871" s="62" t="s">
        <v>48</v>
      </c>
      <c r="C7871" s="62" t="s">
        <v>48</v>
      </c>
      <c r="D7871" s="1">
        <v>0</v>
      </c>
    </row>
    <row r="7872" spans="1:4" x14ac:dyDescent="0.25">
      <c r="A7872" s="69">
        <v>44234</v>
      </c>
      <c r="B7872" s="62" t="s">
        <v>7</v>
      </c>
      <c r="C7872" s="62" t="s">
        <v>7</v>
      </c>
      <c r="D7872" s="1">
        <v>0</v>
      </c>
    </row>
    <row r="7873" spans="1:4" x14ac:dyDescent="0.25">
      <c r="A7873" s="69">
        <v>44234</v>
      </c>
      <c r="B7873" s="62" t="s">
        <v>9</v>
      </c>
      <c r="C7873" s="62" t="s">
        <v>9</v>
      </c>
      <c r="D7873" s="1">
        <v>0</v>
      </c>
    </row>
    <row r="7874" spans="1:4" x14ac:dyDescent="0.25">
      <c r="A7874" s="69">
        <v>44234</v>
      </c>
      <c r="B7874" s="62" t="s">
        <v>15</v>
      </c>
      <c r="C7874" s="62" t="s">
        <v>15</v>
      </c>
      <c r="D7874" s="1">
        <v>0</v>
      </c>
    </row>
    <row r="7875" spans="1:4" x14ac:dyDescent="0.25">
      <c r="A7875" s="69">
        <v>44234</v>
      </c>
      <c r="B7875" s="62" t="s">
        <v>11</v>
      </c>
      <c r="C7875" s="62" t="s">
        <v>11</v>
      </c>
      <c r="D7875" s="1">
        <v>0</v>
      </c>
    </row>
    <row r="7876" spans="1:4" x14ac:dyDescent="0.25">
      <c r="A7876" s="69">
        <v>44234</v>
      </c>
      <c r="B7876" s="62" t="s">
        <v>12</v>
      </c>
      <c r="C7876" s="62" t="s">
        <v>12</v>
      </c>
      <c r="D7876" s="1">
        <v>0</v>
      </c>
    </row>
    <row r="7877" spans="1:4" x14ac:dyDescent="0.25">
      <c r="A7877" s="69">
        <v>44234</v>
      </c>
      <c r="B7877" s="62" t="s">
        <v>8</v>
      </c>
      <c r="C7877" s="62" t="s">
        <v>8</v>
      </c>
      <c r="D7877" s="1">
        <v>0</v>
      </c>
    </row>
    <row r="7878" spans="1:4" x14ac:dyDescent="0.25">
      <c r="A7878" s="69">
        <v>44234</v>
      </c>
      <c r="B7878" s="62" t="s">
        <v>49</v>
      </c>
      <c r="C7878" s="62" t="s">
        <v>49</v>
      </c>
      <c r="D7878" s="1">
        <v>0</v>
      </c>
    </row>
    <row r="7879" spans="1:4" x14ac:dyDescent="0.25">
      <c r="A7879" s="69">
        <v>44234</v>
      </c>
      <c r="B7879" s="62" t="s">
        <v>50</v>
      </c>
      <c r="C7879" s="62" t="s">
        <v>50</v>
      </c>
      <c r="D7879" s="1">
        <v>0</v>
      </c>
    </row>
    <row r="7880" spans="1:4" x14ac:dyDescent="0.25">
      <c r="A7880" s="69">
        <v>44234</v>
      </c>
      <c r="B7880" s="62" t="s">
        <v>27</v>
      </c>
      <c r="C7880" s="62" t="s">
        <v>27</v>
      </c>
      <c r="D7880" s="1">
        <v>0</v>
      </c>
    </row>
    <row r="7881" spans="1:4" x14ac:dyDescent="0.25">
      <c r="A7881" s="69">
        <v>44234</v>
      </c>
      <c r="B7881" s="62" t="s">
        <v>51</v>
      </c>
      <c r="C7881" s="62" t="s">
        <v>51</v>
      </c>
      <c r="D7881" s="1">
        <v>0</v>
      </c>
    </row>
    <row r="7882" spans="1:4" x14ac:dyDescent="0.25">
      <c r="A7882" s="69">
        <v>44234</v>
      </c>
      <c r="B7882" s="62" t="s">
        <v>10</v>
      </c>
      <c r="C7882" s="62" t="s">
        <v>10</v>
      </c>
      <c r="D7882" s="1">
        <v>0</v>
      </c>
    </row>
    <row r="7883" spans="1:4" x14ac:dyDescent="0.25">
      <c r="A7883" s="69">
        <v>44235</v>
      </c>
      <c r="B7883" s="62" t="s">
        <v>14</v>
      </c>
      <c r="C7883" s="80" t="s">
        <v>14</v>
      </c>
      <c r="D7883" s="1">
        <v>15</v>
      </c>
    </row>
    <row r="7884" spans="1:4" x14ac:dyDescent="0.25">
      <c r="A7884" s="69">
        <v>44235</v>
      </c>
      <c r="B7884" s="62" t="s">
        <v>14</v>
      </c>
      <c r="C7884" s="80" t="s">
        <v>16</v>
      </c>
      <c r="D7884" s="1">
        <v>6</v>
      </c>
    </row>
    <row r="7885" spans="1:4" x14ac:dyDescent="0.25">
      <c r="A7885" s="69">
        <v>44235</v>
      </c>
      <c r="B7885" s="62" t="s">
        <v>14</v>
      </c>
      <c r="C7885" s="80" t="s">
        <v>809</v>
      </c>
      <c r="D7885" s="1">
        <v>1</v>
      </c>
    </row>
    <row r="7886" spans="1:4" x14ac:dyDescent="0.25">
      <c r="A7886" s="69">
        <v>44235</v>
      </c>
      <c r="B7886" s="62" t="s">
        <v>20</v>
      </c>
      <c r="C7886" s="80" t="s">
        <v>20</v>
      </c>
      <c r="D7886" s="1">
        <v>4</v>
      </c>
    </row>
    <row r="7887" spans="1:4" x14ac:dyDescent="0.25">
      <c r="A7887" s="69">
        <v>44235</v>
      </c>
      <c r="B7887" s="62" t="s">
        <v>13</v>
      </c>
      <c r="C7887" s="80" t="s">
        <v>13</v>
      </c>
      <c r="D7887" s="1">
        <v>1</v>
      </c>
    </row>
    <row r="7888" spans="1:4" x14ac:dyDescent="0.25">
      <c r="A7888" s="69">
        <v>44235</v>
      </c>
      <c r="B7888" s="62" t="s">
        <v>13</v>
      </c>
      <c r="C7888" s="80" t="s">
        <v>223</v>
      </c>
      <c r="D7888" s="1">
        <v>1</v>
      </c>
    </row>
    <row r="7889" spans="1:4" x14ac:dyDescent="0.25">
      <c r="A7889" s="69">
        <v>44235</v>
      </c>
      <c r="B7889" s="62" t="s">
        <v>24</v>
      </c>
      <c r="C7889" s="80" t="s">
        <v>23</v>
      </c>
      <c r="D7889" s="1">
        <v>1</v>
      </c>
    </row>
    <row r="7890" spans="1:4" x14ac:dyDescent="0.25">
      <c r="A7890" s="69">
        <v>44235</v>
      </c>
      <c r="B7890" s="62" t="s">
        <v>47</v>
      </c>
      <c r="C7890" s="62" t="s">
        <v>47</v>
      </c>
      <c r="D7890" s="1">
        <v>0</v>
      </c>
    </row>
    <row r="7891" spans="1:4" x14ac:dyDescent="0.25">
      <c r="A7891" s="69">
        <v>44235</v>
      </c>
      <c r="B7891" s="62" t="s">
        <v>48</v>
      </c>
      <c r="C7891" s="62" t="s">
        <v>48</v>
      </c>
      <c r="D7891" s="1">
        <v>0</v>
      </c>
    </row>
    <row r="7892" spans="1:4" x14ac:dyDescent="0.25">
      <c r="A7892" s="69">
        <v>44235</v>
      </c>
      <c r="B7892" s="62" t="s">
        <v>7</v>
      </c>
      <c r="C7892" s="62" t="s">
        <v>7</v>
      </c>
      <c r="D7892" s="1">
        <v>4</v>
      </c>
    </row>
    <row r="7893" spans="1:4" x14ac:dyDescent="0.25">
      <c r="A7893" s="69">
        <v>44235</v>
      </c>
      <c r="B7893" s="62" t="s">
        <v>9</v>
      </c>
      <c r="C7893" s="317" t="s">
        <v>613</v>
      </c>
      <c r="D7893" s="1">
        <v>1</v>
      </c>
    </row>
    <row r="7894" spans="1:4" x14ac:dyDescent="0.25">
      <c r="A7894" s="69">
        <v>44235</v>
      </c>
      <c r="B7894" s="62" t="s">
        <v>9</v>
      </c>
      <c r="C7894" s="62" t="s">
        <v>9</v>
      </c>
      <c r="D7894" s="1">
        <v>15</v>
      </c>
    </row>
    <row r="7895" spans="1:4" x14ac:dyDescent="0.25">
      <c r="A7895" s="69">
        <v>44235</v>
      </c>
      <c r="B7895" s="62" t="s">
        <v>9</v>
      </c>
      <c r="C7895" s="317" t="s">
        <v>145</v>
      </c>
      <c r="D7895" s="1">
        <v>1</v>
      </c>
    </row>
    <row r="7896" spans="1:4" x14ac:dyDescent="0.25">
      <c r="A7896" s="69">
        <v>44235</v>
      </c>
      <c r="B7896" s="62" t="s">
        <v>15</v>
      </c>
      <c r="C7896" s="317" t="s">
        <v>61</v>
      </c>
      <c r="D7896" s="1">
        <v>0</v>
      </c>
    </row>
    <row r="7897" spans="1:4" x14ac:dyDescent="0.25">
      <c r="A7897" s="69">
        <v>44235</v>
      </c>
      <c r="B7897" s="62" t="s">
        <v>11</v>
      </c>
      <c r="C7897" t="s">
        <v>336</v>
      </c>
      <c r="D7897" s="1">
        <v>3</v>
      </c>
    </row>
    <row r="7898" spans="1:4" x14ac:dyDescent="0.25">
      <c r="A7898" s="69">
        <v>44235</v>
      </c>
      <c r="B7898" s="62" t="s">
        <v>11</v>
      </c>
      <c r="C7898" t="s">
        <v>11</v>
      </c>
      <c r="D7898" s="1">
        <v>5</v>
      </c>
    </row>
    <row r="7899" spans="1:4" x14ac:dyDescent="0.25">
      <c r="A7899" s="69">
        <v>44235</v>
      </c>
      <c r="B7899" s="62" t="s">
        <v>11</v>
      </c>
      <c r="C7899" t="s">
        <v>856</v>
      </c>
      <c r="D7899" s="1">
        <v>2</v>
      </c>
    </row>
    <row r="7900" spans="1:4" x14ac:dyDescent="0.25">
      <c r="A7900" s="69">
        <v>44235</v>
      </c>
      <c r="B7900" s="62" t="s">
        <v>12</v>
      </c>
      <c r="C7900" t="s">
        <v>590</v>
      </c>
      <c r="D7900" s="1">
        <v>2</v>
      </c>
    </row>
    <row r="7901" spans="1:4" x14ac:dyDescent="0.25">
      <c r="A7901" s="69">
        <v>44235</v>
      </c>
      <c r="B7901" s="62" t="s">
        <v>12</v>
      </c>
      <c r="C7901" t="s">
        <v>12</v>
      </c>
      <c r="D7901" s="1">
        <v>2</v>
      </c>
    </row>
    <row r="7902" spans="1:4" x14ac:dyDescent="0.25">
      <c r="A7902" s="69">
        <v>44235</v>
      </c>
      <c r="B7902" s="62" t="s">
        <v>8</v>
      </c>
      <c r="C7902" t="s">
        <v>59</v>
      </c>
      <c r="D7902" s="1">
        <v>1</v>
      </c>
    </row>
    <row r="7903" spans="1:4" x14ac:dyDescent="0.25">
      <c r="A7903" s="69">
        <v>44235</v>
      </c>
      <c r="B7903" s="62" t="s">
        <v>8</v>
      </c>
      <c r="C7903" t="s">
        <v>8</v>
      </c>
      <c r="D7903" s="1">
        <v>25</v>
      </c>
    </row>
    <row r="7904" spans="1:4" x14ac:dyDescent="0.25">
      <c r="A7904" s="69">
        <v>44235</v>
      </c>
      <c r="B7904" s="62" t="s">
        <v>8</v>
      </c>
      <c r="C7904" t="s">
        <v>31</v>
      </c>
      <c r="D7904" s="1">
        <v>2</v>
      </c>
    </row>
    <row r="7905" spans="1:4" x14ac:dyDescent="0.25">
      <c r="A7905" s="69">
        <v>44235</v>
      </c>
      <c r="B7905" s="62" t="s">
        <v>8</v>
      </c>
      <c r="C7905" t="s">
        <v>112</v>
      </c>
      <c r="D7905" s="1">
        <v>2</v>
      </c>
    </row>
    <row r="7906" spans="1:4" x14ac:dyDescent="0.25">
      <c r="A7906" s="69">
        <v>44235</v>
      </c>
      <c r="B7906" s="62" t="s">
        <v>49</v>
      </c>
      <c r="C7906" s="62" t="s">
        <v>49</v>
      </c>
      <c r="D7906" s="1">
        <v>1</v>
      </c>
    </row>
    <row r="7907" spans="1:4" x14ac:dyDescent="0.25">
      <c r="A7907" s="69">
        <v>44235</v>
      </c>
      <c r="B7907" s="62" t="s">
        <v>50</v>
      </c>
      <c r="C7907" s="93" t="s">
        <v>232</v>
      </c>
      <c r="D7907" s="1">
        <v>2</v>
      </c>
    </row>
    <row r="7908" spans="1:4" x14ac:dyDescent="0.25">
      <c r="A7908" s="69">
        <v>44235</v>
      </c>
      <c r="B7908" s="62" t="s">
        <v>27</v>
      </c>
      <c r="C7908" s="93" t="s">
        <v>233</v>
      </c>
      <c r="D7908" s="1">
        <v>1</v>
      </c>
    </row>
    <row r="7909" spans="1:4" x14ac:dyDescent="0.25">
      <c r="A7909" s="69">
        <v>44235</v>
      </c>
      <c r="B7909" s="62" t="s">
        <v>27</v>
      </c>
      <c r="C7909" s="93" t="s">
        <v>43</v>
      </c>
      <c r="D7909" s="1">
        <v>4</v>
      </c>
    </row>
    <row r="7910" spans="1:4" x14ac:dyDescent="0.25">
      <c r="A7910" s="69">
        <v>44235</v>
      </c>
      <c r="B7910" s="62" t="s">
        <v>51</v>
      </c>
      <c r="C7910" s="93" t="s">
        <v>51</v>
      </c>
      <c r="D7910" s="1">
        <v>2</v>
      </c>
    </row>
    <row r="7911" spans="1:4" x14ac:dyDescent="0.25">
      <c r="A7911" s="69">
        <v>44235</v>
      </c>
      <c r="B7911" s="62" t="s">
        <v>10</v>
      </c>
      <c r="C7911" s="93" t="s">
        <v>10</v>
      </c>
      <c r="D7911" s="1">
        <v>0</v>
      </c>
    </row>
    <row r="7912" spans="1:4" x14ac:dyDescent="0.25">
      <c r="A7912" s="69">
        <v>44236</v>
      </c>
      <c r="B7912" s="62" t="s">
        <v>14</v>
      </c>
      <c r="C7912" s="93" t="s">
        <v>14</v>
      </c>
      <c r="D7912" s="1">
        <v>13</v>
      </c>
    </row>
    <row r="7913" spans="1:4" x14ac:dyDescent="0.25">
      <c r="A7913" s="69">
        <v>44236</v>
      </c>
      <c r="B7913" s="62" t="s">
        <v>14</v>
      </c>
      <c r="C7913" s="93" t="s">
        <v>16</v>
      </c>
      <c r="D7913" s="1">
        <v>7</v>
      </c>
    </row>
    <row r="7914" spans="1:4" x14ac:dyDescent="0.25">
      <c r="A7914" s="69">
        <v>44236</v>
      </c>
      <c r="B7914" s="62" t="s">
        <v>14</v>
      </c>
      <c r="C7914" s="93" t="s">
        <v>86</v>
      </c>
      <c r="D7914" s="1">
        <v>2</v>
      </c>
    </row>
    <row r="7915" spans="1:4" x14ac:dyDescent="0.25">
      <c r="A7915" s="69">
        <v>44236</v>
      </c>
      <c r="B7915" s="62" t="s">
        <v>20</v>
      </c>
      <c r="C7915" s="93" t="s">
        <v>20</v>
      </c>
      <c r="D7915" s="1">
        <v>42</v>
      </c>
    </row>
    <row r="7916" spans="1:4" x14ac:dyDescent="0.25">
      <c r="A7916" s="69">
        <v>44236</v>
      </c>
      <c r="B7916" s="62" t="s">
        <v>20</v>
      </c>
      <c r="C7916" s="93" t="s">
        <v>652</v>
      </c>
      <c r="D7916" s="1">
        <v>1</v>
      </c>
    </row>
    <row r="7917" spans="1:4" x14ac:dyDescent="0.25">
      <c r="A7917" s="69">
        <v>44236</v>
      </c>
      <c r="B7917" s="62" t="s">
        <v>13</v>
      </c>
      <c r="C7917" s="93" t="s">
        <v>225</v>
      </c>
      <c r="D7917" s="1">
        <v>1</v>
      </c>
    </row>
    <row r="7918" spans="1:4" x14ac:dyDescent="0.25">
      <c r="A7918" s="69">
        <v>44236</v>
      </c>
      <c r="B7918" s="62" t="s">
        <v>13</v>
      </c>
      <c r="C7918" s="93" t="s">
        <v>13</v>
      </c>
      <c r="D7918" s="1">
        <v>2</v>
      </c>
    </row>
    <row r="7919" spans="1:4" x14ac:dyDescent="0.25">
      <c r="A7919" s="69">
        <v>44236</v>
      </c>
      <c r="B7919" s="62" t="s">
        <v>24</v>
      </c>
      <c r="C7919" s="93" t="s">
        <v>23</v>
      </c>
      <c r="D7919" s="1">
        <v>5</v>
      </c>
    </row>
    <row r="7920" spans="1:4" x14ac:dyDescent="0.25">
      <c r="A7920" s="69">
        <v>44236</v>
      </c>
      <c r="B7920" s="62" t="s">
        <v>24</v>
      </c>
      <c r="C7920" s="93" t="s">
        <v>24</v>
      </c>
      <c r="D7920" s="1">
        <v>2</v>
      </c>
    </row>
    <row r="7921" spans="1:4" x14ac:dyDescent="0.25">
      <c r="A7921" s="69">
        <v>44236</v>
      </c>
      <c r="B7921" s="62" t="s">
        <v>47</v>
      </c>
      <c r="C7921" s="62" t="s">
        <v>47</v>
      </c>
      <c r="D7921" s="1">
        <v>2</v>
      </c>
    </row>
    <row r="7922" spans="1:4" x14ac:dyDescent="0.25">
      <c r="A7922" s="69">
        <v>44236</v>
      </c>
      <c r="B7922" s="62" t="s">
        <v>48</v>
      </c>
      <c r="C7922" s="62" t="s">
        <v>48</v>
      </c>
      <c r="D7922" s="1">
        <v>0</v>
      </c>
    </row>
    <row r="7923" spans="1:4" x14ac:dyDescent="0.25">
      <c r="A7923" s="69">
        <v>44236</v>
      </c>
      <c r="B7923" s="62" t="s">
        <v>7</v>
      </c>
      <c r="C7923" s="62" t="s">
        <v>7</v>
      </c>
      <c r="D7923" s="1">
        <v>4</v>
      </c>
    </row>
    <row r="7924" spans="1:4" x14ac:dyDescent="0.25">
      <c r="A7924" s="69">
        <v>44236</v>
      </c>
      <c r="B7924" s="62" t="s">
        <v>9</v>
      </c>
      <c r="C7924" s="317" t="s">
        <v>613</v>
      </c>
      <c r="D7924" s="1">
        <v>2</v>
      </c>
    </row>
    <row r="7925" spans="1:4" x14ac:dyDescent="0.25">
      <c r="A7925" s="69">
        <v>44236</v>
      </c>
      <c r="B7925" s="62" t="s">
        <v>9</v>
      </c>
      <c r="C7925" s="317" t="s">
        <v>9</v>
      </c>
      <c r="D7925" s="1">
        <v>20</v>
      </c>
    </row>
    <row r="7926" spans="1:4" x14ac:dyDescent="0.25">
      <c r="A7926" s="69">
        <v>44236</v>
      </c>
      <c r="B7926" s="62" t="s">
        <v>9</v>
      </c>
      <c r="C7926" s="317" t="s">
        <v>145</v>
      </c>
      <c r="D7926" s="1">
        <v>1</v>
      </c>
    </row>
    <row r="7927" spans="1:4" x14ac:dyDescent="0.25">
      <c r="A7927" s="69">
        <v>44236</v>
      </c>
      <c r="B7927" s="62" t="s">
        <v>15</v>
      </c>
      <c r="C7927" s="317" t="s">
        <v>61</v>
      </c>
      <c r="D7927" s="1">
        <v>2</v>
      </c>
    </row>
    <row r="7928" spans="1:4" x14ac:dyDescent="0.25">
      <c r="A7928" s="69">
        <v>44236</v>
      </c>
      <c r="B7928" s="62" t="s">
        <v>11</v>
      </c>
      <c r="C7928" s="317" t="s">
        <v>336</v>
      </c>
      <c r="D7928" s="1">
        <v>2</v>
      </c>
    </row>
    <row r="7929" spans="1:4" x14ac:dyDescent="0.25">
      <c r="A7929" s="69">
        <v>44236</v>
      </c>
      <c r="B7929" s="62" t="s">
        <v>11</v>
      </c>
      <c r="C7929" s="317" t="s">
        <v>856</v>
      </c>
      <c r="D7929" s="1">
        <v>2</v>
      </c>
    </row>
    <row r="7930" spans="1:4" x14ac:dyDescent="0.25">
      <c r="A7930" s="69">
        <v>44236</v>
      </c>
      <c r="B7930" s="62" t="s">
        <v>11</v>
      </c>
      <c r="C7930" s="317" t="s">
        <v>764</v>
      </c>
      <c r="D7930" s="1">
        <v>1</v>
      </c>
    </row>
    <row r="7931" spans="1:4" x14ac:dyDescent="0.25">
      <c r="A7931" s="69">
        <v>44236</v>
      </c>
      <c r="B7931" s="62" t="s">
        <v>11</v>
      </c>
      <c r="C7931" s="317" t="s">
        <v>135</v>
      </c>
      <c r="D7931" s="1">
        <v>1</v>
      </c>
    </row>
    <row r="7932" spans="1:4" x14ac:dyDescent="0.25">
      <c r="A7932" s="69">
        <v>44236</v>
      </c>
      <c r="B7932" s="62" t="s">
        <v>12</v>
      </c>
      <c r="C7932" s="317" t="s">
        <v>117</v>
      </c>
      <c r="D7932" s="1">
        <v>1</v>
      </c>
    </row>
    <row r="7933" spans="1:4" x14ac:dyDescent="0.25">
      <c r="A7933" s="69">
        <v>44236</v>
      </c>
      <c r="B7933" s="62" t="s">
        <v>8</v>
      </c>
      <c r="C7933" s="317" t="s">
        <v>74</v>
      </c>
      <c r="D7933" s="1">
        <v>1</v>
      </c>
    </row>
    <row r="7934" spans="1:4" x14ac:dyDescent="0.25">
      <c r="A7934" s="69">
        <v>44236</v>
      </c>
      <c r="B7934" s="62" t="s">
        <v>8</v>
      </c>
      <c r="C7934" s="317" t="s">
        <v>230</v>
      </c>
      <c r="D7934" s="1">
        <v>2</v>
      </c>
    </row>
    <row r="7935" spans="1:4" x14ac:dyDescent="0.25">
      <c r="A7935" s="69">
        <v>44236</v>
      </c>
      <c r="B7935" s="62" t="s">
        <v>8</v>
      </c>
      <c r="C7935" s="317" t="s">
        <v>59</v>
      </c>
      <c r="D7935" s="1">
        <v>1</v>
      </c>
    </row>
    <row r="7936" spans="1:4" x14ac:dyDescent="0.25">
      <c r="A7936" s="69">
        <v>44236</v>
      </c>
      <c r="B7936" s="62" t="s">
        <v>8</v>
      </c>
      <c r="C7936" s="317" t="s">
        <v>134</v>
      </c>
      <c r="D7936" s="1">
        <v>1</v>
      </c>
    </row>
    <row r="7937" spans="1:4" x14ac:dyDescent="0.25">
      <c r="A7937" s="69">
        <v>44236</v>
      </c>
      <c r="B7937" s="62" t="s">
        <v>8</v>
      </c>
      <c r="C7937" s="317" t="s">
        <v>205</v>
      </c>
      <c r="D7937" s="1">
        <v>4</v>
      </c>
    </row>
    <row r="7938" spans="1:4" x14ac:dyDescent="0.25">
      <c r="A7938" s="69">
        <v>44236</v>
      </c>
      <c r="B7938" s="62" t="s">
        <v>8</v>
      </c>
      <c r="C7938" s="317" t="s">
        <v>40</v>
      </c>
      <c r="D7938" s="1">
        <v>2</v>
      </c>
    </row>
    <row r="7939" spans="1:4" x14ac:dyDescent="0.25">
      <c r="A7939" s="69">
        <v>44236</v>
      </c>
      <c r="B7939" s="62" t="s">
        <v>8</v>
      </c>
      <c r="C7939" s="317" t="s">
        <v>8</v>
      </c>
      <c r="D7939" s="1">
        <v>25</v>
      </c>
    </row>
    <row r="7940" spans="1:4" x14ac:dyDescent="0.25">
      <c r="A7940" s="69">
        <v>44236</v>
      </c>
      <c r="B7940" s="62" t="s">
        <v>8</v>
      </c>
      <c r="C7940" s="317" t="s">
        <v>31</v>
      </c>
      <c r="D7940" s="1">
        <v>1</v>
      </c>
    </row>
    <row r="7941" spans="1:4" x14ac:dyDescent="0.25">
      <c r="A7941" s="69">
        <v>44236</v>
      </c>
      <c r="B7941" s="62" t="s">
        <v>49</v>
      </c>
      <c r="C7941" s="62" t="s">
        <v>49</v>
      </c>
      <c r="D7941" s="1">
        <v>2</v>
      </c>
    </row>
    <row r="7942" spans="1:4" x14ac:dyDescent="0.25">
      <c r="A7942" s="69">
        <v>44236</v>
      </c>
      <c r="B7942" s="62" t="s">
        <v>50</v>
      </c>
      <c r="C7942" s="317" t="s">
        <v>368</v>
      </c>
      <c r="D7942" s="1">
        <v>2</v>
      </c>
    </row>
    <row r="7943" spans="1:4" x14ac:dyDescent="0.25">
      <c r="A7943" s="69">
        <v>44236</v>
      </c>
      <c r="B7943" s="62" t="s">
        <v>27</v>
      </c>
      <c r="C7943" s="317" t="s">
        <v>141</v>
      </c>
      <c r="D7943" s="1">
        <v>2</v>
      </c>
    </row>
    <row r="7944" spans="1:4" x14ac:dyDescent="0.25">
      <c r="A7944" s="69">
        <v>44236</v>
      </c>
      <c r="B7944" s="62" t="s">
        <v>27</v>
      </c>
      <c r="C7944" s="317" t="s">
        <v>235</v>
      </c>
      <c r="D7944" s="1">
        <v>1</v>
      </c>
    </row>
    <row r="7945" spans="1:4" x14ac:dyDescent="0.25">
      <c r="A7945" s="69">
        <v>44236</v>
      </c>
      <c r="B7945" s="62" t="s">
        <v>27</v>
      </c>
      <c r="C7945" s="317" t="s">
        <v>43</v>
      </c>
      <c r="D7945" s="1">
        <v>19</v>
      </c>
    </row>
    <row r="7946" spans="1:4" x14ac:dyDescent="0.25">
      <c r="A7946" s="69">
        <v>44236</v>
      </c>
      <c r="B7946" s="62" t="s">
        <v>27</v>
      </c>
      <c r="C7946" s="317" t="s">
        <v>956</v>
      </c>
      <c r="D7946" s="1">
        <v>1</v>
      </c>
    </row>
    <row r="7947" spans="1:4" x14ac:dyDescent="0.25">
      <c r="A7947" s="69">
        <v>44236</v>
      </c>
      <c r="B7947" s="62" t="s">
        <v>27</v>
      </c>
      <c r="C7947" s="317" t="s">
        <v>711</v>
      </c>
      <c r="D7947" s="1">
        <v>1</v>
      </c>
    </row>
    <row r="7948" spans="1:4" x14ac:dyDescent="0.25">
      <c r="A7948" s="69">
        <v>44236</v>
      </c>
      <c r="B7948" s="62" t="s">
        <v>51</v>
      </c>
      <c r="C7948" s="62" t="s">
        <v>51</v>
      </c>
      <c r="D7948" s="1">
        <v>0</v>
      </c>
    </row>
    <row r="7949" spans="1:4" x14ac:dyDescent="0.25">
      <c r="A7949" s="69">
        <v>44236</v>
      </c>
      <c r="B7949" s="62" t="s">
        <v>10</v>
      </c>
      <c r="C7949" s="62" t="s">
        <v>10</v>
      </c>
      <c r="D7949" s="1">
        <v>1</v>
      </c>
    </row>
    <row r="7950" spans="1:4" x14ac:dyDescent="0.25">
      <c r="A7950" s="69">
        <v>44237</v>
      </c>
      <c r="B7950" s="62" t="s">
        <v>14</v>
      </c>
      <c r="C7950" s="317" t="s">
        <v>14</v>
      </c>
      <c r="D7950" s="1">
        <v>27</v>
      </c>
    </row>
    <row r="7951" spans="1:4" x14ac:dyDescent="0.25">
      <c r="A7951" s="69">
        <v>44237</v>
      </c>
      <c r="B7951" s="62" t="s">
        <v>14</v>
      </c>
      <c r="C7951" s="317" t="s">
        <v>16</v>
      </c>
      <c r="D7951" s="1">
        <v>10</v>
      </c>
    </row>
    <row r="7952" spans="1:4" x14ac:dyDescent="0.25">
      <c r="A7952" s="69">
        <v>44237</v>
      </c>
      <c r="B7952" s="62" t="s">
        <v>14</v>
      </c>
      <c r="C7952" s="317" t="s">
        <v>86</v>
      </c>
      <c r="D7952" s="1">
        <v>4</v>
      </c>
    </row>
    <row r="7953" spans="1:4" x14ac:dyDescent="0.25">
      <c r="A7953" s="69">
        <v>44237</v>
      </c>
      <c r="B7953" s="62" t="s">
        <v>14</v>
      </c>
      <c r="C7953" t="s">
        <v>962</v>
      </c>
      <c r="D7953" s="1">
        <v>1</v>
      </c>
    </row>
    <row r="7954" spans="1:4" x14ac:dyDescent="0.25">
      <c r="A7954" s="69">
        <v>44237</v>
      </c>
      <c r="B7954" s="62" t="s">
        <v>20</v>
      </c>
      <c r="C7954" t="s">
        <v>20</v>
      </c>
      <c r="D7954" s="1">
        <v>42</v>
      </c>
    </row>
    <row r="7955" spans="1:4" x14ac:dyDescent="0.25">
      <c r="A7955" s="69">
        <v>44237</v>
      </c>
      <c r="B7955" s="62" t="s">
        <v>20</v>
      </c>
      <c r="C7955" t="s">
        <v>713</v>
      </c>
      <c r="D7955" s="1">
        <v>1</v>
      </c>
    </row>
    <row r="7956" spans="1:4" x14ac:dyDescent="0.25">
      <c r="A7956" s="69">
        <v>44237</v>
      </c>
      <c r="B7956" s="62" t="s">
        <v>20</v>
      </c>
      <c r="C7956" t="s">
        <v>366</v>
      </c>
      <c r="D7956" s="1">
        <v>1</v>
      </c>
    </row>
    <row r="7957" spans="1:4" x14ac:dyDescent="0.25">
      <c r="A7957" s="69">
        <v>44237</v>
      </c>
      <c r="B7957" s="62" t="s">
        <v>13</v>
      </c>
      <c r="C7957" t="s">
        <v>1037</v>
      </c>
      <c r="D7957" s="1">
        <v>1</v>
      </c>
    </row>
    <row r="7958" spans="1:4" x14ac:dyDescent="0.25">
      <c r="A7958" s="69">
        <v>44237</v>
      </c>
      <c r="B7958" s="62" t="s">
        <v>13</v>
      </c>
      <c r="C7958" t="s">
        <v>1069</v>
      </c>
      <c r="D7958" s="1">
        <v>1</v>
      </c>
    </row>
    <row r="7959" spans="1:4" x14ac:dyDescent="0.25">
      <c r="A7959" s="69">
        <v>44237</v>
      </c>
      <c r="B7959" s="62" t="s">
        <v>13</v>
      </c>
      <c r="C7959" t="s">
        <v>226</v>
      </c>
      <c r="D7959" s="1">
        <v>4</v>
      </c>
    </row>
    <row r="7960" spans="1:4" x14ac:dyDescent="0.25">
      <c r="A7960" s="69">
        <v>44237</v>
      </c>
      <c r="B7960" s="62" t="s">
        <v>13</v>
      </c>
      <c r="C7960" t="s">
        <v>223</v>
      </c>
      <c r="D7960" s="1">
        <v>1</v>
      </c>
    </row>
    <row r="7961" spans="1:4" x14ac:dyDescent="0.25">
      <c r="A7961" s="69">
        <v>44237</v>
      </c>
      <c r="B7961" s="62" t="s">
        <v>24</v>
      </c>
      <c r="C7961" t="s">
        <v>23</v>
      </c>
      <c r="D7961" s="1">
        <v>3</v>
      </c>
    </row>
    <row r="7962" spans="1:4" x14ac:dyDescent="0.25">
      <c r="A7962" s="69">
        <v>44237</v>
      </c>
      <c r="B7962" s="62" t="s">
        <v>24</v>
      </c>
      <c r="C7962" t="s">
        <v>936</v>
      </c>
      <c r="D7962" s="1">
        <v>2</v>
      </c>
    </row>
    <row r="7963" spans="1:4" x14ac:dyDescent="0.25">
      <c r="A7963" s="69">
        <v>44237</v>
      </c>
      <c r="B7963" s="62" t="s">
        <v>24</v>
      </c>
      <c r="C7963" t="s">
        <v>24</v>
      </c>
      <c r="D7963" s="1">
        <v>1</v>
      </c>
    </row>
    <row r="7964" spans="1:4" x14ac:dyDescent="0.25">
      <c r="A7964" s="69">
        <v>44237</v>
      </c>
      <c r="B7964" s="62" t="s">
        <v>24</v>
      </c>
      <c r="C7964" t="s">
        <v>765</v>
      </c>
      <c r="D7964" s="1">
        <v>2</v>
      </c>
    </row>
    <row r="7965" spans="1:4" x14ac:dyDescent="0.25">
      <c r="A7965" s="69">
        <v>44237</v>
      </c>
      <c r="B7965" s="62" t="s">
        <v>24</v>
      </c>
      <c r="C7965" t="s">
        <v>36</v>
      </c>
      <c r="D7965" s="1">
        <v>1</v>
      </c>
    </row>
    <row r="7966" spans="1:4" x14ac:dyDescent="0.25">
      <c r="A7966" s="69">
        <v>44237</v>
      </c>
      <c r="B7966" s="62" t="s">
        <v>47</v>
      </c>
      <c r="C7966" s="62" t="s">
        <v>47</v>
      </c>
      <c r="D7966" s="1">
        <v>0</v>
      </c>
    </row>
    <row r="7967" spans="1:4" x14ac:dyDescent="0.25">
      <c r="A7967" s="69">
        <v>44237</v>
      </c>
      <c r="B7967" s="62" t="s">
        <v>48</v>
      </c>
      <c r="C7967" s="93" t="s">
        <v>48</v>
      </c>
      <c r="D7967" s="1">
        <v>1</v>
      </c>
    </row>
    <row r="7968" spans="1:4" x14ac:dyDescent="0.25">
      <c r="A7968" s="69">
        <v>44237</v>
      </c>
      <c r="B7968" s="62" t="s">
        <v>7</v>
      </c>
      <c r="C7968" s="62" t="s">
        <v>7</v>
      </c>
      <c r="D7968" s="1">
        <v>0</v>
      </c>
    </row>
    <row r="7969" spans="1:4" x14ac:dyDescent="0.25">
      <c r="A7969" s="69">
        <v>44237</v>
      </c>
      <c r="B7969" s="62" t="s">
        <v>9</v>
      </c>
      <c r="C7969" s="62" t="s">
        <v>9</v>
      </c>
      <c r="D7969" s="1">
        <v>12</v>
      </c>
    </row>
    <row r="7970" spans="1:4" x14ac:dyDescent="0.25">
      <c r="A7970" s="69">
        <v>44237</v>
      </c>
      <c r="B7970" s="62" t="s">
        <v>15</v>
      </c>
      <c r="C7970" s="93" t="s">
        <v>61</v>
      </c>
      <c r="D7970" s="1">
        <v>1</v>
      </c>
    </row>
    <row r="7971" spans="1:4" x14ac:dyDescent="0.25">
      <c r="A7971" s="69">
        <v>44237</v>
      </c>
      <c r="B7971" s="62" t="s">
        <v>11</v>
      </c>
      <c r="C7971" s="93" t="s">
        <v>336</v>
      </c>
      <c r="D7971" s="1">
        <v>1</v>
      </c>
    </row>
    <row r="7972" spans="1:4" x14ac:dyDescent="0.25">
      <c r="A7972" s="69">
        <v>44237</v>
      </c>
      <c r="B7972" s="62" t="s">
        <v>11</v>
      </c>
      <c r="C7972" s="93" t="s">
        <v>11</v>
      </c>
      <c r="D7972" s="1">
        <v>2</v>
      </c>
    </row>
    <row r="7973" spans="1:4" x14ac:dyDescent="0.25">
      <c r="A7973" s="69">
        <v>44237</v>
      </c>
      <c r="B7973" s="62" t="s">
        <v>11</v>
      </c>
      <c r="C7973" s="93" t="s">
        <v>856</v>
      </c>
      <c r="D7973" s="1">
        <v>1</v>
      </c>
    </row>
    <row r="7974" spans="1:4" x14ac:dyDescent="0.25">
      <c r="A7974" s="69">
        <v>44237</v>
      </c>
      <c r="B7974" s="62" t="s">
        <v>12</v>
      </c>
      <c r="C7974" s="62" t="s">
        <v>12</v>
      </c>
      <c r="D7974" s="1">
        <v>1</v>
      </c>
    </row>
    <row r="7975" spans="1:4" x14ac:dyDescent="0.25">
      <c r="A7975" s="69">
        <v>44237</v>
      </c>
      <c r="B7975" s="62" t="s">
        <v>8</v>
      </c>
      <c r="C7975" s="93" t="s">
        <v>74</v>
      </c>
      <c r="D7975" s="1">
        <v>2</v>
      </c>
    </row>
    <row r="7976" spans="1:4" x14ac:dyDescent="0.25">
      <c r="A7976" s="69">
        <v>44237</v>
      </c>
      <c r="B7976" s="62" t="s">
        <v>8</v>
      </c>
      <c r="C7976" s="93" t="s">
        <v>230</v>
      </c>
      <c r="D7976" s="1">
        <v>1</v>
      </c>
    </row>
    <row r="7977" spans="1:4" x14ac:dyDescent="0.25">
      <c r="A7977" s="69">
        <v>44237</v>
      </c>
      <c r="B7977" s="62" t="s">
        <v>8</v>
      </c>
      <c r="C7977" s="93" t="s">
        <v>59</v>
      </c>
      <c r="D7977" s="1">
        <v>2</v>
      </c>
    </row>
    <row r="7978" spans="1:4" x14ac:dyDescent="0.25">
      <c r="A7978" s="69">
        <v>44237</v>
      </c>
      <c r="B7978" s="62" t="s">
        <v>8</v>
      </c>
      <c r="C7978" s="93" t="s">
        <v>142</v>
      </c>
      <c r="D7978" s="1">
        <v>1</v>
      </c>
    </row>
    <row r="7979" spans="1:4" x14ac:dyDescent="0.25">
      <c r="A7979" s="69">
        <v>44237</v>
      </c>
      <c r="B7979" s="62" t="s">
        <v>8</v>
      </c>
      <c r="C7979" s="93" t="s">
        <v>205</v>
      </c>
      <c r="D7979" s="1">
        <v>3</v>
      </c>
    </row>
    <row r="7980" spans="1:4" x14ac:dyDescent="0.25">
      <c r="A7980" s="69">
        <v>44237</v>
      </c>
      <c r="B7980" s="62" t="s">
        <v>8</v>
      </c>
      <c r="C7980" s="93" t="s">
        <v>8</v>
      </c>
      <c r="D7980" s="1">
        <v>42</v>
      </c>
    </row>
    <row r="7981" spans="1:4" x14ac:dyDescent="0.25">
      <c r="A7981" s="69">
        <v>44237</v>
      </c>
      <c r="B7981" s="62" t="s">
        <v>8</v>
      </c>
      <c r="C7981" s="93" t="s">
        <v>31</v>
      </c>
      <c r="D7981" s="1">
        <v>2</v>
      </c>
    </row>
    <row r="7982" spans="1:4" x14ac:dyDescent="0.25">
      <c r="A7982" s="69">
        <v>44237</v>
      </c>
      <c r="B7982" s="62" t="s">
        <v>8</v>
      </c>
      <c r="C7982" s="93" t="s">
        <v>112</v>
      </c>
      <c r="D7982" s="1">
        <v>3</v>
      </c>
    </row>
    <row r="7983" spans="1:4" x14ac:dyDescent="0.25">
      <c r="A7983" s="69">
        <v>44237</v>
      </c>
      <c r="B7983" s="62" t="s">
        <v>49</v>
      </c>
      <c r="C7983" s="62" t="s">
        <v>49</v>
      </c>
      <c r="D7983" s="1">
        <v>1</v>
      </c>
    </row>
    <row r="7984" spans="1:4" x14ac:dyDescent="0.25">
      <c r="A7984" s="69">
        <v>44237</v>
      </c>
      <c r="B7984" s="62" t="s">
        <v>50</v>
      </c>
      <c r="C7984" s="317" t="s">
        <v>368</v>
      </c>
      <c r="D7984" s="1">
        <v>1</v>
      </c>
    </row>
    <row r="7985" spans="1:4" x14ac:dyDescent="0.25">
      <c r="A7985" s="69">
        <v>44237</v>
      </c>
      <c r="B7985" s="62" t="s">
        <v>27</v>
      </c>
      <c r="C7985" s="317" t="s">
        <v>233</v>
      </c>
      <c r="D7985" s="1">
        <v>1</v>
      </c>
    </row>
    <row r="7986" spans="1:4" x14ac:dyDescent="0.25">
      <c r="A7986" s="69">
        <v>44237</v>
      </c>
      <c r="B7986" s="62" t="s">
        <v>27</v>
      </c>
      <c r="C7986" s="317" t="s">
        <v>141</v>
      </c>
      <c r="D7986" s="1">
        <v>3</v>
      </c>
    </row>
    <row r="7987" spans="1:4" x14ac:dyDescent="0.25">
      <c r="A7987" s="69">
        <v>44237</v>
      </c>
      <c r="B7987" s="62" t="s">
        <v>27</v>
      </c>
      <c r="C7987" s="317" t="s">
        <v>43</v>
      </c>
      <c r="D7987" s="1">
        <v>12</v>
      </c>
    </row>
    <row r="7988" spans="1:4" x14ac:dyDescent="0.25">
      <c r="A7988" s="69">
        <v>44237</v>
      </c>
      <c r="B7988" s="62" t="s">
        <v>27</v>
      </c>
      <c r="C7988" s="317" t="s">
        <v>956</v>
      </c>
      <c r="D7988" s="1">
        <v>1</v>
      </c>
    </row>
    <row r="7989" spans="1:4" x14ac:dyDescent="0.25">
      <c r="A7989" s="69">
        <v>44237</v>
      </c>
      <c r="B7989" s="62" t="s">
        <v>27</v>
      </c>
      <c r="C7989" s="317" t="s">
        <v>28</v>
      </c>
      <c r="D7989" s="1">
        <v>1</v>
      </c>
    </row>
    <row r="7990" spans="1:4" x14ac:dyDescent="0.25">
      <c r="A7990" s="69">
        <v>44237</v>
      </c>
      <c r="B7990" s="62" t="s">
        <v>51</v>
      </c>
      <c r="C7990" s="62" t="s">
        <v>51</v>
      </c>
      <c r="D7990" s="1">
        <v>1</v>
      </c>
    </row>
    <row r="7991" spans="1:4" x14ac:dyDescent="0.25">
      <c r="A7991" s="69">
        <v>44237</v>
      </c>
      <c r="B7991" s="62" t="s">
        <v>10</v>
      </c>
      <c r="C7991" s="62" t="s">
        <v>10</v>
      </c>
      <c r="D7991" s="1">
        <v>2</v>
      </c>
    </row>
  </sheetData>
  <autoFilter ref="A1:D7377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65" t="s">
        <v>304</v>
      </c>
      <c r="B7" s="366"/>
      <c r="C7" s="366"/>
      <c r="D7" s="366"/>
      <c r="E7" s="367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21"/>
  <sheetViews>
    <sheetView workbookViewId="0">
      <selection activeCell="A18" sqref="A2:A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1664</v>
      </c>
      <c r="D2" s="16">
        <v>487</v>
      </c>
      <c r="E2" s="16">
        <v>16</v>
      </c>
      <c r="F2" s="16">
        <v>648</v>
      </c>
      <c r="G2" s="24">
        <f t="shared" ref="G2:G18" si="0">C2/F2</f>
        <v>2.5679012345679011</v>
      </c>
    </row>
    <row r="3" spans="1:7" x14ac:dyDescent="0.25">
      <c r="A3" s="62" t="s">
        <v>20</v>
      </c>
      <c r="B3" s="16"/>
      <c r="C3" s="16">
        <v>6253</v>
      </c>
      <c r="D3" s="16">
        <v>3071</v>
      </c>
      <c r="E3" s="16">
        <v>46</v>
      </c>
      <c r="F3" s="16">
        <v>1428</v>
      </c>
      <c r="G3" s="24">
        <f t="shared" si="0"/>
        <v>4.3788515406162469</v>
      </c>
    </row>
    <row r="4" spans="1:7" x14ac:dyDescent="0.25">
      <c r="A4" s="62" t="s">
        <v>13</v>
      </c>
      <c r="B4" s="16"/>
      <c r="C4" s="16">
        <v>1465</v>
      </c>
      <c r="D4" s="16">
        <v>1008</v>
      </c>
      <c r="E4" s="16">
        <v>40</v>
      </c>
      <c r="F4" s="16">
        <v>791</v>
      </c>
      <c r="G4" s="24">
        <f t="shared" si="0"/>
        <v>1.852085967130215</v>
      </c>
    </row>
    <row r="5" spans="1:7" x14ac:dyDescent="0.25">
      <c r="A5" s="62" t="s">
        <v>24</v>
      </c>
      <c r="B5" s="16"/>
      <c r="C5" s="16">
        <v>2583</v>
      </c>
      <c r="D5" s="16">
        <v>1560</v>
      </c>
      <c r="E5" s="16">
        <v>35</v>
      </c>
      <c r="F5" s="16">
        <v>635</v>
      </c>
      <c r="G5" s="24">
        <f t="shared" si="0"/>
        <v>4.0677165354330711</v>
      </c>
    </row>
    <row r="6" spans="1:7" x14ac:dyDescent="0.25">
      <c r="A6" s="62" t="s">
        <v>47</v>
      </c>
      <c r="B6" s="16"/>
      <c r="C6" s="16">
        <v>196</v>
      </c>
      <c r="D6" s="16">
        <v>41</v>
      </c>
      <c r="E6" s="16">
        <v>3</v>
      </c>
      <c r="F6" s="16">
        <v>106</v>
      </c>
      <c r="G6" s="24">
        <f t="shared" si="0"/>
        <v>1.8490566037735849</v>
      </c>
    </row>
    <row r="7" spans="1:7" x14ac:dyDescent="0.25">
      <c r="A7" s="62" t="s">
        <v>48</v>
      </c>
      <c r="B7" s="16"/>
      <c r="C7" s="16">
        <v>143</v>
      </c>
      <c r="D7" s="16">
        <v>49</v>
      </c>
      <c r="E7" s="16">
        <v>3</v>
      </c>
      <c r="F7" s="16">
        <v>36</v>
      </c>
      <c r="G7" s="24">
        <f t="shared" si="0"/>
        <v>3.9722222222222223</v>
      </c>
    </row>
    <row r="8" spans="1:7" x14ac:dyDescent="0.25">
      <c r="A8" s="62" t="s">
        <v>7</v>
      </c>
      <c r="B8" s="16"/>
      <c r="C8" s="16">
        <v>1084</v>
      </c>
      <c r="D8" s="16">
        <v>630</v>
      </c>
      <c r="E8" s="16">
        <v>29</v>
      </c>
      <c r="F8" s="16">
        <v>498</v>
      </c>
      <c r="G8" s="24">
        <f t="shared" si="0"/>
        <v>2.1767068273092369</v>
      </c>
    </row>
    <row r="9" spans="1:7" x14ac:dyDescent="0.25">
      <c r="A9" s="62" t="s">
        <v>9</v>
      </c>
      <c r="B9" s="16"/>
      <c r="C9" s="16">
        <v>5525</v>
      </c>
      <c r="D9" s="16">
        <v>2549</v>
      </c>
      <c r="E9" s="16">
        <v>96</v>
      </c>
      <c r="F9" s="16">
        <v>2241</v>
      </c>
      <c r="G9" s="24">
        <f t="shared" si="0"/>
        <v>2.4654172244533692</v>
      </c>
    </row>
    <row r="10" spans="1:7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</row>
    <row r="11" spans="1:7" x14ac:dyDescent="0.25">
      <c r="A11" s="62" t="s">
        <v>11</v>
      </c>
      <c r="B11" s="16"/>
      <c r="C11" s="16">
        <v>1365</v>
      </c>
      <c r="D11" s="16">
        <v>706</v>
      </c>
      <c r="E11" s="16">
        <v>30</v>
      </c>
      <c r="F11" s="16">
        <v>302</v>
      </c>
      <c r="G11" s="24">
        <f t="shared" si="0"/>
        <v>4.5198675496688745</v>
      </c>
    </row>
    <row r="12" spans="1:7" x14ac:dyDescent="0.25">
      <c r="A12" s="62" t="s">
        <v>12</v>
      </c>
      <c r="B12" s="16"/>
      <c r="C12" s="16">
        <v>857</v>
      </c>
      <c r="D12" s="16">
        <v>585</v>
      </c>
      <c r="E12" s="16">
        <v>19</v>
      </c>
      <c r="F12" s="16">
        <v>213</v>
      </c>
      <c r="G12" s="24">
        <f t="shared" si="0"/>
        <v>4.023474178403756</v>
      </c>
    </row>
    <row r="13" spans="1:7" x14ac:dyDescent="0.25">
      <c r="A13" s="62" t="s">
        <v>8</v>
      </c>
      <c r="B13" s="16"/>
      <c r="C13" s="16">
        <v>14038</v>
      </c>
      <c r="D13" s="16">
        <v>9147</v>
      </c>
      <c r="E13" s="16">
        <v>292</v>
      </c>
      <c r="F13" s="16">
        <v>7013</v>
      </c>
      <c r="G13" s="24">
        <f t="shared" si="0"/>
        <v>2.0017111079423926</v>
      </c>
    </row>
    <row r="14" spans="1:7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</row>
    <row r="15" spans="1:7" x14ac:dyDescent="0.25">
      <c r="A15" s="62" t="s">
        <v>50</v>
      </c>
      <c r="B15" s="16"/>
      <c r="C15" s="16">
        <v>424</v>
      </c>
      <c r="D15" s="16">
        <v>182</v>
      </c>
      <c r="E15" s="16">
        <v>12</v>
      </c>
      <c r="F15" s="16">
        <v>154</v>
      </c>
      <c r="G15" s="24">
        <f t="shared" si="0"/>
        <v>2.7532467532467533</v>
      </c>
    </row>
    <row r="16" spans="1:7" x14ac:dyDescent="0.25">
      <c r="A16" s="62" t="s">
        <v>27</v>
      </c>
      <c r="B16" s="16"/>
      <c r="C16" s="16">
        <v>3564</v>
      </c>
      <c r="D16" s="16">
        <v>2242</v>
      </c>
      <c r="E16" s="16">
        <v>66</v>
      </c>
      <c r="F16" s="16">
        <v>889</v>
      </c>
      <c r="G16" s="24">
        <f t="shared" si="0"/>
        <v>4.0089988751406072</v>
      </c>
    </row>
    <row r="17" spans="1:7" x14ac:dyDescent="0.25">
      <c r="A17" s="62" t="s">
        <v>51</v>
      </c>
      <c r="B17" s="16"/>
      <c r="C17" s="16">
        <v>1139</v>
      </c>
      <c r="D17" s="16">
        <v>705</v>
      </c>
      <c r="E17" s="16">
        <v>37</v>
      </c>
      <c r="F17" s="16">
        <v>321</v>
      </c>
      <c r="G17" s="24">
        <f t="shared" si="0"/>
        <v>3.5482866043613708</v>
      </c>
    </row>
    <row r="18" spans="1:7" x14ac:dyDescent="0.25">
      <c r="A18" s="62" t="s">
        <v>10</v>
      </c>
      <c r="B18" s="16"/>
      <c r="C18" s="16">
        <v>614</v>
      </c>
      <c r="D18" s="16">
        <v>252</v>
      </c>
      <c r="E18" s="16">
        <v>24</v>
      </c>
      <c r="F18" s="16">
        <v>336</v>
      </c>
      <c r="G18" s="24">
        <f t="shared" si="0"/>
        <v>1.8273809523809523</v>
      </c>
    </row>
    <row r="19" spans="1:7" x14ac:dyDescent="0.25">
      <c r="A19" s="23" t="s">
        <v>1047</v>
      </c>
      <c r="C19" s="1">
        <v>41748</v>
      </c>
    </row>
    <row r="20" spans="1:7" x14ac:dyDescent="0.25">
      <c r="A20" s="23" t="s">
        <v>1048</v>
      </c>
      <c r="C20" s="1">
        <v>41565</v>
      </c>
    </row>
    <row r="21" spans="1:7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781"/>
  <sheetViews>
    <sheetView topLeftCell="A761" workbookViewId="0">
      <selection activeCell="A775" sqref="A775:A781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877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877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877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877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11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20</v>
      </c>
    </row>
    <row r="278" spans="1:5" x14ac:dyDescent="0.25">
      <c r="A278" s="16"/>
      <c r="B278" s="16"/>
      <c r="C278" s="178"/>
      <c r="D278" s="247" t="s">
        <v>20</v>
      </c>
      <c r="E278" s="247" t="s">
        <v>20</v>
      </c>
    </row>
    <row r="279" spans="1:5" x14ac:dyDescent="0.25">
      <c r="A279" s="16"/>
      <c r="B279" s="16"/>
      <c r="C279" s="178"/>
      <c r="D279" s="247" t="s">
        <v>20</v>
      </c>
      <c r="E279" s="247" t="s">
        <v>937</v>
      </c>
    </row>
    <row r="280" spans="1:5" x14ac:dyDescent="0.25">
      <c r="A280" s="16"/>
      <c r="B280" s="16"/>
      <c r="C280" s="178"/>
      <c r="D280" s="247" t="s">
        <v>20</v>
      </c>
      <c r="E280" s="247" t="s">
        <v>652</v>
      </c>
    </row>
    <row r="281" spans="1:5" x14ac:dyDescent="0.25">
      <c r="A281" s="69"/>
      <c r="B281" s="16" t="s">
        <v>318</v>
      </c>
      <c r="C281" s="178">
        <v>50</v>
      </c>
      <c r="D281" s="247" t="s">
        <v>13</v>
      </c>
      <c r="E281" s="247" t="s">
        <v>223</v>
      </c>
    </row>
    <row r="282" spans="1:5" x14ac:dyDescent="0.25">
      <c r="A282" s="69"/>
      <c r="B282" s="16" t="s">
        <v>317</v>
      </c>
      <c r="C282" s="178">
        <v>87</v>
      </c>
      <c r="D282" s="247" t="s">
        <v>13</v>
      </c>
      <c r="E282" s="247" t="s">
        <v>13</v>
      </c>
    </row>
    <row r="283" spans="1:5" x14ac:dyDescent="0.25">
      <c r="A283" s="16"/>
      <c r="B283" s="16"/>
      <c r="C283" s="178"/>
      <c r="D283" s="247" t="s">
        <v>13</v>
      </c>
      <c r="E283" s="247" t="s">
        <v>225</v>
      </c>
    </row>
    <row r="284" spans="1:5" x14ac:dyDescent="0.25">
      <c r="A284" s="16"/>
      <c r="B284" s="16"/>
      <c r="C284" s="178"/>
      <c r="D284" s="247" t="s">
        <v>13</v>
      </c>
      <c r="E284" s="247" t="s">
        <v>225</v>
      </c>
    </row>
    <row r="285" spans="1:5" x14ac:dyDescent="0.25">
      <c r="A285" s="16"/>
      <c r="B285" s="16"/>
      <c r="C285" s="178"/>
      <c r="D285" s="247" t="s">
        <v>13</v>
      </c>
      <c r="E285" s="247" t="s">
        <v>13</v>
      </c>
    </row>
    <row r="286" spans="1:5" x14ac:dyDescent="0.25">
      <c r="A286" s="16"/>
      <c r="B286" s="16"/>
      <c r="C286" s="178"/>
      <c r="D286" s="247" t="s">
        <v>13</v>
      </c>
      <c r="E286" s="62" t="s">
        <v>884</v>
      </c>
    </row>
    <row r="287" spans="1:5" x14ac:dyDescent="0.25">
      <c r="A287" s="16"/>
      <c r="B287" s="16"/>
      <c r="C287" s="178"/>
      <c r="D287" s="247" t="s">
        <v>13</v>
      </c>
      <c r="E287" s="62" t="s">
        <v>884</v>
      </c>
    </row>
    <row r="288" spans="1:5" x14ac:dyDescent="0.25">
      <c r="A288" s="16"/>
      <c r="B288" s="16"/>
      <c r="C288" s="178"/>
      <c r="D288" s="247" t="s">
        <v>13</v>
      </c>
      <c r="E288" s="62" t="s">
        <v>884</v>
      </c>
    </row>
    <row r="289" spans="1:5" x14ac:dyDescent="0.25">
      <c r="A289" s="16"/>
      <c r="B289" s="16"/>
      <c r="C289" s="178"/>
      <c r="D289" s="247" t="s">
        <v>13</v>
      </c>
      <c r="E289" s="247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13</v>
      </c>
      <c r="E291" s="62" t="s">
        <v>223</v>
      </c>
    </row>
    <row r="292" spans="1:5" x14ac:dyDescent="0.25">
      <c r="A292" s="16"/>
      <c r="B292" s="16"/>
      <c r="C292" s="178"/>
      <c r="D292" s="247" t="s">
        <v>13</v>
      </c>
      <c r="E292" s="247" t="s">
        <v>223</v>
      </c>
    </row>
    <row r="293" spans="1:5" x14ac:dyDescent="0.25">
      <c r="A293" s="16"/>
      <c r="B293" s="16"/>
      <c r="C293" s="178"/>
      <c r="D293" s="247" t="s">
        <v>24</v>
      </c>
      <c r="E293" s="247" t="s">
        <v>23</v>
      </c>
    </row>
    <row r="294" spans="1:5" x14ac:dyDescent="0.25">
      <c r="A294" s="16"/>
      <c r="B294" s="16"/>
      <c r="C294" s="178"/>
      <c r="D294" s="247" t="s">
        <v>24</v>
      </c>
      <c r="E294" s="247" t="s">
        <v>37</v>
      </c>
    </row>
    <row r="295" spans="1:5" x14ac:dyDescent="0.25">
      <c r="A295" s="16"/>
      <c r="B295" s="16"/>
      <c r="C295" s="178"/>
      <c r="D295" s="247" t="s">
        <v>48</v>
      </c>
      <c r="E295" s="247" t="s">
        <v>48</v>
      </c>
    </row>
    <row r="296" spans="1:5" x14ac:dyDescent="0.25">
      <c r="A296" s="69"/>
      <c r="B296" s="16" t="s">
        <v>318</v>
      </c>
      <c r="C296" s="178">
        <v>74</v>
      </c>
      <c r="D296" s="247" t="s">
        <v>7</v>
      </c>
      <c r="E296" s="247" t="s">
        <v>7</v>
      </c>
    </row>
    <row r="297" spans="1:5" x14ac:dyDescent="0.25">
      <c r="A297" s="69"/>
      <c r="B297" s="16" t="s">
        <v>318</v>
      </c>
      <c r="C297" s="178">
        <v>77</v>
      </c>
      <c r="D297" s="247" t="s">
        <v>7</v>
      </c>
      <c r="E297" s="247" t="s">
        <v>7</v>
      </c>
    </row>
    <row r="298" spans="1:5" x14ac:dyDescent="0.25">
      <c r="A298" s="69"/>
      <c r="B298" s="16" t="s">
        <v>317</v>
      </c>
      <c r="C298" s="178">
        <v>85</v>
      </c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62" t="s">
        <v>116</v>
      </c>
    </row>
    <row r="300" spans="1:5" x14ac:dyDescent="0.25">
      <c r="A300" s="16"/>
      <c r="B300" s="16"/>
      <c r="C300" s="178"/>
      <c r="D300" s="247" t="s">
        <v>7</v>
      </c>
      <c r="E300" s="247" t="s">
        <v>7</v>
      </c>
    </row>
    <row r="301" spans="1:5" x14ac:dyDescent="0.25">
      <c r="A301" s="16"/>
      <c r="B301" s="16"/>
      <c r="C301" s="178"/>
      <c r="D301" s="247" t="s">
        <v>7</v>
      </c>
      <c r="E301" s="247" t="s">
        <v>7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9</v>
      </c>
    </row>
    <row r="314" spans="1:5" x14ac:dyDescent="0.25">
      <c r="A314" s="16"/>
      <c r="B314" s="16"/>
      <c r="C314" s="178"/>
      <c r="D314" s="247" t="s">
        <v>9</v>
      </c>
      <c r="E314" s="247" t="s">
        <v>9</v>
      </c>
    </row>
    <row r="315" spans="1:5" x14ac:dyDescent="0.25">
      <c r="A315" s="16"/>
      <c r="B315" s="16"/>
      <c r="C315" s="178"/>
      <c r="D315" s="247" t="s">
        <v>9</v>
      </c>
      <c r="E315" s="247" t="s">
        <v>9</v>
      </c>
    </row>
    <row r="316" spans="1:5" x14ac:dyDescent="0.25">
      <c r="A316" s="16"/>
      <c r="B316" s="16"/>
      <c r="C316" s="178"/>
      <c r="D316" s="247" t="s">
        <v>9</v>
      </c>
      <c r="E316" s="247" t="s">
        <v>9</v>
      </c>
    </row>
    <row r="317" spans="1:5" x14ac:dyDescent="0.25">
      <c r="A317" s="16"/>
      <c r="B317" s="16"/>
      <c r="C317" s="178"/>
      <c r="D317" s="247" t="s">
        <v>9</v>
      </c>
      <c r="E317" s="247" t="s">
        <v>9</v>
      </c>
    </row>
    <row r="318" spans="1:5" x14ac:dyDescent="0.25">
      <c r="A318" s="16"/>
      <c r="B318" s="16"/>
      <c r="C318" s="178"/>
      <c r="D318" s="247" t="s">
        <v>9</v>
      </c>
      <c r="E318" s="247" t="s">
        <v>9</v>
      </c>
    </row>
    <row r="319" spans="1:5" x14ac:dyDescent="0.25">
      <c r="A319" s="16"/>
      <c r="B319" s="16"/>
      <c r="C319" s="178"/>
      <c r="D319" s="247" t="s">
        <v>9</v>
      </c>
      <c r="E319" s="247" t="s">
        <v>9</v>
      </c>
    </row>
    <row r="320" spans="1:5" x14ac:dyDescent="0.25">
      <c r="A320" s="16"/>
      <c r="B320" s="16"/>
      <c r="C320" s="178"/>
      <c r="D320" s="247" t="s">
        <v>9</v>
      </c>
      <c r="E320" s="247" t="s">
        <v>710</v>
      </c>
    </row>
    <row r="321" spans="1:5" x14ac:dyDescent="0.25">
      <c r="A321" s="16"/>
      <c r="B321" s="16"/>
      <c r="C321" s="178"/>
      <c r="D321" s="247" t="s">
        <v>9</v>
      </c>
      <c r="E321" s="247" t="s">
        <v>149</v>
      </c>
    </row>
    <row r="322" spans="1:5" x14ac:dyDescent="0.25">
      <c r="A322" s="16"/>
      <c r="B322" s="16"/>
      <c r="C322" s="178"/>
      <c r="D322" s="247" t="s">
        <v>9</v>
      </c>
      <c r="E322" s="62" t="s">
        <v>145</v>
      </c>
    </row>
    <row r="323" spans="1:5" x14ac:dyDescent="0.25">
      <c r="A323" s="16"/>
      <c r="B323" s="16"/>
      <c r="C323" s="178"/>
      <c r="D323" s="247" t="s">
        <v>11</v>
      </c>
      <c r="E323" s="62" t="s">
        <v>11</v>
      </c>
    </row>
    <row r="324" spans="1:5" x14ac:dyDescent="0.25">
      <c r="A324" s="16"/>
      <c r="B324" s="16"/>
      <c r="C324" s="178"/>
      <c r="D324" s="247" t="s">
        <v>11</v>
      </c>
      <c r="E324" s="247" t="s">
        <v>135</v>
      </c>
    </row>
    <row r="325" spans="1:5" x14ac:dyDescent="0.25">
      <c r="A325" s="16"/>
      <c r="B325" s="16"/>
      <c r="C325" s="178"/>
      <c r="D325" s="247" t="s">
        <v>11</v>
      </c>
      <c r="E325" s="247" t="s">
        <v>135</v>
      </c>
    </row>
    <row r="326" spans="1:5" x14ac:dyDescent="0.25">
      <c r="A326" s="16"/>
      <c r="B326" s="16"/>
      <c r="C326" s="178"/>
      <c r="D326" s="247" t="s">
        <v>11</v>
      </c>
      <c r="E326" s="247" t="s">
        <v>135</v>
      </c>
    </row>
    <row r="327" spans="1:5" x14ac:dyDescent="0.25">
      <c r="A327" s="16"/>
      <c r="B327" s="16"/>
      <c r="C327" s="178"/>
      <c r="D327" s="247" t="s">
        <v>11</v>
      </c>
      <c r="E327" s="247" t="s">
        <v>135</v>
      </c>
    </row>
    <row r="328" spans="1:5" x14ac:dyDescent="0.25">
      <c r="A328" s="69"/>
      <c r="B328" s="16" t="s">
        <v>317</v>
      </c>
      <c r="C328" s="178">
        <v>81</v>
      </c>
      <c r="D328" s="247" t="s">
        <v>12</v>
      </c>
      <c r="E328" s="247" t="s">
        <v>12</v>
      </c>
    </row>
    <row r="329" spans="1:5" x14ac:dyDescent="0.25">
      <c r="A329" s="16"/>
      <c r="B329" s="16"/>
      <c r="C329" s="178"/>
      <c r="D329" s="247" t="s">
        <v>12</v>
      </c>
      <c r="E329" s="247" t="s">
        <v>12</v>
      </c>
    </row>
    <row r="330" spans="1:5" x14ac:dyDescent="0.25">
      <c r="A330" s="69"/>
      <c r="B330" s="16" t="s">
        <v>318</v>
      </c>
      <c r="C330" s="178">
        <v>74</v>
      </c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326</v>
      </c>
    </row>
    <row r="332" spans="1:5" x14ac:dyDescent="0.25">
      <c r="A332" s="69"/>
      <c r="B332" s="16"/>
      <c r="C332" s="178"/>
      <c r="D332" s="247" t="s">
        <v>8</v>
      </c>
      <c r="E332" s="247" t="s">
        <v>74</v>
      </c>
    </row>
    <row r="333" spans="1:5" x14ac:dyDescent="0.25">
      <c r="A333" s="69"/>
      <c r="B333" s="16"/>
      <c r="C333" s="178"/>
      <c r="D333" s="247" t="s">
        <v>8</v>
      </c>
      <c r="E333" s="247" t="s">
        <v>74</v>
      </c>
    </row>
    <row r="334" spans="1:5" x14ac:dyDescent="0.25">
      <c r="A334" s="69"/>
      <c r="B334" s="16"/>
      <c r="C334" s="178"/>
      <c r="D334" s="247" t="s">
        <v>8</v>
      </c>
      <c r="E334" s="62" t="s">
        <v>74</v>
      </c>
    </row>
    <row r="335" spans="1:5" x14ac:dyDescent="0.25">
      <c r="A335" s="69"/>
      <c r="B335" s="16"/>
      <c r="C335" s="178"/>
      <c r="D335" s="247" t="s">
        <v>8</v>
      </c>
      <c r="E335" s="247" t="s">
        <v>230</v>
      </c>
    </row>
    <row r="336" spans="1:5" x14ac:dyDescent="0.25">
      <c r="A336" s="69"/>
      <c r="B336" s="16"/>
      <c r="C336" s="178"/>
      <c r="D336" s="247" t="s">
        <v>8</v>
      </c>
      <c r="E336" s="247" t="s">
        <v>230</v>
      </c>
    </row>
    <row r="337" spans="1:5" x14ac:dyDescent="0.25">
      <c r="A337" s="69"/>
      <c r="B337" s="16"/>
      <c r="C337" s="178"/>
      <c r="D337" s="247" t="s">
        <v>8</v>
      </c>
      <c r="E337" s="247" t="s">
        <v>230</v>
      </c>
    </row>
    <row r="338" spans="1:5" x14ac:dyDescent="0.25">
      <c r="A338" s="69"/>
      <c r="B338" s="16"/>
      <c r="C338" s="178"/>
      <c r="D338" s="247" t="s">
        <v>8</v>
      </c>
      <c r="E338" s="247" t="s">
        <v>230</v>
      </c>
    </row>
    <row r="339" spans="1:5" x14ac:dyDescent="0.25">
      <c r="A339" s="69"/>
      <c r="B339" s="16"/>
      <c r="C339" s="178"/>
      <c r="D339" s="247" t="s">
        <v>8</v>
      </c>
      <c r="E339" s="247" t="s">
        <v>59</v>
      </c>
    </row>
    <row r="340" spans="1:5" x14ac:dyDescent="0.25">
      <c r="A340" s="69"/>
      <c r="B340" s="16"/>
      <c r="C340" s="178"/>
      <c r="D340" s="247" t="s">
        <v>8</v>
      </c>
      <c r="E340" s="247" t="s">
        <v>59</v>
      </c>
    </row>
    <row r="341" spans="1:5" x14ac:dyDescent="0.25">
      <c r="A341" s="69"/>
      <c r="B341" s="16"/>
      <c r="C341" s="178"/>
      <c r="D341" s="247" t="s">
        <v>8</v>
      </c>
      <c r="E341" s="247" t="s">
        <v>59</v>
      </c>
    </row>
    <row r="342" spans="1:5" x14ac:dyDescent="0.25">
      <c r="A342" s="69"/>
      <c r="B342" s="16"/>
      <c r="C342" s="178"/>
      <c r="D342" s="247" t="s">
        <v>8</v>
      </c>
      <c r="E342" s="247" t="s">
        <v>59</v>
      </c>
    </row>
    <row r="343" spans="1:5" x14ac:dyDescent="0.25">
      <c r="A343" s="69"/>
      <c r="B343" s="16"/>
      <c r="C343" s="178"/>
      <c r="D343" s="247" t="s">
        <v>8</v>
      </c>
      <c r="E343" s="247" t="s">
        <v>59</v>
      </c>
    </row>
    <row r="344" spans="1:5" x14ac:dyDescent="0.25">
      <c r="A344" s="69"/>
      <c r="B344" s="16"/>
      <c r="C344" s="178"/>
      <c r="D344" s="247" t="s">
        <v>8</v>
      </c>
      <c r="E344" s="247" t="s">
        <v>59</v>
      </c>
    </row>
    <row r="345" spans="1:5" x14ac:dyDescent="0.25">
      <c r="A345" s="69"/>
      <c r="B345" s="16"/>
      <c r="C345" s="178"/>
      <c r="D345" s="247" t="s">
        <v>8</v>
      </c>
      <c r="E345" s="247" t="s">
        <v>59</v>
      </c>
    </row>
    <row r="346" spans="1:5" x14ac:dyDescent="0.25">
      <c r="A346" s="69"/>
      <c r="B346" s="16"/>
      <c r="C346" s="178"/>
      <c r="D346" s="247" t="s">
        <v>8</v>
      </c>
      <c r="E346" s="247" t="s">
        <v>142</v>
      </c>
    </row>
    <row r="347" spans="1:5" x14ac:dyDescent="0.25">
      <c r="A347" s="69"/>
      <c r="B347" s="16"/>
      <c r="C347" s="178"/>
      <c r="D347" s="247" t="s">
        <v>8</v>
      </c>
      <c r="E347" s="247" t="s">
        <v>205</v>
      </c>
    </row>
    <row r="348" spans="1:5" x14ac:dyDescent="0.25">
      <c r="A348" s="69"/>
      <c r="B348" s="16"/>
      <c r="C348" s="178"/>
      <c r="D348" s="247" t="s">
        <v>8</v>
      </c>
      <c r="E348" s="247" t="s">
        <v>40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x14ac:dyDescent="0.25">
      <c r="A361" s="16"/>
      <c r="B361" s="16"/>
      <c r="C361" s="178"/>
      <c r="D361" s="247" t="s">
        <v>8</v>
      </c>
      <c r="E361" s="62" t="s">
        <v>8</v>
      </c>
    </row>
    <row r="362" spans="1:5" x14ac:dyDescent="0.25">
      <c r="A362" s="16"/>
      <c r="B362" s="16"/>
      <c r="C362" s="178"/>
      <c r="D362" s="247" t="s">
        <v>8</v>
      </c>
      <c r="E362" s="62" t="s">
        <v>8</v>
      </c>
    </row>
    <row r="363" spans="1:5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x14ac:dyDescent="0.25">
      <c r="A368" s="16"/>
      <c r="B368" s="16"/>
      <c r="C368" s="178"/>
      <c r="D368" s="247" t="s">
        <v>8</v>
      </c>
      <c r="E368" s="62" t="s">
        <v>8</v>
      </c>
    </row>
    <row r="369" spans="1:5" x14ac:dyDescent="0.25">
      <c r="A369" s="16"/>
      <c r="B369" s="16"/>
      <c r="C369" s="178"/>
      <c r="D369" s="247" t="s">
        <v>8</v>
      </c>
      <c r="E369" s="62" t="s">
        <v>8</v>
      </c>
    </row>
    <row r="370" spans="1:5" x14ac:dyDescent="0.25">
      <c r="A370" s="16"/>
      <c r="B370" s="16"/>
      <c r="C370" s="178"/>
      <c r="D370" s="247" t="s">
        <v>8</v>
      </c>
      <c r="E370" s="62" t="s">
        <v>8</v>
      </c>
    </row>
    <row r="371" spans="1:5" s="23" customFormat="1" x14ac:dyDescent="0.25">
      <c r="A371" s="16"/>
      <c r="B371" s="16"/>
      <c r="C371" s="178"/>
      <c r="D371" s="247" t="s">
        <v>8</v>
      </c>
      <c r="E371" s="62" t="s">
        <v>8</v>
      </c>
    </row>
    <row r="372" spans="1:5" s="23" customFormat="1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x14ac:dyDescent="0.25">
      <c r="A374" s="16"/>
      <c r="B374" s="16"/>
      <c r="C374" s="178"/>
      <c r="D374" s="247" t="s">
        <v>8</v>
      </c>
      <c r="E374" s="62" t="s">
        <v>8</v>
      </c>
    </row>
    <row r="375" spans="1:5" x14ac:dyDescent="0.25">
      <c r="A375" s="16"/>
      <c r="B375" s="16"/>
      <c r="C375" s="178"/>
      <c r="D375" s="247" t="s">
        <v>8</v>
      </c>
      <c r="E375" s="62" t="s">
        <v>8</v>
      </c>
    </row>
    <row r="376" spans="1:5" x14ac:dyDescent="0.25">
      <c r="A376" s="16"/>
      <c r="B376" s="16"/>
      <c r="C376" s="178"/>
      <c r="D376" s="247" t="s">
        <v>8</v>
      </c>
      <c r="E376" s="62" t="s">
        <v>8</v>
      </c>
    </row>
    <row r="377" spans="1:5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62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62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62" t="s">
        <v>8</v>
      </c>
    </row>
    <row r="381" spans="1:5" x14ac:dyDescent="0.25">
      <c r="A381" s="16"/>
      <c r="B381" s="16"/>
      <c r="C381" s="178"/>
      <c r="D381" s="247" t="s">
        <v>8</v>
      </c>
      <c r="E381" s="62" t="s">
        <v>8</v>
      </c>
    </row>
    <row r="382" spans="1:5" x14ac:dyDescent="0.25">
      <c r="A382" s="16"/>
      <c r="B382" s="16"/>
      <c r="C382" s="178"/>
      <c r="D382" s="247" t="s">
        <v>8</v>
      </c>
      <c r="E382" s="62" t="s">
        <v>8</v>
      </c>
    </row>
    <row r="383" spans="1:5" s="23" customFormat="1" x14ac:dyDescent="0.25">
      <c r="A383" s="16"/>
      <c r="B383" s="16"/>
      <c r="C383" s="178"/>
      <c r="D383" s="247" t="s">
        <v>8</v>
      </c>
      <c r="E383" s="62" t="s">
        <v>8</v>
      </c>
    </row>
    <row r="384" spans="1:5" s="23" customFormat="1" x14ac:dyDescent="0.25">
      <c r="A384" s="16"/>
      <c r="B384" s="16"/>
      <c r="C384" s="178"/>
      <c r="D384" s="247" t="s">
        <v>8</v>
      </c>
      <c r="E384" s="62" t="s">
        <v>8</v>
      </c>
    </row>
    <row r="385" spans="1:5" s="23" customFormat="1" x14ac:dyDescent="0.25">
      <c r="A385" s="16"/>
      <c r="B385" s="16"/>
      <c r="C385" s="178"/>
      <c r="D385" s="247" t="s">
        <v>8</v>
      </c>
      <c r="E385" s="62" t="s">
        <v>8</v>
      </c>
    </row>
    <row r="386" spans="1:5" s="23" customFormat="1" x14ac:dyDescent="0.25">
      <c r="A386" s="16"/>
      <c r="B386" s="16"/>
      <c r="C386" s="178"/>
      <c r="D386" s="247" t="s">
        <v>8</v>
      </c>
      <c r="E386" s="62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62" t="s">
        <v>8</v>
      </c>
    </row>
    <row r="388" spans="1:5" s="23" customFormat="1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x14ac:dyDescent="0.25">
      <c r="A394" s="16"/>
      <c r="B394" s="16"/>
      <c r="C394" s="178"/>
      <c r="D394" s="247" t="s">
        <v>8</v>
      </c>
      <c r="E394" s="247" t="s">
        <v>8</v>
      </c>
    </row>
    <row r="395" spans="1:5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s="23" customFormat="1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s="23" customFormat="1" x14ac:dyDescent="0.25">
      <c r="A399" s="16"/>
      <c r="B399" s="16"/>
      <c r="C399" s="178"/>
      <c r="D399" s="247" t="s">
        <v>8</v>
      </c>
      <c r="E399" s="247" t="s">
        <v>8</v>
      </c>
    </row>
    <row r="400" spans="1:5" s="23" customFormat="1" x14ac:dyDescent="0.25">
      <c r="A400" s="16"/>
      <c r="B400" s="16"/>
      <c r="C400" s="178"/>
      <c r="D400" s="247" t="s">
        <v>8</v>
      </c>
      <c r="E400" s="247" t="s">
        <v>8</v>
      </c>
    </row>
    <row r="401" spans="1:5" s="23" customFormat="1" x14ac:dyDescent="0.25">
      <c r="A401" s="16"/>
      <c r="B401" s="16"/>
      <c r="C401" s="178"/>
      <c r="D401" s="247" t="s">
        <v>8</v>
      </c>
      <c r="E401" s="247" t="s">
        <v>8</v>
      </c>
    </row>
    <row r="402" spans="1:5" s="23" customFormat="1" x14ac:dyDescent="0.25">
      <c r="A402" s="16"/>
      <c r="B402" s="16"/>
      <c r="C402" s="178"/>
      <c r="D402" s="247" t="s">
        <v>8</v>
      </c>
      <c r="E402" s="247" t="s">
        <v>8</v>
      </c>
    </row>
    <row r="403" spans="1:5" x14ac:dyDescent="0.25">
      <c r="A403" s="16"/>
      <c r="B403" s="16"/>
      <c r="C403" s="178"/>
      <c r="D403" s="247" t="s">
        <v>8</v>
      </c>
      <c r="E403" s="247" t="s">
        <v>8</v>
      </c>
    </row>
    <row r="404" spans="1:5" s="23" customFormat="1" x14ac:dyDescent="0.25">
      <c r="A404" s="16"/>
      <c r="B404" s="16"/>
      <c r="C404" s="178"/>
      <c r="D404" s="247" t="s">
        <v>8</v>
      </c>
      <c r="E404" s="247" t="s">
        <v>8</v>
      </c>
    </row>
    <row r="405" spans="1:5" s="23" customFormat="1" x14ac:dyDescent="0.25">
      <c r="A405" s="16"/>
      <c r="B405" s="16"/>
      <c r="C405" s="178"/>
      <c r="D405" s="247" t="s">
        <v>8</v>
      </c>
      <c r="E405" s="247" t="s">
        <v>8</v>
      </c>
    </row>
    <row r="406" spans="1:5" x14ac:dyDescent="0.25">
      <c r="A406" s="16"/>
      <c r="B406" s="16"/>
      <c r="C406" s="178"/>
      <c r="D406" s="247" t="s">
        <v>8</v>
      </c>
      <c r="E406" s="247" t="s">
        <v>8</v>
      </c>
    </row>
    <row r="407" spans="1:5" x14ac:dyDescent="0.25">
      <c r="A407" s="16"/>
      <c r="B407" s="16"/>
      <c r="C407" s="178"/>
      <c r="D407" s="247" t="s">
        <v>8</v>
      </c>
      <c r="E407" s="247" t="s">
        <v>8</v>
      </c>
    </row>
    <row r="408" spans="1:5" x14ac:dyDescent="0.25">
      <c r="A408" s="16"/>
      <c r="B408" s="16"/>
      <c r="C408" s="178"/>
      <c r="D408" s="247" t="s">
        <v>8</v>
      </c>
      <c r="E408" s="247" t="s">
        <v>8</v>
      </c>
    </row>
    <row r="409" spans="1:5" x14ac:dyDescent="0.25">
      <c r="A409" s="16"/>
      <c r="B409" s="16"/>
      <c r="C409" s="178"/>
      <c r="D409" s="247" t="s">
        <v>8</v>
      </c>
      <c r="E409" s="247" t="s">
        <v>8</v>
      </c>
    </row>
    <row r="410" spans="1:5" s="23" customFormat="1" x14ac:dyDescent="0.25">
      <c r="A410" s="16"/>
      <c r="B410" s="16"/>
      <c r="C410" s="178"/>
      <c r="D410" s="247" t="s">
        <v>8</v>
      </c>
      <c r="E410" s="247" t="s">
        <v>8</v>
      </c>
    </row>
    <row r="411" spans="1:5" s="23" customFormat="1" x14ac:dyDescent="0.25">
      <c r="A411" s="16"/>
      <c r="B411" s="16"/>
      <c r="C411" s="178"/>
      <c r="D411" s="247" t="s">
        <v>8</v>
      </c>
      <c r="E411" s="247" t="s">
        <v>8</v>
      </c>
    </row>
    <row r="412" spans="1:5" x14ac:dyDescent="0.25">
      <c r="A412" s="16"/>
      <c r="B412" s="16"/>
      <c r="C412" s="178"/>
      <c r="D412" s="247" t="s">
        <v>8</v>
      </c>
      <c r="E412" s="247" t="s">
        <v>8</v>
      </c>
    </row>
    <row r="413" spans="1:5" x14ac:dyDescent="0.25">
      <c r="A413" s="16"/>
      <c r="B413" s="16"/>
      <c r="C413" s="178"/>
      <c r="D413" s="247" t="s">
        <v>8</v>
      </c>
      <c r="E413" s="247" t="s">
        <v>8</v>
      </c>
    </row>
    <row r="414" spans="1:5" x14ac:dyDescent="0.25">
      <c r="A414" s="16"/>
      <c r="B414" s="16"/>
      <c r="C414" s="178"/>
      <c r="D414" s="247" t="s">
        <v>8</v>
      </c>
      <c r="E414" s="247" t="s">
        <v>8</v>
      </c>
    </row>
    <row r="415" spans="1:5" x14ac:dyDescent="0.25">
      <c r="A415" s="16"/>
      <c r="B415" s="16"/>
      <c r="C415" s="178"/>
      <c r="D415" s="247" t="s">
        <v>8</v>
      </c>
      <c r="E415" s="247" t="s">
        <v>8</v>
      </c>
    </row>
    <row r="416" spans="1:5" x14ac:dyDescent="0.25">
      <c r="A416" s="16"/>
      <c r="B416" s="16"/>
      <c r="C416" s="178"/>
      <c r="D416" s="247" t="s">
        <v>8</v>
      </c>
      <c r="E416" s="247" t="s">
        <v>8</v>
      </c>
    </row>
    <row r="417" spans="1:5" x14ac:dyDescent="0.25">
      <c r="A417" s="16"/>
      <c r="B417" s="16"/>
      <c r="C417" s="178"/>
      <c r="D417" s="247" t="s">
        <v>8</v>
      </c>
      <c r="E417" s="247" t="s">
        <v>8</v>
      </c>
    </row>
    <row r="418" spans="1:5" x14ac:dyDescent="0.25">
      <c r="A418" s="16"/>
      <c r="B418" s="16"/>
      <c r="C418" s="178"/>
      <c r="D418" s="247" t="s">
        <v>8</v>
      </c>
      <c r="E418" s="247" t="s">
        <v>31</v>
      </c>
    </row>
    <row r="419" spans="1:5" x14ac:dyDescent="0.25">
      <c r="A419" s="16"/>
      <c r="B419" s="16"/>
      <c r="C419" s="178"/>
      <c r="D419" s="247" t="s">
        <v>8</v>
      </c>
      <c r="E419" s="247" t="s">
        <v>31</v>
      </c>
    </row>
    <row r="420" spans="1:5" x14ac:dyDescent="0.25">
      <c r="A420" s="16"/>
      <c r="B420" s="16"/>
      <c r="C420" s="178"/>
      <c r="D420" s="247" t="s">
        <v>8</v>
      </c>
      <c r="E420" s="247" t="s">
        <v>31</v>
      </c>
    </row>
    <row r="421" spans="1:5" x14ac:dyDescent="0.25">
      <c r="A421" s="69"/>
      <c r="B421" s="16"/>
      <c r="C421" s="178"/>
      <c r="D421" s="247" t="s">
        <v>8</v>
      </c>
      <c r="E421" s="62" t="s">
        <v>81</v>
      </c>
    </row>
    <row r="422" spans="1:5" x14ac:dyDescent="0.25">
      <c r="A422" s="69"/>
      <c r="B422" s="16"/>
      <c r="C422" s="178"/>
      <c r="D422" s="247" t="s">
        <v>8</v>
      </c>
      <c r="E422" s="62" t="s">
        <v>81</v>
      </c>
    </row>
    <row r="423" spans="1:5" x14ac:dyDescent="0.25">
      <c r="A423" s="69"/>
      <c r="B423" s="16"/>
      <c r="C423" s="178"/>
      <c r="D423" s="247" t="s">
        <v>8</v>
      </c>
      <c r="E423" s="62" t="s">
        <v>81</v>
      </c>
    </row>
    <row r="424" spans="1:5" s="23" customFormat="1" x14ac:dyDescent="0.25">
      <c r="A424" s="69"/>
      <c r="B424" s="16"/>
      <c r="C424" s="178"/>
      <c r="D424" s="247" t="s">
        <v>8</v>
      </c>
      <c r="E424" s="247" t="s">
        <v>112</v>
      </c>
    </row>
    <row r="425" spans="1:5" x14ac:dyDescent="0.25">
      <c r="A425" s="69"/>
      <c r="B425" s="16"/>
      <c r="C425" s="178"/>
      <c r="D425" s="247" t="s">
        <v>8</v>
      </c>
      <c r="E425" s="247" t="s">
        <v>112</v>
      </c>
    </row>
    <row r="426" spans="1:5" s="23" customFormat="1" x14ac:dyDescent="0.25">
      <c r="A426" s="69"/>
      <c r="B426" s="16"/>
      <c r="C426" s="178"/>
      <c r="D426" s="247" t="s">
        <v>8</v>
      </c>
      <c r="E426" s="247" t="s">
        <v>112</v>
      </c>
    </row>
    <row r="427" spans="1:5" s="23" customFormat="1" x14ac:dyDescent="0.25">
      <c r="A427" s="69"/>
      <c r="B427" s="16"/>
      <c r="C427" s="178"/>
      <c r="D427" s="247" t="s">
        <v>8</v>
      </c>
      <c r="E427" s="247" t="s">
        <v>112</v>
      </c>
    </row>
    <row r="428" spans="1:5" s="23" customFormat="1" x14ac:dyDescent="0.25">
      <c r="A428" s="69"/>
      <c r="B428" s="16"/>
      <c r="C428" s="178"/>
      <c r="D428" s="247" t="s">
        <v>8</v>
      </c>
      <c r="E428" s="247" t="s">
        <v>112</v>
      </c>
    </row>
    <row r="429" spans="1:5" s="23" customFormat="1" x14ac:dyDescent="0.25">
      <c r="A429" s="69"/>
      <c r="B429" s="16"/>
      <c r="C429" s="178"/>
      <c r="D429" s="247" t="s">
        <v>8</v>
      </c>
      <c r="E429" s="247" t="s">
        <v>112</v>
      </c>
    </row>
    <row r="430" spans="1:5" s="23" customFormat="1" x14ac:dyDescent="0.25">
      <c r="A430" s="69"/>
      <c r="B430" s="16"/>
      <c r="C430" s="178"/>
      <c r="D430" s="247" t="s">
        <v>8</v>
      </c>
      <c r="E430" s="247" t="s">
        <v>112</v>
      </c>
    </row>
    <row r="431" spans="1:5" s="23" customFormat="1" x14ac:dyDescent="0.25">
      <c r="A431" s="69"/>
      <c r="B431" s="16"/>
      <c r="C431" s="178"/>
      <c r="D431" s="247" t="s">
        <v>8</v>
      </c>
      <c r="E431" s="247" t="s">
        <v>112</v>
      </c>
    </row>
    <row r="432" spans="1:5" s="23" customFormat="1" x14ac:dyDescent="0.25">
      <c r="A432" s="69"/>
      <c r="B432" s="16"/>
      <c r="C432" s="178"/>
      <c r="D432" s="247" t="s">
        <v>8</v>
      </c>
      <c r="E432" s="247" t="s">
        <v>112</v>
      </c>
    </row>
    <row r="433" spans="1:5" s="23" customFormat="1" x14ac:dyDescent="0.25">
      <c r="A433" s="69"/>
      <c r="B433" s="16"/>
      <c r="C433" s="178"/>
      <c r="D433" s="247" t="s">
        <v>8</v>
      </c>
      <c r="E433" s="247" t="s">
        <v>112</v>
      </c>
    </row>
    <row r="434" spans="1:5" s="23" customFormat="1" x14ac:dyDescent="0.25">
      <c r="A434" s="69"/>
      <c r="B434" s="16"/>
      <c r="C434" s="178"/>
      <c r="D434" s="247" t="s">
        <v>49</v>
      </c>
      <c r="E434" s="247" t="s">
        <v>215</v>
      </c>
    </row>
    <row r="435" spans="1:5" s="23" customFormat="1" x14ac:dyDescent="0.25">
      <c r="A435" s="69"/>
      <c r="B435" s="16"/>
      <c r="C435" s="178"/>
      <c r="D435" s="247" t="s">
        <v>50</v>
      </c>
      <c r="E435" s="247" t="s">
        <v>938</v>
      </c>
    </row>
    <row r="436" spans="1:5" x14ac:dyDescent="0.25">
      <c r="A436" s="69"/>
      <c r="B436" s="16"/>
      <c r="C436" s="178"/>
      <c r="D436" s="247" t="s">
        <v>50</v>
      </c>
      <c r="E436" s="247" t="s">
        <v>614</v>
      </c>
    </row>
    <row r="437" spans="1:5" x14ac:dyDescent="0.25">
      <c r="A437" s="69"/>
      <c r="B437" s="16"/>
      <c r="C437" s="178"/>
      <c r="D437" s="247" t="s">
        <v>50</v>
      </c>
      <c r="E437" s="247" t="s">
        <v>368</v>
      </c>
    </row>
    <row r="438" spans="1:5" x14ac:dyDescent="0.25">
      <c r="A438" s="69"/>
      <c r="B438" s="16"/>
      <c r="C438" s="178"/>
      <c r="D438" s="247" t="s">
        <v>50</v>
      </c>
      <c r="E438" s="247" t="s">
        <v>368</v>
      </c>
    </row>
    <row r="439" spans="1:5" x14ac:dyDescent="0.25">
      <c r="A439" s="69"/>
      <c r="B439" s="16"/>
      <c r="C439" s="178"/>
      <c r="D439" s="247" t="s">
        <v>27</v>
      </c>
      <c r="E439" s="62" t="s">
        <v>141</v>
      </c>
    </row>
    <row r="440" spans="1:5" x14ac:dyDescent="0.25">
      <c r="A440" s="69"/>
      <c r="B440" s="16"/>
      <c r="C440" s="178"/>
      <c r="D440" s="247" t="s">
        <v>27</v>
      </c>
      <c r="E440" s="247" t="s">
        <v>141</v>
      </c>
    </row>
    <row r="441" spans="1:5" x14ac:dyDescent="0.25">
      <c r="A441" s="69"/>
      <c r="B441" s="16"/>
      <c r="C441" s="178"/>
      <c r="D441" s="247" t="s">
        <v>27</v>
      </c>
      <c r="E441" s="62" t="s">
        <v>622</v>
      </c>
    </row>
    <row r="442" spans="1:5" x14ac:dyDescent="0.25">
      <c r="A442" s="69"/>
      <c r="B442" s="16"/>
      <c r="C442" s="178"/>
      <c r="D442" s="247" t="s">
        <v>51</v>
      </c>
      <c r="E442" s="247" t="s">
        <v>51</v>
      </c>
    </row>
    <row r="443" spans="1:5" x14ac:dyDescent="0.25">
      <c r="A443" s="69"/>
      <c r="B443" s="16"/>
      <c r="C443" s="178"/>
      <c r="D443" s="247" t="s">
        <v>51</v>
      </c>
      <c r="E443" s="247" t="s">
        <v>51</v>
      </c>
    </row>
    <row r="444" spans="1:5" x14ac:dyDescent="0.25">
      <c r="A444" s="69"/>
      <c r="B444" s="16"/>
      <c r="C444" s="178"/>
      <c r="D444" s="247" t="s">
        <v>51</v>
      </c>
      <c r="E444" s="247" t="s">
        <v>51</v>
      </c>
    </row>
    <row r="445" spans="1:5" x14ac:dyDescent="0.25">
      <c r="A445" s="69"/>
      <c r="B445" s="16"/>
      <c r="C445" s="178"/>
      <c r="D445" s="247" t="s">
        <v>51</v>
      </c>
      <c r="E445" s="247" t="s">
        <v>51</v>
      </c>
    </row>
    <row r="446" spans="1:5" x14ac:dyDescent="0.25">
      <c r="A446" s="69"/>
      <c r="B446" s="16"/>
      <c r="C446" s="178"/>
      <c r="D446" s="247" t="s">
        <v>51</v>
      </c>
      <c r="E446" s="247" t="s">
        <v>51</v>
      </c>
    </row>
    <row r="447" spans="1:5" x14ac:dyDescent="0.25">
      <c r="A447" s="69"/>
      <c r="B447" s="16"/>
      <c r="C447" s="178"/>
      <c r="D447" s="247" t="s">
        <v>51</v>
      </c>
      <c r="E447" s="247" t="s">
        <v>51</v>
      </c>
    </row>
    <row r="448" spans="1:5" x14ac:dyDescent="0.25">
      <c r="A448" s="69"/>
      <c r="B448" s="16"/>
      <c r="C448" s="178"/>
      <c r="D448" s="247" t="s">
        <v>51</v>
      </c>
      <c r="E448" s="247" t="s">
        <v>51</v>
      </c>
    </row>
    <row r="449" spans="1:5" x14ac:dyDescent="0.25">
      <c r="A449" s="69"/>
      <c r="B449" s="16"/>
      <c r="C449" s="178"/>
      <c r="D449" s="247" t="s">
        <v>51</v>
      </c>
      <c r="E449" s="247" t="s">
        <v>51</v>
      </c>
    </row>
    <row r="450" spans="1:5" x14ac:dyDescent="0.25">
      <c r="A450" s="69"/>
      <c r="B450" s="16"/>
      <c r="C450" s="178"/>
      <c r="D450" s="247" t="s">
        <v>51</v>
      </c>
      <c r="E450" s="247" t="s">
        <v>51</v>
      </c>
    </row>
    <row r="451" spans="1:5" x14ac:dyDescent="0.25">
      <c r="A451" s="69"/>
      <c r="B451" s="16"/>
      <c r="C451" s="178"/>
      <c r="D451" s="247" t="s">
        <v>51</v>
      </c>
      <c r="E451" s="247" t="s">
        <v>51</v>
      </c>
    </row>
    <row r="452" spans="1:5" x14ac:dyDescent="0.25">
      <c r="A452" s="16"/>
      <c r="B452" s="16"/>
      <c r="C452" s="178"/>
      <c r="D452" s="247" t="s">
        <v>10</v>
      </c>
      <c r="E452" s="247" t="s">
        <v>10</v>
      </c>
    </row>
    <row r="453" spans="1:5" x14ac:dyDescent="0.25">
      <c r="A453" s="16"/>
      <c r="B453" s="16"/>
      <c r="C453" s="178"/>
      <c r="D453" s="247" t="s">
        <v>10</v>
      </c>
      <c r="E453" s="247" t="s">
        <v>10</v>
      </c>
    </row>
    <row r="454" spans="1:5" x14ac:dyDescent="0.25">
      <c r="A454" s="16"/>
      <c r="B454" s="16"/>
      <c r="C454" s="178"/>
      <c r="D454" s="247" t="s">
        <v>10</v>
      </c>
      <c r="E454" s="247" t="s">
        <v>10</v>
      </c>
    </row>
    <row r="455" spans="1:5" x14ac:dyDescent="0.25">
      <c r="A455" s="69">
        <v>44162</v>
      </c>
      <c r="B455" s="16" t="s">
        <v>318</v>
      </c>
      <c r="C455" s="178">
        <v>73</v>
      </c>
      <c r="D455" s="247" t="s">
        <v>20</v>
      </c>
      <c r="E455" s="247" t="s">
        <v>20</v>
      </c>
    </row>
    <row r="456" spans="1:5" x14ac:dyDescent="0.25">
      <c r="A456" s="69">
        <v>44162</v>
      </c>
      <c r="B456" s="16" t="s">
        <v>318</v>
      </c>
      <c r="C456" s="178">
        <v>66</v>
      </c>
      <c r="D456" s="247" t="s">
        <v>20</v>
      </c>
      <c r="E456" s="247" t="s">
        <v>20</v>
      </c>
    </row>
    <row r="457" spans="1:5" x14ac:dyDescent="0.25">
      <c r="A457" s="69">
        <v>44162</v>
      </c>
      <c r="B457" s="16" t="s">
        <v>318</v>
      </c>
      <c r="C457" s="178">
        <v>16</v>
      </c>
      <c r="D457" s="247" t="s">
        <v>20</v>
      </c>
      <c r="E457" s="247" t="s">
        <v>20</v>
      </c>
    </row>
    <row r="458" spans="1:5" x14ac:dyDescent="0.25">
      <c r="A458" s="69">
        <v>44162</v>
      </c>
      <c r="B458" s="16" t="s">
        <v>318</v>
      </c>
      <c r="C458" s="178">
        <v>80</v>
      </c>
      <c r="D458" s="247" t="s">
        <v>51</v>
      </c>
      <c r="E458" s="247" t="s">
        <v>51</v>
      </c>
    </row>
    <row r="459" spans="1:5" x14ac:dyDescent="0.25">
      <c r="A459" s="69">
        <v>44162</v>
      </c>
      <c r="B459" s="16" t="s">
        <v>318</v>
      </c>
      <c r="C459" s="178">
        <v>86</v>
      </c>
      <c r="D459" s="247" t="s">
        <v>51</v>
      </c>
      <c r="E459" s="247" t="s">
        <v>51</v>
      </c>
    </row>
    <row r="460" spans="1:5" x14ac:dyDescent="0.25">
      <c r="A460" s="69">
        <v>44162</v>
      </c>
      <c r="B460" s="16" t="s">
        <v>318</v>
      </c>
      <c r="C460" s="178">
        <v>77</v>
      </c>
      <c r="D460" s="247" t="s">
        <v>9</v>
      </c>
      <c r="E460" s="247" t="s">
        <v>145</v>
      </c>
    </row>
    <row r="461" spans="1:5" x14ac:dyDescent="0.25">
      <c r="A461" s="69">
        <v>44162</v>
      </c>
      <c r="B461" s="16" t="s">
        <v>318</v>
      </c>
      <c r="C461" s="178">
        <v>65</v>
      </c>
      <c r="D461" s="247" t="s">
        <v>9</v>
      </c>
      <c r="E461" s="247" t="s">
        <v>9</v>
      </c>
    </row>
    <row r="462" spans="1:5" x14ac:dyDescent="0.25">
      <c r="A462" s="69">
        <v>44162</v>
      </c>
      <c r="B462" s="16" t="s">
        <v>318</v>
      </c>
      <c r="C462" s="178">
        <v>60</v>
      </c>
      <c r="D462" s="247" t="s">
        <v>9</v>
      </c>
      <c r="E462" s="247" t="s">
        <v>9</v>
      </c>
    </row>
    <row r="463" spans="1:5" x14ac:dyDescent="0.25">
      <c r="A463" s="69">
        <v>44162</v>
      </c>
      <c r="B463" s="16" t="s">
        <v>317</v>
      </c>
      <c r="C463" s="178">
        <v>70</v>
      </c>
      <c r="D463" s="247" t="s">
        <v>8</v>
      </c>
      <c r="E463" s="247" t="s">
        <v>8</v>
      </c>
    </row>
    <row r="464" spans="1:5" x14ac:dyDescent="0.25">
      <c r="A464" s="69">
        <v>44162</v>
      </c>
      <c r="B464" s="16" t="s">
        <v>317</v>
      </c>
      <c r="C464" s="178">
        <v>73</v>
      </c>
      <c r="D464" s="247" t="s">
        <v>8</v>
      </c>
      <c r="E464" s="247" t="s">
        <v>8</v>
      </c>
    </row>
    <row r="465" spans="1:6" x14ac:dyDescent="0.25">
      <c r="A465" s="69">
        <v>44162</v>
      </c>
      <c r="B465" s="16" t="s">
        <v>317</v>
      </c>
      <c r="C465" s="178">
        <v>90</v>
      </c>
      <c r="D465" s="247" t="s">
        <v>20</v>
      </c>
      <c r="E465" s="247" t="s">
        <v>20</v>
      </c>
    </row>
    <row r="466" spans="1:6" x14ac:dyDescent="0.25">
      <c r="A466" s="69">
        <v>44163</v>
      </c>
      <c r="B466" s="16" t="s">
        <v>318</v>
      </c>
      <c r="C466" s="178">
        <v>63</v>
      </c>
      <c r="D466" s="247" t="s">
        <v>20</v>
      </c>
      <c r="E466" s="247" t="s">
        <v>20</v>
      </c>
    </row>
    <row r="467" spans="1:6" x14ac:dyDescent="0.25">
      <c r="A467" s="69">
        <v>44163</v>
      </c>
      <c r="B467" s="16" t="s">
        <v>318</v>
      </c>
      <c r="C467" s="178">
        <v>56</v>
      </c>
      <c r="D467" s="247" t="s">
        <v>20</v>
      </c>
      <c r="E467" s="247" t="s">
        <v>20</v>
      </c>
    </row>
    <row r="468" spans="1:6" x14ac:dyDescent="0.25">
      <c r="A468" s="69">
        <v>44163</v>
      </c>
      <c r="B468" s="16" t="s">
        <v>317</v>
      </c>
      <c r="C468" s="178">
        <v>83</v>
      </c>
      <c r="D468" s="247" t="s">
        <v>20</v>
      </c>
      <c r="E468" s="247" t="s">
        <v>20</v>
      </c>
    </row>
    <row r="469" spans="1:6" x14ac:dyDescent="0.25">
      <c r="A469" s="69">
        <v>44163</v>
      </c>
      <c r="B469" s="16" t="s">
        <v>317</v>
      </c>
      <c r="C469" s="178">
        <v>74</v>
      </c>
      <c r="D469" s="247" t="s">
        <v>9</v>
      </c>
      <c r="E469" s="247" t="s">
        <v>9</v>
      </c>
    </row>
    <row r="470" spans="1:6" x14ac:dyDescent="0.25">
      <c r="A470" s="69">
        <v>44163</v>
      </c>
      <c r="B470" s="16" t="s">
        <v>317</v>
      </c>
      <c r="C470" s="178">
        <v>76</v>
      </c>
      <c r="D470" s="247" t="s">
        <v>9</v>
      </c>
      <c r="E470" s="247" t="s">
        <v>9</v>
      </c>
    </row>
    <row r="471" spans="1:6" x14ac:dyDescent="0.25">
      <c r="A471" s="69">
        <v>44163</v>
      </c>
      <c r="B471" s="16" t="s">
        <v>318</v>
      </c>
      <c r="C471" s="178">
        <v>39</v>
      </c>
      <c r="D471" s="247" t="s">
        <v>11</v>
      </c>
      <c r="E471" s="247" t="s">
        <v>135</v>
      </c>
    </row>
    <row r="472" spans="1:6" x14ac:dyDescent="0.25">
      <c r="A472" s="69">
        <v>44163</v>
      </c>
      <c r="B472" s="16" t="s">
        <v>318</v>
      </c>
      <c r="C472" s="178">
        <v>54</v>
      </c>
      <c r="D472" s="247" t="s">
        <v>51</v>
      </c>
      <c r="E472" s="247" t="s">
        <v>51</v>
      </c>
    </row>
    <row r="473" spans="1:6" x14ac:dyDescent="0.25">
      <c r="A473" s="69">
        <v>44163</v>
      </c>
      <c r="B473" s="16" t="s">
        <v>318</v>
      </c>
      <c r="C473" s="178">
        <v>70</v>
      </c>
      <c r="D473" s="247" t="s">
        <v>8</v>
      </c>
      <c r="E473" s="247" t="s">
        <v>8</v>
      </c>
    </row>
    <row r="474" spans="1:6" x14ac:dyDescent="0.25">
      <c r="A474" s="69">
        <v>44163</v>
      </c>
      <c r="B474" s="16" t="s">
        <v>318</v>
      </c>
      <c r="C474" s="178">
        <v>61</v>
      </c>
      <c r="D474" s="247" t="s">
        <v>7</v>
      </c>
      <c r="E474" s="247" t="s">
        <v>7</v>
      </c>
    </row>
    <row r="475" spans="1:6" x14ac:dyDescent="0.25">
      <c r="A475" s="69">
        <v>44163</v>
      </c>
      <c r="B475" s="16" t="s">
        <v>318</v>
      </c>
      <c r="C475" s="178">
        <v>61</v>
      </c>
      <c r="D475" s="247" t="s">
        <v>7</v>
      </c>
      <c r="E475" s="247" t="s">
        <v>7</v>
      </c>
    </row>
    <row r="476" spans="1:6" x14ac:dyDescent="0.25">
      <c r="A476" s="69">
        <v>44165</v>
      </c>
      <c r="B476" s="16" t="s">
        <v>317</v>
      </c>
      <c r="C476" s="178">
        <v>74</v>
      </c>
      <c r="D476" s="247" t="s">
        <v>27</v>
      </c>
      <c r="E476" s="247" t="s">
        <v>877</v>
      </c>
    </row>
    <row r="477" spans="1:6" x14ac:dyDescent="0.25">
      <c r="A477" s="69">
        <v>44166</v>
      </c>
      <c r="B477" s="16" t="s">
        <v>318</v>
      </c>
      <c r="C477" s="178">
        <v>84</v>
      </c>
      <c r="D477" s="247" t="s">
        <v>27</v>
      </c>
      <c r="E477" s="248" t="s">
        <v>622</v>
      </c>
    </row>
    <row r="478" spans="1:6" x14ac:dyDescent="0.25">
      <c r="A478" s="69">
        <v>44166</v>
      </c>
      <c r="B478" s="16" t="s">
        <v>318</v>
      </c>
      <c r="C478" s="178">
        <v>79</v>
      </c>
      <c r="D478" s="247" t="s">
        <v>9</v>
      </c>
      <c r="E478" s="247" t="s">
        <v>9</v>
      </c>
    </row>
    <row r="479" spans="1:6" x14ac:dyDescent="0.25">
      <c r="A479" s="69">
        <v>44166</v>
      </c>
      <c r="B479" s="16" t="s">
        <v>317</v>
      </c>
      <c r="C479" s="178">
        <v>87</v>
      </c>
      <c r="D479" s="247" t="s">
        <v>8</v>
      </c>
      <c r="E479" s="247" t="s">
        <v>59</v>
      </c>
    </row>
    <row r="480" spans="1:6" x14ac:dyDescent="0.25">
      <c r="A480" s="69">
        <v>44166</v>
      </c>
      <c r="B480" s="16" t="s">
        <v>317</v>
      </c>
      <c r="C480" s="178">
        <v>58</v>
      </c>
      <c r="D480" s="247" t="s">
        <v>13</v>
      </c>
      <c r="E480" s="247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78">
        <v>65</v>
      </c>
      <c r="D481" s="247" t="s">
        <v>8</v>
      </c>
      <c r="E481" s="247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78">
        <v>71</v>
      </c>
      <c r="D482" s="247" t="s">
        <v>10</v>
      </c>
      <c r="E482" s="247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78">
        <v>64</v>
      </c>
      <c r="D483" s="247" t="s">
        <v>8</v>
      </c>
      <c r="E483" s="247" t="s">
        <v>8</v>
      </c>
    </row>
    <row r="484" spans="1:6" x14ac:dyDescent="0.25">
      <c r="A484" s="69">
        <v>44168</v>
      </c>
      <c r="B484" s="16" t="s">
        <v>318</v>
      </c>
      <c r="C484" s="178">
        <v>71</v>
      </c>
      <c r="D484" s="247" t="s">
        <v>11</v>
      </c>
      <c r="E484" s="247" t="s">
        <v>135</v>
      </c>
    </row>
    <row r="485" spans="1:6" x14ac:dyDescent="0.25">
      <c r="A485" s="69">
        <v>44168</v>
      </c>
      <c r="B485" s="16" t="s">
        <v>317</v>
      </c>
      <c r="C485" s="178">
        <v>76</v>
      </c>
      <c r="D485" s="247" t="s">
        <v>11</v>
      </c>
      <c r="E485" s="247" t="s">
        <v>11</v>
      </c>
    </row>
    <row r="486" spans="1:6" x14ac:dyDescent="0.25">
      <c r="A486" s="69">
        <v>44168</v>
      </c>
      <c r="B486" s="16" t="s">
        <v>317</v>
      </c>
      <c r="C486" s="178">
        <v>96</v>
      </c>
      <c r="D486" s="247" t="s">
        <v>13</v>
      </c>
      <c r="E486" s="247" t="s">
        <v>223</v>
      </c>
    </row>
    <row r="487" spans="1:6" x14ac:dyDescent="0.25">
      <c r="A487" s="69">
        <v>44169</v>
      </c>
      <c r="B487" s="16" t="s">
        <v>318</v>
      </c>
      <c r="C487" s="178">
        <v>70</v>
      </c>
      <c r="D487" s="247" t="s">
        <v>9</v>
      </c>
      <c r="E487" s="247" t="s">
        <v>9</v>
      </c>
    </row>
    <row r="488" spans="1:6" x14ac:dyDescent="0.25">
      <c r="A488" s="69">
        <v>44169</v>
      </c>
      <c r="B488" s="16" t="s">
        <v>317</v>
      </c>
      <c r="C488" s="178">
        <v>62</v>
      </c>
      <c r="D488" s="247" t="s">
        <v>9</v>
      </c>
      <c r="E488" s="247" t="s">
        <v>9</v>
      </c>
    </row>
    <row r="489" spans="1:6" x14ac:dyDescent="0.25">
      <c r="A489" s="69">
        <v>44169</v>
      </c>
      <c r="B489" s="16" t="s">
        <v>317</v>
      </c>
      <c r="C489" s="178">
        <v>84</v>
      </c>
      <c r="D489" s="247" t="s">
        <v>8</v>
      </c>
      <c r="E489" s="247" t="s">
        <v>8</v>
      </c>
    </row>
    <row r="490" spans="1:6" x14ac:dyDescent="0.25">
      <c r="A490" s="69">
        <v>44170</v>
      </c>
      <c r="B490" s="16" t="s">
        <v>318</v>
      </c>
      <c r="C490" s="178">
        <v>86</v>
      </c>
      <c r="D490" s="247" t="s">
        <v>13</v>
      </c>
      <c r="E490" s="247" t="s">
        <v>13</v>
      </c>
    </row>
    <row r="491" spans="1:6" x14ac:dyDescent="0.25">
      <c r="A491" s="69">
        <v>44170</v>
      </c>
      <c r="B491" s="16" t="s">
        <v>318</v>
      </c>
      <c r="C491" s="178">
        <v>75</v>
      </c>
      <c r="D491" s="247" t="s">
        <v>9</v>
      </c>
      <c r="E491" s="247" t="s">
        <v>9</v>
      </c>
    </row>
    <row r="492" spans="1:6" x14ac:dyDescent="0.25">
      <c r="A492" s="69">
        <v>44170</v>
      </c>
      <c r="B492" s="16" t="s">
        <v>318</v>
      </c>
      <c r="C492" s="178">
        <v>77</v>
      </c>
      <c r="D492" s="247" t="s">
        <v>8</v>
      </c>
      <c r="E492" s="247" t="s">
        <v>8</v>
      </c>
    </row>
    <row r="493" spans="1:6" x14ac:dyDescent="0.25">
      <c r="A493" s="69">
        <v>44170</v>
      </c>
      <c r="B493" s="16" t="s">
        <v>318</v>
      </c>
      <c r="C493" s="178">
        <v>76</v>
      </c>
      <c r="D493" s="247" t="s">
        <v>8</v>
      </c>
      <c r="E493" s="247" t="s">
        <v>8</v>
      </c>
    </row>
    <row r="494" spans="1:6" x14ac:dyDescent="0.25">
      <c r="A494" s="69">
        <v>44170</v>
      </c>
      <c r="B494" s="16" t="s">
        <v>317</v>
      </c>
      <c r="C494" s="178">
        <v>74</v>
      </c>
      <c r="D494" s="247" t="s">
        <v>12</v>
      </c>
      <c r="E494" s="247" t="s">
        <v>12</v>
      </c>
    </row>
    <row r="495" spans="1:6" x14ac:dyDescent="0.25">
      <c r="A495" s="69">
        <v>44170</v>
      </c>
      <c r="B495" s="16" t="s">
        <v>317</v>
      </c>
      <c r="C495" s="178">
        <v>71</v>
      </c>
      <c r="D495" s="247" t="s">
        <v>9</v>
      </c>
      <c r="E495" s="247" t="s">
        <v>9</v>
      </c>
    </row>
    <row r="496" spans="1:6" x14ac:dyDescent="0.25">
      <c r="A496" s="69">
        <v>44170</v>
      </c>
      <c r="B496" s="16" t="s">
        <v>317</v>
      </c>
      <c r="C496" s="178">
        <v>70</v>
      </c>
      <c r="D496" s="247" t="s">
        <v>20</v>
      </c>
      <c r="E496" s="247" t="s">
        <v>20</v>
      </c>
    </row>
    <row r="497" spans="1:5" x14ac:dyDescent="0.25">
      <c r="A497" s="69">
        <v>44172</v>
      </c>
      <c r="B497" s="16" t="s">
        <v>317</v>
      </c>
      <c r="C497" s="178">
        <v>25</v>
      </c>
      <c r="D497" s="247" t="s">
        <v>8</v>
      </c>
      <c r="E497" s="247" t="s">
        <v>8</v>
      </c>
    </row>
    <row r="498" spans="1:5" x14ac:dyDescent="0.25">
      <c r="A498" s="69">
        <v>44172</v>
      </c>
      <c r="B498" s="16" t="s">
        <v>318</v>
      </c>
      <c r="C498" s="178">
        <v>76</v>
      </c>
      <c r="D498" s="247" t="s">
        <v>24</v>
      </c>
      <c r="E498" s="247" t="s">
        <v>23</v>
      </c>
    </row>
    <row r="499" spans="1:5" x14ac:dyDescent="0.25">
      <c r="A499" s="69">
        <v>44173</v>
      </c>
      <c r="B499" s="16" t="s">
        <v>317</v>
      </c>
      <c r="C499" s="178">
        <v>87</v>
      </c>
      <c r="D499" s="247" t="s">
        <v>11</v>
      </c>
      <c r="E499" s="247" t="s">
        <v>135</v>
      </c>
    </row>
    <row r="500" spans="1:5" x14ac:dyDescent="0.25">
      <c r="A500" s="69">
        <v>44173</v>
      </c>
      <c r="B500" s="16" t="s">
        <v>317</v>
      </c>
      <c r="C500" s="178">
        <v>82</v>
      </c>
      <c r="D500" s="247" t="s">
        <v>14</v>
      </c>
      <c r="E500" s="247" t="s">
        <v>14</v>
      </c>
    </row>
    <row r="501" spans="1:5" x14ac:dyDescent="0.25">
      <c r="A501" s="69">
        <v>44173</v>
      </c>
      <c r="B501" s="16" t="s">
        <v>317</v>
      </c>
      <c r="C501" s="178">
        <v>76</v>
      </c>
      <c r="D501" s="247" t="s">
        <v>27</v>
      </c>
      <c r="E501" s="247" t="s">
        <v>877</v>
      </c>
    </row>
    <row r="502" spans="1:5" x14ac:dyDescent="0.25">
      <c r="A502" s="69">
        <v>44173</v>
      </c>
      <c r="B502" s="16" t="s">
        <v>318</v>
      </c>
      <c r="C502" s="178">
        <v>70</v>
      </c>
      <c r="D502" s="247" t="s">
        <v>8</v>
      </c>
      <c r="E502" s="247" t="s">
        <v>8</v>
      </c>
    </row>
    <row r="503" spans="1:5" x14ac:dyDescent="0.25">
      <c r="A503" s="69">
        <v>44173</v>
      </c>
      <c r="B503" s="16" t="s">
        <v>318</v>
      </c>
      <c r="C503" s="178">
        <v>69</v>
      </c>
      <c r="D503" s="247" t="s">
        <v>9</v>
      </c>
      <c r="E503" s="247" t="s">
        <v>613</v>
      </c>
    </row>
    <row r="504" spans="1:5" x14ac:dyDescent="0.25">
      <c r="A504" s="69">
        <v>44174</v>
      </c>
      <c r="B504" s="16" t="s">
        <v>318</v>
      </c>
      <c r="C504" s="178">
        <v>67</v>
      </c>
      <c r="D504" s="247" t="s">
        <v>51</v>
      </c>
      <c r="E504" s="247" t="s">
        <v>51</v>
      </c>
    </row>
    <row r="505" spans="1:5" x14ac:dyDescent="0.25">
      <c r="A505" s="69">
        <v>44174</v>
      </c>
      <c r="B505" s="16" t="s">
        <v>318</v>
      </c>
      <c r="C505" s="178">
        <v>66</v>
      </c>
      <c r="D505" s="247" t="s">
        <v>51</v>
      </c>
      <c r="E505" s="247" t="s">
        <v>51</v>
      </c>
    </row>
    <row r="506" spans="1:5" x14ac:dyDescent="0.25">
      <c r="A506" s="69">
        <v>44174</v>
      </c>
      <c r="B506" s="16" t="s">
        <v>318</v>
      </c>
      <c r="C506" s="178">
        <v>85</v>
      </c>
      <c r="D506" s="247" t="s">
        <v>51</v>
      </c>
      <c r="E506" s="247" t="s">
        <v>51</v>
      </c>
    </row>
    <row r="507" spans="1:5" x14ac:dyDescent="0.25">
      <c r="A507" s="69">
        <v>44174</v>
      </c>
      <c r="B507" s="16" t="s">
        <v>317</v>
      </c>
      <c r="C507" s="178">
        <v>84</v>
      </c>
      <c r="D507" s="247" t="s">
        <v>51</v>
      </c>
      <c r="E507" s="247" t="s">
        <v>51</v>
      </c>
    </row>
    <row r="508" spans="1:5" x14ac:dyDescent="0.25">
      <c r="A508" s="69">
        <v>44174</v>
      </c>
      <c r="B508" s="16" t="s">
        <v>317</v>
      </c>
      <c r="C508" s="178">
        <v>84</v>
      </c>
      <c r="D508" s="247" t="s">
        <v>51</v>
      </c>
      <c r="E508" s="247" t="s">
        <v>51</v>
      </c>
    </row>
    <row r="509" spans="1:5" x14ac:dyDescent="0.25">
      <c r="A509" s="69">
        <v>44174</v>
      </c>
      <c r="B509" s="16" t="s">
        <v>317</v>
      </c>
      <c r="C509" s="178">
        <v>79</v>
      </c>
      <c r="D509" s="247" t="s">
        <v>51</v>
      </c>
      <c r="E509" s="247" t="s">
        <v>51</v>
      </c>
    </row>
    <row r="510" spans="1:5" ht="16.5" x14ac:dyDescent="0.3">
      <c r="A510" s="69">
        <v>44175</v>
      </c>
      <c r="B510" s="16" t="s">
        <v>318</v>
      </c>
      <c r="C510" s="249">
        <v>85</v>
      </c>
      <c r="D510" s="247" t="s">
        <v>27</v>
      </c>
      <c r="E510" s="247" t="s">
        <v>877</v>
      </c>
    </row>
    <row r="511" spans="1:5" x14ac:dyDescent="0.25">
      <c r="A511" s="69">
        <v>44175</v>
      </c>
      <c r="B511" s="16" t="s">
        <v>318</v>
      </c>
      <c r="C511" s="178">
        <v>69</v>
      </c>
      <c r="D511" s="247" t="s">
        <v>27</v>
      </c>
      <c r="E511" s="247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47" t="s">
        <v>27</v>
      </c>
      <c r="E512" s="247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47" t="s">
        <v>9</v>
      </c>
      <c r="E513" s="247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47" t="s">
        <v>7</v>
      </c>
      <c r="E514" s="247" t="s">
        <v>7</v>
      </c>
    </row>
    <row r="515" spans="1:5" x14ac:dyDescent="0.25">
      <c r="A515" s="69">
        <v>44175</v>
      </c>
      <c r="B515" s="16" t="s">
        <v>317</v>
      </c>
      <c r="C515" s="178">
        <v>85</v>
      </c>
      <c r="D515" s="247" t="s">
        <v>8</v>
      </c>
      <c r="E515" s="247" t="s">
        <v>8</v>
      </c>
    </row>
    <row r="516" spans="1:5" x14ac:dyDescent="0.25">
      <c r="A516" s="69">
        <v>44175</v>
      </c>
      <c r="B516" s="16" t="s">
        <v>317</v>
      </c>
      <c r="C516" s="178">
        <v>77</v>
      </c>
      <c r="D516" s="247" t="s">
        <v>27</v>
      </c>
      <c r="E516" s="247" t="s">
        <v>877</v>
      </c>
    </row>
    <row r="517" spans="1:5" x14ac:dyDescent="0.25">
      <c r="A517" s="69">
        <v>44176</v>
      </c>
      <c r="B517" s="16" t="s">
        <v>318</v>
      </c>
      <c r="C517" s="178">
        <v>78</v>
      </c>
      <c r="D517" s="247" t="s">
        <v>8</v>
      </c>
      <c r="E517" s="247" t="s">
        <v>81</v>
      </c>
    </row>
    <row r="518" spans="1:5" x14ac:dyDescent="0.25">
      <c r="A518" s="69">
        <v>44176</v>
      </c>
      <c r="B518" s="16" t="s">
        <v>318</v>
      </c>
      <c r="C518" s="178">
        <v>97</v>
      </c>
      <c r="D518" s="247" t="s">
        <v>27</v>
      </c>
      <c r="E518" s="247" t="s">
        <v>877</v>
      </c>
    </row>
    <row r="519" spans="1:5" x14ac:dyDescent="0.25">
      <c r="A519" s="69">
        <v>44176</v>
      </c>
      <c r="B519" s="16" t="s">
        <v>318</v>
      </c>
      <c r="C519" s="178">
        <v>75</v>
      </c>
      <c r="D519" s="247" t="s">
        <v>13</v>
      </c>
      <c r="E519" s="247" t="s">
        <v>223</v>
      </c>
    </row>
    <row r="520" spans="1:5" x14ac:dyDescent="0.25">
      <c r="A520" s="69">
        <v>44177</v>
      </c>
      <c r="B520" s="16" t="s">
        <v>318</v>
      </c>
      <c r="C520" s="178">
        <v>64</v>
      </c>
      <c r="D520" s="247" t="s">
        <v>8</v>
      </c>
      <c r="E520" s="247" t="s">
        <v>8</v>
      </c>
    </row>
    <row r="521" spans="1:5" x14ac:dyDescent="0.25">
      <c r="A521" s="69">
        <v>44177</v>
      </c>
      <c r="B521" s="16" t="s">
        <v>318</v>
      </c>
      <c r="C521" s="178">
        <v>85</v>
      </c>
      <c r="D521" s="247" t="s">
        <v>8</v>
      </c>
      <c r="E521" s="247" t="s">
        <v>8</v>
      </c>
    </row>
    <row r="522" spans="1:5" x14ac:dyDescent="0.25">
      <c r="A522" s="69">
        <v>44177</v>
      </c>
      <c r="B522" s="16" t="s">
        <v>318</v>
      </c>
      <c r="C522" s="178">
        <v>31</v>
      </c>
      <c r="D522" s="247" t="s">
        <v>7</v>
      </c>
      <c r="E522" s="247" t="s">
        <v>7</v>
      </c>
    </row>
    <row r="523" spans="1:5" x14ac:dyDescent="0.25">
      <c r="A523" s="69">
        <v>44177</v>
      </c>
      <c r="B523" s="16" t="s">
        <v>318</v>
      </c>
      <c r="C523" s="178">
        <v>70</v>
      </c>
      <c r="D523" s="247" t="s">
        <v>9</v>
      </c>
      <c r="E523" s="247" t="s">
        <v>9</v>
      </c>
    </row>
    <row r="524" spans="1:5" x14ac:dyDescent="0.25">
      <c r="A524" s="69">
        <v>44177</v>
      </c>
      <c r="B524" s="16" t="s">
        <v>317</v>
      </c>
      <c r="C524" s="178">
        <v>83</v>
      </c>
      <c r="D524" s="247" t="s">
        <v>27</v>
      </c>
      <c r="E524" s="247" t="s">
        <v>877</v>
      </c>
    </row>
    <row r="525" spans="1:5" x14ac:dyDescent="0.25">
      <c r="A525" s="69">
        <v>44177</v>
      </c>
      <c r="B525" s="16" t="s">
        <v>317</v>
      </c>
      <c r="C525" s="178">
        <v>63</v>
      </c>
      <c r="D525" s="247" t="s">
        <v>27</v>
      </c>
      <c r="E525" s="247" t="s">
        <v>877</v>
      </c>
    </row>
    <row r="526" spans="1:5" x14ac:dyDescent="0.25">
      <c r="A526" s="69">
        <v>44177</v>
      </c>
      <c r="B526" s="16" t="s">
        <v>317</v>
      </c>
      <c r="C526" s="178">
        <v>66</v>
      </c>
      <c r="D526" s="247" t="s">
        <v>11</v>
      </c>
      <c r="E526" s="247" t="s">
        <v>11</v>
      </c>
    </row>
    <row r="527" spans="1:5" x14ac:dyDescent="0.25">
      <c r="A527" s="69">
        <v>44177</v>
      </c>
      <c r="B527" s="16" t="s">
        <v>317</v>
      </c>
      <c r="C527" s="178">
        <v>69</v>
      </c>
      <c r="D527" s="247" t="s">
        <v>9</v>
      </c>
      <c r="E527" s="247" t="s">
        <v>9</v>
      </c>
    </row>
    <row r="528" spans="1:5" x14ac:dyDescent="0.25">
      <c r="A528" s="69">
        <v>44177</v>
      </c>
      <c r="B528" s="16" t="s">
        <v>317</v>
      </c>
      <c r="C528" s="178">
        <v>72</v>
      </c>
      <c r="D528" s="247" t="s">
        <v>12</v>
      </c>
      <c r="E528" s="247" t="s">
        <v>12</v>
      </c>
    </row>
    <row r="529" spans="1:5" x14ac:dyDescent="0.25">
      <c r="A529" s="69">
        <v>44179</v>
      </c>
      <c r="B529" s="16" t="s">
        <v>318</v>
      </c>
      <c r="C529" s="178">
        <v>84</v>
      </c>
      <c r="D529" s="247" t="s">
        <v>8</v>
      </c>
      <c r="E529" s="247" t="s">
        <v>205</v>
      </c>
    </row>
    <row r="530" spans="1:5" x14ac:dyDescent="0.25">
      <c r="A530" s="69">
        <v>44179</v>
      </c>
      <c r="B530" s="16" t="s">
        <v>318</v>
      </c>
      <c r="C530" s="178">
        <v>71</v>
      </c>
      <c r="D530" s="247" t="s">
        <v>11</v>
      </c>
      <c r="E530" s="247" t="s">
        <v>11</v>
      </c>
    </row>
    <row r="531" spans="1:5" x14ac:dyDescent="0.25">
      <c r="A531" s="69">
        <v>44179</v>
      </c>
      <c r="B531" s="16" t="s">
        <v>318</v>
      </c>
      <c r="C531" s="178">
        <v>94</v>
      </c>
      <c r="D531" s="247" t="s">
        <v>9</v>
      </c>
      <c r="E531" s="247" t="s">
        <v>9</v>
      </c>
    </row>
    <row r="532" spans="1:5" x14ac:dyDescent="0.25">
      <c r="A532" s="69">
        <v>44179</v>
      </c>
      <c r="B532" s="16" t="s">
        <v>317</v>
      </c>
      <c r="C532" s="178">
        <v>81</v>
      </c>
      <c r="D532" s="247" t="s">
        <v>9</v>
      </c>
      <c r="E532" s="247" t="s">
        <v>613</v>
      </c>
    </row>
    <row r="533" spans="1:5" x14ac:dyDescent="0.25">
      <c r="A533" s="69">
        <v>44180</v>
      </c>
      <c r="B533" s="16" t="s">
        <v>318</v>
      </c>
      <c r="C533" s="178">
        <v>74</v>
      </c>
      <c r="D533" s="247" t="s">
        <v>24</v>
      </c>
      <c r="E533" s="247" t="s">
        <v>24</v>
      </c>
    </row>
    <row r="534" spans="1:5" x14ac:dyDescent="0.25">
      <c r="A534" s="69">
        <v>44180</v>
      </c>
      <c r="B534" s="16" t="s">
        <v>317</v>
      </c>
      <c r="C534" s="178">
        <v>66</v>
      </c>
      <c r="D534" s="247" t="s">
        <v>24</v>
      </c>
      <c r="E534" s="247" t="s">
        <v>24</v>
      </c>
    </row>
    <row r="535" spans="1:5" x14ac:dyDescent="0.25">
      <c r="A535" s="69">
        <v>44180</v>
      </c>
      <c r="B535" s="16" t="s">
        <v>318</v>
      </c>
      <c r="C535" s="178">
        <v>80</v>
      </c>
      <c r="D535" s="247" t="s">
        <v>12</v>
      </c>
      <c r="E535" s="247" t="s">
        <v>12</v>
      </c>
    </row>
    <row r="536" spans="1:5" x14ac:dyDescent="0.25">
      <c r="A536" s="69">
        <v>44180</v>
      </c>
      <c r="B536" s="16" t="s">
        <v>318</v>
      </c>
      <c r="C536" s="178">
        <v>75</v>
      </c>
      <c r="D536" s="247" t="s">
        <v>8</v>
      </c>
      <c r="E536" s="247" t="s">
        <v>8</v>
      </c>
    </row>
    <row r="537" spans="1:5" x14ac:dyDescent="0.25">
      <c r="A537" s="69">
        <v>44180</v>
      </c>
      <c r="B537" s="16" t="s">
        <v>317</v>
      </c>
      <c r="C537" s="178">
        <v>78</v>
      </c>
      <c r="D537" s="247" t="s">
        <v>8</v>
      </c>
      <c r="E537" s="247" t="s">
        <v>40</v>
      </c>
    </row>
    <row r="538" spans="1:5" x14ac:dyDescent="0.25">
      <c r="A538" s="69">
        <v>44180</v>
      </c>
      <c r="B538" s="16" t="s">
        <v>318</v>
      </c>
      <c r="C538" s="178">
        <v>83</v>
      </c>
      <c r="D538" s="247" t="s">
        <v>27</v>
      </c>
      <c r="E538" s="247" t="s">
        <v>877</v>
      </c>
    </row>
    <row r="539" spans="1:5" x14ac:dyDescent="0.25">
      <c r="A539" s="69">
        <v>44180</v>
      </c>
      <c r="B539" s="16" t="s">
        <v>318</v>
      </c>
      <c r="C539" s="178">
        <v>73</v>
      </c>
      <c r="D539" s="247" t="s">
        <v>27</v>
      </c>
      <c r="E539" s="247" t="s">
        <v>877</v>
      </c>
    </row>
    <row r="540" spans="1:5" x14ac:dyDescent="0.25">
      <c r="A540" s="69">
        <v>44180</v>
      </c>
      <c r="B540" s="16" t="s">
        <v>318</v>
      </c>
      <c r="C540" s="178">
        <v>75</v>
      </c>
      <c r="D540" s="247" t="s">
        <v>10</v>
      </c>
      <c r="E540" s="247" t="s">
        <v>10</v>
      </c>
    </row>
    <row r="541" spans="1:5" x14ac:dyDescent="0.25">
      <c r="A541" s="69">
        <v>44181</v>
      </c>
      <c r="B541" s="16" t="s">
        <v>318</v>
      </c>
      <c r="C541" s="178">
        <v>39</v>
      </c>
      <c r="D541" s="247" t="s">
        <v>24</v>
      </c>
      <c r="E541" s="247" t="s">
        <v>24</v>
      </c>
    </row>
    <row r="542" spans="1:5" x14ac:dyDescent="0.25">
      <c r="A542" s="69">
        <v>44181</v>
      </c>
      <c r="B542" s="16" t="s">
        <v>318</v>
      </c>
      <c r="C542" s="178">
        <v>84</v>
      </c>
      <c r="D542" s="247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78">
        <v>61</v>
      </c>
      <c r="D543" s="247" t="s">
        <v>9</v>
      </c>
      <c r="E543" s="247" t="s">
        <v>9</v>
      </c>
    </row>
    <row r="544" spans="1:5" x14ac:dyDescent="0.25">
      <c r="A544" s="69">
        <v>44181</v>
      </c>
      <c r="B544" s="16" t="s">
        <v>317</v>
      </c>
      <c r="C544" s="178">
        <v>63</v>
      </c>
      <c r="D544" s="247" t="s">
        <v>12</v>
      </c>
      <c r="E544" s="247" t="s">
        <v>12</v>
      </c>
    </row>
    <row r="545" spans="1:5" x14ac:dyDescent="0.25">
      <c r="A545" s="69">
        <v>44181</v>
      </c>
      <c r="B545" s="16" t="s">
        <v>318</v>
      </c>
      <c r="C545" s="178">
        <v>54</v>
      </c>
      <c r="D545" s="247" t="s">
        <v>8</v>
      </c>
      <c r="E545" s="247" t="s">
        <v>8</v>
      </c>
    </row>
    <row r="546" spans="1:5" x14ac:dyDescent="0.25">
      <c r="A546" s="69">
        <v>44181</v>
      </c>
      <c r="B546" s="16" t="s">
        <v>318</v>
      </c>
      <c r="C546" s="178">
        <v>59</v>
      </c>
      <c r="D546" s="247" t="s">
        <v>8</v>
      </c>
      <c r="E546" s="247" t="s">
        <v>8</v>
      </c>
    </row>
    <row r="547" spans="1:5" x14ac:dyDescent="0.25">
      <c r="A547" s="69">
        <v>44181</v>
      </c>
      <c r="B547" s="16" t="s">
        <v>317</v>
      </c>
      <c r="C547" s="178">
        <v>64</v>
      </c>
      <c r="D547" s="247" t="s">
        <v>8</v>
      </c>
      <c r="E547" s="247" t="s">
        <v>8</v>
      </c>
    </row>
    <row r="548" spans="1:5" x14ac:dyDescent="0.25">
      <c r="A548" s="69">
        <v>44181</v>
      </c>
      <c r="B548" s="16" t="s">
        <v>318</v>
      </c>
      <c r="C548" s="178">
        <v>90</v>
      </c>
      <c r="D548" s="247" t="s">
        <v>51</v>
      </c>
      <c r="E548" s="247" t="s">
        <v>51</v>
      </c>
    </row>
    <row r="549" spans="1:5" x14ac:dyDescent="0.25">
      <c r="A549" s="69">
        <v>44182</v>
      </c>
      <c r="B549" s="16" t="s">
        <v>318</v>
      </c>
      <c r="C549" s="178">
        <v>96</v>
      </c>
      <c r="D549" s="247" t="s">
        <v>9</v>
      </c>
      <c r="E549" s="247" t="s">
        <v>613</v>
      </c>
    </row>
    <row r="550" spans="1:5" x14ac:dyDescent="0.25">
      <c r="A550" s="69">
        <v>44182</v>
      </c>
      <c r="B550" s="16" t="s">
        <v>317</v>
      </c>
      <c r="C550" s="178">
        <v>75</v>
      </c>
      <c r="D550" s="247" t="s">
        <v>11</v>
      </c>
      <c r="E550" s="247" t="s">
        <v>11</v>
      </c>
    </row>
    <row r="551" spans="1:5" x14ac:dyDescent="0.25">
      <c r="A551" s="69">
        <v>44182</v>
      </c>
      <c r="B551" s="16" t="s">
        <v>318</v>
      </c>
      <c r="C551" s="178">
        <v>35</v>
      </c>
      <c r="D551" s="247" t="s">
        <v>11</v>
      </c>
      <c r="E551" s="247" t="s">
        <v>135</v>
      </c>
    </row>
    <row r="552" spans="1:5" x14ac:dyDescent="0.25">
      <c r="A552" s="69">
        <v>44182</v>
      </c>
      <c r="B552" s="16" t="s">
        <v>318</v>
      </c>
      <c r="C552" s="178">
        <v>59</v>
      </c>
      <c r="D552" s="247" t="s">
        <v>8</v>
      </c>
      <c r="E552" s="247" t="s">
        <v>8</v>
      </c>
    </row>
    <row r="553" spans="1:5" x14ac:dyDescent="0.25">
      <c r="A553" s="69">
        <v>44182</v>
      </c>
      <c r="B553" s="16" t="s">
        <v>317</v>
      </c>
      <c r="C553" s="178">
        <v>78</v>
      </c>
      <c r="D553" s="247" t="s">
        <v>8</v>
      </c>
      <c r="E553" s="247" t="s">
        <v>8</v>
      </c>
    </row>
    <row r="554" spans="1:5" x14ac:dyDescent="0.25">
      <c r="A554" s="69">
        <v>44182</v>
      </c>
      <c r="B554" s="16" t="s">
        <v>317</v>
      </c>
      <c r="C554" s="178">
        <v>62</v>
      </c>
      <c r="D554" s="247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78">
        <v>85</v>
      </c>
      <c r="D555" s="247" t="s">
        <v>51</v>
      </c>
      <c r="E555" s="247" t="s">
        <v>51</v>
      </c>
    </row>
    <row r="556" spans="1:5" x14ac:dyDescent="0.25">
      <c r="A556" s="69">
        <v>44182</v>
      </c>
      <c r="B556" s="16" t="s">
        <v>318</v>
      </c>
      <c r="C556" s="178">
        <v>75</v>
      </c>
      <c r="D556" s="247" t="s">
        <v>10</v>
      </c>
      <c r="E556" s="247" t="s">
        <v>10</v>
      </c>
    </row>
    <row r="557" spans="1:5" x14ac:dyDescent="0.25">
      <c r="A557" s="69">
        <v>44183</v>
      </c>
      <c r="B557" s="16" t="s">
        <v>317</v>
      </c>
      <c r="C557" s="178">
        <v>88</v>
      </c>
      <c r="D557" s="247" t="s">
        <v>8</v>
      </c>
      <c r="E557" s="247" t="s">
        <v>8</v>
      </c>
    </row>
    <row r="558" spans="1:5" x14ac:dyDescent="0.25">
      <c r="A558" s="69">
        <v>44184</v>
      </c>
      <c r="B558" s="16" t="s">
        <v>317</v>
      </c>
      <c r="C558" s="178">
        <v>70</v>
      </c>
      <c r="D558" s="247" t="s">
        <v>8</v>
      </c>
      <c r="E558" s="247" t="s">
        <v>8</v>
      </c>
    </row>
    <row r="559" spans="1:5" x14ac:dyDescent="0.25">
      <c r="A559" s="69">
        <v>44184</v>
      </c>
      <c r="B559" s="16" t="s">
        <v>317</v>
      </c>
      <c r="C559" s="178">
        <v>77</v>
      </c>
      <c r="D559" s="247" t="s">
        <v>8</v>
      </c>
      <c r="E559" s="247" t="s">
        <v>112</v>
      </c>
    </row>
    <row r="560" spans="1:5" x14ac:dyDescent="0.25">
      <c r="A560" s="69">
        <v>44184</v>
      </c>
      <c r="B560" s="16" t="s">
        <v>318</v>
      </c>
      <c r="C560" s="178">
        <v>71</v>
      </c>
      <c r="D560" s="247" t="s">
        <v>47</v>
      </c>
      <c r="E560" s="247" t="s">
        <v>47</v>
      </c>
    </row>
    <row r="561" spans="1:5" x14ac:dyDescent="0.25">
      <c r="A561" s="69">
        <v>44184</v>
      </c>
      <c r="B561" s="16" t="s">
        <v>318</v>
      </c>
      <c r="C561" s="178">
        <v>72</v>
      </c>
      <c r="D561" s="247" t="s">
        <v>27</v>
      </c>
      <c r="E561" s="247" t="s">
        <v>877</v>
      </c>
    </row>
    <row r="562" spans="1:5" x14ac:dyDescent="0.25">
      <c r="A562" s="69">
        <v>44184</v>
      </c>
      <c r="B562" s="16" t="s">
        <v>318</v>
      </c>
      <c r="C562" s="178">
        <v>80</v>
      </c>
      <c r="D562" s="247" t="s">
        <v>27</v>
      </c>
      <c r="E562" s="247" t="s">
        <v>877</v>
      </c>
    </row>
    <row r="563" spans="1:5" x14ac:dyDescent="0.25">
      <c r="A563" s="69">
        <v>44184</v>
      </c>
      <c r="B563" s="16" t="s">
        <v>317</v>
      </c>
      <c r="C563" s="178">
        <v>78</v>
      </c>
      <c r="D563" s="247" t="s">
        <v>27</v>
      </c>
      <c r="E563" s="247" t="s">
        <v>877</v>
      </c>
    </row>
    <row r="564" spans="1:5" x14ac:dyDescent="0.25">
      <c r="A564" s="69">
        <v>44184</v>
      </c>
      <c r="B564" s="16" t="s">
        <v>317</v>
      </c>
      <c r="C564" s="178">
        <v>71</v>
      </c>
      <c r="D564" s="247" t="s">
        <v>27</v>
      </c>
      <c r="E564" s="247" t="s">
        <v>877</v>
      </c>
    </row>
    <row r="565" spans="1:5" x14ac:dyDescent="0.25">
      <c r="A565" s="69">
        <v>44186</v>
      </c>
      <c r="B565" s="16" t="s">
        <v>318</v>
      </c>
      <c r="C565" s="178">
        <v>71</v>
      </c>
      <c r="D565" s="247" t="s">
        <v>8</v>
      </c>
      <c r="E565" s="247" t="s">
        <v>59</v>
      </c>
    </row>
    <row r="566" spans="1:5" x14ac:dyDescent="0.25">
      <c r="A566" s="69">
        <v>44186</v>
      </c>
      <c r="B566" s="16" t="s">
        <v>317</v>
      </c>
      <c r="C566" s="178">
        <v>88</v>
      </c>
      <c r="D566" s="247" t="s">
        <v>13</v>
      </c>
      <c r="E566" s="247" t="s">
        <v>225</v>
      </c>
    </row>
    <row r="567" spans="1:5" x14ac:dyDescent="0.25">
      <c r="A567" s="69">
        <v>44187</v>
      </c>
      <c r="B567" s="16" t="s">
        <v>318</v>
      </c>
      <c r="C567" s="178">
        <v>83</v>
      </c>
      <c r="D567" s="247" t="s">
        <v>8</v>
      </c>
      <c r="E567" s="247" t="s">
        <v>8</v>
      </c>
    </row>
    <row r="568" spans="1:5" x14ac:dyDescent="0.25">
      <c r="A568" s="69">
        <v>44187</v>
      </c>
      <c r="B568" s="16" t="s">
        <v>318</v>
      </c>
      <c r="C568" s="178">
        <v>79</v>
      </c>
      <c r="D568" s="247" t="s">
        <v>8</v>
      </c>
      <c r="E568" s="247" t="s">
        <v>8</v>
      </c>
    </row>
    <row r="569" spans="1:5" x14ac:dyDescent="0.25">
      <c r="A569" s="69">
        <v>44187</v>
      </c>
      <c r="B569" s="16" t="s">
        <v>318</v>
      </c>
      <c r="C569" s="178">
        <v>36</v>
      </c>
      <c r="D569" s="247" t="s">
        <v>8</v>
      </c>
      <c r="E569" s="247" t="s">
        <v>8</v>
      </c>
    </row>
    <row r="570" spans="1:5" x14ac:dyDescent="0.25">
      <c r="A570" s="69">
        <v>44187</v>
      </c>
      <c r="B570" s="16" t="s">
        <v>318</v>
      </c>
      <c r="C570" s="178">
        <v>75</v>
      </c>
      <c r="D570" s="247" t="s">
        <v>10</v>
      </c>
      <c r="E570" s="247" t="s">
        <v>10</v>
      </c>
    </row>
    <row r="571" spans="1:5" x14ac:dyDescent="0.25">
      <c r="A571" s="69">
        <v>44187</v>
      </c>
      <c r="B571" s="16" t="s">
        <v>318</v>
      </c>
      <c r="C571" s="178">
        <v>67</v>
      </c>
      <c r="D571" s="247" t="s">
        <v>27</v>
      </c>
      <c r="E571" s="247" t="s">
        <v>877</v>
      </c>
    </row>
    <row r="572" spans="1:5" x14ac:dyDescent="0.25">
      <c r="A572" s="69">
        <v>44187</v>
      </c>
      <c r="B572" s="16" t="s">
        <v>317</v>
      </c>
      <c r="C572" s="178">
        <v>80</v>
      </c>
      <c r="D572" s="247" t="s">
        <v>13</v>
      </c>
      <c r="E572" s="247" t="s">
        <v>225</v>
      </c>
    </row>
    <row r="573" spans="1:5" x14ac:dyDescent="0.25">
      <c r="A573" s="69">
        <v>44187</v>
      </c>
      <c r="B573" s="16" t="s">
        <v>317</v>
      </c>
      <c r="C573" s="178">
        <v>83</v>
      </c>
      <c r="D573" s="247" t="s">
        <v>9</v>
      </c>
      <c r="E573" s="247" t="s">
        <v>9</v>
      </c>
    </row>
    <row r="574" spans="1:5" x14ac:dyDescent="0.25">
      <c r="A574" s="69">
        <v>44188</v>
      </c>
      <c r="B574" s="16" t="s">
        <v>318</v>
      </c>
      <c r="C574" s="178">
        <v>69</v>
      </c>
      <c r="D574" s="247" t="s">
        <v>24</v>
      </c>
      <c r="E574" s="247" t="s">
        <v>24</v>
      </c>
    </row>
    <row r="575" spans="1:5" x14ac:dyDescent="0.25">
      <c r="A575" s="69">
        <v>44188</v>
      </c>
      <c r="B575" s="16" t="s">
        <v>317</v>
      </c>
      <c r="C575" s="178">
        <v>72</v>
      </c>
      <c r="D575" s="247" t="s">
        <v>24</v>
      </c>
      <c r="E575" s="247" t="s">
        <v>23</v>
      </c>
    </row>
    <row r="576" spans="1:5" x14ac:dyDescent="0.25">
      <c r="A576" s="69">
        <v>44188</v>
      </c>
      <c r="B576" s="16" t="s">
        <v>318</v>
      </c>
      <c r="C576" s="178">
        <v>80</v>
      </c>
      <c r="D576" s="247" t="s">
        <v>9</v>
      </c>
      <c r="E576" s="247" t="s">
        <v>961</v>
      </c>
    </row>
    <row r="577" spans="1:5" x14ac:dyDescent="0.25">
      <c r="A577" s="69">
        <v>44188</v>
      </c>
      <c r="B577" s="16" t="s">
        <v>318</v>
      </c>
      <c r="C577" s="178">
        <v>67</v>
      </c>
      <c r="D577" s="247" t="s">
        <v>8</v>
      </c>
      <c r="E577" s="247" t="s">
        <v>8</v>
      </c>
    </row>
    <row r="578" spans="1:5" x14ac:dyDescent="0.25">
      <c r="A578" s="239">
        <v>44188</v>
      </c>
      <c r="B578" s="43" t="s">
        <v>317</v>
      </c>
      <c r="C578" s="194">
        <v>42</v>
      </c>
      <c r="D578" s="291" t="s">
        <v>8</v>
      </c>
      <c r="E578" s="291" t="s">
        <v>8</v>
      </c>
    </row>
    <row r="579" spans="1:5" x14ac:dyDescent="0.25">
      <c r="A579" s="287">
        <v>44188</v>
      </c>
      <c r="B579" s="290" t="s">
        <v>317</v>
      </c>
      <c r="C579" s="292">
        <v>69</v>
      </c>
      <c r="D579" s="293" t="s">
        <v>27</v>
      </c>
      <c r="E579" s="293" t="s">
        <v>877</v>
      </c>
    </row>
    <row r="580" spans="1:5" x14ac:dyDescent="0.25">
      <c r="A580" s="287">
        <v>44188</v>
      </c>
      <c r="B580" s="290" t="s">
        <v>317</v>
      </c>
      <c r="C580" s="292">
        <v>89</v>
      </c>
      <c r="D580" s="293" t="s">
        <v>10</v>
      </c>
      <c r="E580" s="293" t="s">
        <v>10</v>
      </c>
    </row>
    <row r="581" spans="1:5" x14ac:dyDescent="0.25">
      <c r="A581" s="287">
        <v>44191</v>
      </c>
      <c r="B581" s="290" t="s">
        <v>318</v>
      </c>
      <c r="C581" s="292">
        <v>69</v>
      </c>
      <c r="D581" s="293" t="s">
        <v>27</v>
      </c>
      <c r="E581" s="293" t="s">
        <v>877</v>
      </c>
    </row>
    <row r="582" spans="1:5" x14ac:dyDescent="0.25">
      <c r="A582" s="287">
        <v>44191</v>
      </c>
      <c r="B582" s="290" t="s">
        <v>318</v>
      </c>
      <c r="C582" s="292">
        <v>77</v>
      </c>
      <c r="D582" s="293" t="s">
        <v>9</v>
      </c>
      <c r="E582" s="293" t="s">
        <v>9</v>
      </c>
    </row>
    <row r="583" spans="1:5" x14ac:dyDescent="0.25">
      <c r="A583" s="287">
        <v>44189</v>
      </c>
      <c r="B583" s="290" t="s">
        <v>317</v>
      </c>
      <c r="C583" s="292">
        <v>47</v>
      </c>
      <c r="D583" s="293" t="s">
        <v>12</v>
      </c>
      <c r="E583" s="294" t="s">
        <v>12</v>
      </c>
    </row>
    <row r="584" spans="1:5" x14ac:dyDescent="0.25">
      <c r="A584" s="287">
        <v>44189</v>
      </c>
      <c r="B584" s="290" t="s">
        <v>318</v>
      </c>
      <c r="C584" s="292">
        <v>55</v>
      </c>
      <c r="D584" s="293" t="s">
        <v>8</v>
      </c>
      <c r="E584" s="294" t="s">
        <v>205</v>
      </c>
    </row>
    <row r="585" spans="1:5" x14ac:dyDescent="0.25">
      <c r="A585" s="287">
        <v>44194</v>
      </c>
      <c r="B585" s="290" t="s">
        <v>318</v>
      </c>
      <c r="C585" s="292">
        <v>78</v>
      </c>
      <c r="D585" s="293" t="s">
        <v>50</v>
      </c>
      <c r="E585" s="294" t="s">
        <v>368</v>
      </c>
    </row>
    <row r="586" spans="1:5" x14ac:dyDescent="0.25">
      <c r="A586" s="287">
        <v>44194</v>
      </c>
      <c r="B586" s="290" t="s">
        <v>318</v>
      </c>
      <c r="C586" s="292">
        <v>89</v>
      </c>
      <c r="D586" s="293" t="s">
        <v>24</v>
      </c>
      <c r="E586" s="294" t="s">
        <v>23</v>
      </c>
    </row>
    <row r="587" spans="1:5" x14ac:dyDescent="0.25">
      <c r="A587" s="287">
        <v>44194</v>
      </c>
      <c r="B587" s="290" t="s">
        <v>317</v>
      </c>
      <c r="C587" s="292">
        <v>37</v>
      </c>
      <c r="D587" s="293" t="s">
        <v>27</v>
      </c>
      <c r="E587" s="294" t="s">
        <v>877</v>
      </c>
    </row>
    <row r="588" spans="1:5" x14ac:dyDescent="0.25">
      <c r="A588" s="287">
        <v>44195</v>
      </c>
      <c r="B588" s="290" t="s">
        <v>318</v>
      </c>
      <c r="C588" s="292">
        <v>88</v>
      </c>
      <c r="D588" s="293" t="s">
        <v>51</v>
      </c>
      <c r="E588" s="293" t="s">
        <v>51</v>
      </c>
    </row>
    <row r="589" spans="1:5" x14ac:dyDescent="0.25">
      <c r="A589" s="287">
        <v>44195</v>
      </c>
      <c r="B589" s="290" t="s">
        <v>318</v>
      </c>
      <c r="C589" s="292">
        <v>27</v>
      </c>
      <c r="D589" s="293" t="s">
        <v>9</v>
      </c>
      <c r="E589" s="294" t="s">
        <v>710</v>
      </c>
    </row>
    <row r="590" spans="1:5" x14ac:dyDescent="0.25">
      <c r="A590" s="287">
        <v>44196</v>
      </c>
      <c r="B590" s="290" t="s">
        <v>318</v>
      </c>
      <c r="C590" s="292">
        <v>69</v>
      </c>
      <c r="D590" s="293" t="s">
        <v>27</v>
      </c>
      <c r="E590" s="294" t="s">
        <v>877</v>
      </c>
    </row>
    <row r="591" spans="1:5" x14ac:dyDescent="0.25">
      <c r="A591" s="287">
        <v>44196</v>
      </c>
      <c r="B591" s="290" t="s">
        <v>318</v>
      </c>
      <c r="C591" s="292">
        <v>74</v>
      </c>
      <c r="D591" s="293" t="s">
        <v>27</v>
      </c>
      <c r="E591" s="294" t="s">
        <v>877</v>
      </c>
    </row>
    <row r="592" spans="1:5" x14ac:dyDescent="0.25">
      <c r="A592" s="287">
        <v>44196</v>
      </c>
      <c r="B592" s="290" t="s">
        <v>318</v>
      </c>
      <c r="C592" s="292">
        <v>74</v>
      </c>
      <c r="D592" s="293" t="s">
        <v>20</v>
      </c>
      <c r="E592" s="294" t="s">
        <v>20</v>
      </c>
    </row>
    <row r="593" spans="1:5" x14ac:dyDescent="0.25">
      <c r="A593" s="287">
        <v>44196</v>
      </c>
      <c r="B593" s="290" t="s">
        <v>317</v>
      </c>
      <c r="C593" s="292">
        <v>62</v>
      </c>
      <c r="D593" s="293" t="s">
        <v>8</v>
      </c>
      <c r="E593" s="294" t="s">
        <v>8</v>
      </c>
    </row>
    <row r="594" spans="1:5" s="23" customFormat="1" x14ac:dyDescent="0.25">
      <c r="A594" s="287">
        <v>44198</v>
      </c>
      <c r="B594" s="242" t="s">
        <v>317</v>
      </c>
      <c r="C594" s="298">
        <v>70</v>
      </c>
      <c r="D594" s="299" t="s">
        <v>12</v>
      </c>
      <c r="E594" s="297" t="s">
        <v>12</v>
      </c>
    </row>
    <row r="595" spans="1:5" s="23" customFormat="1" x14ac:dyDescent="0.25">
      <c r="A595" s="287">
        <v>44198</v>
      </c>
      <c r="B595" s="242" t="s">
        <v>318</v>
      </c>
      <c r="C595" s="298">
        <v>67</v>
      </c>
      <c r="D595" s="299" t="s">
        <v>11</v>
      </c>
      <c r="E595" s="297" t="s">
        <v>11</v>
      </c>
    </row>
    <row r="596" spans="1:5" s="23" customFormat="1" x14ac:dyDescent="0.25">
      <c r="A596" s="287">
        <v>44198</v>
      </c>
      <c r="B596" s="242" t="s">
        <v>317</v>
      </c>
      <c r="C596" s="298">
        <v>86</v>
      </c>
      <c r="D596" s="299" t="s">
        <v>51</v>
      </c>
      <c r="E596" s="297" t="s">
        <v>51</v>
      </c>
    </row>
    <row r="597" spans="1:5" x14ac:dyDescent="0.25">
      <c r="A597" s="287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287">
        <v>44200</v>
      </c>
      <c r="B598" s="1" t="s">
        <v>317</v>
      </c>
      <c r="C598" s="54">
        <v>69</v>
      </c>
      <c r="D598" s="53" t="s">
        <v>8</v>
      </c>
      <c r="E598" s="297" t="s">
        <v>8</v>
      </c>
    </row>
    <row r="599" spans="1:5" x14ac:dyDescent="0.25">
      <c r="A599" s="287">
        <v>44200</v>
      </c>
      <c r="B599" s="1" t="s">
        <v>317</v>
      </c>
      <c r="C599" s="54">
        <v>81</v>
      </c>
      <c r="D599" s="53" t="s">
        <v>51</v>
      </c>
      <c r="E599" s="297" t="s">
        <v>51</v>
      </c>
    </row>
    <row r="600" spans="1:5" x14ac:dyDescent="0.25">
      <c r="A600" s="287">
        <v>44200</v>
      </c>
      <c r="B600" s="1" t="s">
        <v>318</v>
      </c>
      <c r="C600" s="54">
        <v>81</v>
      </c>
      <c r="D600" s="53" t="s">
        <v>27</v>
      </c>
      <c r="E600" s="297" t="s">
        <v>877</v>
      </c>
    </row>
    <row r="601" spans="1:5" x14ac:dyDescent="0.25">
      <c r="A601" s="287">
        <v>44201</v>
      </c>
      <c r="B601" s="1" t="s">
        <v>318</v>
      </c>
      <c r="C601" s="54">
        <v>62</v>
      </c>
      <c r="D601" s="53" t="s">
        <v>27</v>
      </c>
      <c r="E601" s="297" t="s">
        <v>28</v>
      </c>
    </row>
    <row r="602" spans="1:5" x14ac:dyDescent="0.25">
      <c r="A602" s="287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287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287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287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287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287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287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287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287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287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287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287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287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287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287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287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287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287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287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287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287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287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287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287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287">
        <v>44207</v>
      </c>
      <c r="B626" s="1" t="s">
        <v>317</v>
      </c>
      <c r="C626" s="54">
        <v>81</v>
      </c>
      <c r="D626" s="293" t="s">
        <v>24</v>
      </c>
      <c r="E626" s="294" t="s">
        <v>23</v>
      </c>
    </row>
    <row r="627" spans="1:5" x14ac:dyDescent="0.25">
      <c r="A627" s="287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287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287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287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287">
        <v>44209</v>
      </c>
      <c r="B631" s="1" t="s">
        <v>318</v>
      </c>
      <c r="C631" s="54">
        <v>53</v>
      </c>
      <c r="D631" s="53" t="s">
        <v>8</v>
      </c>
      <c r="E631" s="297" t="s">
        <v>74</v>
      </c>
    </row>
    <row r="632" spans="1:5" x14ac:dyDescent="0.25">
      <c r="A632" s="287">
        <v>44209</v>
      </c>
      <c r="B632" s="1" t="s">
        <v>318</v>
      </c>
      <c r="C632" s="54">
        <v>67</v>
      </c>
      <c r="D632" s="53" t="s">
        <v>8</v>
      </c>
      <c r="E632" s="297" t="s">
        <v>112</v>
      </c>
    </row>
    <row r="633" spans="1:5" x14ac:dyDescent="0.25">
      <c r="A633" s="287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287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287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287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287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287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287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  <row r="685" spans="1:5" x14ac:dyDescent="0.25">
      <c r="A685" s="2">
        <v>44222</v>
      </c>
      <c r="B685" s="1" t="s">
        <v>318</v>
      </c>
      <c r="C685" s="54">
        <v>42</v>
      </c>
      <c r="D685" s="53" t="s">
        <v>11</v>
      </c>
      <c r="E685" s="53" t="s">
        <v>11</v>
      </c>
    </row>
    <row r="686" spans="1:5" x14ac:dyDescent="0.25">
      <c r="A686" s="2">
        <v>44222</v>
      </c>
      <c r="B686" s="1" t="s">
        <v>318</v>
      </c>
      <c r="C686" s="54">
        <v>75</v>
      </c>
      <c r="D686" s="53" t="s">
        <v>11</v>
      </c>
      <c r="E686" s="53" t="s">
        <v>11</v>
      </c>
    </row>
    <row r="687" spans="1:5" x14ac:dyDescent="0.25">
      <c r="A687" s="2">
        <v>44222</v>
      </c>
      <c r="B687" s="1" t="s">
        <v>318</v>
      </c>
      <c r="C687" s="54">
        <v>83</v>
      </c>
      <c r="D687" s="53" t="s">
        <v>11</v>
      </c>
      <c r="E687" s="53" t="s">
        <v>11</v>
      </c>
    </row>
    <row r="688" spans="1:5" x14ac:dyDescent="0.25">
      <c r="A688" s="2">
        <v>44222</v>
      </c>
      <c r="B688" s="1" t="s">
        <v>318</v>
      </c>
      <c r="C688" s="54">
        <v>84</v>
      </c>
      <c r="D688" s="53" t="s">
        <v>11</v>
      </c>
      <c r="E688" s="53" t="s">
        <v>11</v>
      </c>
    </row>
    <row r="689" spans="1:5" x14ac:dyDescent="0.25">
      <c r="A689" s="2">
        <v>44222</v>
      </c>
      <c r="B689" s="1" t="s">
        <v>318</v>
      </c>
      <c r="C689" s="54">
        <v>81</v>
      </c>
      <c r="D689" s="53" t="s">
        <v>27</v>
      </c>
      <c r="E689" s="53" t="s">
        <v>877</v>
      </c>
    </row>
    <row r="690" spans="1:5" x14ac:dyDescent="0.25">
      <c r="A690" s="2">
        <v>44222</v>
      </c>
      <c r="B690" s="1" t="s">
        <v>318</v>
      </c>
      <c r="C690" s="54">
        <v>68</v>
      </c>
      <c r="D690" s="53" t="s">
        <v>27</v>
      </c>
      <c r="E690" s="53" t="s">
        <v>877</v>
      </c>
    </row>
    <row r="691" spans="1:5" x14ac:dyDescent="0.25">
      <c r="A691" s="2">
        <v>44222</v>
      </c>
      <c r="B691" s="1" t="s">
        <v>318</v>
      </c>
      <c r="C691" s="54">
        <v>76</v>
      </c>
      <c r="D691" s="53" t="s">
        <v>8</v>
      </c>
      <c r="E691" s="53" t="s">
        <v>8</v>
      </c>
    </row>
    <row r="692" spans="1:5" x14ac:dyDescent="0.25">
      <c r="A692" s="2">
        <v>44222</v>
      </c>
      <c r="B692" s="1" t="s">
        <v>318</v>
      </c>
      <c r="C692" s="54">
        <v>66</v>
      </c>
      <c r="D692" s="53" t="s">
        <v>24</v>
      </c>
      <c r="E692" s="53" t="s">
        <v>36</v>
      </c>
    </row>
    <row r="693" spans="1:5" x14ac:dyDescent="0.25">
      <c r="A693" s="2">
        <v>44222</v>
      </c>
      <c r="B693" s="1" t="s">
        <v>317</v>
      </c>
      <c r="C693" s="54">
        <v>93</v>
      </c>
      <c r="D693" s="53" t="s">
        <v>27</v>
      </c>
      <c r="E693" s="53" t="s">
        <v>877</v>
      </c>
    </row>
    <row r="694" spans="1:5" x14ac:dyDescent="0.25">
      <c r="A694" s="2">
        <v>44222</v>
      </c>
      <c r="B694" s="1" t="s">
        <v>317</v>
      </c>
      <c r="C694" s="54">
        <v>66</v>
      </c>
      <c r="D694" s="53" t="s">
        <v>50</v>
      </c>
      <c r="E694" s="53" t="s">
        <v>50</v>
      </c>
    </row>
    <row r="695" spans="1:5" x14ac:dyDescent="0.25">
      <c r="A695" s="2">
        <v>44223</v>
      </c>
      <c r="B695" s="1" t="s">
        <v>318</v>
      </c>
      <c r="C695" s="54">
        <v>73</v>
      </c>
      <c r="D695" s="53" t="s">
        <v>14</v>
      </c>
      <c r="E695" s="53" t="s">
        <v>14</v>
      </c>
    </row>
    <row r="696" spans="1:5" x14ac:dyDescent="0.25">
      <c r="A696" s="2">
        <v>44223</v>
      </c>
      <c r="B696" s="1" t="s">
        <v>318</v>
      </c>
      <c r="C696" s="54">
        <v>81</v>
      </c>
      <c r="D696" s="53" t="s">
        <v>24</v>
      </c>
      <c r="E696" s="53" t="s">
        <v>23</v>
      </c>
    </row>
    <row r="697" spans="1:5" x14ac:dyDescent="0.25">
      <c r="A697" s="2">
        <v>44223</v>
      </c>
      <c r="B697" s="1" t="s">
        <v>317</v>
      </c>
      <c r="C697" s="54">
        <v>77</v>
      </c>
      <c r="D697" s="53" t="s">
        <v>7</v>
      </c>
      <c r="E697" s="53" t="s">
        <v>7</v>
      </c>
    </row>
    <row r="698" spans="1:5" x14ac:dyDescent="0.25">
      <c r="A698" s="2">
        <v>44223</v>
      </c>
      <c r="B698" s="1" t="s">
        <v>318</v>
      </c>
      <c r="C698" s="54">
        <v>72</v>
      </c>
      <c r="D698" s="53" t="s">
        <v>9</v>
      </c>
      <c r="E698" s="53" t="s">
        <v>9</v>
      </c>
    </row>
    <row r="699" spans="1:5" x14ac:dyDescent="0.25">
      <c r="A699" s="2">
        <v>44223</v>
      </c>
      <c r="B699" s="1" t="s">
        <v>318</v>
      </c>
      <c r="C699" s="54">
        <v>75</v>
      </c>
      <c r="D699" s="53" t="s">
        <v>9</v>
      </c>
      <c r="E699" s="53" t="s">
        <v>9</v>
      </c>
    </row>
    <row r="700" spans="1:5" x14ac:dyDescent="0.25">
      <c r="A700" s="2">
        <v>44223</v>
      </c>
      <c r="B700" s="1" t="s">
        <v>318</v>
      </c>
      <c r="C700" s="54">
        <v>77</v>
      </c>
      <c r="D700" s="53" t="s">
        <v>9</v>
      </c>
      <c r="E700" s="53" t="s">
        <v>9</v>
      </c>
    </row>
    <row r="701" spans="1:5" x14ac:dyDescent="0.25">
      <c r="A701" s="2">
        <v>44223</v>
      </c>
      <c r="B701" s="1" t="s">
        <v>317</v>
      </c>
      <c r="C701" s="54">
        <v>56</v>
      </c>
      <c r="D701" s="53" t="s">
        <v>9</v>
      </c>
      <c r="E701" s="53" t="s">
        <v>9</v>
      </c>
    </row>
    <row r="702" spans="1:5" x14ac:dyDescent="0.25">
      <c r="A702" s="2">
        <v>44223</v>
      </c>
      <c r="B702" s="1" t="s">
        <v>317</v>
      </c>
      <c r="C702" s="54">
        <v>66</v>
      </c>
      <c r="D702" s="53" t="s">
        <v>9</v>
      </c>
      <c r="E702" s="53" t="s">
        <v>9</v>
      </c>
    </row>
    <row r="703" spans="1:5" x14ac:dyDescent="0.25">
      <c r="A703" s="2">
        <v>44223</v>
      </c>
      <c r="B703" s="1" t="s">
        <v>317</v>
      </c>
      <c r="C703" s="54">
        <v>89</v>
      </c>
      <c r="D703" s="53" t="s">
        <v>9</v>
      </c>
      <c r="E703" s="53" t="s">
        <v>9</v>
      </c>
    </row>
    <row r="704" spans="1:5" x14ac:dyDescent="0.25">
      <c r="A704" s="2">
        <v>44223</v>
      </c>
      <c r="B704" s="1" t="s">
        <v>317</v>
      </c>
      <c r="C704" s="54">
        <v>94</v>
      </c>
      <c r="D704" s="53" t="s">
        <v>9</v>
      </c>
      <c r="E704" s="53" t="s">
        <v>9</v>
      </c>
    </row>
    <row r="705" spans="1:5" x14ac:dyDescent="0.25">
      <c r="A705" s="2">
        <v>44223</v>
      </c>
      <c r="B705" s="1" t="s">
        <v>318</v>
      </c>
      <c r="C705" s="54">
        <v>81</v>
      </c>
      <c r="D705" s="53" t="s">
        <v>11</v>
      </c>
      <c r="E705" s="53" t="s">
        <v>11</v>
      </c>
    </row>
    <row r="706" spans="1:5" x14ac:dyDescent="0.25">
      <c r="A706" s="2">
        <v>44223</v>
      </c>
      <c r="B706" s="1" t="s">
        <v>318</v>
      </c>
      <c r="C706" s="54">
        <v>81</v>
      </c>
      <c r="D706" s="53" t="s">
        <v>8</v>
      </c>
      <c r="E706" s="53" t="s">
        <v>142</v>
      </c>
    </row>
    <row r="707" spans="1:5" x14ac:dyDescent="0.25">
      <c r="A707" s="2">
        <v>44223</v>
      </c>
      <c r="B707" s="1" t="s">
        <v>317</v>
      </c>
      <c r="C707" s="54">
        <v>28</v>
      </c>
      <c r="D707" s="53" t="s">
        <v>51</v>
      </c>
      <c r="E707" s="53" t="s">
        <v>51</v>
      </c>
    </row>
    <row r="708" spans="1:5" x14ac:dyDescent="0.25">
      <c r="A708" s="2">
        <v>44223</v>
      </c>
      <c r="B708" s="1" t="s">
        <v>317</v>
      </c>
      <c r="C708" s="54">
        <v>79</v>
      </c>
      <c r="D708" s="53" t="s">
        <v>10</v>
      </c>
      <c r="E708" s="53" t="s">
        <v>10</v>
      </c>
    </row>
    <row r="709" spans="1:5" x14ac:dyDescent="0.25">
      <c r="A709" s="2">
        <v>44224</v>
      </c>
      <c r="B709" s="1" t="s">
        <v>317</v>
      </c>
      <c r="C709" s="54">
        <v>53</v>
      </c>
      <c r="D709" s="53" t="s">
        <v>9</v>
      </c>
      <c r="E709" s="53" t="s">
        <v>9</v>
      </c>
    </row>
    <row r="710" spans="1:5" x14ac:dyDescent="0.25">
      <c r="A710" s="2">
        <v>44224</v>
      </c>
      <c r="B710" s="1" t="s">
        <v>317</v>
      </c>
      <c r="C710" s="54">
        <v>66</v>
      </c>
      <c r="D710" s="53" t="s">
        <v>9</v>
      </c>
      <c r="E710" s="53" t="s">
        <v>9</v>
      </c>
    </row>
    <row r="711" spans="1:5" x14ac:dyDescent="0.25">
      <c r="A711" s="2">
        <v>44224</v>
      </c>
      <c r="B711" s="1" t="s">
        <v>317</v>
      </c>
      <c r="C711" s="54">
        <v>96</v>
      </c>
      <c r="D711" s="53" t="s">
        <v>9</v>
      </c>
      <c r="E711" s="53" t="s">
        <v>9</v>
      </c>
    </row>
    <row r="712" spans="1:5" x14ac:dyDescent="0.25">
      <c r="A712" s="2">
        <v>44224</v>
      </c>
      <c r="B712" s="1" t="s">
        <v>318</v>
      </c>
      <c r="C712" s="54">
        <v>65</v>
      </c>
      <c r="D712" s="53" t="s">
        <v>12</v>
      </c>
      <c r="E712" s="53" t="s">
        <v>12</v>
      </c>
    </row>
    <row r="713" spans="1:5" x14ac:dyDescent="0.25">
      <c r="A713" s="2">
        <v>44224</v>
      </c>
      <c r="B713" s="1" t="s">
        <v>317</v>
      </c>
      <c r="C713" s="54">
        <v>88</v>
      </c>
      <c r="D713" s="53" t="s">
        <v>8</v>
      </c>
      <c r="E713" s="53" t="s">
        <v>8</v>
      </c>
    </row>
    <row r="714" spans="1:5" x14ac:dyDescent="0.25">
      <c r="A714" s="2">
        <v>44224</v>
      </c>
      <c r="B714" s="1" t="s">
        <v>318</v>
      </c>
      <c r="C714" s="54">
        <v>83</v>
      </c>
      <c r="D714" s="53" t="s">
        <v>50</v>
      </c>
      <c r="E714" s="53" t="s">
        <v>232</v>
      </c>
    </row>
    <row r="715" spans="1:5" x14ac:dyDescent="0.25">
      <c r="A715" s="2">
        <v>44224</v>
      </c>
      <c r="B715" s="1" t="s">
        <v>318</v>
      </c>
      <c r="C715" s="54">
        <v>93</v>
      </c>
      <c r="D715" s="53" t="s">
        <v>50</v>
      </c>
      <c r="E715" s="53" t="s">
        <v>232</v>
      </c>
    </row>
    <row r="716" spans="1:5" x14ac:dyDescent="0.25">
      <c r="A716" s="2">
        <v>44224</v>
      </c>
      <c r="B716" s="1" t="s">
        <v>317</v>
      </c>
      <c r="C716" s="54">
        <v>88</v>
      </c>
      <c r="D716" s="53" t="s">
        <v>10</v>
      </c>
      <c r="E716" s="53" t="s">
        <v>10</v>
      </c>
    </row>
    <row r="717" spans="1:5" x14ac:dyDescent="0.25">
      <c r="A717" s="2">
        <v>44225</v>
      </c>
      <c r="B717" s="1" t="s">
        <v>318</v>
      </c>
      <c r="C717" s="54">
        <v>72</v>
      </c>
      <c r="D717" s="53" t="s">
        <v>24</v>
      </c>
      <c r="E717" s="53" t="s">
        <v>23</v>
      </c>
    </row>
    <row r="718" spans="1:5" x14ac:dyDescent="0.25">
      <c r="A718" s="2">
        <v>44225</v>
      </c>
      <c r="B718" s="1" t="s">
        <v>318</v>
      </c>
      <c r="C718" s="54">
        <v>82</v>
      </c>
      <c r="D718" s="53" t="s">
        <v>8</v>
      </c>
      <c r="E718" s="53" t="s">
        <v>8</v>
      </c>
    </row>
    <row r="719" spans="1:5" x14ac:dyDescent="0.25">
      <c r="A719" s="2">
        <v>44225</v>
      </c>
      <c r="B719" s="1" t="s">
        <v>318</v>
      </c>
      <c r="C719" s="54">
        <v>64</v>
      </c>
      <c r="D719" s="53" t="s">
        <v>27</v>
      </c>
      <c r="E719" s="53" t="s">
        <v>877</v>
      </c>
    </row>
    <row r="720" spans="1:5" x14ac:dyDescent="0.25">
      <c r="A720" s="2">
        <v>44226</v>
      </c>
      <c r="B720" s="1" t="s">
        <v>317</v>
      </c>
      <c r="C720" s="54">
        <v>81</v>
      </c>
      <c r="D720" s="53" t="s">
        <v>9</v>
      </c>
      <c r="E720" s="53" t="s">
        <v>9</v>
      </c>
    </row>
    <row r="721" spans="1:5" x14ac:dyDescent="0.25">
      <c r="A721" s="2">
        <v>44226</v>
      </c>
      <c r="B721" s="1" t="s">
        <v>317</v>
      </c>
      <c r="C721" s="54">
        <v>74</v>
      </c>
      <c r="D721" s="53" t="s">
        <v>11</v>
      </c>
      <c r="E721" s="53" t="s">
        <v>11</v>
      </c>
    </row>
    <row r="722" spans="1:5" x14ac:dyDescent="0.25">
      <c r="A722" s="2">
        <v>44226</v>
      </c>
      <c r="B722" s="1" t="s">
        <v>317</v>
      </c>
      <c r="C722" s="54">
        <v>81</v>
      </c>
      <c r="D722" s="53" t="s">
        <v>12</v>
      </c>
      <c r="E722" s="53" t="s">
        <v>12</v>
      </c>
    </row>
    <row r="723" spans="1:5" x14ac:dyDescent="0.25">
      <c r="A723" s="2">
        <v>44226</v>
      </c>
      <c r="B723" s="1" t="s">
        <v>318</v>
      </c>
      <c r="C723" s="54">
        <v>57</v>
      </c>
      <c r="D723" s="53" t="s">
        <v>8</v>
      </c>
      <c r="E723" s="53" t="s">
        <v>8</v>
      </c>
    </row>
    <row r="724" spans="1:5" x14ac:dyDescent="0.25">
      <c r="A724" s="2">
        <v>44226</v>
      </c>
      <c r="B724" s="1" t="s">
        <v>318</v>
      </c>
      <c r="C724" s="54">
        <v>97</v>
      </c>
      <c r="D724" s="53" t="s">
        <v>27</v>
      </c>
      <c r="E724" s="53" t="s">
        <v>956</v>
      </c>
    </row>
    <row r="725" spans="1:5" x14ac:dyDescent="0.25">
      <c r="A725" s="2">
        <v>44226</v>
      </c>
      <c r="B725" s="1" t="s">
        <v>318</v>
      </c>
      <c r="C725" s="54">
        <v>95</v>
      </c>
      <c r="D725" s="53" t="s">
        <v>27</v>
      </c>
      <c r="E725" s="53" t="s">
        <v>877</v>
      </c>
    </row>
    <row r="726" spans="1:5" x14ac:dyDescent="0.25">
      <c r="A726" s="2">
        <v>44226</v>
      </c>
      <c r="B726" s="1" t="s">
        <v>317</v>
      </c>
      <c r="C726" s="54">
        <v>69</v>
      </c>
      <c r="D726" s="53" t="s">
        <v>27</v>
      </c>
      <c r="E726" s="53" t="s">
        <v>956</v>
      </c>
    </row>
    <row r="727" spans="1:5" x14ac:dyDescent="0.25">
      <c r="A727" s="2">
        <v>44228</v>
      </c>
      <c r="B727" s="1" t="s">
        <v>317</v>
      </c>
      <c r="C727" s="54">
        <v>75</v>
      </c>
      <c r="D727" s="53" t="s">
        <v>14</v>
      </c>
      <c r="E727" s="53" t="s">
        <v>14</v>
      </c>
    </row>
    <row r="728" spans="1:5" x14ac:dyDescent="0.25">
      <c r="A728" s="2">
        <v>44228</v>
      </c>
      <c r="B728" s="1" t="s">
        <v>317</v>
      </c>
      <c r="C728" s="54">
        <v>83</v>
      </c>
      <c r="D728" s="53" t="s">
        <v>14</v>
      </c>
      <c r="E728" s="53" t="s">
        <v>14</v>
      </c>
    </row>
    <row r="729" spans="1:5" x14ac:dyDescent="0.25">
      <c r="A729" s="2">
        <v>44228</v>
      </c>
      <c r="B729" s="1" t="s">
        <v>317</v>
      </c>
      <c r="C729" s="54">
        <v>79</v>
      </c>
      <c r="D729" s="53" t="s">
        <v>14</v>
      </c>
      <c r="E729" s="53" t="s">
        <v>16</v>
      </c>
    </row>
    <row r="730" spans="1:5" x14ac:dyDescent="0.25">
      <c r="A730" s="2">
        <v>44228</v>
      </c>
      <c r="B730" s="1" t="s">
        <v>318</v>
      </c>
      <c r="C730" s="54">
        <v>76</v>
      </c>
      <c r="D730" s="53" t="s">
        <v>14</v>
      </c>
      <c r="E730" s="53" t="s">
        <v>14</v>
      </c>
    </row>
    <row r="731" spans="1:5" x14ac:dyDescent="0.25">
      <c r="A731" s="2">
        <v>44228</v>
      </c>
      <c r="B731" s="1" t="s">
        <v>317</v>
      </c>
      <c r="C731" s="54">
        <v>85</v>
      </c>
      <c r="D731" s="53" t="s">
        <v>8</v>
      </c>
      <c r="E731" s="53" t="s">
        <v>8</v>
      </c>
    </row>
    <row r="732" spans="1:5" x14ac:dyDescent="0.25">
      <c r="A732" s="2">
        <v>44228</v>
      </c>
      <c r="B732" s="1" t="s">
        <v>317</v>
      </c>
      <c r="C732" s="54">
        <v>77</v>
      </c>
      <c r="D732" s="53" t="s">
        <v>8</v>
      </c>
      <c r="E732" s="53" t="s">
        <v>8</v>
      </c>
    </row>
    <row r="733" spans="1:5" x14ac:dyDescent="0.25">
      <c r="A733" s="2">
        <v>44228</v>
      </c>
      <c r="B733" s="1" t="s">
        <v>317</v>
      </c>
      <c r="C733" s="54">
        <v>81</v>
      </c>
      <c r="D733" s="53" t="s">
        <v>49</v>
      </c>
      <c r="E733" s="53" t="s">
        <v>49</v>
      </c>
    </row>
    <row r="734" spans="1:5" x14ac:dyDescent="0.25">
      <c r="A734" s="2">
        <v>44228</v>
      </c>
      <c r="B734" s="1" t="s">
        <v>317</v>
      </c>
      <c r="C734" s="54">
        <v>73</v>
      </c>
      <c r="D734" s="53" t="s">
        <v>49</v>
      </c>
      <c r="E734" s="53" t="s">
        <v>49</v>
      </c>
    </row>
    <row r="735" spans="1:5" x14ac:dyDescent="0.25">
      <c r="A735" s="2">
        <v>44228</v>
      </c>
      <c r="B735" s="1" t="s">
        <v>317</v>
      </c>
      <c r="C735" s="54">
        <v>68</v>
      </c>
      <c r="D735" s="53" t="s">
        <v>51</v>
      </c>
      <c r="E735" s="53" t="s">
        <v>51</v>
      </c>
    </row>
    <row r="736" spans="1:5" x14ac:dyDescent="0.25">
      <c r="A736" s="2">
        <v>44228</v>
      </c>
      <c r="B736" s="1" t="s">
        <v>317</v>
      </c>
      <c r="C736" s="54">
        <v>73</v>
      </c>
      <c r="D736" s="53" t="s">
        <v>10</v>
      </c>
      <c r="E736" s="53" t="s">
        <v>10</v>
      </c>
    </row>
    <row r="737" spans="1:5" x14ac:dyDescent="0.25">
      <c r="A737" s="2">
        <v>44229</v>
      </c>
      <c r="B737" s="1" t="s">
        <v>318</v>
      </c>
      <c r="C737" s="54">
        <v>34</v>
      </c>
      <c r="D737" s="53" t="s">
        <v>8</v>
      </c>
      <c r="E737" s="53" t="s">
        <v>8</v>
      </c>
    </row>
    <row r="738" spans="1:5" x14ac:dyDescent="0.25">
      <c r="A738" s="2">
        <v>44229</v>
      </c>
      <c r="B738" s="1" t="s">
        <v>318</v>
      </c>
      <c r="C738" s="54">
        <v>73</v>
      </c>
      <c r="D738" s="53" t="s">
        <v>8</v>
      </c>
      <c r="E738" s="53" t="s">
        <v>205</v>
      </c>
    </row>
    <row r="739" spans="1:5" x14ac:dyDescent="0.25">
      <c r="A739" s="2">
        <v>44229</v>
      </c>
      <c r="B739" s="1" t="s">
        <v>317</v>
      </c>
      <c r="C739" s="54">
        <v>82</v>
      </c>
      <c r="D739" s="53" t="s">
        <v>8</v>
      </c>
      <c r="E739" s="53" t="s">
        <v>8</v>
      </c>
    </row>
    <row r="740" spans="1:5" x14ac:dyDescent="0.25">
      <c r="A740" s="2">
        <v>44229</v>
      </c>
      <c r="B740" s="1" t="s">
        <v>317</v>
      </c>
      <c r="C740" s="54">
        <v>65</v>
      </c>
      <c r="D740" s="53" t="s">
        <v>14</v>
      </c>
      <c r="E740" s="53" t="s">
        <v>14</v>
      </c>
    </row>
    <row r="741" spans="1:5" x14ac:dyDescent="0.25">
      <c r="A741" s="2">
        <v>44229</v>
      </c>
      <c r="B741" s="1" t="s">
        <v>317</v>
      </c>
      <c r="C741" s="54">
        <v>66</v>
      </c>
      <c r="D741" s="53" t="s">
        <v>27</v>
      </c>
      <c r="E741" s="53" t="s">
        <v>877</v>
      </c>
    </row>
    <row r="742" spans="1:5" x14ac:dyDescent="0.25">
      <c r="A742" s="2">
        <v>44230</v>
      </c>
      <c r="B742" s="1" t="s">
        <v>317</v>
      </c>
      <c r="C742" s="54">
        <v>55</v>
      </c>
      <c r="D742" s="53" t="s">
        <v>20</v>
      </c>
      <c r="E742" s="53" t="s">
        <v>20</v>
      </c>
    </row>
    <row r="743" spans="1:5" x14ac:dyDescent="0.25">
      <c r="A743" s="2">
        <v>44230</v>
      </c>
      <c r="B743" s="1" t="s">
        <v>317</v>
      </c>
      <c r="C743" s="54">
        <v>75</v>
      </c>
      <c r="D743" s="53" t="s">
        <v>20</v>
      </c>
      <c r="E743" s="53" t="s">
        <v>20</v>
      </c>
    </row>
    <row r="744" spans="1:5" x14ac:dyDescent="0.25">
      <c r="A744" s="2">
        <v>44230</v>
      </c>
      <c r="B744" s="1" t="s">
        <v>317</v>
      </c>
      <c r="C744" s="54">
        <v>75</v>
      </c>
      <c r="D744" s="53" t="s">
        <v>20</v>
      </c>
      <c r="E744" s="53" t="s">
        <v>20</v>
      </c>
    </row>
    <row r="745" spans="1:5" x14ac:dyDescent="0.25">
      <c r="A745" s="2">
        <v>44230</v>
      </c>
      <c r="B745" s="1" t="s">
        <v>318</v>
      </c>
      <c r="C745" s="54">
        <v>71</v>
      </c>
      <c r="D745" s="53" t="s">
        <v>20</v>
      </c>
      <c r="E745" s="53" t="s">
        <v>20</v>
      </c>
    </row>
    <row r="746" spans="1:5" x14ac:dyDescent="0.25">
      <c r="A746" s="2">
        <v>44230</v>
      </c>
      <c r="B746" s="1" t="s">
        <v>318</v>
      </c>
      <c r="C746" s="54">
        <v>79</v>
      </c>
      <c r="D746" s="53" t="s">
        <v>7</v>
      </c>
      <c r="E746" s="53" t="s">
        <v>7</v>
      </c>
    </row>
    <row r="747" spans="1:5" x14ac:dyDescent="0.25">
      <c r="A747" s="2">
        <v>44230</v>
      </c>
      <c r="B747" s="1" t="s">
        <v>318</v>
      </c>
      <c r="C747" s="54">
        <v>85</v>
      </c>
      <c r="D747" s="53" t="s">
        <v>9</v>
      </c>
      <c r="E747" s="53" t="s">
        <v>9</v>
      </c>
    </row>
    <row r="748" spans="1:5" x14ac:dyDescent="0.25">
      <c r="A748" s="2">
        <v>44230</v>
      </c>
      <c r="B748" s="1" t="s">
        <v>318</v>
      </c>
      <c r="C748" s="54">
        <v>70</v>
      </c>
      <c r="D748" s="53" t="s">
        <v>9</v>
      </c>
      <c r="E748" s="53" t="s">
        <v>9</v>
      </c>
    </row>
    <row r="749" spans="1:5" x14ac:dyDescent="0.25">
      <c r="A749" s="2">
        <v>44230</v>
      </c>
      <c r="B749" s="1" t="s">
        <v>317</v>
      </c>
      <c r="C749" s="54">
        <v>85</v>
      </c>
      <c r="D749" s="53" t="s">
        <v>8</v>
      </c>
      <c r="E749" s="53" t="s">
        <v>8</v>
      </c>
    </row>
    <row r="750" spans="1:5" x14ac:dyDescent="0.25">
      <c r="A750" s="2">
        <v>44230</v>
      </c>
      <c r="B750" s="1" t="s">
        <v>317</v>
      </c>
      <c r="C750" s="54">
        <v>65</v>
      </c>
      <c r="D750" s="53" t="s">
        <v>27</v>
      </c>
      <c r="E750" s="53" t="s">
        <v>877</v>
      </c>
    </row>
    <row r="751" spans="1:5" x14ac:dyDescent="0.25">
      <c r="A751" s="2">
        <v>44230</v>
      </c>
      <c r="B751" s="1" t="s">
        <v>318</v>
      </c>
      <c r="C751" s="54">
        <v>60</v>
      </c>
      <c r="D751" s="53" t="s">
        <v>27</v>
      </c>
      <c r="E751" s="53" t="s">
        <v>877</v>
      </c>
    </row>
    <row r="752" spans="1:5" x14ac:dyDescent="0.25">
      <c r="A752" s="2">
        <v>44230</v>
      </c>
      <c r="B752" s="1" t="s">
        <v>317</v>
      </c>
      <c r="C752" s="54">
        <v>85</v>
      </c>
      <c r="D752" s="53" t="s">
        <v>51</v>
      </c>
      <c r="E752" s="53" t="s">
        <v>51</v>
      </c>
    </row>
    <row r="753" spans="1:5" x14ac:dyDescent="0.25">
      <c r="A753" s="2">
        <v>44230</v>
      </c>
      <c r="B753" s="1" t="s">
        <v>317</v>
      </c>
      <c r="C753" s="54">
        <v>73</v>
      </c>
      <c r="D753" s="53" t="s">
        <v>51</v>
      </c>
      <c r="E753" s="53" t="s">
        <v>51</v>
      </c>
    </row>
    <row r="754" spans="1:5" x14ac:dyDescent="0.25">
      <c r="A754" s="2">
        <v>44231</v>
      </c>
      <c r="B754" s="1" t="s">
        <v>318</v>
      </c>
      <c r="C754" s="54">
        <v>93</v>
      </c>
      <c r="D754" s="53" t="s">
        <v>8</v>
      </c>
      <c r="E754" s="53" t="s">
        <v>8</v>
      </c>
    </row>
    <row r="755" spans="1:5" x14ac:dyDescent="0.25">
      <c r="A755" s="2">
        <v>44231</v>
      </c>
      <c r="B755" s="1" t="s">
        <v>318</v>
      </c>
      <c r="C755" s="54">
        <v>65</v>
      </c>
      <c r="D755" s="53" t="s">
        <v>20</v>
      </c>
      <c r="E755" s="53" t="s">
        <v>20</v>
      </c>
    </row>
    <row r="756" spans="1:5" x14ac:dyDescent="0.25">
      <c r="A756" s="2">
        <v>44231</v>
      </c>
      <c r="B756" s="1" t="s">
        <v>318</v>
      </c>
      <c r="C756" s="54">
        <v>68</v>
      </c>
      <c r="D756" s="53" t="s">
        <v>8</v>
      </c>
      <c r="E756" s="53" t="s">
        <v>205</v>
      </c>
    </row>
    <row r="757" spans="1:5" x14ac:dyDescent="0.25">
      <c r="A757" s="2">
        <v>44231</v>
      </c>
      <c r="B757" s="1" t="s">
        <v>317</v>
      </c>
      <c r="C757" s="54">
        <v>71</v>
      </c>
      <c r="D757" s="53" t="s">
        <v>11</v>
      </c>
      <c r="E757" s="53" t="s">
        <v>11</v>
      </c>
    </row>
    <row r="758" spans="1:5" s="23" customFormat="1" x14ac:dyDescent="0.25">
      <c r="A758" s="2">
        <v>44232</v>
      </c>
      <c r="B758" s="1" t="s">
        <v>318</v>
      </c>
      <c r="C758" s="54">
        <v>64</v>
      </c>
      <c r="D758" s="53" t="s">
        <v>20</v>
      </c>
      <c r="E758" s="53" t="s">
        <v>20</v>
      </c>
    </row>
    <row r="759" spans="1:5" s="23" customFormat="1" x14ac:dyDescent="0.25">
      <c r="A759" s="2">
        <v>44232</v>
      </c>
      <c r="B759" s="1" t="s">
        <v>318</v>
      </c>
      <c r="C759" s="54">
        <v>66</v>
      </c>
      <c r="D759" s="53" t="s">
        <v>20</v>
      </c>
      <c r="E759" s="53" t="s">
        <v>20</v>
      </c>
    </row>
    <row r="760" spans="1:5" s="23" customFormat="1" x14ac:dyDescent="0.25">
      <c r="A760" s="2">
        <v>44232</v>
      </c>
      <c r="B760" s="1" t="s">
        <v>318</v>
      </c>
      <c r="C760" s="54">
        <v>70</v>
      </c>
      <c r="D760" s="53" t="s">
        <v>20</v>
      </c>
      <c r="E760" s="53" t="s">
        <v>20</v>
      </c>
    </row>
    <row r="761" spans="1:5" s="23" customFormat="1" x14ac:dyDescent="0.25">
      <c r="A761" s="2">
        <v>44232</v>
      </c>
      <c r="B761" s="1" t="s">
        <v>318</v>
      </c>
      <c r="C761" s="54">
        <v>72</v>
      </c>
      <c r="D761" s="53" t="s">
        <v>20</v>
      </c>
      <c r="E761" s="53" t="s">
        <v>20</v>
      </c>
    </row>
    <row r="762" spans="1:5" s="23" customFormat="1" x14ac:dyDescent="0.25">
      <c r="A762" s="2">
        <v>44232</v>
      </c>
      <c r="B762" s="1" t="s">
        <v>317</v>
      </c>
      <c r="C762" s="54">
        <v>51</v>
      </c>
      <c r="D762" s="53" t="s">
        <v>20</v>
      </c>
      <c r="E762" s="53" t="s">
        <v>20</v>
      </c>
    </row>
    <row r="763" spans="1:5" s="23" customFormat="1" x14ac:dyDescent="0.25">
      <c r="A763" s="2">
        <v>44232</v>
      </c>
      <c r="B763" s="1" t="s">
        <v>318</v>
      </c>
      <c r="C763" s="54">
        <v>72</v>
      </c>
      <c r="D763" s="53" t="s">
        <v>11</v>
      </c>
      <c r="E763" s="53" t="s">
        <v>11</v>
      </c>
    </row>
    <row r="764" spans="1:5" s="23" customFormat="1" x14ac:dyDescent="0.25">
      <c r="A764" s="2">
        <v>44232</v>
      </c>
      <c r="B764" s="1" t="s">
        <v>318</v>
      </c>
      <c r="C764" s="54">
        <v>56</v>
      </c>
      <c r="D764" s="53" t="s">
        <v>8</v>
      </c>
      <c r="E764" s="53" t="s">
        <v>59</v>
      </c>
    </row>
    <row r="765" spans="1:5" s="23" customFormat="1" x14ac:dyDescent="0.25">
      <c r="A765" s="2">
        <v>44232</v>
      </c>
      <c r="B765" s="1" t="s">
        <v>318</v>
      </c>
      <c r="C765" s="54">
        <v>67</v>
      </c>
      <c r="D765" s="53" t="s">
        <v>8</v>
      </c>
      <c r="E765" s="53" t="s">
        <v>31</v>
      </c>
    </row>
    <row r="766" spans="1:5" s="23" customFormat="1" x14ac:dyDescent="0.25">
      <c r="A766" s="2">
        <v>44232</v>
      </c>
      <c r="B766" s="1" t="s">
        <v>318</v>
      </c>
      <c r="C766" s="54">
        <v>77</v>
      </c>
      <c r="D766" s="53" t="s">
        <v>8</v>
      </c>
      <c r="E766" s="53" t="s">
        <v>8</v>
      </c>
    </row>
    <row r="767" spans="1:5" s="23" customFormat="1" x14ac:dyDescent="0.25">
      <c r="A767" s="2">
        <v>44232</v>
      </c>
      <c r="B767" s="1" t="s">
        <v>317</v>
      </c>
      <c r="C767" s="54">
        <v>66</v>
      </c>
      <c r="D767" s="53" t="s">
        <v>8</v>
      </c>
      <c r="E767" s="53" t="s">
        <v>8</v>
      </c>
    </row>
    <row r="768" spans="1:5" s="23" customFormat="1" x14ac:dyDescent="0.25">
      <c r="A768" s="2">
        <v>44232</v>
      </c>
      <c r="B768" s="1" t="s">
        <v>317</v>
      </c>
      <c r="C768" s="54">
        <v>80</v>
      </c>
      <c r="D768" s="53" t="s">
        <v>27</v>
      </c>
      <c r="E768" s="53" t="s">
        <v>877</v>
      </c>
    </row>
    <row r="769" spans="1:5" x14ac:dyDescent="0.25">
      <c r="A769" s="2">
        <v>44233</v>
      </c>
      <c r="B769" s="1" t="s">
        <v>318</v>
      </c>
      <c r="C769" s="54">
        <v>43</v>
      </c>
      <c r="D769" s="53" t="s">
        <v>20</v>
      </c>
      <c r="E769" s="53" t="s">
        <v>20</v>
      </c>
    </row>
    <row r="770" spans="1:5" x14ac:dyDescent="0.25">
      <c r="A770" s="2">
        <v>44233</v>
      </c>
      <c r="B770" s="1" t="s">
        <v>318</v>
      </c>
      <c r="C770" s="54">
        <v>66</v>
      </c>
      <c r="D770" s="53" t="s">
        <v>8</v>
      </c>
      <c r="E770" s="53" t="s">
        <v>8</v>
      </c>
    </row>
    <row r="771" spans="1:5" x14ac:dyDescent="0.25">
      <c r="A771" s="2">
        <v>44235</v>
      </c>
      <c r="B771" s="1" t="s">
        <v>318</v>
      </c>
      <c r="C771" s="54">
        <v>79</v>
      </c>
      <c r="D771" s="53" t="s">
        <v>8</v>
      </c>
      <c r="E771" s="53" t="s">
        <v>230</v>
      </c>
    </row>
    <row r="772" spans="1:5" x14ac:dyDescent="0.25">
      <c r="A772" s="2">
        <v>44235</v>
      </c>
      <c r="B772" s="1" t="s">
        <v>318</v>
      </c>
      <c r="C772" s="54">
        <v>66</v>
      </c>
      <c r="D772" s="53" t="s">
        <v>20</v>
      </c>
      <c r="E772" s="53" t="s">
        <v>20</v>
      </c>
    </row>
    <row r="773" spans="1:5" x14ac:dyDescent="0.25">
      <c r="A773" s="2">
        <v>44235</v>
      </c>
      <c r="B773" s="1" t="s">
        <v>317</v>
      </c>
      <c r="C773" s="54">
        <v>73</v>
      </c>
      <c r="D773" s="53" t="s">
        <v>20</v>
      </c>
      <c r="E773" s="53" t="s">
        <v>20</v>
      </c>
    </row>
    <row r="774" spans="1:5" x14ac:dyDescent="0.25">
      <c r="A774" s="2">
        <v>44236</v>
      </c>
      <c r="B774" s="1" t="s">
        <v>317</v>
      </c>
      <c r="C774" s="54">
        <v>70</v>
      </c>
      <c r="D774" s="53" t="s">
        <v>8</v>
      </c>
      <c r="E774" s="53" t="s">
        <v>8</v>
      </c>
    </row>
    <row r="775" spans="1:5" x14ac:dyDescent="0.25">
      <c r="A775" s="2">
        <v>44236</v>
      </c>
      <c r="B775" s="1" t="s">
        <v>317</v>
      </c>
      <c r="C775" s="54">
        <v>86</v>
      </c>
      <c r="D775" s="53" t="s">
        <v>8</v>
      </c>
      <c r="E775" s="53" t="s">
        <v>8</v>
      </c>
    </row>
    <row r="776" spans="1:5" x14ac:dyDescent="0.25">
      <c r="A776" s="2">
        <v>44236</v>
      </c>
      <c r="B776" s="1" t="s">
        <v>317</v>
      </c>
      <c r="C776" s="54">
        <v>91</v>
      </c>
      <c r="D776" s="53" t="s">
        <v>8</v>
      </c>
      <c r="E776" s="53" t="s">
        <v>8</v>
      </c>
    </row>
    <row r="777" spans="1:5" s="23" customFormat="1" x14ac:dyDescent="0.25">
      <c r="A777" s="2">
        <v>44236</v>
      </c>
      <c r="B777" s="1" t="s">
        <v>317</v>
      </c>
      <c r="C777" s="54">
        <v>72</v>
      </c>
      <c r="D777" s="53" t="s">
        <v>9</v>
      </c>
      <c r="E777" s="53" t="s">
        <v>9</v>
      </c>
    </row>
    <row r="778" spans="1:5" x14ac:dyDescent="0.25">
      <c r="A778" s="2">
        <v>44236</v>
      </c>
      <c r="B778" s="1" t="s">
        <v>317</v>
      </c>
      <c r="C778" s="54">
        <v>72</v>
      </c>
      <c r="D778" s="53" t="s">
        <v>7</v>
      </c>
      <c r="E778" s="53" t="s">
        <v>7</v>
      </c>
    </row>
    <row r="779" spans="1:5" x14ac:dyDescent="0.25">
      <c r="A779" s="2">
        <v>44236</v>
      </c>
      <c r="B779" s="1" t="s">
        <v>318</v>
      </c>
      <c r="C779" s="54">
        <v>65</v>
      </c>
      <c r="D779" s="53" t="s">
        <v>9</v>
      </c>
      <c r="E779" s="53" t="s">
        <v>9</v>
      </c>
    </row>
    <row r="780" spans="1:5" x14ac:dyDescent="0.25">
      <c r="A780" s="2">
        <v>44236</v>
      </c>
      <c r="B780" s="1" t="s">
        <v>318</v>
      </c>
      <c r="C780" s="54">
        <v>59</v>
      </c>
      <c r="D780" s="53" t="s">
        <v>9</v>
      </c>
      <c r="E780" s="53" t="s">
        <v>17</v>
      </c>
    </row>
    <row r="781" spans="1:5" x14ac:dyDescent="0.25">
      <c r="A781" s="2">
        <v>44236</v>
      </c>
      <c r="B781" s="1" t="s">
        <v>318</v>
      </c>
      <c r="C781" s="54">
        <v>66</v>
      </c>
      <c r="D781" s="53" t="s">
        <v>8</v>
      </c>
      <c r="E781" s="53" t="s">
        <v>31</v>
      </c>
    </row>
  </sheetData>
  <autoFilter ref="A1:F626" xr:uid="{94C6B5E4-C3B1-465F-B917-B19A105919DE}"/>
  <sortState xmlns:xlrd2="http://schemas.microsoft.com/office/spreadsheetml/2017/richdata2" ref="A758:E768">
    <sortCondition ref="D758:D7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269"/>
  <sheetViews>
    <sheetView topLeftCell="A247" workbookViewId="0">
      <selection activeCell="B266" sqref="B253:B266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8">
        <v>43903</v>
      </c>
      <c r="B2">
        <v>1</v>
      </c>
    </row>
    <row r="3" spans="1:2" x14ac:dyDescent="0.25">
      <c r="A3" s="318">
        <v>43907</v>
      </c>
      <c r="B3">
        <v>1</v>
      </c>
    </row>
    <row r="4" spans="1:2" x14ac:dyDescent="0.25">
      <c r="A4" s="318">
        <v>43910</v>
      </c>
      <c r="B4">
        <v>2</v>
      </c>
    </row>
    <row r="5" spans="1:2" x14ac:dyDescent="0.25">
      <c r="A5" s="318">
        <v>43915</v>
      </c>
      <c r="B5">
        <v>2</v>
      </c>
    </row>
    <row r="6" spans="1:2" x14ac:dyDescent="0.25">
      <c r="A6" s="318">
        <v>43916</v>
      </c>
      <c r="B6">
        <v>3</v>
      </c>
    </row>
    <row r="7" spans="1:2" x14ac:dyDescent="0.25">
      <c r="A7" s="318">
        <v>43920</v>
      </c>
      <c r="B7">
        <v>2</v>
      </c>
    </row>
    <row r="8" spans="1:2" x14ac:dyDescent="0.25">
      <c r="A8" s="318">
        <v>43923</v>
      </c>
      <c r="B8">
        <v>2</v>
      </c>
    </row>
    <row r="9" spans="1:2" x14ac:dyDescent="0.25">
      <c r="A9" s="318">
        <v>43924</v>
      </c>
      <c r="B9">
        <v>2</v>
      </c>
    </row>
    <row r="10" spans="1:2" x14ac:dyDescent="0.25">
      <c r="A10" s="318">
        <v>43926</v>
      </c>
      <c r="B10">
        <v>1</v>
      </c>
    </row>
    <row r="11" spans="1:2" x14ac:dyDescent="0.25">
      <c r="A11" s="318">
        <v>43929</v>
      </c>
      <c r="B11">
        <v>1</v>
      </c>
    </row>
    <row r="12" spans="1:2" x14ac:dyDescent="0.25">
      <c r="A12" s="318">
        <v>43930</v>
      </c>
      <c r="B12">
        <v>1</v>
      </c>
    </row>
    <row r="13" spans="1:2" x14ac:dyDescent="0.25">
      <c r="A13" s="318">
        <v>43936</v>
      </c>
      <c r="B13">
        <v>1</v>
      </c>
    </row>
    <row r="14" spans="1:2" x14ac:dyDescent="0.25">
      <c r="A14" s="318">
        <v>43948</v>
      </c>
      <c r="B14">
        <v>1</v>
      </c>
    </row>
    <row r="15" spans="1:2" x14ac:dyDescent="0.25">
      <c r="A15" s="318">
        <v>43951</v>
      </c>
      <c r="B15">
        <v>2</v>
      </c>
    </row>
    <row r="16" spans="1:2" x14ac:dyDescent="0.25">
      <c r="A16" s="318">
        <v>43953</v>
      </c>
      <c r="B16">
        <v>2</v>
      </c>
    </row>
    <row r="17" spans="1:2" x14ac:dyDescent="0.25">
      <c r="A17" s="318">
        <v>43956</v>
      </c>
      <c r="B17">
        <v>2</v>
      </c>
    </row>
    <row r="18" spans="1:2" x14ac:dyDescent="0.25">
      <c r="A18" s="318">
        <v>43963</v>
      </c>
      <c r="B18">
        <v>1</v>
      </c>
    </row>
    <row r="19" spans="1:2" x14ac:dyDescent="0.25">
      <c r="A19" s="318">
        <v>43979</v>
      </c>
      <c r="B19">
        <v>1</v>
      </c>
    </row>
    <row r="20" spans="1:2" x14ac:dyDescent="0.25">
      <c r="A20" s="318">
        <v>43981</v>
      </c>
      <c r="B20">
        <v>2</v>
      </c>
    </row>
    <row r="21" spans="1:2" x14ac:dyDescent="0.25">
      <c r="A21" s="318">
        <v>43983</v>
      </c>
      <c r="B21">
        <v>2</v>
      </c>
    </row>
    <row r="22" spans="1:2" x14ac:dyDescent="0.25">
      <c r="A22" s="318">
        <v>43985</v>
      </c>
      <c r="B22">
        <v>2</v>
      </c>
    </row>
    <row r="23" spans="1:2" x14ac:dyDescent="0.25">
      <c r="A23" s="318">
        <v>43986</v>
      </c>
      <c r="B23">
        <v>4</v>
      </c>
    </row>
    <row r="24" spans="1:2" x14ac:dyDescent="0.25">
      <c r="A24" s="318">
        <v>43987</v>
      </c>
      <c r="B24">
        <v>7</v>
      </c>
    </row>
    <row r="25" spans="1:2" x14ac:dyDescent="0.25">
      <c r="A25" s="318">
        <v>43988</v>
      </c>
      <c r="B25">
        <v>5</v>
      </c>
    </row>
    <row r="26" spans="1:2" x14ac:dyDescent="0.25">
      <c r="A26" s="318">
        <v>43989</v>
      </c>
      <c r="B26">
        <v>2</v>
      </c>
    </row>
    <row r="27" spans="1:2" x14ac:dyDescent="0.25">
      <c r="A27" s="318">
        <v>43990</v>
      </c>
      <c r="B27">
        <v>2</v>
      </c>
    </row>
    <row r="28" spans="1:2" x14ac:dyDescent="0.25">
      <c r="A28" s="318">
        <v>43991</v>
      </c>
      <c r="B28">
        <v>3</v>
      </c>
    </row>
    <row r="29" spans="1:2" x14ac:dyDescent="0.25">
      <c r="A29" s="318">
        <v>43992</v>
      </c>
      <c r="B29">
        <v>6</v>
      </c>
    </row>
    <row r="30" spans="1:2" x14ac:dyDescent="0.25">
      <c r="A30" s="318">
        <v>43993</v>
      </c>
      <c r="B30">
        <v>8</v>
      </c>
    </row>
    <row r="31" spans="1:2" x14ac:dyDescent="0.25">
      <c r="A31" s="318">
        <v>43994</v>
      </c>
      <c r="B31">
        <v>3</v>
      </c>
    </row>
    <row r="32" spans="1:2" x14ac:dyDescent="0.25">
      <c r="A32" s="318">
        <v>43995</v>
      </c>
      <c r="B32">
        <v>18</v>
      </c>
    </row>
    <row r="33" spans="1:2" x14ac:dyDescent="0.25">
      <c r="A33" s="318">
        <v>43996</v>
      </c>
      <c r="B33">
        <v>1</v>
      </c>
    </row>
    <row r="34" spans="1:2" x14ac:dyDescent="0.25">
      <c r="A34" s="318">
        <v>43998</v>
      </c>
      <c r="B34">
        <v>14</v>
      </c>
    </row>
    <row r="35" spans="1:2" x14ac:dyDescent="0.25">
      <c r="A35" s="318">
        <v>43999</v>
      </c>
      <c r="B35">
        <v>5</v>
      </c>
    </row>
    <row r="36" spans="1:2" x14ac:dyDescent="0.25">
      <c r="A36" s="318">
        <v>44000</v>
      </c>
      <c r="B36">
        <v>3</v>
      </c>
    </row>
    <row r="37" spans="1:2" x14ac:dyDescent="0.25">
      <c r="A37" s="318">
        <v>44001</v>
      </c>
      <c r="B37">
        <v>3</v>
      </c>
    </row>
    <row r="38" spans="1:2" x14ac:dyDescent="0.25">
      <c r="A38" s="318">
        <v>44002</v>
      </c>
      <c r="B38">
        <v>17</v>
      </c>
    </row>
    <row r="39" spans="1:2" x14ac:dyDescent="0.25">
      <c r="A39" s="318">
        <v>44003</v>
      </c>
      <c r="B39">
        <v>9</v>
      </c>
    </row>
    <row r="40" spans="1:2" x14ac:dyDescent="0.25">
      <c r="A40" s="318">
        <v>44004</v>
      </c>
      <c r="B40">
        <v>14</v>
      </c>
    </row>
    <row r="41" spans="1:2" x14ac:dyDescent="0.25">
      <c r="A41" s="318">
        <v>44005</v>
      </c>
      <c r="B41">
        <v>16</v>
      </c>
    </row>
    <row r="42" spans="1:2" x14ac:dyDescent="0.25">
      <c r="A42" s="318">
        <v>44006</v>
      </c>
      <c r="B42">
        <v>19</v>
      </c>
    </row>
    <row r="43" spans="1:2" x14ac:dyDescent="0.25">
      <c r="A43" s="318">
        <v>44007</v>
      </c>
      <c r="B43">
        <v>16</v>
      </c>
    </row>
    <row r="44" spans="1:2" x14ac:dyDescent="0.25">
      <c r="A44" s="318">
        <v>44008</v>
      </c>
      <c r="B44">
        <v>20</v>
      </c>
    </row>
    <row r="45" spans="1:2" x14ac:dyDescent="0.25">
      <c r="A45" s="318">
        <v>44009</v>
      </c>
      <c r="B45">
        <v>10</v>
      </c>
    </row>
    <row r="46" spans="1:2" x14ac:dyDescent="0.25">
      <c r="A46" s="318">
        <v>44010</v>
      </c>
      <c r="B46">
        <v>25</v>
      </c>
    </row>
    <row r="47" spans="1:2" x14ac:dyDescent="0.25">
      <c r="A47" s="318">
        <v>44011</v>
      </c>
      <c r="B47">
        <v>7</v>
      </c>
    </row>
    <row r="48" spans="1:2" x14ac:dyDescent="0.25">
      <c r="A48" s="318">
        <v>44012</v>
      </c>
      <c r="B48">
        <v>7</v>
      </c>
    </row>
    <row r="49" spans="1:2" x14ac:dyDescent="0.25">
      <c r="A49" s="318">
        <v>44013</v>
      </c>
      <c r="B49">
        <v>10</v>
      </c>
    </row>
    <row r="50" spans="1:2" x14ac:dyDescent="0.25">
      <c r="A50" s="318">
        <v>44014</v>
      </c>
      <c r="B50">
        <v>17</v>
      </c>
    </row>
    <row r="51" spans="1:2" x14ac:dyDescent="0.25">
      <c r="A51" s="318">
        <v>44015</v>
      </c>
      <c r="B51">
        <v>9</v>
      </c>
    </row>
    <row r="52" spans="1:2" x14ac:dyDescent="0.25">
      <c r="A52" s="318">
        <v>44016</v>
      </c>
      <c r="B52">
        <v>6</v>
      </c>
    </row>
    <row r="53" spans="1:2" x14ac:dyDescent="0.25">
      <c r="A53" s="318">
        <v>44017</v>
      </c>
      <c r="B53">
        <v>6</v>
      </c>
    </row>
    <row r="54" spans="1:2" x14ac:dyDescent="0.25">
      <c r="A54" s="318">
        <v>44018</v>
      </c>
      <c r="B54">
        <v>5</v>
      </c>
    </row>
    <row r="55" spans="1:2" x14ac:dyDescent="0.25">
      <c r="A55" s="318">
        <v>44019</v>
      </c>
      <c r="B55">
        <v>8</v>
      </c>
    </row>
    <row r="56" spans="1:2" x14ac:dyDescent="0.25">
      <c r="A56" s="318">
        <v>44020</v>
      </c>
      <c r="B56">
        <v>10</v>
      </c>
    </row>
    <row r="57" spans="1:2" x14ac:dyDescent="0.25">
      <c r="A57" s="318">
        <v>44021</v>
      </c>
      <c r="B57">
        <v>20</v>
      </c>
    </row>
    <row r="58" spans="1:2" x14ac:dyDescent="0.25">
      <c r="A58" s="318">
        <v>44022</v>
      </c>
      <c r="B58">
        <v>20</v>
      </c>
    </row>
    <row r="59" spans="1:2" x14ac:dyDescent="0.25">
      <c r="A59" s="318">
        <v>44023</v>
      </c>
      <c r="B59">
        <v>30</v>
      </c>
    </row>
    <row r="60" spans="1:2" x14ac:dyDescent="0.25">
      <c r="A60" s="318">
        <v>44024</v>
      </c>
      <c r="B60">
        <v>57</v>
      </c>
    </row>
    <row r="61" spans="1:2" x14ac:dyDescent="0.25">
      <c r="A61" s="318">
        <v>44025</v>
      </c>
      <c r="B61">
        <v>43</v>
      </c>
    </row>
    <row r="62" spans="1:2" x14ac:dyDescent="0.25">
      <c r="A62" s="318">
        <v>44026</v>
      </c>
      <c r="B62">
        <v>20</v>
      </c>
    </row>
    <row r="63" spans="1:2" x14ac:dyDescent="0.25">
      <c r="A63" s="318">
        <v>44027</v>
      </c>
      <c r="B63">
        <v>10</v>
      </c>
    </row>
    <row r="64" spans="1:2" x14ac:dyDescent="0.25">
      <c r="A64" s="318">
        <v>44028</v>
      </c>
      <c r="B64">
        <v>12</v>
      </c>
    </row>
    <row r="65" spans="1:2" x14ac:dyDescent="0.25">
      <c r="A65" s="318">
        <v>44029</v>
      </c>
      <c r="B65">
        <v>24</v>
      </c>
    </row>
    <row r="66" spans="1:2" x14ac:dyDescent="0.25">
      <c r="A66" s="318">
        <v>44030</v>
      </c>
      <c r="B66">
        <v>14</v>
      </c>
    </row>
    <row r="67" spans="1:2" x14ac:dyDescent="0.25">
      <c r="A67" s="318">
        <v>44031</v>
      </c>
      <c r="B67">
        <v>13</v>
      </c>
    </row>
    <row r="68" spans="1:2" x14ac:dyDescent="0.25">
      <c r="A68" s="318">
        <v>44032</v>
      </c>
      <c r="B68">
        <v>18</v>
      </c>
    </row>
    <row r="69" spans="1:2" x14ac:dyDescent="0.25">
      <c r="A69" s="318">
        <v>44033</v>
      </c>
      <c r="B69">
        <v>10</v>
      </c>
    </row>
    <row r="70" spans="1:2" x14ac:dyDescent="0.25">
      <c r="A70" s="318">
        <v>44034</v>
      </c>
      <c r="B70">
        <v>24</v>
      </c>
    </row>
    <row r="71" spans="1:2" x14ac:dyDescent="0.25">
      <c r="A71" s="318">
        <v>44035</v>
      </c>
      <c r="B71">
        <v>18</v>
      </c>
    </row>
    <row r="72" spans="1:2" x14ac:dyDescent="0.25">
      <c r="A72" s="318">
        <v>44036</v>
      </c>
      <c r="B72">
        <v>21</v>
      </c>
    </row>
    <row r="73" spans="1:2" x14ac:dyDescent="0.25">
      <c r="A73" s="318">
        <v>44037</v>
      </c>
      <c r="B73">
        <v>17</v>
      </c>
    </row>
    <row r="74" spans="1:2" x14ac:dyDescent="0.25">
      <c r="A74" s="318">
        <v>44038</v>
      </c>
      <c r="B74">
        <v>19</v>
      </c>
    </row>
    <row r="75" spans="1:2" x14ac:dyDescent="0.25">
      <c r="A75" s="318">
        <v>44039</v>
      </c>
      <c r="B75">
        <v>3</v>
      </c>
    </row>
    <row r="76" spans="1:2" x14ac:dyDescent="0.25">
      <c r="A76" s="318">
        <v>44040</v>
      </c>
      <c r="B76">
        <v>7</v>
      </c>
    </row>
    <row r="77" spans="1:2" x14ac:dyDescent="0.25">
      <c r="A77" s="318">
        <v>44041</v>
      </c>
      <c r="B77">
        <v>13</v>
      </c>
    </row>
    <row r="78" spans="1:2" x14ac:dyDescent="0.25">
      <c r="A78" s="318">
        <v>44042</v>
      </c>
      <c r="B78">
        <v>21</v>
      </c>
    </row>
    <row r="79" spans="1:2" x14ac:dyDescent="0.25">
      <c r="A79" s="318">
        <v>44043</v>
      </c>
      <c r="B79">
        <v>9</v>
      </c>
    </row>
    <row r="80" spans="1:2" x14ac:dyDescent="0.25">
      <c r="A80" s="318">
        <v>44044</v>
      </c>
      <c r="B80">
        <v>15</v>
      </c>
    </row>
    <row r="81" spans="1:2" x14ac:dyDescent="0.25">
      <c r="A81" s="318">
        <v>44045</v>
      </c>
      <c r="B81">
        <v>21</v>
      </c>
    </row>
    <row r="82" spans="1:2" x14ac:dyDescent="0.25">
      <c r="A82" s="318">
        <v>44046</v>
      </c>
      <c r="B82">
        <v>27</v>
      </c>
    </row>
    <row r="83" spans="1:2" x14ac:dyDescent="0.25">
      <c r="A83" s="318">
        <v>44047</v>
      </c>
      <c r="B83">
        <v>20</v>
      </c>
    </row>
    <row r="84" spans="1:2" x14ac:dyDescent="0.25">
      <c r="A84" s="318">
        <v>44048</v>
      </c>
      <c r="B84">
        <v>20</v>
      </c>
    </row>
    <row r="85" spans="1:2" x14ac:dyDescent="0.25">
      <c r="A85" s="318">
        <v>44049</v>
      </c>
      <c r="B85">
        <v>64</v>
      </c>
    </row>
    <row r="86" spans="1:2" x14ac:dyDescent="0.25">
      <c r="A86" s="318">
        <v>44050</v>
      </c>
      <c r="B86">
        <v>63</v>
      </c>
    </row>
    <row r="87" spans="1:2" x14ac:dyDescent="0.25">
      <c r="A87" s="318">
        <v>44051</v>
      </c>
      <c r="B87">
        <v>36</v>
      </c>
    </row>
    <row r="88" spans="1:2" x14ac:dyDescent="0.25">
      <c r="A88" s="318">
        <v>44052</v>
      </c>
      <c r="B88">
        <v>48</v>
      </c>
    </row>
    <row r="89" spans="1:2" x14ac:dyDescent="0.25">
      <c r="A89" s="318">
        <v>44053</v>
      </c>
      <c r="B89">
        <v>67</v>
      </c>
    </row>
    <row r="90" spans="1:2" x14ac:dyDescent="0.25">
      <c r="A90" s="318">
        <v>44054</v>
      </c>
      <c r="B90">
        <v>35</v>
      </c>
    </row>
    <row r="91" spans="1:2" x14ac:dyDescent="0.25">
      <c r="A91" s="318">
        <v>44055</v>
      </c>
      <c r="B91">
        <v>60</v>
      </c>
    </row>
    <row r="92" spans="1:2" x14ac:dyDescent="0.25">
      <c r="A92" s="318">
        <v>44056</v>
      </c>
      <c r="B92">
        <v>46</v>
      </c>
    </row>
    <row r="93" spans="1:2" x14ac:dyDescent="0.25">
      <c r="A93" s="318">
        <v>44057</v>
      </c>
      <c r="B93">
        <v>101</v>
      </c>
    </row>
    <row r="94" spans="1:2" x14ac:dyDescent="0.25">
      <c r="A94" s="318">
        <v>44058</v>
      </c>
      <c r="B94">
        <v>98</v>
      </c>
    </row>
    <row r="95" spans="1:2" x14ac:dyDescent="0.25">
      <c r="A95" s="318">
        <v>44059</v>
      </c>
      <c r="B95">
        <v>83</v>
      </c>
    </row>
    <row r="96" spans="1:2" x14ac:dyDescent="0.25">
      <c r="A96" s="318">
        <v>44060</v>
      </c>
      <c r="B96">
        <v>51</v>
      </c>
    </row>
    <row r="97" spans="1:2" x14ac:dyDescent="0.25">
      <c r="A97" s="318">
        <v>44061</v>
      </c>
      <c r="B97">
        <v>63</v>
      </c>
    </row>
    <row r="98" spans="1:2" x14ac:dyDescent="0.25">
      <c r="A98" s="318">
        <v>44062</v>
      </c>
      <c r="B98">
        <v>45</v>
      </c>
    </row>
    <row r="99" spans="1:2" x14ac:dyDescent="0.25">
      <c r="A99" s="318">
        <v>44063</v>
      </c>
      <c r="B99">
        <v>41</v>
      </c>
    </row>
    <row r="100" spans="1:2" x14ac:dyDescent="0.25">
      <c r="A100" s="318">
        <v>44064</v>
      </c>
      <c r="B100">
        <v>128</v>
      </c>
    </row>
    <row r="101" spans="1:2" x14ac:dyDescent="0.25">
      <c r="A101" s="318">
        <v>44065</v>
      </c>
      <c r="B101">
        <v>131</v>
      </c>
    </row>
    <row r="102" spans="1:2" x14ac:dyDescent="0.25">
      <c r="A102" s="318">
        <v>44066</v>
      </c>
      <c r="B102">
        <v>136</v>
      </c>
    </row>
    <row r="103" spans="1:2" x14ac:dyDescent="0.25">
      <c r="A103" s="318">
        <v>44067</v>
      </c>
      <c r="B103">
        <v>118</v>
      </c>
    </row>
    <row r="104" spans="1:2" x14ac:dyDescent="0.25">
      <c r="A104" s="318">
        <v>44068</v>
      </c>
      <c r="B104">
        <v>115</v>
      </c>
    </row>
    <row r="105" spans="1:2" x14ac:dyDescent="0.25">
      <c r="A105" s="318">
        <v>44069</v>
      </c>
      <c r="B105">
        <v>97</v>
      </c>
    </row>
    <row r="106" spans="1:2" x14ac:dyDescent="0.25">
      <c r="A106" s="318">
        <v>44070</v>
      </c>
      <c r="B106">
        <v>167</v>
      </c>
    </row>
    <row r="107" spans="1:2" x14ac:dyDescent="0.25">
      <c r="A107" s="318">
        <v>44071</v>
      </c>
      <c r="B107">
        <v>118</v>
      </c>
    </row>
    <row r="108" spans="1:2" x14ac:dyDescent="0.25">
      <c r="A108" s="318">
        <v>44072</v>
      </c>
      <c r="B108">
        <v>160</v>
      </c>
    </row>
    <row r="109" spans="1:2" x14ac:dyDescent="0.25">
      <c r="A109" s="318">
        <v>44073</v>
      </c>
      <c r="B109">
        <v>119</v>
      </c>
    </row>
    <row r="110" spans="1:2" x14ac:dyDescent="0.25">
      <c r="A110" s="318">
        <v>44074</v>
      </c>
      <c r="B110">
        <v>192</v>
      </c>
    </row>
    <row r="111" spans="1:2" x14ac:dyDescent="0.25">
      <c r="A111" s="318">
        <v>44075</v>
      </c>
      <c r="B111">
        <v>262</v>
      </c>
    </row>
    <row r="112" spans="1:2" x14ac:dyDescent="0.25">
      <c r="A112" s="318">
        <v>44076</v>
      </c>
      <c r="B112">
        <v>223</v>
      </c>
    </row>
    <row r="113" spans="1:2" x14ac:dyDescent="0.25">
      <c r="A113" s="318">
        <v>44077</v>
      </c>
      <c r="B113">
        <v>125</v>
      </c>
    </row>
    <row r="114" spans="1:2" x14ac:dyDescent="0.25">
      <c r="A114" s="318">
        <v>44078</v>
      </c>
      <c r="B114">
        <v>135</v>
      </c>
    </row>
    <row r="115" spans="1:2" x14ac:dyDescent="0.25">
      <c r="A115" s="318">
        <v>44079</v>
      </c>
      <c r="B115">
        <v>131</v>
      </c>
    </row>
    <row r="116" spans="1:2" x14ac:dyDescent="0.25">
      <c r="A116" s="318">
        <v>44080</v>
      </c>
      <c r="B116">
        <v>95</v>
      </c>
    </row>
    <row r="117" spans="1:2" x14ac:dyDescent="0.25">
      <c r="A117" s="318">
        <v>44081</v>
      </c>
      <c r="B117">
        <v>81</v>
      </c>
    </row>
    <row r="118" spans="1:2" x14ac:dyDescent="0.25">
      <c r="A118" s="318">
        <v>44082</v>
      </c>
      <c r="B118">
        <v>149</v>
      </c>
    </row>
    <row r="119" spans="1:2" x14ac:dyDescent="0.25">
      <c r="A119" s="318">
        <v>44083</v>
      </c>
      <c r="B119">
        <v>190</v>
      </c>
    </row>
    <row r="120" spans="1:2" x14ac:dyDescent="0.25">
      <c r="A120" s="318">
        <v>44084</v>
      </c>
      <c r="B120">
        <v>133</v>
      </c>
    </row>
    <row r="121" spans="1:2" x14ac:dyDescent="0.25">
      <c r="A121" s="318">
        <v>44085</v>
      </c>
      <c r="B121">
        <v>213</v>
      </c>
    </row>
    <row r="122" spans="1:2" x14ac:dyDescent="0.25">
      <c r="A122" s="318">
        <v>44086</v>
      </c>
      <c r="B122">
        <v>194</v>
      </c>
    </row>
    <row r="123" spans="1:2" x14ac:dyDescent="0.25">
      <c r="A123" s="318">
        <v>44087</v>
      </c>
      <c r="B123">
        <v>161</v>
      </c>
    </row>
    <row r="124" spans="1:2" x14ac:dyDescent="0.25">
      <c r="A124" s="318">
        <v>44088</v>
      </c>
      <c r="B124">
        <v>65</v>
      </c>
    </row>
    <row r="125" spans="1:2" x14ac:dyDescent="0.25">
      <c r="A125" s="318">
        <v>44089</v>
      </c>
      <c r="B125">
        <v>182</v>
      </c>
    </row>
    <row r="126" spans="1:2" x14ac:dyDescent="0.25">
      <c r="A126" s="318">
        <v>44090</v>
      </c>
      <c r="B126">
        <v>140</v>
      </c>
    </row>
    <row r="127" spans="1:2" x14ac:dyDescent="0.25">
      <c r="A127" s="318">
        <v>44091</v>
      </c>
      <c r="B127">
        <v>132</v>
      </c>
    </row>
    <row r="128" spans="1:2" x14ac:dyDescent="0.25">
      <c r="A128" s="318">
        <v>44092</v>
      </c>
      <c r="B128">
        <v>173</v>
      </c>
    </row>
    <row r="129" spans="1:2" x14ac:dyDescent="0.25">
      <c r="A129" s="318">
        <v>44093</v>
      </c>
      <c r="B129">
        <v>145</v>
      </c>
    </row>
    <row r="130" spans="1:2" x14ac:dyDescent="0.25">
      <c r="A130" s="318">
        <v>44094</v>
      </c>
      <c r="B130">
        <v>132</v>
      </c>
    </row>
    <row r="131" spans="1:2" x14ac:dyDescent="0.25">
      <c r="A131" s="318">
        <v>44095</v>
      </c>
      <c r="B131">
        <v>78</v>
      </c>
    </row>
    <row r="132" spans="1:2" x14ac:dyDescent="0.25">
      <c r="A132" s="318">
        <v>44096</v>
      </c>
      <c r="B132">
        <v>122</v>
      </c>
    </row>
    <row r="133" spans="1:2" x14ac:dyDescent="0.25">
      <c r="A133" s="318">
        <v>44097</v>
      </c>
      <c r="B133">
        <v>118</v>
      </c>
    </row>
    <row r="134" spans="1:2" x14ac:dyDescent="0.25">
      <c r="A134" s="318">
        <v>44098</v>
      </c>
      <c r="B134">
        <v>100</v>
      </c>
    </row>
    <row r="135" spans="1:2" x14ac:dyDescent="0.25">
      <c r="A135" s="318">
        <v>44099</v>
      </c>
      <c r="B135">
        <v>186</v>
      </c>
    </row>
    <row r="136" spans="1:2" x14ac:dyDescent="0.25">
      <c r="A136" s="318">
        <v>44100</v>
      </c>
      <c r="B136">
        <v>81</v>
      </c>
    </row>
    <row r="137" spans="1:2" x14ac:dyDescent="0.25">
      <c r="A137" s="318">
        <v>44101</v>
      </c>
      <c r="B137">
        <v>165</v>
      </c>
    </row>
    <row r="138" spans="1:2" x14ac:dyDescent="0.25">
      <c r="A138" s="318">
        <v>44102</v>
      </c>
      <c r="B138">
        <v>107</v>
      </c>
    </row>
    <row r="139" spans="1:2" x14ac:dyDescent="0.25">
      <c r="A139" s="318">
        <v>44103</v>
      </c>
      <c r="B139">
        <v>127</v>
      </c>
    </row>
    <row r="140" spans="1:2" x14ac:dyDescent="0.25">
      <c r="A140" s="318">
        <v>44104</v>
      </c>
      <c r="B140">
        <v>147</v>
      </c>
    </row>
    <row r="141" spans="1:2" x14ac:dyDescent="0.25">
      <c r="A141" s="318">
        <v>44105</v>
      </c>
      <c r="B141">
        <v>196</v>
      </c>
    </row>
    <row r="142" spans="1:2" x14ac:dyDescent="0.25">
      <c r="A142" s="318">
        <v>44106</v>
      </c>
      <c r="B142">
        <v>156</v>
      </c>
    </row>
    <row r="143" spans="1:2" x14ac:dyDescent="0.25">
      <c r="A143" s="318">
        <v>44107</v>
      </c>
      <c r="B143">
        <v>182</v>
      </c>
    </row>
    <row r="144" spans="1:2" x14ac:dyDescent="0.25">
      <c r="A144" s="318">
        <v>44108</v>
      </c>
      <c r="B144">
        <v>149</v>
      </c>
    </row>
    <row r="145" spans="1:2" x14ac:dyDescent="0.25">
      <c r="A145" s="318">
        <v>44109</v>
      </c>
      <c r="B145">
        <v>107</v>
      </c>
    </row>
    <row r="146" spans="1:2" x14ac:dyDescent="0.25">
      <c r="A146" s="318">
        <v>44110</v>
      </c>
      <c r="B146">
        <v>186</v>
      </c>
    </row>
    <row r="147" spans="1:2" x14ac:dyDescent="0.25">
      <c r="A147" s="318">
        <v>44111</v>
      </c>
      <c r="B147">
        <v>126</v>
      </c>
    </row>
    <row r="148" spans="1:2" x14ac:dyDescent="0.25">
      <c r="A148" s="318">
        <v>44112</v>
      </c>
      <c r="B148">
        <v>150</v>
      </c>
    </row>
    <row r="149" spans="1:2" x14ac:dyDescent="0.25">
      <c r="A149" s="318">
        <v>44113</v>
      </c>
      <c r="B149">
        <v>232</v>
      </c>
    </row>
    <row r="150" spans="1:2" x14ac:dyDescent="0.25">
      <c r="A150" s="318">
        <v>44114</v>
      </c>
      <c r="B150">
        <v>236</v>
      </c>
    </row>
    <row r="151" spans="1:2" x14ac:dyDescent="0.25">
      <c r="A151" s="318">
        <v>44115</v>
      </c>
      <c r="B151">
        <v>203</v>
      </c>
    </row>
    <row r="152" spans="1:2" x14ac:dyDescent="0.25">
      <c r="A152" s="318">
        <v>44116</v>
      </c>
      <c r="B152">
        <v>131</v>
      </c>
    </row>
    <row r="153" spans="1:2" x14ac:dyDescent="0.25">
      <c r="A153" s="318">
        <v>44117</v>
      </c>
      <c r="B153">
        <v>221</v>
      </c>
    </row>
    <row r="154" spans="1:2" x14ac:dyDescent="0.25">
      <c r="A154" s="318">
        <v>44118</v>
      </c>
      <c r="B154">
        <v>316</v>
      </c>
    </row>
    <row r="155" spans="1:2" x14ac:dyDescent="0.25">
      <c r="A155" s="318">
        <v>44119</v>
      </c>
      <c r="B155">
        <v>289</v>
      </c>
    </row>
    <row r="156" spans="1:2" x14ac:dyDescent="0.25">
      <c r="A156" s="318">
        <v>44120</v>
      </c>
      <c r="B156">
        <v>360</v>
      </c>
    </row>
    <row r="157" spans="1:2" x14ac:dyDescent="0.25">
      <c r="A157" s="318">
        <v>44121</v>
      </c>
      <c r="B157">
        <v>378</v>
      </c>
    </row>
    <row r="158" spans="1:2" x14ac:dyDescent="0.25">
      <c r="A158" s="318">
        <v>44122</v>
      </c>
      <c r="B158">
        <v>295</v>
      </c>
    </row>
    <row r="159" spans="1:2" x14ac:dyDescent="0.25">
      <c r="A159" s="318">
        <v>44123</v>
      </c>
      <c r="B159">
        <v>193</v>
      </c>
    </row>
    <row r="160" spans="1:2" x14ac:dyDescent="0.25">
      <c r="A160" s="318">
        <v>44124</v>
      </c>
      <c r="B160">
        <v>349</v>
      </c>
    </row>
    <row r="161" spans="1:2" x14ac:dyDescent="0.25">
      <c r="A161" s="318">
        <v>44125</v>
      </c>
      <c r="B161">
        <v>435</v>
      </c>
    </row>
    <row r="162" spans="1:2" x14ac:dyDescent="0.25">
      <c r="A162" s="318">
        <v>44126</v>
      </c>
      <c r="B162">
        <v>427</v>
      </c>
    </row>
    <row r="163" spans="1:2" x14ac:dyDescent="0.25">
      <c r="A163" s="318">
        <v>44127</v>
      </c>
      <c r="B163">
        <v>479</v>
      </c>
    </row>
    <row r="164" spans="1:2" x14ac:dyDescent="0.25">
      <c r="A164" s="318">
        <v>44128</v>
      </c>
      <c r="B164">
        <v>406</v>
      </c>
    </row>
    <row r="165" spans="1:2" x14ac:dyDescent="0.25">
      <c r="A165" s="318">
        <v>44129</v>
      </c>
      <c r="B165">
        <v>246</v>
      </c>
    </row>
    <row r="166" spans="1:2" x14ac:dyDescent="0.25">
      <c r="A166" s="318">
        <v>44130</v>
      </c>
      <c r="B166">
        <v>282</v>
      </c>
    </row>
    <row r="167" spans="1:2" x14ac:dyDescent="0.25">
      <c r="A167" s="318">
        <v>44131</v>
      </c>
      <c r="B167">
        <v>388</v>
      </c>
    </row>
    <row r="168" spans="1:2" x14ac:dyDescent="0.25">
      <c r="A168" s="318">
        <v>44132</v>
      </c>
      <c r="B168">
        <v>399</v>
      </c>
    </row>
    <row r="169" spans="1:2" x14ac:dyDescent="0.25">
      <c r="A169" s="318">
        <v>44133</v>
      </c>
      <c r="B169">
        <v>355</v>
      </c>
    </row>
    <row r="170" spans="1:2" x14ac:dyDescent="0.25">
      <c r="A170" s="318">
        <v>44134</v>
      </c>
      <c r="B170">
        <v>405</v>
      </c>
    </row>
    <row r="171" spans="1:2" x14ac:dyDescent="0.25">
      <c r="A171" s="318">
        <v>44135</v>
      </c>
      <c r="B171">
        <v>312</v>
      </c>
    </row>
    <row r="172" spans="1:2" x14ac:dyDescent="0.25">
      <c r="A172" s="318">
        <v>44136</v>
      </c>
      <c r="B172">
        <v>206</v>
      </c>
    </row>
    <row r="173" spans="1:2" x14ac:dyDescent="0.25">
      <c r="A173" s="318">
        <v>44137</v>
      </c>
      <c r="B173">
        <v>163</v>
      </c>
    </row>
    <row r="174" spans="1:2" x14ac:dyDescent="0.25">
      <c r="A174" s="318">
        <v>44138</v>
      </c>
      <c r="B174">
        <v>317</v>
      </c>
    </row>
    <row r="175" spans="1:2" x14ac:dyDescent="0.25">
      <c r="A175" s="318">
        <v>44139</v>
      </c>
      <c r="B175">
        <v>313</v>
      </c>
    </row>
    <row r="176" spans="1:2" x14ac:dyDescent="0.25">
      <c r="A176" s="318">
        <v>44140</v>
      </c>
      <c r="B176">
        <v>323</v>
      </c>
    </row>
    <row r="177" spans="1:2" x14ac:dyDescent="0.25">
      <c r="A177" s="318">
        <v>44141</v>
      </c>
      <c r="B177">
        <v>348</v>
      </c>
    </row>
    <row r="178" spans="1:2" x14ac:dyDescent="0.25">
      <c r="A178" s="318">
        <v>44142</v>
      </c>
      <c r="B178">
        <v>356</v>
      </c>
    </row>
    <row r="179" spans="1:2" x14ac:dyDescent="0.25">
      <c r="A179" s="318">
        <v>44143</v>
      </c>
      <c r="B179">
        <v>231</v>
      </c>
    </row>
    <row r="180" spans="1:2" x14ac:dyDescent="0.25">
      <c r="A180" s="318">
        <v>44144</v>
      </c>
      <c r="B180">
        <v>108</v>
      </c>
    </row>
    <row r="181" spans="1:2" x14ac:dyDescent="0.25">
      <c r="A181" s="318">
        <v>44145</v>
      </c>
      <c r="B181">
        <v>260</v>
      </c>
    </row>
    <row r="182" spans="1:2" x14ac:dyDescent="0.25">
      <c r="A182" s="318">
        <v>44146</v>
      </c>
      <c r="B182">
        <v>421</v>
      </c>
    </row>
    <row r="183" spans="1:2" x14ac:dyDescent="0.25">
      <c r="A183" s="318">
        <v>44147</v>
      </c>
      <c r="B183">
        <v>294</v>
      </c>
    </row>
    <row r="184" spans="1:2" x14ac:dyDescent="0.25">
      <c r="A184" s="318">
        <v>44148</v>
      </c>
      <c r="B184">
        <v>333</v>
      </c>
    </row>
    <row r="185" spans="1:2" x14ac:dyDescent="0.25">
      <c r="A185" s="318">
        <v>44149</v>
      </c>
      <c r="B185">
        <v>313</v>
      </c>
    </row>
    <row r="186" spans="1:2" x14ac:dyDescent="0.25">
      <c r="A186" s="318">
        <v>44150</v>
      </c>
      <c r="B186">
        <v>272</v>
      </c>
    </row>
    <row r="187" spans="1:2" x14ac:dyDescent="0.25">
      <c r="A187" s="318">
        <v>44151</v>
      </c>
      <c r="B187">
        <v>105</v>
      </c>
    </row>
    <row r="188" spans="1:2" x14ac:dyDescent="0.25">
      <c r="A188" s="318">
        <v>44152</v>
      </c>
      <c r="B188">
        <v>178</v>
      </c>
    </row>
    <row r="189" spans="1:2" x14ac:dyDescent="0.25">
      <c r="A189" s="318">
        <v>44153</v>
      </c>
      <c r="B189">
        <v>348</v>
      </c>
    </row>
    <row r="190" spans="1:2" x14ac:dyDescent="0.25">
      <c r="A190" s="318">
        <v>44154</v>
      </c>
      <c r="B190">
        <v>248</v>
      </c>
    </row>
    <row r="191" spans="1:2" x14ac:dyDescent="0.25">
      <c r="A191" s="318">
        <v>44155</v>
      </c>
      <c r="B191">
        <v>335</v>
      </c>
    </row>
    <row r="192" spans="1:2" x14ac:dyDescent="0.25">
      <c r="A192" s="318">
        <v>44156</v>
      </c>
      <c r="B192">
        <v>289</v>
      </c>
    </row>
    <row r="193" spans="1:2" x14ac:dyDescent="0.25">
      <c r="A193" s="318">
        <v>44157</v>
      </c>
      <c r="B193">
        <v>332</v>
      </c>
    </row>
    <row r="194" spans="1:2" x14ac:dyDescent="0.25">
      <c r="A194" s="318">
        <v>44158</v>
      </c>
      <c r="B194">
        <v>93</v>
      </c>
    </row>
    <row r="195" spans="1:2" x14ac:dyDescent="0.25">
      <c r="A195" s="318">
        <v>44159</v>
      </c>
      <c r="B195">
        <v>117</v>
      </c>
    </row>
    <row r="196" spans="1:2" x14ac:dyDescent="0.25">
      <c r="A196" s="318">
        <v>44160</v>
      </c>
      <c r="B196">
        <v>228</v>
      </c>
    </row>
    <row r="197" spans="1:2" x14ac:dyDescent="0.25">
      <c r="A197" s="318">
        <v>44161</v>
      </c>
      <c r="B197">
        <v>347</v>
      </c>
    </row>
    <row r="198" spans="1:2" x14ac:dyDescent="0.25">
      <c r="A198" s="318">
        <v>44162</v>
      </c>
      <c r="B198">
        <v>288</v>
      </c>
    </row>
    <row r="199" spans="1:2" x14ac:dyDescent="0.25">
      <c r="A199" s="318">
        <v>44163</v>
      </c>
      <c r="B199">
        <v>312</v>
      </c>
    </row>
    <row r="200" spans="1:2" x14ac:dyDescent="0.25">
      <c r="A200" s="318">
        <v>44164</v>
      </c>
      <c r="B200">
        <v>0</v>
      </c>
    </row>
    <row r="201" spans="1:2" x14ac:dyDescent="0.25">
      <c r="A201" s="318">
        <v>44165</v>
      </c>
      <c r="B201">
        <v>290</v>
      </c>
    </row>
    <row r="202" spans="1:2" x14ac:dyDescent="0.25">
      <c r="A202" s="318">
        <v>44166</v>
      </c>
      <c r="B202">
        <v>260</v>
      </c>
    </row>
    <row r="203" spans="1:2" x14ac:dyDescent="0.25">
      <c r="A203" s="318">
        <v>44167</v>
      </c>
      <c r="B203">
        <v>292</v>
      </c>
    </row>
    <row r="204" spans="1:2" x14ac:dyDescent="0.25">
      <c r="A204" s="318">
        <v>44168</v>
      </c>
      <c r="B204">
        <v>229</v>
      </c>
    </row>
    <row r="205" spans="1:2" x14ac:dyDescent="0.25">
      <c r="A205" s="318">
        <v>44169</v>
      </c>
      <c r="B205">
        <v>265</v>
      </c>
    </row>
    <row r="206" spans="1:2" x14ac:dyDescent="0.25">
      <c r="A206" s="318">
        <v>44170</v>
      </c>
      <c r="B206">
        <v>202</v>
      </c>
    </row>
    <row r="207" spans="1:2" x14ac:dyDescent="0.25">
      <c r="A207" s="318">
        <v>44171</v>
      </c>
      <c r="B207">
        <v>0</v>
      </c>
    </row>
    <row r="208" spans="1:2" x14ac:dyDescent="0.25">
      <c r="A208" s="318">
        <v>44172</v>
      </c>
      <c r="B208">
        <v>300</v>
      </c>
    </row>
    <row r="209" spans="1:3" x14ac:dyDescent="0.25">
      <c r="A209" s="318">
        <v>44173</v>
      </c>
      <c r="B209">
        <v>84</v>
      </c>
    </row>
    <row r="210" spans="1:3" x14ac:dyDescent="0.25">
      <c r="A210" s="318">
        <v>44174</v>
      </c>
      <c r="B210">
        <v>158</v>
      </c>
    </row>
    <row r="211" spans="1:3" x14ac:dyDescent="0.25">
      <c r="A211" s="318">
        <v>44175</v>
      </c>
      <c r="B211">
        <v>203</v>
      </c>
    </row>
    <row r="212" spans="1:3" x14ac:dyDescent="0.25">
      <c r="A212" s="318">
        <v>44176</v>
      </c>
      <c r="B212">
        <v>253</v>
      </c>
    </row>
    <row r="213" spans="1:3" x14ac:dyDescent="0.25">
      <c r="A213" s="318">
        <v>44177</v>
      </c>
      <c r="B213">
        <v>311</v>
      </c>
    </row>
    <row r="214" spans="1:3" x14ac:dyDescent="0.25">
      <c r="A214" s="318">
        <v>44178</v>
      </c>
      <c r="B214">
        <v>0</v>
      </c>
    </row>
    <row r="215" spans="1:3" x14ac:dyDescent="0.25">
      <c r="A215" s="318">
        <v>44179</v>
      </c>
      <c r="B215">
        <v>365</v>
      </c>
    </row>
    <row r="216" spans="1:3" x14ac:dyDescent="0.25">
      <c r="A216" s="318">
        <v>44180</v>
      </c>
      <c r="B216">
        <v>237</v>
      </c>
    </row>
    <row r="217" spans="1:3" x14ac:dyDescent="0.25">
      <c r="A217" s="318">
        <v>44181</v>
      </c>
      <c r="B217">
        <v>268</v>
      </c>
    </row>
    <row r="218" spans="1:3" x14ac:dyDescent="0.25">
      <c r="A218" s="318">
        <v>44182</v>
      </c>
      <c r="B218">
        <v>274</v>
      </c>
    </row>
    <row r="219" spans="1:3" x14ac:dyDescent="0.25">
      <c r="A219" s="318">
        <v>44183</v>
      </c>
      <c r="B219">
        <v>280</v>
      </c>
    </row>
    <row r="220" spans="1:3" x14ac:dyDescent="0.25">
      <c r="A220" s="318">
        <v>44184</v>
      </c>
      <c r="B220">
        <v>300</v>
      </c>
    </row>
    <row r="221" spans="1:3" x14ac:dyDescent="0.25">
      <c r="A221" s="318">
        <v>44185</v>
      </c>
      <c r="B221">
        <v>0</v>
      </c>
    </row>
    <row r="222" spans="1:3" x14ac:dyDescent="0.25">
      <c r="A222" s="318">
        <v>44186</v>
      </c>
      <c r="B222">
        <v>307</v>
      </c>
      <c r="C222" s="60"/>
    </row>
    <row r="223" spans="1:3" x14ac:dyDescent="0.25">
      <c r="A223" s="318">
        <v>44187</v>
      </c>
      <c r="B223">
        <v>240</v>
      </c>
      <c r="C223" s="60"/>
    </row>
    <row r="224" spans="1:3" x14ac:dyDescent="0.25">
      <c r="A224" s="318">
        <v>44188</v>
      </c>
      <c r="B224">
        <v>299</v>
      </c>
      <c r="C224" s="60"/>
    </row>
    <row r="225" spans="1:3" x14ac:dyDescent="0.25">
      <c r="A225" s="318">
        <v>44189</v>
      </c>
      <c r="B225">
        <v>253</v>
      </c>
      <c r="C225" s="60"/>
    </row>
    <row r="226" spans="1:3" x14ac:dyDescent="0.25">
      <c r="A226" s="318">
        <v>44190</v>
      </c>
      <c r="B226">
        <v>0</v>
      </c>
      <c r="C226" s="60"/>
    </row>
    <row r="227" spans="1:3" x14ac:dyDescent="0.25">
      <c r="A227" s="318">
        <v>44191</v>
      </c>
      <c r="B227">
        <v>309</v>
      </c>
      <c r="C227" s="60">
        <f>AVERAGE(B222:B227)</f>
        <v>234.66666666666666</v>
      </c>
    </row>
    <row r="228" spans="1:3" x14ac:dyDescent="0.25">
      <c r="A228" s="318">
        <v>44192</v>
      </c>
      <c r="B228">
        <v>0</v>
      </c>
    </row>
    <row r="229" spans="1:3" x14ac:dyDescent="0.25">
      <c r="A229" s="318">
        <v>44193</v>
      </c>
      <c r="B229">
        <v>291</v>
      </c>
      <c r="C229" s="60"/>
    </row>
    <row r="230" spans="1:3" x14ac:dyDescent="0.25">
      <c r="A230" s="318">
        <v>44194</v>
      </c>
      <c r="B230">
        <v>339</v>
      </c>
      <c r="C230" s="60"/>
    </row>
    <row r="231" spans="1:3" x14ac:dyDescent="0.25">
      <c r="A231" s="318">
        <v>44195</v>
      </c>
      <c r="B231">
        <v>348</v>
      </c>
      <c r="C231" s="60"/>
    </row>
    <row r="232" spans="1:3" x14ac:dyDescent="0.25">
      <c r="A232" s="318">
        <v>44196</v>
      </c>
      <c r="B232">
        <v>389</v>
      </c>
      <c r="C232" s="60"/>
    </row>
    <row r="233" spans="1:3" x14ac:dyDescent="0.25">
      <c r="A233" s="318">
        <v>44197</v>
      </c>
      <c r="B233">
        <v>0</v>
      </c>
      <c r="C233" s="60"/>
    </row>
    <row r="234" spans="1:3" x14ac:dyDescent="0.25">
      <c r="A234" s="318">
        <v>44198</v>
      </c>
      <c r="B234">
        <v>578</v>
      </c>
      <c r="C234" s="60">
        <f>AVERAGE(B229:B234)</f>
        <v>324.16666666666669</v>
      </c>
    </row>
    <row r="235" spans="1:3" x14ac:dyDescent="0.25">
      <c r="A235" s="318">
        <v>44199</v>
      </c>
      <c r="B235">
        <v>0</v>
      </c>
    </row>
    <row r="236" spans="1:3" x14ac:dyDescent="0.25">
      <c r="A236" s="318">
        <v>44200</v>
      </c>
      <c r="B236">
        <v>519</v>
      </c>
      <c r="C236" s="60"/>
    </row>
    <row r="237" spans="1:3" x14ac:dyDescent="0.25">
      <c r="A237" s="318">
        <v>44201</v>
      </c>
      <c r="B237">
        <v>386</v>
      </c>
      <c r="C237" s="60"/>
    </row>
    <row r="238" spans="1:3" x14ac:dyDescent="0.25">
      <c r="A238" s="318">
        <v>44202</v>
      </c>
      <c r="B238">
        <v>632</v>
      </c>
      <c r="C238" s="60"/>
    </row>
    <row r="239" spans="1:3" x14ac:dyDescent="0.25">
      <c r="A239" s="318">
        <v>44203</v>
      </c>
      <c r="B239">
        <v>539</v>
      </c>
      <c r="C239" s="60"/>
    </row>
    <row r="240" spans="1:3" x14ac:dyDescent="0.25">
      <c r="A240" s="318">
        <v>44204</v>
      </c>
      <c r="B240">
        <v>589</v>
      </c>
      <c r="C240" s="60"/>
    </row>
    <row r="241" spans="1:4" x14ac:dyDescent="0.25">
      <c r="A241" s="318">
        <v>44205</v>
      </c>
      <c r="B241">
        <v>706</v>
      </c>
      <c r="C241" s="60">
        <f>AVERAGE(B236:B241)</f>
        <v>561.83333333333337</v>
      </c>
    </row>
    <row r="242" spans="1:4" x14ac:dyDescent="0.25">
      <c r="A242" s="318">
        <v>44206</v>
      </c>
      <c r="B242">
        <v>0</v>
      </c>
      <c r="C242" s="60"/>
    </row>
    <row r="243" spans="1:4" x14ac:dyDescent="0.25">
      <c r="A243" s="318">
        <v>44207</v>
      </c>
      <c r="B243">
        <v>657</v>
      </c>
      <c r="C243" s="60"/>
    </row>
    <row r="244" spans="1:4" x14ac:dyDescent="0.25">
      <c r="A244" s="318">
        <v>44208</v>
      </c>
      <c r="B244">
        <v>416</v>
      </c>
      <c r="C244" s="60"/>
    </row>
    <row r="245" spans="1:4" x14ac:dyDescent="0.25">
      <c r="A245" s="318">
        <v>44209</v>
      </c>
      <c r="B245">
        <v>508</v>
      </c>
      <c r="C245" s="60"/>
    </row>
    <row r="246" spans="1:4" x14ac:dyDescent="0.25">
      <c r="A246" s="318">
        <v>44210</v>
      </c>
      <c r="B246">
        <v>595</v>
      </c>
      <c r="C246" s="60"/>
    </row>
    <row r="247" spans="1:4" x14ac:dyDescent="0.25">
      <c r="A247" s="318">
        <v>44211</v>
      </c>
      <c r="B247">
        <v>590</v>
      </c>
      <c r="C247" s="60"/>
    </row>
    <row r="248" spans="1:4" x14ac:dyDescent="0.25">
      <c r="A248" s="318">
        <v>44212</v>
      </c>
      <c r="B248">
        <v>605</v>
      </c>
      <c r="C248" s="60">
        <f>AVERAGE(B243:B248)</f>
        <v>561.83333333333337</v>
      </c>
      <c r="D248" s="61">
        <f>C248/C241</f>
        <v>1</v>
      </c>
    </row>
    <row r="249" spans="1:4" x14ac:dyDescent="0.25">
      <c r="A249" s="318">
        <v>44213</v>
      </c>
      <c r="B249">
        <v>0</v>
      </c>
      <c r="C249" s="60"/>
      <c r="D249" s="61"/>
    </row>
    <row r="250" spans="1:4" x14ac:dyDescent="0.25">
      <c r="A250" s="318">
        <v>44214</v>
      </c>
      <c r="B250">
        <v>556</v>
      </c>
      <c r="C250" s="60"/>
      <c r="D250" s="61"/>
    </row>
    <row r="251" spans="1:4" x14ac:dyDescent="0.25">
      <c r="A251" s="318">
        <v>44215</v>
      </c>
      <c r="B251">
        <v>475</v>
      </c>
      <c r="C251" s="60"/>
      <c r="D251" s="61"/>
    </row>
    <row r="252" spans="1:4" x14ac:dyDescent="0.25">
      <c r="A252" s="318">
        <v>44216</v>
      </c>
      <c r="B252">
        <v>484</v>
      </c>
      <c r="C252" s="60"/>
      <c r="D252" s="61"/>
    </row>
    <row r="253" spans="1:4" x14ac:dyDescent="0.25">
      <c r="A253" s="318">
        <v>44217</v>
      </c>
      <c r="B253">
        <v>580</v>
      </c>
      <c r="C253" s="60"/>
      <c r="D253" s="61"/>
    </row>
    <row r="254" spans="1:4" x14ac:dyDescent="0.25">
      <c r="A254" s="318">
        <v>44218</v>
      </c>
      <c r="B254">
        <v>502</v>
      </c>
      <c r="C254" s="60"/>
      <c r="D254" s="61"/>
    </row>
    <row r="255" spans="1:4" x14ac:dyDescent="0.25">
      <c r="A255" s="318">
        <v>44219</v>
      </c>
      <c r="B255">
        <v>427</v>
      </c>
      <c r="C255" s="60">
        <f>AVERAGE(B250:B255)</f>
        <v>504</v>
      </c>
      <c r="D255" s="61">
        <f>C255/C248</f>
        <v>0.8970631859982201</v>
      </c>
    </row>
    <row r="256" spans="1:4" x14ac:dyDescent="0.25">
      <c r="A256" s="318">
        <v>44220</v>
      </c>
      <c r="B256">
        <v>0</v>
      </c>
      <c r="C256" s="60"/>
      <c r="D256" s="61"/>
    </row>
    <row r="257" spans="1:5" x14ac:dyDescent="0.25">
      <c r="A257" s="318">
        <v>44221</v>
      </c>
      <c r="B257">
        <v>422</v>
      </c>
      <c r="C257" s="60"/>
      <c r="D257" s="61"/>
    </row>
    <row r="258" spans="1:5" x14ac:dyDescent="0.25">
      <c r="A258" s="318">
        <v>44222</v>
      </c>
      <c r="B258">
        <v>472</v>
      </c>
      <c r="C258" s="60"/>
      <c r="D258" s="61"/>
    </row>
    <row r="259" spans="1:5" x14ac:dyDescent="0.25">
      <c r="A259" s="318">
        <v>44223</v>
      </c>
      <c r="B259">
        <v>262</v>
      </c>
      <c r="C259" s="60"/>
      <c r="D259" s="61"/>
    </row>
    <row r="260" spans="1:5" x14ac:dyDescent="0.25">
      <c r="A260" s="318">
        <v>44224</v>
      </c>
      <c r="B260">
        <v>279</v>
      </c>
      <c r="C260" s="60"/>
      <c r="D260" s="61"/>
    </row>
    <row r="261" spans="1:5" x14ac:dyDescent="0.25">
      <c r="A261" s="318">
        <v>44225</v>
      </c>
      <c r="B261">
        <v>275</v>
      </c>
      <c r="C261" s="60"/>
      <c r="D261" s="61"/>
    </row>
    <row r="262" spans="1:5" x14ac:dyDescent="0.25">
      <c r="A262" s="318">
        <v>44226</v>
      </c>
      <c r="B262">
        <v>287</v>
      </c>
      <c r="C262" s="60">
        <f>AVERAGE(B257:B262)</f>
        <v>332.83333333333331</v>
      </c>
      <c r="D262" s="61">
        <f>C262/C255</f>
        <v>0.66038359788359779</v>
      </c>
    </row>
    <row r="263" spans="1:5" x14ac:dyDescent="0.25">
      <c r="A263" s="318">
        <v>44227</v>
      </c>
      <c r="B263">
        <v>0</v>
      </c>
      <c r="C263" s="60"/>
      <c r="D263" s="61"/>
    </row>
    <row r="264" spans="1:5" x14ac:dyDescent="0.25">
      <c r="A264" s="318">
        <v>44228</v>
      </c>
      <c r="B264">
        <v>127</v>
      </c>
      <c r="C264" s="60"/>
      <c r="D264" s="61"/>
    </row>
    <row r="265" spans="1:5" x14ac:dyDescent="0.25">
      <c r="A265" s="318">
        <v>44229</v>
      </c>
      <c r="B265">
        <v>179</v>
      </c>
      <c r="C265" s="60"/>
      <c r="D265" s="61"/>
    </row>
    <row r="266" spans="1:5" x14ac:dyDescent="0.25">
      <c r="A266" s="318">
        <v>44230</v>
      </c>
      <c r="B266" s="23">
        <v>180</v>
      </c>
      <c r="C266" s="60"/>
      <c r="D266" s="61"/>
      <c r="E266" s="319">
        <f>SUM(B253:B266)/SUM(B239:B252)</f>
        <v>0.59404761904761905</v>
      </c>
    </row>
    <row r="267" spans="1:5" x14ac:dyDescent="0.25">
      <c r="C267" s="60"/>
      <c r="D267" s="61"/>
    </row>
    <row r="268" spans="1:5" x14ac:dyDescent="0.25">
      <c r="C268" s="60"/>
      <c r="D268" s="61"/>
    </row>
    <row r="269" spans="1:5" x14ac:dyDescent="0.25">
      <c r="C269" s="60">
        <f>AVERAGE(B264:B269)</f>
        <v>162</v>
      </c>
      <c r="D269" s="61">
        <f>C269/C262</f>
        <v>0.48673009514271409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67" zoomScale="85" zoomScaleNormal="85" workbookViewId="0">
      <selection activeCell="B15" sqref="B15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964</v>
      </c>
      <c r="C2" s="269">
        <v>-31.866114</v>
      </c>
      <c r="D2" s="269">
        <v>-58.446311000000001</v>
      </c>
      <c r="E2" s="269" t="s">
        <v>982</v>
      </c>
      <c r="F2" s="269" t="s">
        <v>983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968</v>
      </c>
      <c r="C4" s="269">
        <v>-31.993610038</v>
      </c>
      <c r="D4" s="269">
        <v>-58.550952228</v>
      </c>
      <c r="E4" s="269" t="s">
        <v>984</v>
      </c>
      <c r="F4" s="269" t="s">
        <v>985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957</v>
      </c>
      <c r="C6" s="269" t="s">
        <v>972</v>
      </c>
      <c r="D6" s="269" t="s">
        <v>973</v>
      </c>
      <c r="E6" s="269" t="s">
        <v>970</v>
      </c>
      <c r="F6" s="269" t="s">
        <v>971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809</v>
      </c>
      <c r="C8" s="269" t="s">
        <v>816</v>
      </c>
      <c r="D8" s="269" t="s">
        <v>817</v>
      </c>
      <c r="E8" s="269" t="s">
        <v>814</v>
      </c>
      <c r="F8" s="269" t="s">
        <v>815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1033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855</v>
      </c>
      <c r="C11" s="269" t="s">
        <v>880</v>
      </c>
      <c r="D11" s="269" t="s">
        <v>881</v>
      </c>
      <c r="E11" s="269" t="s">
        <v>878</v>
      </c>
      <c r="F11" s="269" t="s">
        <v>879</v>
      </c>
      <c r="G11" s="261">
        <v>2770</v>
      </c>
    </row>
    <row r="12" spans="1:7" x14ac:dyDescent="0.25">
      <c r="A12" s="148" t="s">
        <v>20</v>
      </c>
      <c r="B12" s="148" t="s">
        <v>962</v>
      </c>
      <c r="C12" s="269">
        <v>-31.333100000000002</v>
      </c>
      <c r="D12" s="269">
        <v>-58.106900000000003</v>
      </c>
      <c r="E12" s="269" t="s">
        <v>986</v>
      </c>
      <c r="F12" s="269" t="s">
        <v>987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942</v>
      </c>
      <c r="C15" s="269">
        <v>-31.383299999999998</v>
      </c>
      <c r="D15" s="269">
        <v>-58.119199999999999</v>
      </c>
      <c r="E15" s="269" t="s">
        <v>988</v>
      </c>
      <c r="F15" s="269" t="s">
        <v>989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885</v>
      </c>
      <c r="C18" s="270" t="s">
        <v>892</v>
      </c>
      <c r="D18" s="270" t="s">
        <v>893</v>
      </c>
      <c r="E18" s="270" t="s">
        <v>890</v>
      </c>
      <c r="F18" s="270" t="s">
        <v>891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1037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818</v>
      </c>
      <c r="C29" s="269" t="s">
        <v>831</v>
      </c>
      <c r="D29" s="269" t="s">
        <v>832</v>
      </c>
      <c r="E29" s="269" t="s">
        <v>829</v>
      </c>
      <c r="F29" s="269" t="s">
        <v>830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958</v>
      </c>
      <c r="C40" s="269">
        <v>-30.904670100000001</v>
      </c>
      <c r="D40" s="269">
        <v>-57.999242500000001</v>
      </c>
      <c r="E40" s="269" t="s">
        <v>990</v>
      </c>
      <c r="F40" s="269" t="s">
        <v>991</v>
      </c>
      <c r="G40" s="261">
        <v>395</v>
      </c>
    </row>
    <row r="41" spans="1:7" x14ac:dyDescent="0.25">
      <c r="A41" s="254" t="s">
        <v>24</v>
      </c>
      <c r="B41" s="254" t="s">
        <v>939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936</v>
      </c>
      <c r="C42" s="269" t="s">
        <v>1040</v>
      </c>
      <c r="D42" s="269" t="s">
        <v>1041</v>
      </c>
      <c r="E42" s="269" t="s">
        <v>1040</v>
      </c>
      <c r="F42" s="269" t="s">
        <v>1041</v>
      </c>
      <c r="G42" s="262"/>
    </row>
    <row r="43" spans="1:7" x14ac:dyDescent="0.25">
      <c r="A43" s="148" t="s">
        <v>24</v>
      </c>
      <c r="B43" s="148" t="s">
        <v>780</v>
      </c>
      <c r="C43" s="269" t="s">
        <v>992</v>
      </c>
      <c r="D43" s="269" t="s">
        <v>993</v>
      </c>
      <c r="E43" s="269" t="s">
        <v>996</v>
      </c>
      <c r="F43" s="269" t="s">
        <v>997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967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876</v>
      </c>
      <c r="C49" s="271" t="s">
        <v>896</v>
      </c>
      <c r="D49" s="269" t="s">
        <v>897</v>
      </c>
      <c r="E49" s="271" t="s">
        <v>894</v>
      </c>
      <c r="F49" s="269" t="s">
        <v>895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959</v>
      </c>
      <c r="C51" s="269" t="s">
        <v>994</v>
      </c>
      <c r="D51" s="269" t="s">
        <v>995</v>
      </c>
      <c r="E51" s="269" t="s">
        <v>998</v>
      </c>
      <c r="F51" s="269" t="s">
        <v>999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953</v>
      </c>
      <c r="C54" s="269" t="s">
        <v>1000</v>
      </c>
      <c r="D54" s="269" t="s">
        <v>1001</v>
      </c>
      <c r="E54" s="269" t="s">
        <v>1002</v>
      </c>
      <c r="F54" s="269" t="s">
        <v>1003</v>
      </c>
      <c r="G54" s="262"/>
    </row>
    <row r="55" spans="1:7" x14ac:dyDescent="0.25">
      <c r="A55" s="148" t="s">
        <v>24</v>
      </c>
      <c r="B55" s="148" t="s">
        <v>952</v>
      </c>
      <c r="C55" s="269" t="s">
        <v>1004</v>
      </c>
      <c r="D55" s="269" t="s">
        <v>1005</v>
      </c>
      <c r="E55" s="269" t="s">
        <v>1006</v>
      </c>
      <c r="F55" s="269" t="s">
        <v>1007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966</v>
      </c>
      <c r="C61" s="269" t="s">
        <v>1008</v>
      </c>
      <c r="D61" s="269" t="s">
        <v>1009</v>
      </c>
      <c r="E61" s="269" t="s">
        <v>1010</v>
      </c>
      <c r="F61" s="269" t="s">
        <v>1011</v>
      </c>
      <c r="G61" s="262">
        <v>604</v>
      </c>
    </row>
    <row r="62" spans="1:7" x14ac:dyDescent="0.25">
      <c r="A62" s="62" t="s">
        <v>47</v>
      </c>
      <c r="B62" s="62" t="s">
        <v>1035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934</v>
      </c>
      <c r="C65" s="269" t="s">
        <v>1012</v>
      </c>
      <c r="D65" s="269" t="s">
        <v>1013</v>
      </c>
      <c r="E65" s="269" t="s">
        <v>1014</v>
      </c>
      <c r="F65" s="269" t="s">
        <v>1015</v>
      </c>
      <c r="G65" s="262">
        <v>3000</v>
      </c>
    </row>
    <row r="66" spans="1:7" x14ac:dyDescent="0.25">
      <c r="A66" s="148" t="s">
        <v>48</v>
      </c>
      <c r="B66" s="148" t="s">
        <v>960</v>
      </c>
      <c r="C66" s="269" t="s">
        <v>1016</v>
      </c>
      <c r="D66" s="269" t="s">
        <v>1017</v>
      </c>
      <c r="E66" s="269" t="s">
        <v>1018</v>
      </c>
      <c r="F66" s="269" t="s">
        <v>1019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933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950</v>
      </c>
      <c r="C72" s="269">
        <v>-32.683300000000003</v>
      </c>
      <c r="D72" s="269">
        <v>-58.7667</v>
      </c>
      <c r="E72" s="269" t="s">
        <v>980</v>
      </c>
      <c r="F72" s="269" t="s">
        <v>981</v>
      </c>
      <c r="G72" s="262">
        <v>387</v>
      </c>
    </row>
    <row r="73" spans="1:7" x14ac:dyDescent="0.25">
      <c r="A73" s="62" t="s">
        <v>9</v>
      </c>
      <c r="B73" s="62" t="s">
        <v>943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944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857</v>
      </c>
      <c r="C75" s="269" t="s">
        <v>900</v>
      </c>
      <c r="D75" s="269" t="s">
        <v>901</v>
      </c>
      <c r="E75" s="269" t="s">
        <v>898</v>
      </c>
      <c r="F75" s="269" t="s">
        <v>899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1029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1028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961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1024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1025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969</v>
      </c>
      <c r="C89" s="269" t="s">
        <v>1020</v>
      </c>
      <c r="D89" s="269" t="s">
        <v>1021</v>
      </c>
      <c r="E89" s="269" t="s">
        <v>1022</v>
      </c>
      <c r="F89" s="269" t="s">
        <v>1023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1038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858</v>
      </c>
      <c r="C97" s="269" t="s">
        <v>908</v>
      </c>
      <c r="D97" s="269" t="s">
        <v>909</v>
      </c>
      <c r="E97" s="269" t="s">
        <v>906</v>
      </c>
      <c r="F97" s="269" t="s">
        <v>907</v>
      </c>
      <c r="G97" s="262"/>
    </row>
    <row r="98" spans="1:7" x14ac:dyDescent="0.25">
      <c r="A98" s="254" t="s">
        <v>11</v>
      </c>
      <c r="B98" s="254" t="s">
        <v>859</v>
      </c>
      <c r="C98" s="269" t="s">
        <v>912</v>
      </c>
      <c r="D98" s="269" t="s">
        <v>913</v>
      </c>
      <c r="E98" s="269" t="s">
        <v>910</v>
      </c>
      <c r="F98" s="269" t="s">
        <v>911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954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945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889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856</v>
      </c>
      <c r="C104" s="269" t="s">
        <v>904</v>
      </c>
      <c r="D104" s="269" t="s">
        <v>905</v>
      </c>
      <c r="E104" s="269" t="s">
        <v>902</v>
      </c>
      <c r="F104" s="269" t="s">
        <v>903</v>
      </c>
      <c r="G104" s="262">
        <v>1767</v>
      </c>
    </row>
    <row r="105" spans="1:7" x14ac:dyDescent="0.25">
      <c r="A105" s="254" t="s">
        <v>11</v>
      </c>
      <c r="B105" s="254" t="s">
        <v>886</v>
      </c>
      <c r="C105" s="269" t="s">
        <v>920</v>
      </c>
      <c r="D105" s="269" t="s">
        <v>921</v>
      </c>
      <c r="E105" s="269" t="s">
        <v>918</v>
      </c>
      <c r="F105" s="269" t="s">
        <v>919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874</v>
      </c>
      <c r="C108" s="269" t="s">
        <v>916</v>
      </c>
      <c r="D108" s="269" t="s">
        <v>917</v>
      </c>
      <c r="E108" s="269" t="s">
        <v>914</v>
      </c>
      <c r="F108" s="269" t="s">
        <v>915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965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1032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846</v>
      </c>
      <c r="C114" s="269" t="s">
        <v>924</v>
      </c>
      <c r="D114" s="269" t="s">
        <v>925</v>
      </c>
      <c r="E114" s="269" t="s">
        <v>922</v>
      </c>
      <c r="F114" s="269" t="s">
        <v>923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827</v>
      </c>
      <c r="D123" s="269" t="s">
        <v>828</v>
      </c>
      <c r="E123" s="271" t="s">
        <v>825</v>
      </c>
      <c r="F123" s="269" t="s">
        <v>826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845</v>
      </c>
      <c r="C126" s="269" t="s">
        <v>853</v>
      </c>
      <c r="D126" s="269" t="s">
        <v>854</v>
      </c>
      <c r="E126" s="269" t="s">
        <v>851</v>
      </c>
      <c r="F126" s="269" t="s">
        <v>852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940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823</v>
      </c>
      <c r="D134" s="269" t="s">
        <v>824</v>
      </c>
      <c r="E134" s="269" t="s">
        <v>822</v>
      </c>
      <c r="F134" s="269" t="s">
        <v>821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844</v>
      </c>
      <c r="C137" s="269" t="s">
        <v>849</v>
      </c>
      <c r="D137" s="269" t="s">
        <v>850</v>
      </c>
      <c r="E137" s="269" t="s">
        <v>847</v>
      </c>
      <c r="F137" s="269" t="s">
        <v>848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935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819</v>
      </c>
      <c r="C159" s="269" t="s">
        <v>835</v>
      </c>
      <c r="D159" s="269" t="s">
        <v>836</v>
      </c>
      <c r="E159" s="269" t="s">
        <v>833</v>
      </c>
      <c r="F159" s="269" t="s">
        <v>834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820</v>
      </c>
      <c r="C162" s="269" t="s">
        <v>839</v>
      </c>
      <c r="D162" s="269" t="s">
        <v>840</v>
      </c>
      <c r="E162" s="269" t="s">
        <v>837</v>
      </c>
      <c r="F162" s="269" t="s">
        <v>838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955</v>
      </c>
      <c r="C168" s="269">
        <v>-32.671500000000002</v>
      </c>
      <c r="D168" s="269">
        <v>-58.325200000000002</v>
      </c>
      <c r="E168" s="269" t="s">
        <v>978</v>
      </c>
      <c r="F168" s="269" t="s">
        <v>979</v>
      </c>
      <c r="G168" s="262">
        <v>1566</v>
      </c>
    </row>
    <row r="169" spans="1:7" x14ac:dyDescent="0.25">
      <c r="A169" s="148" t="s">
        <v>27</v>
      </c>
      <c r="B169" s="148" t="s">
        <v>951</v>
      </c>
      <c r="C169" s="269" t="s">
        <v>976</v>
      </c>
      <c r="D169" s="269" t="s">
        <v>977</v>
      </c>
      <c r="E169" s="269" t="s">
        <v>974</v>
      </c>
      <c r="F169" s="269" t="s">
        <v>975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949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963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956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875</v>
      </c>
      <c r="C175" s="269" t="s">
        <v>928</v>
      </c>
      <c r="D175" s="269" t="s">
        <v>929</v>
      </c>
      <c r="E175" s="269" t="s">
        <v>926</v>
      </c>
      <c r="F175" s="269" t="s">
        <v>927</v>
      </c>
      <c r="G175" s="262">
        <v>596</v>
      </c>
    </row>
    <row r="176" spans="1:7" x14ac:dyDescent="0.25">
      <c r="A176" s="62" t="s">
        <v>27</v>
      </c>
      <c r="B176" s="62" t="s">
        <v>1030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806</v>
      </c>
      <c r="D179" s="270" t="s">
        <v>807</v>
      </c>
      <c r="E179" s="270" t="s">
        <v>804</v>
      </c>
      <c r="F179" s="270" t="s">
        <v>805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808</v>
      </c>
      <c r="C182" s="269" t="s">
        <v>812</v>
      </c>
      <c r="D182" s="269" t="s">
        <v>813</v>
      </c>
      <c r="E182" s="269" t="s">
        <v>810</v>
      </c>
      <c r="F182" s="269" t="s">
        <v>811</v>
      </c>
      <c r="G182" s="261">
        <v>190</v>
      </c>
    </row>
    <row r="183" spans="1:7" x14ac:dyDescent="0.25">
      <c r="A183" s="62" t="s">
        <v>51</v>
      </c>
      <c r="B183" s="62" t="s">
        <v>1026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941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843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932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>LN(2)/(SLOPE(D228:D234,A228:A234))</f>
        <v>33.572480646702012</v>
      </c>
      <c r="F234" s="221">
        <f>AVERAGE(E232:E234)</f>
        <v>34.631750395899303</v>
      </c>
      <c r="G234" s="218">
        <v>0</v>
      </c>
      <c r="H234" s="219">
        <f>LN(SUM($G$2:G234))</f>
        <v>8.2651356299373848</v>
      </c>
      <c r="I234" s="220">
        <f>LN(2)/(SLOPE(H228:H234,A228:A234))</f>
        <v>42.060849009903258</v>
      </c>
      <c r="J234" s="221">
        <f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>LN(2)/(SLOPE(P228:P234,A228:A234))</f>
        <v>63.852471011958627</v>
      </c>
      <c r="R234" s="221">
        <f>AVERAGE(Q232:Q234)</f>
        <v>75.491942489645069</v>
      </c>
      <c r="S234" s="218">
        <v>0</v>
      </c>
      <c r="T234" s="219">
        <f>LN(SUM($S$2:S234))</f>
        <v>4.3694478524670215</v>
      </c>
      <c r="U234" s="223">
        <f>LN(2)/(SLOPE(T228:T234,$A228:$A234))</f>
        <v>25.682473995680624</v>
      </c>
      <c r="V234" s="221">
        <f>AVERAGE(U232:U234)</f>
        <v>24.129114118908799</v>
      </c>
      <c r="W234" s="218">
        <v>0</v>
      </c>
      <c r="X234" s="219">
        <f>LN(SUM($W$2:W234))</f>
        <v>4.1588830833596715</v>
      </c>
      <c r="Y234" s="224" t="e">
        <f>LN(2)/(SLOPE(X228:X234,$A228:$A234))</f>
        <v>#DIV/0!</v>
      </c>
      <c r="Z234" s="221" t="e">
        <f>AVERAGE(Y232:Y234)</f>
        <v>#DIV/0!</v>
      </c>
      <c r="AA234" s="225">
        <v>0</v>
      </c>
      <c r="AB234" s="219">
        <f>LN(SUM($AA$2:AA234))</f>
        <v>6.7968237182748554</v>
      </c>
      <c r="AC234" s="220">
        <f>LN(2)/(SLOPE(AB228:AB234,$A228:$A234))</f>
        <v>99.197821769271343</v>
      </c>
      <c r="AD234" s="221">
        <f>AVERAGE(AC232:AC234)</f>
        <v>110.51262119064262</v>
      </c>
      <c r="AE234" s="218">
        <v>0</v>
      </c>
      <c r="AF234" s="219">
        <f>LN(SUM($AE$2:AE234))</f>
        <v>8.2741020022923308</v>
      </c>
      <c r="AG234" s="220">
        <f>LN(2)/(SLOPE(AF228:AF234,$A228:$A234))</f>
        <v>59.746649862675582</v>
      </c>
      <c r="AH234" s="221">
        <f>AVERAGE(AG232:AG234)</f>
        <v>62.369732239342255</v>
      </c>
      <c r="AI234" s="218">
        <v>0</v>
      </c>
      <c r="AJ234" s="219">
        <f>LN(SUM($AI$2:AI234))</f>
        <v>5.521460917862246</v>
      </c>
      <c r="AK234" s="220">
        <f>LN(2)/(SLOPE(AJ228:AJ234,$A228:$A234))</f>
        <v>184.80130582738215</v>
      </c>
      <c r="AL234" s="221">
        <f>AVERAGE(AK232:AK234)</f>
        <v>131.94728204311772</v>
      </c>
      <c r="AM234" s="218">
        <v>0</v>
      </c>
      <c r="AN234" s="219">
        <f>LN(SUM($AM$2:AM234))</f>
        <v>6.799055862058796</v>
      </c>
      <c r="AO234" s="220">
        <f>LN(2)/(SLOPE(AN228:AN234,$A228:$A234))</f>
        <v>62.899107875527541</v>
      </c>
      <c r="AP234" s="221">
        <f>AVERAGE(AO232:AO234)</f>
        <v>74.962688791627386</v>
      </c>
      <c r="AQ234" s="225">
        <v>0</v>
      </c>
      <c r="AR234" s="219">
        <f>LN(SUM($AQ$2:AQ234))</f>
        <v>6.5279579176225502</v>
      </c>
      <c r="AS234" s="220">
        <f>LN(2)/(SLOPE(AR228:AR234,$A228:$A234))</f>
        <v>129.73190648255641</v>
      </c>
      <c r="AT234" s="221">
        <f>AVERAGE(AS232:AS234)</f>
        <v>131.18677101605832</v>
      </c>
      <c r="AU234" s="218">
        <v>0</v>
      </c>
      <c r="AV234" s="219">
        <f>LN(SUM($AU$2:AU234))</f>
        <v>9.3966539500396742</v>
      </c>
      <c r="AW234" s="220">
        <f>LN(2)/(SLOPE(AV228:AV234,$A228:$A234))</f>
        <v>160.70856614998584</v>
      </c>
      <c r="AX234" s="221">
        <f>AVERAGE(AW232:AW234)</f>
        <v>189.80827088117681</v>
      </c>
      <c r="AY234" s="218">
        <v>0</v>
      </c>
      <c r="AZ234" s="226">
        <f>LN(SUM($AY$2:AY234))</f>
        <v>4.6249728132842707</v>
      </c>
      <c r="BA234" s="220">
        <f>LN(2)/(SLOPE(AZ228:AZ234,$A228:$A234))</f>
        <v>28.57058052862493</v>
      </c>
      <c r="BB234" s="221">
        <f>AVERAGE(BA232:BA234)</f>
        <v>44.194303715667843</v>
      </c>
      <c r="BC234" s="225">
        <v>0</v>
      </c>
      <c r="BD234" s="226">
        <f>LN(SUM($BC$2:BC234))</f>
        <v>5.5333894887275203</v>
      </c>
      <c r="BE234" s="220">
        <f>LN(2)/(SLOPE(BD228:BD234,$A228:$A234))</f>
        <v>54.60982339715612</v>
      </c>
      <c r="BF234" s="221">
        <f>AVERAGE(BE232:BE234)</f>
        <v>66.120918298774257</v>
      </c>
      <c r="BG234" s="218">
        <v>0</v>
      </c>
      <c r="BH234" s="226">
        <f>LN(SUM($BG$2:BG234))</f>
        <v>7.9061788403948148</v>
      </c>
      <c r="BI234" s="224">
        <f>LN(2)/(SLOPE(BH228:BH234,$A228:$A234))</f>
        <v>49.005737788512675</v>
      </c>
      <c r="BJ234" s="221">
        <f>AVERAGE(BI232:BI234)</f>
        <v>52.139344449664691</v>
      </c>
      <c r="BK234" s="218">
        <v>0</v>
      </c>
      <c r="BL234" s="226">
        <f>LN(SUM($BK$2:BK234))</f>
        <v>6.7742238863576141</v>
      </c>
      <c r="BM234" s="224">
        <f>LN(2)/(SLOPE(BL228:BL234,$A228:$A234))</f>
        <v>64.246020545280274</v>
      </c>
      <c r="BN234" s="221">
        <f>AVERAGE(BM232:BM234)</f>
        <v>71.744952625667224</v>
      </c>
      <c r="BO234" s="218">
        <v>0</v>
      </c>
      <c r="BP234" s="226">
        <f>LN(SUM($BO$2:BO234))</f>
        <v>5.9322451874480109</v>
      </c>
      <c r="BQ234" s="224">
        <f>LN(2)/(SLOPE(BP228:BP234,$A228:$A234))</f>
        <v>79.633029989948341</v>
      </c>
      <c r="BR234" s="221">
        <f>AVERAGE(BQ232:BQ234)</f>
        <v>68.633189165410968</v>
      </c>
      <c r="BS234" s="227">
        <v>0</v>
      </c>
      <c r="BT234" s="226">
        <f>LN(SUM($BS$2:BS234))</f>
        <v>10.341484385646778</v>
      </c>
      <c r="BU234" s="228">
        <f>LN(2)/(SLOPE(BT228:BT234,$A228:$A234))</f>
        <v>78.070870865333859</v>
      </c>
      <c r="BV234" s="221">
        <f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ref="E235:E239" si="351">LN(2)/(SLOPE(D229:D235,A229:A235))</f>
        <v>28.328828266740416</v>
      </c>
      <c r="F235" s="158">
        <f t="shared" ref="F235:F239" si="352">AVERAGE(E233:E235)</f>
        <v>31.284587879851674</v>
      </c>
      <c r="G235" s="94">
        <v>168</v>
      </c>
      <c r="H235" s="171">
        <f>LN(SUM($G$2:G235))</f>
        <v>8.3074593270119461</v>
      </c>
      <c r="I235" s="172">
        <f t="shared" ref="I235:I239" si="353">LN(2)/(SLOPE(H229:H235,A229:A235))</f>
        <v>35.072825263700956</v>
      </c>
      <c r="J235" s="158">
        <f t="shared" ref="J235:J239" si="354">AVERAGE(I233:I235)</f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ref="Q235:Q239" si="355">LN(2)/(SLOPE(P229:P235,A229:A235))</f>
        <v>51.735147749554812</v>
      </c>
      <c r="R235" s="158">
        <f t="shared" ref="R235:R239" si="356">AVERAGE(Q233:Q235)</f>
        <v>61.137260125450418</v>
      </c>
      <c r="S235" s="94">
        <v>3</v>
      </c>
      <c r="T235" s="171">
        <f>LN(SUM($S$2:S235))</f>
        <v>4.4067192472642533</v>
      </c>
      <c r="U235" s="173">
        <f t="shared" ref="U235:U239" si="357">LN(2)/(SLOPE(T229:T235,$A229:$A235))</f>
        <v>27.162096665546418</v>
      </c>
      <c r="V235" s="158">
        <f t="shared" ref="V235:V239" si="358">AVERAGE(U233:U235)</f>
        <v>25.123630880374762</v>
      </c>
      <c r="W235" s="94">
        <v>7</v>
      </c>
      <c r="X235" s="171">
        <f>LN(SUM($W$2:W235))</f>
        <v>4.2626798770413155</v>
      </c>
      <c r="Y235" s="118">
        <f t="shared" ref="Y235:Y239" si="359">LN(2)/(SLOPE(X229:X235,$A229:$A235))</f>
        <v>62.327297942058088</v>
      </c>
      <c r="Z235" s="158" t="e">
        <f t="shared" ref="Z235:Z239" si="360">AVERAGE(Y233:Y235)</f>
        <v>#DIV/0!</v>
      </c>
      <c r="AA235" s="115">
        <v>11</v>
      </c>
      <c r="AB235" s="171">
        <f>LN(SUM($AA$2:AA235))</f>
        <v>6.8090393060429797</v>
      </c>
      <c r="AC235" s="172">
        <f t="shared" ref="AC235:AC239" si="361">LN(2)/(SLOPE(AB229:AB235,$A229:$A235))</f>
        <v>86.651000867107058</v>
      </c>
      <c r="AD235" s="158">
        <f t="shared" ref="AD235:AD239" si="362">AVERAGE(AC233:AC235)</f>
        <v>95.448611397250787</v>
      </c>
      <c r="AE235" s="94">
        <v>63</v>
      </c>
      <c r="AF235" s="171">
        <f>LN(SUM($AE$2:AE235))</f>
        <v>8.290041618704489</v>
      </c>
      <c r="AG235" s="172">
        <f t="shared" ref="AG235:AG239" si="363">LN(2)/(SLOPE(AF229:AF235,$A229:$A235))</f>
        <v>57.112200170048176</v>
      </c>
      <c r="AH235" s="158">
        <f t="shared" ref="AH235:AH239" si="364">AVERAGE(AG233:AG235)</f>
        <v>58.13660942358964</v>
      </c>
      <c r="AI235" s="94">
        <v>3</v>
      </c>
      <c r="AJ235" s="171">
        <f>LN(SUM($AI$2:AI235))</f>
        <v>5.5333894887275203</v>
      </c>
      <c r="AK235" s="172">
        <f t="shared" ref="AK235:AK239" si="365">LN(2)/(SLOPE(AJ229:AJ235,$A229:$A235))</f>
        <v>185.88395609196525</v>
      </c>
      <c r="AL235" s="158">
        <f t="shared" ref="AL235:AL239" si="366">AVERAGE(AK233:AK235)</f>
        <v>161.48303673147879</v>
      </c>
      <c r="AM235" s="94">
        <v>13</v>
      </c>
      <c r="AN235" s="171">
        <f>LN(SUM($AM$2:AM235))</f>
        <v>6.8134445995108956</v>
      </c>
      <c r="AO235" s="172">
        <f t="shared" ref="AO235:AO239" si="367">LN(2)/(SLOPE(AN229:AN235,$A229:$A235))</f>
        <v>57.58837512992266</v>
      </c>
      <c r="AP235" s="158">
        <f t="shared" ref="AP235:AP239" si="368">AVERAGE(AO233:AO235)</f>
        <v>62.594643512349954</v>
      </c>
      <c r="AQ235" s="115">
        <v>1</v>
      </c>
      <c r="AR235" s="171">
        <f>LN(SUM($AQ$2:AQ235))</f>
        <v>6.5294188382622256</v>
      </c>
      <c r="AS235" s="172">
        <f t="shared" ref="AS235:AS239" si="369">LN(2)/(SLOPE(AR229:AR235,$A229:$A235))</f>
        <v>147.50536701437557</v>
      </c>
      <c r="AT235" s="158">
        <f t="shared" ref="AT235:AT239" si="370">AVERAGE(AS233:AS235)</f>
        <v>133.12940676424589</v>
      </c>
      <c r="AU235" s="94">
        <v>91</v>
      </c>
      <c r="AV235" s="171">
        <f>LN(SUM($AU$2:AU235))</f>
        <v>9.4041786888978045</v>
      </c>
      <c r="AW235" s="172">
        <f t="shared" ref="AW235:AW239" si="371">LN(2)/(SLOPE(AV229:AV235,$A229:$A235))</f>
        <v>141.59250421883021</v>
      </c>
      <c r="AX235" s="158">
        <f t="shared" ref="AX235:AX239" si="372">AVERAGE(AW233:AW235)</f>
        <v>157.74319030987326</v>
      </c>
      <c r="AY235" s="94">
        <v>0</v>
      </c>
      <c r="AZ235" s="174">
        <f>LN(SUM($AY$2:AY235))</f>
        <v>4.6249728132842707</v>
      </c>
      <c r="BA235" s="172">
        <f t="shared" ref="BA235:BA239" si="373">LN(2)/(SLOPE(AZ229:AZ235,$A229:$A235))</f>
        <v>27.037235351652914</v>
      </c>
      <c r="BB235" s="158">
        <f t="shared" ref="BB235:BB239" si="374">AVERAGE(BA233:BA235)</f>
        <v>30.316938636967283</v>
      </c>
      <c r="BC235" s="115">
        <v>3</v>
      </c>
      <c r="BD235" s="174">
        <f>LN(SUM($BC$2:BC235))</f>
        <v>5.5451774444795623</v>
      </c>
      <c r="BE235" s="172">
        <f t="shared" ref="BE235:BE239" si="375">LN(2)/(SLOPE(BD229:BD235,$A229:$A235))</f>
        <v>51.455711238484056</v>
      </c>
      <c r="BF235" s="158">
        <f t="shared" ref="BF235:BF239" si="376">AVERAGE(BE233:BE235)</f>
        <v>55.014768013457761</v>
      </c>
      <c r="BG235" s="94">
        <v>63</v>
      </c>
      <c r="BH235" s="174">
        <f>LN(SUM($BG$2:BG235))</f>
        <v>7.9291264873067995</v>
      </c>
      <c r="BI235" s="118">
        <f t="shared" ref="BI235:BI239" si="377">LN(2)/(SLOPE(BH229:BH235,$A229:$A235))</f>
        <v>45.368034211291778</v>
      </c>
      <c r="BJ235" s="158">
        <f t="shared" ref="BJ235:BJ239" si="378">AVERAGE(BI233:BI235)</f>
        <v>47.455309351754998</v>
      </c>
      <c r="BK235" s="94">
        <v>42</v>
      </c>
      <c r="BL235" s="174">
        <f>LN(SUM($BK$2:BK235))</f>
        <v>6.8211074722564646</v>
      </c>
      <c r="BM235" s="118">
        <f t="shared" ref="BM235:BM239" si="379">LN(2)/(SLOPE(BL229:BL235,$A229:$A235))</f>
        <v>43.684720617098208</v>
      </c>
      <c r="BN235" s="158">
        <f t="shared" ref="BN235:BN239" si="380">AVERAGE(BM233:BM235)</f>
        <v>57.527820343619759</v>
      </c>
      <c r="BO235" s="94">
        <v>17</v>
      </c>
      <c r="BP235" s="174">
        <f>LN(SUM($BO$2:BO235))</f>
        <v>5.9763509092979339</v>
      </c>
      <c r="BQ235" s="118">
        <f t="shared" ref="BQ235:BQ239" si="381">LN(2)/(SLOPE(BP229:BP235,$A229:$A235))</f>
        <v>56.572084184835184</v>
      </c>
      <c r="BR235" s="158">
        <f t="shared" ref="BR235:BR239" si="382">AVERAGE(BQ233:BQ235)</f>
        <v>66.334098621315775</v>
      </c>
      <c r="BS235" s="98">
        <v>578</v>
      </c>
      <c r="BT235" s="174">
        <f>LN(SUM($BS$2:BS235))</f>
        <v>10.359962581552038</v>
      </c>
      <c r="BU235" s="175">
        <f t="shared" ref="BU235:BU239" si="383">LN(2)/(SLOPE(BT229:BT235,$A229:$A235))</f>
        <v>67.882537555863976</v>
      </c>
      <c r="BV235" s="158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ref="E240" si="385">LN(2)/(SLOPE(D234:D240,A234:A240))</f>
        <v>15.69014069482745</v>
      </c>
      <c r="F240" s="158">
        <f t="shared" ref="F240" si="386">AVERAGE(E238:E240)</f>
        <v>15.909864745771443</v>
      </c>
      <c r="G240" s="94">
        <v>142</v>
      </c>
      <c r="H240" s="171">
        <f>LN(SUM($G$2:G240))</f>
        <v>8.428580533059634</v>
      </c>
      <c r="I240" s="172">
        <f t="shared" ref="I240" si="387">LN(2)/(SLOPE(H234:H240,A234:A240))</f>
        <v>28.299220324665697</v>
      </c>
      <c r="J240" s="158">
        <f t="shared" ref="J240" si="388">AVERAGE(I238:I240)</f>
        <v>29.907150860351212</v>
      </c>
      <c r="K240" s="94">
        <v>6</v>
      </c>
      <c r="L240" s="171">
        <f>LN(SUM($K$2:K240))</f>
        <v>7.2115567333138015</v>
      </c>
      <c r="M240" s="172">
        <f t="shared" ref="M240" si="389">LN(2)/(SLOPE(L234:L240,$A234:$A240))</f>
        <v>238.98783482586953</v>
      </c>
      <c r="N240" s="158">
        <f t="shared" ref="N240" si="390">AVERAGE(M238:M240)</f>
        <v>347.90055612087525</v>
      </c>
      <c r="O240" s="94">
        <v>36</v>
      </c>
      <c r="P240" s="171">
        <f>LN(SUM($O$2:O240))</f>
        <v>7.6357868613955846</v>
      </c>
      <c r="Q240" s="172">
        <f t="shared" ref="Q240" si="391">LN(2)/(SLOPE(P234:P240,A234:A240))</f>
        <v>53.433315109851506</v>
      </c>
      <c r="R240" s="158">
        <f t="shared" ref="R240" si="392">AVERAGE(Q238:Q240)</f>
        <v>59.655121316037388</v>
      </c>
      <c r="S240" s="94">
        <v>13</v>
      </c>
      <c r="T240" s="171">
        <f>LN(SUM($S$2:S240))</f>
        <v>4.6347289882296359</v>
      </c>
      <c r="U240" s="173">
        <f t="shared" ref="U240" si="393">LN(2)/(SLOPE(T234:T240,$A234:$A240))</f>
        <v>18.437535613008791</v>
      </c>
      <c r="V240" s="158">
        <f t="shared" ref="V240" si="394">AVERAGE(U238:U240)</f>
        <v>28.961708867065656</v>
      </c>
      <c r="W240" s="94">
        <v>9</v>
      </c>
      <c r="X240" s="171">
        <f>LN(SUM($W$2:W240))</f>
        <v>4.5951198501345898</v>
      </c>
      <c r="Y240" s="118">
        <f t="shared" ref="Y240" si="395">LN(2)/(SLOPE(X234:X240,$A234:$A240))</f>
        <v>10.339975005707389</v>
      </c>
      <c r="Z240" s="158">
        <f t="shared" ref="Z240" si="396">AVERAGE(Y238:Y240)</f>
        <v>13.823317512383404</v>
      </c>
      <c r="AA240" s="115">
        <v>9</v>
      </c>
      <c r="AB240" s="171">
        <f>LN(SUM($AA$2:AA240))</f>
        <v>6.8501261661455004</v>
      </c>
      <c r="AC240" s="172">
        <f t="shared" ref="AC240" si="397">LN(2)/(SLOPE(AB234:AB240,$A234:$A240))</f>
        <v>84.156875731401939</v>
      </c>
      <c r="AD240" s="158">
        <f t="shared" ref="AD240" si="398">AVERAGE(AC238:AC240)</f>
        <v>108.7246301645859</v>
      </c>
      <c r="AE240" s="94">
        <v>90</v>
      </c>
      <c r="AF240" s="171">
        <f>LN(SUM($AE$2:AE240))</f>
        <v>8.3593691062226707</v>
      </c>
      <c r="AG240" s="172">
        <f t="shared" ref="AG240:AG242" si="399">LN(2)/(SLOPE(AF234:AF240,$A234:$A240))</f>
        <v>49.978894575835369</v>
      </c>
      <c r="AH240" s="158">
        <f t="shared" ref="AH240:AH242" si="400">AVERAGE(AG238:AG240)</f>
        <v>59.094265192864533</v>
      </c>
      <c r="AI240" s="94">
        <v>11</v>
      </c>
      <c r="AJ240" s="171">
        <f>LN(SUM($AI$2:AI240))</f>
        <v>5.598421958998375</v>
      </c>
      <c r="AK240" s="172">
        <f t="shared" ref="AK240:AK242" si="401">LN(2)/(SLOPE(AJ234:AJ240,$A234:$A240))</f>
        <v>67.947439448859797</v>
      </c>
      <c r="AL240" s="158">
        <f t="shared" ref="AL240:AL242" si="402">AVERAGE(AK238:AK240)</f>
        <v>128.63754002032644</v>
      </c>
      <c r="AM240" s="94">
        <v>22</v>
      </c>
      <c r="AN240" s="171">
        <f>LN(SUM($AM$2:AM240))</f>
        <v>6.9255951971104679</v>
      </c>
      <c r="AO240" s="172">
        <f t="shared" ref="AO240:AO242" si="403">LN(2)/(SLOPE(AN234:AN240,$A234:$A240))</f>
        <v>31.570593274779146</v>
      </c>
      <c r="AP240" s="158">
        <f t="shared" ref="AP240:AP242" si="404">AVERAGE(AO238:AO240)</f>
        <v>41.891264631404496</v>
      </c>
      <c r="AQ240" s="115">
        <v>4</v>
      </c>
      <c r="AR240" s="171">
        <f>LN(SUM($AQ$2:AQ240))</f>
        <v>6.577861357721047</v>
      </c>
      <c r="AS240" s="172">
        <f t="shared" ref="AS240:AS242" si="405">LN(2)/(SLOPE(AR234:AR240,$A234:$A240))</f>
        <v>74.660318199745987</v>
      </c>
      <c r="AT240" s="158">
        <f t="shared" ref="AT240:AT242" si="406">AVERAGE(AS238:AS240)</f>
        <v>114.39562523485097</v>
      </c>
      <c r="AU240" s="94">
        <v>99</v>
      </c>
      <c r="AV240" s="171">
        <f>LN(SUM($AU$2:AU240))</f>
        <v>9.435242376305256</v>
      </c>
      <c r="AW240" s="172">
        <f t="shared" ref="AW240:AW242" si="407">LN(2)/(SLOPE(AV234:AV240,$A234:$A240))</f>
        <v>111.142199645888</v>
      </c>
      <c r="AX240" s="158">
        <f t="shared" ref="AX240:AX242" si="408">AVERAGE(AW238:AW240)</f>
        <v>143.17035229888782</v>
      </c>
      <c r="AY240" s="94">
        <v>7</v>
      </c>
      <c r="AZ240" s="174">
        <f>LN(SUM($AY$2:AY240))</f>
        <v>4.8283137373023015</v>
      </c>
      <c r="BA240" s="172">
        <f t="shared" ref="BA240:BA242" si="409">LN(2)/(SLOPE(AZ234:AZ240,$A234:$A240))</f>
        <v>18.685955300527215</v>
      </c>
      <c r="BB240" s="158">
        <f t="shared" ref="BB240:BB242" si="410">AVERAGE(BA238:BA240)</f>
        <v>23.138120750902186</v>
      </c>
      <c r="BC240" s="115">
        <v>2</v>
      </c>
      <c r="BD240" s="174">
        <f>LN(SUM($BC$2:BC240))</f>
        <v>5.6131281063880705</v>
      </c>
      <c r="BE240" s="172">
        <f t="shared" ref="BE240:BE242" si="411">LN(2)/(SLOPE(BD234:BD240,$A234:$A240))</f>
        <v>49.132309658775561</v>
      </c>
      <c r="BF240" s="158">
        <f t="shared" ref="BF240:BF242" si="412">AVERAGE(BE238:BE240)</f>
        <v>61.437286858602995</v>
      </c>
      <c r="BG240" s="94">
        <v>37</v>
      </c>
      <c r="BH240" s="174">
        <f>LN(SUM($BG$2:BG240))</f>
        <v>7.9915922820680922</v>
      </c>
      <c r="BI240" s="118">
        <f t="shared" ref="BI240:BI242" si="413">LN(2)/(SLOPE(BH234:BH240,$A234:$A240))</f>
        <v>50.400126935251137</v>
      </c>
      <c r="BJ240" s="158">
        <f t="shared" ref="BJ240:BJ242" si="414">AVERAGE(BI238:BI240)</f>
        <v>56.977098183917747</v>
      </c>
      <c r="BK240" s="94">
        <v>10</v>
      </c>
      <c r="BL240" s="174">
        <f>LN(SUM($BK$2:BK240))</f>
        <v>6.879355804460439</v>
      </c>
      <c r="BM240" s="118">
        <f t="shared" ref="BM240:BM242" si="415">LN(2)/(SLOPE(BL234:BL240,$A234:$A240))</f>
        <v>45.179432989385752</v>
      </c>
      <c r="BN240" s="158">
        <f t="shared" ref="BN240:BN242" si="416">AVERAGE(BM238:BM240)</f>
        <v>45.171819932238286</v>
      </c>
      <c r="BO240" s="94">
        <v>13</v>
      </c>
      <c r="BP240" s="174">
        <f>LN(SUM($BO$2:BO240))</f>
        <v>6.1003189520200642</v>
      </c>
      <c r="BQ240" s="118">
        <f t="shared" ref="BQ240:BQ242" si="417">LN(2)/(SLOPE(BP234:BP240,$A234:$A240))</f>
        <v>25.561323139040471</v>
      </c>
      <c r="BR240" s="158">
        <f t="shared" ref="BR240:BR242" si="418">AVERAGE(BQ238:BQ240)</f>
        <v>30.289948709020255</v>
      </c>
      <c r="BS240" s="98">
        <v>539</v>
      </c>
      <c r="BT240" s="174">
        <f>LN(SUM($BS$2:BS240))</f>
        <v>10.423649457279106</v>
      </c>
      <c r="BU240" s="175">
        <f t="shared" ref="BU240:BU242" si="419">LN(2)/(SLOPE(BT234:BT240,$A234:$A240))</f>
        <v>52.478017540942709</v>
      </c>
      <c r="BV240" s="158">
        <f t="shared" ref="BV240:BV242" si="420">AVERAGE(BU238:BU240)</f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ref="E241:E242" si="421">LN(2)/(SLOPE(D235:D241,A235:A241))</f>
        <v>17.54455632511868</v>
      </c>
      <c r="F241" s="158">
        <f t="shared" ref="F241:F242" si="422">AVERAGE(E239:E241)</f>
        <v>16.279418689754632</v>
      </c>
      <c r="G241" s="94">
        <v>138</v>
      </c>
      <c r="H241" s="171">
        <f>LN(SUM($G$2:G241))</f>
        <v>8.458292083496076</v>
      </c>
      <c r="I241" s="172">
        <f t="shared" ref="I241:I242" si="423">LN(2)/(SLOPE(H235:H241,A235:A241))</f>
        <v>29.384797925392331</v>
      </c>
      <c r="J241" s="158">
        <f t="shared" ref="J241:J242" si="424">AVERAGE(I239:I241)</f>
        <v>29.386488445493104</v>
      </c>
      <c r="K241" s="94">
        <v>8</v>
      </c>
      <c r="L241" s="171">
        <f>LN(SUM($K$2:K241))</f>
        <v>7.217443431696533</v>
      </c>
      <c r="M241" s="172">
        <f t="shared" ref="M241:M242" si="425">LN(2)/(SLOPE(L235:L241,$A235:$A241))</f>
        <v>189.4369873882259</v>
      </c>
      <c r="N241" s="158">
        <f t="shared" ref="N241:N242" si="426">AVERAGE(M239:M241)</f>
        <v>251.06979093729592</v>
      </c>
      <c r="O241" s="94">
        <v>44</v>
      </c>
      <c r="P241" s="171">
        <f>LN(SUM($O$2:O241))</f>
        <v>7.6568100914803781</v>
      </c>
      <c r="Q241" s="172">
        <f t="shared" ref="Q241:Q242" si="427">LN(2)/(SLOPE(P235:P241,A235:A241))</f>
        <v>50.172453858054503</v>
      </c>
      <c r="R241" s="158">
        <f t="shared" ref="R241:R242" si="428">AVERAGE(Q239:Q241)</f>
        <v>55.043438634365067</v>
      </c>
      <c r="S241" s="94">
        <v>4</v>
      </c>
      <c r="T241" s="171">
        <f>LN(SUM($S$2:S241))</f>
        <v>4.6728288344619058</v>
      </c>
      <c r="U241" s="173">
        <f t="shared" ref="U241:U242" si="429">LN(2)/(SLOPE(T235:T241,$A235:$A241))</f>
        <v>14.798339716164129</v>
      </c>
      <c r="V241" s="158">
        <f t="shared" ref="V241:V242" si="430">AVERAGE(U239:U241)</f>
        <v>21.143062126063594</v>
      </c>
      <c r="W241" s="94">
        <v>0</v>
      </c>
      <c r="X241" s="171">
        <f>LN(SUM($W$2:W241))</f>
        <v>4.5951198501345898</v>
      </c>
      <c r="Y241" s="118">
        <f t="shared" ref="Y241:Y242" si="431">LN(2)/(SLOPE(X235:X241,$A235:$A241))</f>
        <v>10.674335684781875</v>
      </c>
      <c r="Z241" s="158">
        <f t="shared" ref="Z241:Z242" si="432">AVERAGE(Y239:Y241)</f>
        <v>11.318960741708283</v>
      </c>
      <c r="AA241" s="115">
        <v>20</v>
      </c>
      <c r="AB241" s="171">
        <f>LN(SUM($AA$2:AA241))</f>
        <v>6.8710912946105456</v>
      </c>
      <c r="AC241" s="172">
        <f t="shared" ref="AC241:AC242" si="433">LN(2)/(SLOPE(AB235:AB241,$A235:$A241))</f>
        <v>66.434239839408946</v>
      </c>
      <c r="AD241" s="158">
        <f t="shared" ref="AD241:AD242" si="434">AVERAGE(AC239:AC241)</f>
        <v>86.401626701060152</v>
      </c>
      <c r="AE241" s="94">
        <v>99</v>
      </c>
      <c r="AF241" s="171">
        <f>LN(SUM($AE$2:AE241))</f>
        <v>8.3822894289514362</v>
      </c>
      <c r="AG241" s="172">
        <f t="shared" si="399"/>
        <v>44.049944967149074</v>
      </c>
      <c r="AH241" s="158">
        <f t="shared" si="400"/>
        <v>51.588019039669767</v>
      </c>
      <c r="AI241" s="94">
        <v>2</v>
      </c>
      <c r="AJ241" s="171">
        <f>LN(SUM($AI$2:AI241))</f>
        <v>5.6058020662959978</v>
      </c>
      <c r="AK241" s="172">
        <f t="shared" si="401"/>
        <v>52.912508032876246</v>
      </c>
      <c r="AL241" s="158">
        <f t="shared" si="402"/>
        <v>83.516254105436843</v>
      </c>
      <c r="AM241" s="94">
        <v>19</v>
      </c>
      <c r="AN241" s="171">
        <f>LN(SUM($AM$2:AM241))</f>
        <v>6.9440872082295275</v>
      </c>
      <c r="AO241" s="172">
        <f t="shared" si="403"/>
        <v>28.520390299292803</v>
      </c>
      <c r="AP241" s="158">
        <f t="shared" si="404"/>
        <v>33.566193165929434</v>
      </c>
      <c r="AQ241" s="115">
        <v>13</v>
      </c>
      <c r="AR241" s="171">
        <f>LN(SUM($AQ$2:AQ241))</f>
        <v>6.5957805139613113</v>
      </c>
      <c r="AS241" s="172">
        <f t="shared" si="405"/>
        <v>59.311674960991056</v>
      </c>
      <c r="AT241" s="158">
        <f t="shared" si="406"/>
        <v>77.574320259964338</v>
      </c>
      <c r="AU241" s="94">
        <v>133</v>
      </c>
      <c r="AV241" s="171">
        <f>LN(SUM($AU$2:AU241))</f>
        <v>9.4458076729792246</v>
      </c>
      <c r="AW241" s="172">
        <f t="shared" si="407"/>
        <v>94.088043229424002</v>
      </c>
      <c r="AX241" s="158">
        <f t="shared" si="408"/>
        <v>115.95112519767122</v>
      </c>
      <c r="AY241" s="94">
        <v>8</v>
      </c>
      <c r="AZ241" s="174">
        <f>LN(SUM($AY$2:AY241))</f>
        <v>4.8903491282217537</v>
      </c>
      <c r="BA241" s="172">
        <f t="shared" si="409"/>
        <v>15.245790717460915</v>
      </c>
      <c r="BB241" s="158">
        <f t="shared" si="410"/>
        <v>19.530406542375157</v>
      </c>
      <c r="BC241" s="115">
        <v>10</v>
      </c>
      <c r="BD241" s="174">
        <f>LN(SUM($BC$2:BC241))</f>
        <v>5.6489742381612063</v>
      </c>
      <c r="BE241" s="172">
        <f t="shared" si="411"/>
        <v>38.805827695424803</v>
      </c>
      <c r="BF241" s="158">
        <f t="shared" si="412"/>
        <v>49.675830276585707</v>
      </c>
      <c r="BG241" s="94">
        <v>29</v>
      </c>
      <c r="BH241" s="174">
        <f>LN(SUM($BG$2:BG241))</f>
        <v>8.0013550258267028</v>
      </c>
      <c r="BI241" s="118">
        <f t="shared" si="413"/>
        <v>51.35836113510674</v>
      </c>
      <c r="BJ241" s="158">
        <f t="shared" si="414"/>
        <v>53.165545223131936</v>
      </c>
      <c r="BK241" s="94">
        <v>17</v>
      </c>
      <c r="BL241" s="174">
        <f>LN(SUM($BK$2:BK241))</f>
        <v>6.8966943316227125</v>
      </c>
      <c r="BM241" s="118">
        <f t="shared" si="415"/>
        <v>51.468535237898578</v>
      </c>
      <c r="BN241" s="158">
        <f t="shared" si="416"/>
        <v>47.297734850736759</v>
      </c>
      <c r="BO241" s="94">
        <v>0</v>
      </c>
      <c r="BP241" s="174">
        <f>LN(SUM($BO$2:BO241))</f>
        <v>6.1003189520200642</v>
      </c>
      <c r="BQ241" s="118">
        <f t="shared" si="417"/>
        <v>28.570312723613647</v>
      </c>
      <c r="BR241" s="158">
        <f t="shared" si="418"/>
        <v>27.682839832672091</v>
      </c>
      <c r="BS241" s="98">
        <v>589</v>
      </c>
      <c r="BT241" s="174">
        <f>LN(SUM($BS$2:BS241))</f>
        <v>10.441003791555163</v>
      </c>
      <c r="BU241" s="175">
        <f t="shared" si="419"/>
        <v>48.31149677870188</v>
      </c>
      <c r="BV241" s="158">
        <f t="shared" si="420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421"/>
        <v>20.68010100164819</v>
      </c>
      <c r="F242" s="158">
        <f t="shared" si="422"/>
        <v>17.971599340531441</v>
      </c>
      <c r="G242" s="94">
        <v>192</v>
      </c>
      <c r="H242" s="171">
        <f>LN(SUM($G$2:G242))</f>
        <v>8.4982142248184349</v>
      </c>
      <c r="I242" s="172">
        <f t="shared" si="423"/>
        <v>26.548284301758947</v>
      </c>
      <c r="J242" s="158">
        <f t="shared" si="424"/>
        <v>28.077434183938994</v>
      </c>
      <c r="K242" s="94">
        <v>7</v>
      </c>
      <c r="L242" s="171">
        <f>LN(SUM($K$2:K242))</f>
        <v>7.222566018822171</v>
      </c>
      <c r="M242" s="172">
        <f t="shared" si="425"/>
        <v>156.12766173875679</v>
      </c>
      <c r="N242" s="158">
        <f t="shared" si="426"/>
        <v>194.85082798428411</v>
      </c>
      <c r="O242" s="94">
        <v>50</v>
      </c>
      <c r="P242" s="171">
        <f>LN(SUM($O$2:O242))</f>
        <v>7.6801756404365902</v>
      </c>
      <c r="Q242" s="172">
        <f t="shared" si="427"/>
        <v>39.889965991520626</v>
      </c>
      <c r="R242" s="158">
        <f t="shared" si="428"/>
        <v>47.831911653142214</v>
      </c>
      <c r="S242" s="94">
        <v>7</v>
      </c>
      <c r="T242" s="171">
        <f>LN(SUM($S$2:S242))</f>
        <v>4.7361984483944957</v>
      </c>
      <c r="U242" s="173">
        <f t="shared" si="429"/>
        <v>12.083366401898219</v>
      </c>
      <c r="V242" s="158">
        <f t="shared" si="430"/>
        <v>15.106413910357047</v>
      </c>
      <c r="W242" s="94">
        <v>14</v>
      </c>
      <c r="X242" s="171">
        <f>LN(SUM($W$2:W242))</f>
        <v>4.7273878187123408</v>
      </c>
      <c r="Y242" s="118">
        <f t="shared" si="431"/>
        <v>9.0897578532498127</v>
      </c>
      <c r="Z242" s="158">
        <f t="shared" si="432"/>
        <v>10.034689514579691</v>
      </c>
      <c r="AA242" s="115">
        <v>15</v>
      </c>
      <c r="AB242" s="171">
        <f>LN(SUM($AA$2:AA242))</f>
        <v>6.8865316425305103</v>
      </c>
      <c r="AC242" s="172">
        <f t="shared" si="433"/>
        <v>51.813279691681863</v>
      </c>
      <c r="AD242" s="158">
        <f t="shared" si="434"/>
        <v>67.468131754164247</v>
      </c>
      <c r="AE242" s="94">
        <v>72</v>
      </c>
      <c r="AF242" s="171">
        <f>LN(SUM($AE$2:AE242))</f>
        <v>8.3986348552921015</v>
      </c>
      <c r="AG242" s="172">
        <f t="shared" si="399"/>
        <v>39.013803724739049</v>
      </c>
      <c r="AH242" s="158">
        <f t="shared" si="400"/>
        <v>44.347547755907833</v>
      </c>
      <c r="AI242" s="94">
        <v>4</v>
      </c>
      <c r="AJ242" s="171">
        <f>LN(SUM($AI$2:AI242))</f>
        <v>5.6204008657171496</v>
      </c>
      <c r="AK242" s="172">
        <f t="shared" si="401"/>
        <v>42.643201345970397</v>
      </c>
      <c r="AL242" s="158">
        <f t="shared" si="402"/>
        <v>54.50104960923548</v>
      </c>
      <c r="AM242" s="94">
        <v>38</v>
      </c>
      <c r="AN242" s="171">
        <f>LN(SUM($AM$2:AM242))</f>
        <v>6.9800759405617629</v>
      </c>
      <c r="AO242" s="172">
        <f t="shared" si="403"/>
        <v>25.312639765833723</v>
      </c>
      <c r="AP242" s="158">
        <f t="shared" si="404"/>
        <v>28.467874446635221</v>
      </c>
      <c r="AQ242" s="115">
        <v>11</v>
      </c>
      <c r="AR242" s="171">
        <f>LN(SUM($AQ$2:AQ242))</f>
        <v>6.6106960447177592</v>
      </c>
      <c r="AS242" s="172">
        <f t="shared" si="405"/>
        <v>51.444865755084003</v>
      </c>
      <c r="AT242" s="158">
        <f t="shared" si="406"/>
        <v>61.80561963860702</v>
      </c>
      <c r="AU242" s="94">
        <v>123</v>
      </c>
      <c r="AV242" s="171">
        <f>LN(SUM($AU$2:AU242))</f>
        <v>9.4554802211622881</v>
      </c>
      <c r="AW242" s="172">
        <f t="shared" si="407"/>
        <v>78.292968789280039</v>
      </c>
      <c r="AX242" s="158">
        <f t="shared" si="408"/>
        <v>94.507737221530689</v>
      </c>
      <c r="AY242" s="94">
        <v>19</v>
      </c>
      <c r="AZ242" s="174">
        <f>LN(SUM($AY$2:AY242))</f>
        <v>5.0238805208462765</v>
      </c>
      <c r="BA242" s="172">
        <f t="shared" si="409"/>
        <v>11.815485046955096</v>
      </c>
      <c r="BB242" s="158">
        <f t="shared" si="410"/>
        <v>15.249077021647743</v>
      </c>
      <c r="BC242" s="115">
        <v>10</v>
      </c>
      <c r="BD242" s="174">
        <f>LN(SUM($BC$2:BC242))</f>
        <v>5.6835797673386814</v>
      </c>
      <c r="BE242" s="172">
        <f t="shared" si="411"/>
        <v>30.295151721548436</v>
      </c>
      <c r="BF242" s="158">
        <f t="shared" si="412"/>
        <v>39.411096358582931</v>
      </c>
      <c r="BG242" s="94">
        <v>78</v>
      </c>
      <c r="BH242" s="174">
        <f>LN(SUM($BG$2:BG242))</f>
        <v>8.0271501068327744</v>
      </c>
      <c r="BI242" s="118">
        <f t="shared" si="413"/>
        <v>43.64210599272063</v>
      </c>
      <c r="BJ242" s="158">
        <f t="shared" si="414"/>
        <v>48.466864687692841</v>
      </c>
      <c r="BK242" s="94">
        <v>18</v>
      </c>
      <c r="BL242" s="174">
        <f>LN(SUM($BK$2:BK242))</f>
        <v>6.9147308927185627</v>
      </c>
      <c r="BM242" s="118">
        <f t="shared" si="415"/>
        <v>43.734726558430715</v>
      </c>
      <c r="BN242" s="158">
        <f t="shared" si="416"/>
        <v>46.794231595238351</v>
      </c>
      <c r="BO242" s="94">
        <v>23</v>
      </c>
      <c r="BP242" s="174">
        <f>LN(SUM($BO$2:BO242))</f>
        <v>6.1506027684462792</v>
      </c>
      <c r="BQ242" s="118">
        <f t="shared" si="417"/>
        <v>25.585976617374989</v>
      </c>
      <c r="BR242" s="158">
        <f t="shared" si="418"/>
        <v>26.572537493343038</v>
      </c>
      <c r="BS242" s="98">
        <v>706</v>
      </c>
      <c r="BT242" s="174">
        <f>LN(SUM($BS$2:BS242))</f>
        <v>10.461416203770762</v>
      </c>
      <c r="BU242" s="175">
        <f t="shared" si="419"/>
        <v>41.359440477151239</v>
      </c>
      <c r="BV242" s="158">
        <f t="shared" si="420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435">LN(2)/(SLOPE(D237:D243,A237:A243))</f>
        <v>21.240365299922093</v>
      </c>
      <c r="F243" s="158">
        <f t="shared" ref="F243:F248" si="43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437">LN(2)/(SLOPE(H237:H243,A237:A243))</f>
        <v>25.730335636960159</v>
      </c>
      <c r="J243" s="158">
        <f t="shared" ref="J243:J248" si="43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439">LN(2)/(SLOPE(L237:L243,$A237:$A243))</f>
        <v>162.3591214052052</v>
      </c>
      <c r="N243" s="158">
        <f t="shared" ref="N243:N248" si="44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441">LN(2)/(SLOPE(P237:P243,A237:A243))</f>
        <v>40.16573633031895</v>
      </c>
      <c r="R243" s="158">
        <f t="shared" ref="R243:R248" si="44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443">LN(2)/(SLOPE(T237:T243,$A237:$A243))</f>
        <v>12.350972748139903</v>
      </c>
      <c r="V243" s="158">
        <f t="shared" ref="V243:V248" si="44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445">LN(2)/(SLOPE(X237:X243,$A237:$A243))</f>
        <v>9.7655082579785599</v>
      </c>
      <c r="Z243" s="158">
        <f t="shared" ref="Z243:Z248" si="44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447">LN(2)/(SLOPE(AB237:AB243,$A237:$A243))</f>
        <v>51.138117192589363</v>
      </c>
      <c r="AD243" s="158">
        <f t="shared" ref="AD243:AD248" si="44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449">LN(2)/(SLOPE(AF237:AF243,$A237:$A243))</f>
        <v>43.540437352129615</v>
      </c>
      <c r="AH243" s="158">
        <f t="shared" ref="AH243:AH248" si="45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51">LN(2)/(SLOPE(AJ237:AJ243,$A237:$A243))</f>
        <v>42.519853893526928</v>
      </c>
      <c r="AL243" s="158">
        <f t="shared" ref="AL243:AL248" si="45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53">LN(2)/(SLOPE(AN237:AN243,$A237:$A243))</f>
        <v>28.277643806691614</v>
      </c>
      <c r="AP243" s="158">
        <f t="shared" ref="AP243:AP248" si="45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55">LN(2)/(SLOPE(AR237:AR243,$A237:$A243))</f>
        <v>56.089368054962812</v>
      </c>
      <c r="AT243" s="158">
        <f t="shared" ref="AT243:AT248" si="45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57">LN(2)/(SLOPE(AV237:AV243,$A237:$A243))</f>
        <v>81.476798526827309</v>
      </c>
      <c r="AX243" s="158">
        <f t="shared" ref="AX243:AX248" si="45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59">LN(2)/(SLOPE(AZ237:AZ243,$A237:$A243))</f>
        <v>12.030238656473262</v>
      </c>
      <c r="BB243" s="158">
        <f t="shared" ref="BB243:BB248" si="46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61">LN(2)/(SLOPE(BD237:BD243,$A237:$A243))</f>
        <v>30.196260467699052</v>
      </c>
      <c r="BF243" s="158">
        <f t="shared" ref="BF243:BF248" si="46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63">LN(2)/(SLOPE(BH237:BH243,$A237:$A243))</f>
        <v>46.935957932904081</v>
      </c>
      <c r="BJ243" s="158">
        <f t="shared" ref="BJ243:BJ248" si="46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65">LN(2)/(SLOPE(BL237:BL243,$A237:$A243))</f>
        <v>46.561494368894749</v>
      </c>
      <c r="BN243" s="158">
        <f t="shared" ref="BN243:BN248" si="46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67">LN(2)/(SLOPE(BP237:BP243,$A237:$A243))</f>
        <v>29.2498955466349</v>
      </c>
      <c r="BR243" s="158">
        <f t="shared" ref="BR243:BR248" si="46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69">LN(2)/(SLOPE(BT237:BT243,$A237:$A243))</f>
        <v>44.582815865414219</v>
      </c>
      <c r="BV243" s="158">
        <f t="shared" ref="BV243:BV248" si="47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 t="shared" ref="A244:A248" si="471"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435"/>
        <v>19.175572391752048</v>
      </c>
      <c r="F244" s="158">
        <f t="shared" si="436"/>
        <v>20.365346231107445</v>
      </c>
      <c r="G244" s="94">
        <v>183</v>
      </c>
      <c r="H244" s="171">
        <f>LN(SUM($G$2:G244))</f>
        <v>8.5348366265888327</v>
      </c>
      <c r="I244" s="172">
        <f t="shared" si="437"/>
        <v>24.331703917608156</v>
      </c>
      <c r="J244" s="158">
        <f t="shared" si="438"/>
        <v>25.536774618775752</v>
      </c>
      <c r="K244" s="94">
        <v>6</v>
      </c>
      <c r="L244" s="171">
        <f>LN(SUM($K$2:K244))</f>
        <v>7.2269360184932889</v>
      </c>
      <c r="M244" s="172">
        <f t="shared" si="439"/>
        <v>162.82115109997071</v>
      </c>
      <c r="N244" s="158">
        <f t="shared" si="440"/>
        <v>160.43597808131088</v>
      </c>
      <c r="O244" s="94">
        <v>49</v>
      </c>
      <c r="P244" s="171">
        <f>LN(SUM($O$2:O244))</f>
        <v>7.7025561132685825</v>
      </c>
      <c r="Q244" s="172">
        <f t="shared" si="441"/>
        <v>39.87456967083849</v>
      </c>
      <c r="R244" s="158">
        <f t="shared" si="442"/>
        <v>39.976757330892688</v>
      </c>
      <c r="S244" s="94">
        <v>5</v>
      </c>
      <c r="T244" s="171">
        <f>LN(SUM($S$2:S244))</f>
        <v>4.7791234931115296</v>
      </c>
      <c r="U244" s="173">
        <f t="shared" si="443"/>
        <v>13.117077961279598</v>
      </c>
      <c r="V244" s="158">
        <f t="shared" si="444"/>
        <v>12.517139037105906</v>
      </c>
      <c r="W244" s="94">
        <v>3</v>
      </c>
      <c r="X244" s="171">
        <f>LN(SUM($W$2:W244))</f>
        <v>4.7535901911063645</v>
      </c>
      <c r="Y244" s="118">
        <f t="shared" si="445"/>
        <v>10.91528397200925</v>
      </c>
      <c r="Z244" s="158">
        <f t="shared" si="446"/>
        <v>9.923516694412541</v>
      </c>
      <c r="AA244" s="115">
        <v>8</v>
      </c>
      <c r="AB244" s="171">
        <f>LN(SUM($AA$2:AA244))</f>
        <v>6.8946700394334819</v>
      </c>
      <c r="AC244" s="172">
        <f t="shared" si="447"/>
        <v>53.58721800600361</v>
      </c>
      <c r="AD244" s="158">
        <f t="shared" si="448"/>
        <v>52.179538296758274</v>
      </c>
      <c r="AE244" s="94">
        <v>105</v>
      </c>
      <c r="AF244" s="171">
        <f>LN(SUM($AE$2:AE244))</f>
        <v>8.4220030044124883</v>
      </c>
      <c r="AG244" s="172">
        <f t="shared" si="449"/>
        <v>43.432127768222855</v>
      </c>
      <c r="AH244" s="158">
        <f t="shared" si="450"/>
        <v>41.995456281697173</v>
      </c>
      <c r="AI244" s="94">
        <v>10</v>
      </c>
      <c r="AJ244" s="171">
        <f>LN(SUM($AI$2:AI244))</f>
        <v>5.6559918108198524</v>
      </c>
      <c r="AK244" s="172">
        <f t="shared" si="451"/>
        <v>39.34270161511828</v>
      </c>
      <c r="AL244" s="158">
        <f t="shared" si="452"/>
        <v>41.501918951538535</v>
      </c>
      <c r="AM244" s="94">
        <v>21</v>
      </c>
      <c r="AN244" s="171">
        <f>LN(SUM($AM$2:AM244))</f>
        <v>6.9994224675079613</v>
      </c>
      <c r="AO244" s="172">
        <f t="shared" si="453"/>
        <v>32.267153229753568</v>
      </c>
      <c r="AP244" s="158">
        <f t="shared" si="454"/>
        <v>28.619145600759634</v>
      </c>
      <c r="AQ244" s="115">
        <v>10</v>
      </c>
      <c r="AR244" s="171">
        <f>LN(SUM($AQ$2:AQ244))</f>
        <v>6.6240652277998935</v>
      </c>
      <c r="AS244" s="172">
        <f t="shared" si="455"/>
        <v>60.639546111629521</v>
      </c>
      <c r="AT244" s="158">
        <f t="shared" si="456"/>
        <v>56.057926640558776</v>
      </c>
      <c r="AU244" s="94">
        <v>102</v>
      </c>
      <c r="AV244" s="171">
        <f>LN(SUM($AU$2:AU244))</f>
        <v>9.4634309996583443</v>
      </c>
      <c r="AW244" s="172">
        <f t="shared" si="457"/>
        <v>89.634252182560246</v>
      </c>
      <c r="AX244" s="158">
        <f t="shared" si="458"/>
        <v>83.134673166222527</v>
      </c>
      <c r="AY244" s="94">
        <v>8</v>
      </c>
      <c r="AZ244" s="174">
        <f>LN(SUM($AY$2:AY244))</f>
        <v>5.0751738152338266</v>
      </c>
      <c r="BA244" s="172">
        <f t="shared" si="459"/>
        <v>11.827309706828139</v>
      </c>
      <c r="BB244" s="158">
        <f t="shared" si="460"/>
        <v>11.891011136752164</v>
      </c>
      <c r="BC244" s="115">
        <v>12</v>
      </c>
      <c r="BD244" s="174">
        <f>LN(SUM($BC$2:BC244))</f>
        <v>5.7235851019523807</v>
      </c>
      <c r="BE244" s="172">
        <f t="shared" si="461"/>
        <v>29.514782806964948</v>
      </c>
      <c r="BF244" s="158">
        <f t="shared" si="462"/>
        <v>30.002064998737477</v>
      </c>
      <c r="BG244" s="94">
        <v>29</v>
      </c>
      <c r="BH244" s="174">
        <f>LN(SUM($BG$2:BG244))</f>
        <v>8.0365734097073123</v>
      </c>
      <c r="BI244" s="118">
        <f t="shared" si="463"/>
        <v>52.897007827475491</v>
      </c>
      <c r="BJ244" s="158">
        <f t="shared" si="464"/>
        <v>47.825023917700072</v>
      </c>
      <c r="BK244" s="94">
        <v>17</v>
      </c>
      <c r="BL244" s="174">
        <f>LN(SUM($BK$2:BK244))</f>
        <v>6.9314718055994531</v>
      </c>
      <c r="BM244" s="118">
        <f t="shared" si="465"/>
        <v>48.183730311680492</v>
      </c>
      <c r="BN244" s="158">
        <f t="shared" si="466"/>
        <v>46.159983746335321</v>
      </c>
      <c r="BO244" s="94">
        <v>6</v>
      </c>
      <c r="BP244" s="174">
        <f>LN(SUM($BO$2:BO244))</f>
        <v>6.1633148040346413</v>
      </c>
      <c r="BQ244" s="118">
        <f t="shared" si="467"/>
        <v>33.926734183545527</v>
      </c>
      <c r="BR244" s="158">
        <f t="shared" si="468"/>
        <v>29.58753544918514</v>
      </c>
      <c r="BS244" s="98">
        <v>642</v>
      </c>
      <c r="BT244" s="174">
        <f>LN(SUM($BS$2:BS244))</f>
        <v>10.479623274697385</v>
      </c>
      <c r="BU244" s="175">
        <f t="shared" si="469"/>
        <v>46.232772688447938</v>
      </c>
      <c r="BV244" s="158">
        <f t="shared" si="470"/>
        <v>44.058343010337801</v>
      </c>
      <c r="BW244" s="94">
        <f>MAX(BS$12:BS244)</f>
        <v>706</v>
      </c>
    </row>
    <row r="245" spans="1:76" x14ac:dyDescent="0.25">
      <c r="A245" s="169">
        <f t="shared" si="471"/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435"/>
        <v>20.27442473624615</v>
      </c>
      <c r="F245" s="158">
        <f t="shared" si="436"/>
        <v>20.230120809306765</v>
      </c>
      <c r="G245" s="94">
        <v>114</v>
      </c>
      <c r="H245" s="171">
        <f>LN(SUM($G$2:G245))</f>
        <v>8.5569906612903033</v>
      </c>
      <c r="I245" s="172">
        <f t="shared" si="437"/>
        <v>26.505348425863406</v>
      </c>
      <c r="J245" s="158">
        <f t="shared" si="438"/>
        <v>25.522462660143905</v>
      </c>
      <c r="K245" s="94">
        <v>0</v>
      </c>
      <c r="L245" s="171">
        <f>LN(SUM($K$2:K245))</f>
        <v>7.2269360184932889</v>
      </c>
      <c r="M245" s="172">
        <f t="shared" si="439"/>
        <v>203.58316072942839</v>
      </c>
      <c r="N245" s="158">
        <f t="shared" si="440"/>
        <v>176.25447774486813</v>
      </c>
      <c r="O245" s="94">
        <v>17</v>
      </c>
      <c r="P245" s="171">
        <f>LN(SUM($O$2:O245))</f>
        <v>7.7102051944325325</v>
      </c>
      <c r="Q245" s="172">
        <f t="shared" si="441"/>
        <v>44.846650849519534</v>
      </c>
      <c r="R245" s="158">
        <f t="shared" si="442"/>
        <v>41.628985616892322</v>
      </c>
      <c r="S245" s="94">
        <v>0</v>
      </c>
      <c r="T245" s="171">
        <f>LN(SUM($S$2:S245))</f>
        <v>4.7791234931115296</v>
      </c>
      <c r="U245" s="173">
        <f t="shared" si="443"/>
        <v>16.307973745643032</v>
      </c>
      <c r="V245" s="158">
        <f t="shared" si="444"/>
        <v>13.925341485020844</v>
      </c>
      <c r="W245" s="94">
        <v>7</v>
      </c>
      <c r="X245" s="171">
        <f>LN(SUM($W$2:W245))</f>
        <v>4.8121843553724171</v>
      </c>
      <c r="Y245" s="118">
        <f t="shared" si="445"/>
        <v>13.999612774489171</v>
      </c>
      <c r="Z245" s="158">
        <f t="shared" si="446"/>
        <v>11.560135001492327</v>
      </c>
      <c r="AA245" s="115">
        <v>0</v>
      </c>
      <c r="AB245" s="171">
        <f>LN(SUM($AA$2:AA245))</f>
        <v>6.8946700394334819</v>
      </c>
      <c r="AC245" s="172">
        <f t="shared" si="447"/>
        <v>72.717201374664384</v>
      </c>
      <c r="AD245" s="158">
        <f t="shared" si="448"/>
        <v>59.147512191085788</v>
      </c>
      <c r="AE245" s="94">
        <v>42</v>
      </c>
      <c r="AF245" s="171">
        <f>LN(SUM($AE$2:AE245))</f>
        <v>8.4311994782492619</v>
      </c>
      <c r="AG245" s="172">
        <f t="shared" si="449"/>
        <v>46.098727175835641</v>
      </c>
      <c r="AH245" s="158">
        <f t="shared" si="450"/>
        <v>44.357097432062709</v>
      </c>
      <c r="AI245" s="94">
        <v>31</v>
      </c>
      <c r="AJ245" s="171">
        <f>LN(SUM($AI$2:AI245))</f>
        <v>5.7589017738772803</v>
      </c>
      <c r="AK245" s="172">
        <f t="shared" si="451"/>
        <v>26.371175824665073</v>
      </c>
      <c r="AL245" s="158">
        <f t="shared" si="452"/>
        <v>36.07791044443676</v>
      </c>
      <c r="AM245" s="94">
        <v>2</v>
      </c>
      <c r="AN245" s="171">
        <f>LN(SUM($AM$2:AM245))</f>
        <v>7.0012456220694759</v>
      </c>
      <c r="AO245" s="172">
        <f t="shared" si="453"/>
        <v>40.761514756744397</v>
      </c>
      <c r="AP245" s="158">
        <f t="shared" si="454"/>
        <v>33.768770597729862</v>
      </c>
      <c r="AQ245" s="115">
        <v>1</v>
      </c>
      <c r="AR245" s="171">
        <f>LN(SUM($AQ$2:AQ245))</f>
        <v>6.6253923680079563</v>
      </c>
      <c r="AS245" s="172">
        <f t="shared" si="455"/>
        <v>72.784253245140263</v>
      </c>
      <c r="AT245" s="158">
        <f t="shared" si="456"/>
        <v>63.171055803910861</v>
      </c>
      <c r="AU245" s="94">
        <v>104</v>
      </c>
      <c r="AV245" s="171">
        <f>LN(SUM($AU$2:AU245))</f>
        <v>9.4714731091944273</v>
      </c>
      <c r="AW245" s="172">
        <f t="shared" si="457"/>
        <v>97.747069372223862</v>
      </c>
      <c r="AX245" s="158">
        <f t="shared" si="458"/>
        <v>89.619373360537125</v>
      </c>
      <c r="AY245" s="94">
        <v>10</v>
      </c>
      <c r="AZ245" s="174">
        <f>LN(SUM($AY$2:AY245))</f>
        <v>5.1357984370502621</v>
      </c>
      <c r="BA245" s="172">
        <f t="shared" si="459"/>
        <v>11.26680603641972</v>
      </c>
      <c r="BB245" s="158">
        <f t="shared" si="460"/>
        <v>11.708118133240374</v>
      </c>
      <c r="BC245" s="115">
        <v>5</v>
      </c>
      <c r="BD245" s="174">
        <f>LN(SUM($BC$2:BC245))</f>
        <v>5.7397929121792339</v>
      </c>
      <c r="BE245" s="172">
        <f t="shared" si="461"/>
        <v>29.518411394990661</v>
      </c>
      <c r="BF245" s="158">
        <f t="shared" si="462"/>
        <v>29.743151556551553</v>
      </c>
      <c r="BG245" s="94">
        <v>30</v>
      </c>
      <c r="BH245" s="174">
        <f>LN(SUM($BG$2:BG245))</f>
        <v>8.0462291010753777</v>
      </c>
      <c r="BI245" s="118">
        <f t="shared" si="463"/>
        <v>61.136503882130327</v>
      </c>
      <c r="BJ245" s="158">
        <f t="shared" si="464"/>
        <v>53.656489880836638</v>
      </c>
      <c r="BK245" s="94">
        <v>3</v>
      </c>
      <c r="BL245" s="174">
        <f>LN(SUM($BK$2:BK245))</f>
        <v>6.9343972099285578</v>
      </c>
      <c r="BM245" s="118">
        <f t="shared" si="465"/>
        <v>60.951930132922563</v>
      </c>
      <c r="BN245" s="158">
        <f t="shared" si="466"/>
        <v>51.89905160449927</v>
      </c>
      <c r="BO245" s="94">
        <v>4</v>
      </c>
      <c r="BP245" s="174">
        <f>LN(SUM($BO$2:BO245))</f>
        <v>6.1717005974109149</v>
      </c>
      <c r="BQ245" s="118">
        <f t="shared" si="467"/>
        <v>40.504119348661995</v>
      </c>
      <c r="BR245" s="158">
        <f t="shared" si="468"/>
        <v>34.560249692947473</v>
      </c>
      <c r="BS245" s="98">
        <v>398</v>
      </c>
      <c r="BT245" s="174">
        <f>LN(SUM($BS$2:BS245))</f>
        <v>10.490746300336754</v>
      </c>
      <c r="BU245" s="175">
        <f t="shared" si="469"/>
        <v>50.793450506813365</v>
      </c>
      <c r="BV245" s="158">
        <f t="shared" si="470"/>
        <v>47.203013020225171</v>
      </c>
      <c r="BW245" s="94">
        <f>MAX(BS$12:BS245)</f>
        <v>706</v>
      </c>
    </row>
    <row r="246" spans="1:76" x14ac:dyDescent="0.25">
      <c r="A246" s="169">
        <f t="shared" si="471"/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435"/>
        <v>20.577880471550031</v>
      </c>
      <c r="F246" s="158">
        <f t="shared" si="436"/>
        <v>20.009292533182744</v>
      </c>
      <c r="G246" s="94">
        <v>121</v>
      </c>
      <c r="H246" s="171">
        <f>LN(SUM($G$2:G246))</f>
        <v>8.5799801795150028</v>
      </c>
      <c r="I246" s="172">
        <f t="shared" si="437"/>
        <v>28.200522287669305</v>
      </c>
      <c r="J246" s="158">
        <f t="shared" si="438"/>
        <v>26.345858210380289</v>
      </c>
      <c r="K246" s="94">
        <v>4</v>
      </c>
      <c r="L246" s="171">
        <f>LN(SUM($K$2:K246))</f>
        <v>7.2298387781512501</v>
      </c>
      <c r="M246" s="172">
        <f t="shared" si="439"/>
        <v>248.18154078738749</v>
      </c>
      <c r="N246" s="158">
        <f t="shared" si="440"/>
        <v>204.86195087226221</v>
      </c>
      <c r="O246" s="94">
        <v>37</v>
      </c>
      <c r="P246" s="171">
        <f>LN(SUM($O$2:O246))</f>
        <v>7.7266536648476425</v>
      </c>
      <c r="Q246" s="172">
        <f t="shared" si="441"/>
        <v>48.306415226435917</v>
      </c>
      <c r="R246" s="158">
        <f t="shared" si="442"/>
        <v>44.342545248931316</v>
      </c>
      <c r="S246" s="94">
        <v>9</v>
      </c>
      <c r="T246" s="171">
        <f>LN(SUM($S$2:S246))</f>
        <v>4.8520302639196169</v>
      </c>
      <c r="U246" s="173">
        <f t="shared" si="443"/>
        <v>21.388287439138239</v>
      </c>
      <c r="V246" s="158">
        <f t="shared" si="444"/>
        <v>16.937779715353624</v>
      </c>
      <c r="W246" s="94">
        <v>1</v>
      </c>
      <c r="X246" s="171">
        <f>LN(SUM($W$2:W246))</f>
        <v>4.8202815656050371</v>
      </c>
      <c r="Y246" s="118">
        <f t="shared" si="445"/>
        <v>17.087373317206385</v>
      </c>
      <c r="Z246" s="158">
        <f t="shared" si="446"/>
        <v>14.000756687901601</v>
      </c>
      <c r="AA246" s="115">
        <v>8</v>
      </c>
      <c r="AB246" s="171">
        <f>LN(SUM($AA$2:AA246))</f>
        <v>6.9027427371585928</v>
      </c>
      <c r="AC246" s="172">
        <f t="shared" si="447"/>
        <v>91.055696637333213</v>
      </c>
      <c r="AD246" s="158">
        <f t="shared" si="448"/>
        <v>72.453372006000407</v>
      </c>
      <c r="AE246" s="94">
        <v>61</v>
      </c>
      <c r="AF246" s="171">
        <f>LN(SUM($AE$2:AE246))</f>
        <v>8.4444074216905847</v>
      </c>
      <c r="AG246" s="172">
        <f t="shared" si="449"/>
        <v>51.575754229449174</v>
      </c>
      <c r="AH246" s="158">
        <f t="shared" si="450"/>
        <v>47.035536391169217</v>
      </c>
      <c r="AI246" s="94">
        <v>24</v>
      </c>
      <c r="AJ246" s="171">
        <f>LN(SUM($AI$2:AI246))</f>
        <v>5.8318824772835169</v>
      </c>
      <c r="AK246" s="172">
        <f t="shared" si="451"/>
        <v>18.622763455903357</v>
      </c>
      <c r="AL246" s="158">
        <f t="shared" si="452"/>
        <v>28.112213631895568</v>
      </c>
      <c r="AM246" s="94">
        <v>41</v>
      </c>
      <c r="AN246" s="171">
        <f>LN(SUM($AM$2:AM246))</f>
        <v>7.0379059634471819</v>
      </c>
      <c r="AO246" s="172">
        <f t="shared" si="453"/>
        <v>41.241607111570644</v>
      </c>
      <c r="AP246" s="158">
        <f t="shared" si="454"/>
        <v>38.090091699356201</v>
      </c>
      <c r="AQ246" s="115">
        <v>14</v>
      </c>
      <c r="AR246" s="171">
        <f>LN(SUM($AQ$2:AQ246))</f>
        <v>6.6437897331476723</v>
      </c>
      <c r="AS246" s="172">
        <f t="shared" si="455"/>
        <v>71.781431191561552</v>
      </c>
      <c r="AT246" s="158">
        <f t="shared" si="456"/>
        <v>68.401743516110443</v>
      </c>
      <c r="AU246" s="94">
        <v>107</v>
      </c>
      <c r="AV246" s="171">
        <f>LN(SUM($AU$2:AU246))</f>
        <v>9.479680250180099</v>
      </c>
      <c r="AW246" s="172">
        <f t="shared" si="457"/>
        <v>100.77153399775209</v>
      </c>
      <c r="AX246" s="158">
        <f t="shared" si="458"/>
        <v>96.050951850845408</v>
      </c>
      <c r="AY246" s="94">
        <v>5</v>
      </c>
      <c r="AZ246" s="174">
        <f>LN(SUM($AY$2:AY246))</f>
        <v>5.1647859739235145</v>
      </c>
      <c r="BA246" s="172">
        <f t="shared" si="459"/>
        <v>12.508386961532795</v>
      </c>
      <c r="BB246" s="158">
        <f t="shared" si="460"/>
        <v>11.867500901593552</v>
      </c>
      <c r="BC246" s="115">
        <v>1</v>
      </c>
      <c r="BD246" s="174">
        <f>LN(SUM($BC$2:BC246))</f>
        <v>5.7430031878094825</v>
      </c>
      <c r="BE246" s="172">
        <f t="shared" si="461"/>
        <v>31.750596098933414</v>
      </c>
      <c r="BF246" s="158">
        <f t="shared" si="462"/>
        <v>30.261263433629676</v>
      </c>
      <c r="BG246" s="94">
        <v>9</v>
      </c>
      <c r="BH246" s="174">
        <f>LN(SUM($BG$2:BG246))</f>
        <v>8.049107721326406</v>
      </c>
      <c r="BI246" s="118">
        <f t="shared" si="463"/>
        <v>71.42749984207272</v>
      </c>
      <c r="BJ246" s="158">
        <f t="shared" si="464"/>
        <v>61.820337183892853</v>
      </c>
      <c r="BK246" s="94">
        <v>11</v>
      </c>
      <c r="BL246" s="174">
        <f>LN(SUM($BK$2:BK246))</f>
        <v>6.9450510637258338</v>
      </c>
      <c r="BM246" s="118">
        <f t="shared" si="465"/>
        <v>67.102156890100559</v>
      </c>
      <c r="BN246" s="158">
        <f t="shared" si="466"/>
        <v>58.745939111567871</v>
      </c>
      <c r="BO246" s="94">
        <v>2</v>
      </c>
      <c r="BP246" s="174">
        <f>LN(SUM($BO$2:BO246))</f>
        <v>6.1758672701057611</v>
      </c>
      <c r="BQ246" s="118">
        <f t="shared" si="467"/>
        <v>50.79060714554312</v>
      </c>
      <c r="BR246" s="158">
        <f t="shared" si="468"/>
        <v>41.740486892583547</v>
      </c>
      <c r="BS246" s="98">
        <v>487</v>
      </c>
      <c r="BT246" s="174">
        <f>LN(SUM($BS$2:BS246))</f>
        <v>10.504190442704793</v>
      </c>
      <c r="BU246" s="175">
        <f t="shared" si="469"/>
        <v>54.014217713235482</v>
      </c>
      <c r="BV246" s="158">
        <f t="shared" si="470"/>
        <v>50.346813636165599</v>
      </c>
      <c r="BW246" s="94">
        <f>MAX(BS$12:BS246)</f>
        <v>706</v>
      </c>
    </row>
    <row r="247" spans="1:76" x14ac:dyDescent="0.25">
      <c r="A247" s="169">
        <f t="shared" si="471"/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435"/>
        <v>18.839023468162125</v>
      </c>
      <c r="F247" s="158">
        <f t="shared" si="436"/>
        <v>19.897109558652769</v>
      </c>
      <c r="G247" s="94">
        <v>117</v>
      </c>
      <c r="H247" s="171">
        <f>LN(SUM($G$2:G247))</f>
        <v>8.6017181464859256</v>
      </c>
      <c r="I247" s="172">
        <f t="shared" si="437"/>
        <v>29.740302656718029</v>
      </c>
      <c r="J247" s="158">
        <f t="shared" si="438"/>
        <v>28.148724456750244</v>
      </c>
      <c r="K247" s="94">
        <v>6</v>
      </c>
      <c r="L247" s="171">
        <f>LN(SUM($K$2:K247))</f>
        <v>7.2341771797498486</v>
      </c>
      <c r="M247" s="172">
        <f t="shared" si="439"/>
        <v>280.80194089971531</v>
      </c>
      <c r="N247" s="158">
        <f t="shared" si="440"/>
        <v>244.18888080551039</v>
      </c>
      <c r="O247" s="94">
        <v>26</v>
      </c>
      <c r="P247" s="171">
        <f>LN(SUM($O$2:O247))</f>
        <v>7.7380522976893156</v>
      </c>
      <c r="Q247" s="172">
        <f t="shared" si="441"/>
        <v>52.92466386642301</v>
      </c>
      <c r="R247" s="158">
        <f t="shared" si="442"/>
        <v>48.692576647459482</v>
      </c>
      <c r="S247" s="94">
        <v>5</v>
      </c>
      <c r="T247" s="171">
        <f>LN(SUM($S$2:S247))</f>
        <v>4.8903491282217537</v>
      </c>
      <c r="U247" s="173">
        <f t="shared" si="443"/>
        <v>20.933107186609348</v>
      </c>
      <c r="V247" s="158">
        <f t="shared" si="444"/>
        <v>19.543122790463539</v>
      </c>
      <c r="W247" s="94">
        <v>2</v>
      </c>
      <c r="X247" s="171">
        <f>LN(SUM($W$2:W247))</f>
        <v>4.836281906951478</v>
      </c>
      <c r="Y247" s="118">
        <f t="shared" si="445"/>
        <v>19.5238938237787</v>
      </c>
      <c r="Z247" s="158">
        <f t="shared" si="446"/>
        <v>16.870293305158086</v>
      </c>
      <c r="AA247" s="115">
        <v>14</v>
      </c>
      <c r="AB247" s="171">
        <f>LN(SUM($AA$2:AA247))</f>
        <v>6.9167150203536085</v>
      </c>
      <c r="AC247" s="172">
        <f t="shared" si="447"/>
        <v>109.38357757963581</v>
      </c>
      <c r="AD247" s="158">
        <f t="shared" si="448"/>
        <v>91.052158530544475</v>
      </c>
      <c r="AE247" s="94">
        <v>77</v>
      </c>
      <c r="AF247" s="171">
        <f>LN(SUM($AE$2:AE247))</f>
        <v>8.4608344577468539</v>
      </c>
      <c r="AG247" s="172">
        <f t="shared" si="449"/>
        <v>53.94968539425237</v>
      </c>
      <c r="AH247" s="158">
        <f t="shared" si="450"/>
        <v>50.541388933179064</v>
      </c>
      <c r="AI247" s="94">
        <v>0</v>
      </c>
      <c r="AJ247" s="171">
        <f>LN(SUM($AI$2:AI247))</f>
        <v>5.8318824772835169</v>
      </c>
      <c r="AK247" s="172">
        <f t="shared" si="451"/>
        <v>15.655430407317098</v>
      </c>
      <c r="AL247" s="158">
        <f t="shared" si="452"/>
        <v>20.216456562628508</v>
      </c>
      <c r="AM247" s="94">
        <v>22</v>
      </c>
      <c r="AN247" s="171">
        <f>LN(SUM($AM$2:AM247))</f>
        <v>7.0570369816978911</v>
      </c>
      <c r="AO247" s="172">
        <f t="shared" si="453"/>
        <v>40.800874350442641</v>
      </c>
      <c r="AP247" s="158">
        <f t="shared" si="454"/>
        <v>40.934665406252563</v>
      </c>
      <c r="AQ247" s="115">
        <v>21</v>
      </c>
      <c r="AR247" s="171">
        <f>LN(SUM($AQ$2:AQ247))</f>
        <v>6.6707663208458738</v>
      </c>
      <c r="AS247" s="172">
        <f t="shared" si="455"/>
        <v>63.458180524176818</v>
      </c>
      <c r="AT247" s="158">
        <f t="shared" si="456"/>
        <v>69.341288320292875</v>
      </c>
      <c r="AU247" s="94">
        <v>134</v>
      </c>
      <c r="AV247" s="171">
        <f>LN(SUM($AU$2:AU247))</f>
        <v>9.4898642567265004</v>
      </c>
      <c r="AW247" s="172">
        <f t="shared" si="457"/>
        <v>98.737559675987285</v>
      </c>
      <c r="AX247" s="158">
        <f t="shared" si="458"/>
        <v>99.085387681987754</v>
      </c>
      <c r="AY247" s="94">
        <v>0</v>
      </c>
      <c r="AZ247" s="174">
        <f>LN(SUM($AY$2:AY247))</f>
        <v>5.1647859739235145</v>
      </c>
      <c r="BA247" s="172">
        <f t="shared" si="459"/>
        <v>15.946995390707942</v>
      </c>
      <c r="BB247" s="158">
        <f t="shared" si="460"/>
        <v>13.240729462886819</v>
      </c>
      <c r="BC247" s="115">
        <v>10</v>
      </c>
      <c r="BD247" s="174">
        <f>LN(SUM($BC$2:BC247))</f>
        <v>5.7745515455444085</v>
      </c>
      <c r="BE247" s="172">
        <f t="shared" si="461"/>
        <v>35.172899016269398</v>
      </c>
      <c r="BF247" s="158">
        <f t="shared" si="462"/>
        <v>32.147302170064492</v>
      </c>
      <c r="BG247" s="94">
        <v>51</v>
      </c>
      <c r="BH247" s="174">
        <f>LN(SUM($BG$2:BG247))</f>
        <v>8.065265208897733</v>
      </c>
      <c r="BI247" s="118">
        <f t="shared" si="463"/>
        <v>76.192515041012399</v>
      </c>
      <c r="BJ247" s="158">
        <f t="shared" si="464"/>
        <v>69.58550625507182</v>
      </c>
      <c r="BK247" s="94">
        <v>6</v>
      </c>
      <c r="BL247" s="174">
        <f>LN(SUM($BK$2:BK247))</f>
        <v>6.9508147684425836</v>
      </c>
      <c r="BM247" s="118">
        <f t="shared" si="465"/>
        <v>79.978091385276315</v>
      </c>
      <c r="BN247" s="158">
        <f t="shared" si="466"/>
        <v>69.344059469433148</v>
      </c>
      <c r="BO247" s="94">
        <v>11</v>
      </c>
      <c r="BP247" s="174">
        <f>LN(SUM($BO$2:BO247))</f>
        <v>6.1984787164923079</v>
      </c>
      <c r="BQ247" s="118">
        <f t="shared" si="467"/>
        <v>53.012281667105007</v>
      </c>
      <c r="BR247" s="158">
        <f t="shared" si="468"/>
        <v>48.102336053770046</v>
      </c>
      <c r="BS247" s="98">
        <v>577</v>
      </c>
      <c r="BT247" s="174">
        <f>LN(SUM($BS$2:BS247))</f>
        <v>10.519888668850758</v>
      </c>
      <c r="BU247" s="175">
        <f t="shared" si="469"/>
        <v>55.209922438920174</v>
      </c>
      <c r="BV247" s="158">
        <f t="shared" si="470"/>
        <v>53.339196886323009</v>
      </c>
      <c r="BW247" s="94">
        <f>MAX(BS$12:BS247)</f>
        <v>706</v>
      </c>
    </row>
    <row r="248" spans="1:76" x14ac:dyDescent="0.25">
      <c r="A248" s="169">
        <f t="shared" si="471"/>
        <v>309</v>
      </c>
      <c r="B248" s="170">
        <v>44211</v>
      </c>
      <c r="D248" s="171">
        <f>LN(SUM($C$2:C248))</f>
        <v>7.0326242610280065</v>
      </c>
      <c r="E248" s="172">
        <f t="shared" si="435"/>
        <v>18.562049644360911</v>
      </c>
      <c r="F248" s="158">
        <f t="shared" si="436"/>
        <v>19.32631786135769</v>
      </c>
      <c r="H248" s="171">
        <f>LN(SUM($G$2:G248))</f>
        <v>8.6017181464859256</v>
      </c>
      <c r="I248" s="172">
        <f t="shared" si="437"/>
        <v>34.493321034367881</v>
      </c>
      <c r="J248" s="158">
        <f t="shared" si="438"/>
        <v>30.811381992918403</v>
      </c>
      <c r="L248" s="171">
        <f>LN(SUM($K$2:K248))</f>
        <v>7.2341771797498486</v>
      </c>
      <c r="M248" s="172">
        <f t="shared" si="439"/>
        <v>318.38218763365336</v>
      </c>
      <c r="N248" s="158">
        <f t="shared" si="440"/>
        <v>282.45522310691871</v>
      </c>
      <c r="P248" s="171">
        <f>LN(SUM($O$2:O248))</f>
        <v>7.7380522976893156</v>
      </c>
      <c r="Q248" s="172">
        <f t="shared" si="441"/>
        <v>61.911666401178813</v>
      </c>
      <c r="R248" s="158">
        <f t="shared" si="442"/>
        <v>54.380915164679244</v>
      </c>
      <c r="T248" s="171">
        <f>LN(SUM($S$2:S248))</f>
        <v>4.8903491282217537</v>
      </c>
      <c r="U248" s="173">
        <f t="shared" si="443"/>
        <v>23.00466674509245</v>
      </c>
      <c r="V248" s="158">
        <f t="shared" si="444"/>
        <v>21.775353790280011</v>
      </c>
      <c r="X248" s="171">
        <f>LN(SUM($W$2:W248))</f>
        <v>4.836281906951478</v>
      </c>
      <c r="Y248" s="118">
        <f t="shared" si="445"/>
        <v>31.756108705234389</v>
      </c>
      <c r="Z248" s="158">
        <f t="shared" si="446"/>
        <v>22.789125282073158</v>
      </c>
      <c r="AB248" s="171">
        <f>LN(SUM($AA$2:AA248))</f>
        <v>6.9167150203536085</v>
      </c>
      <c r="AC248" s="172">
        <f t="shared" si="447"/>
        <v>122.07164910200346</v>
      </c>
      <c r="AD248" s="158">
        <f t="shared" si="448"/>
        <v>107.50364110632415</v>
      </c>
      <c r="AF248" s="171">
        <f>LN(SUM($AE$2:AE248))</f>
        <v>8.4608344577468539</v>
      </c>
      <c r="AG248" s="172">
        <f t="shared" si="449"/>
        <v>58.21229641837288</v>
      </c>
      <c r="AH248" s="158">
        <f t="shared" si="450"/>
        <v>54.579245347358146</v>
      </c>
      <c r="AJ248" s="171">
        <f>LN(SUM($AI$2:AI248))</f>
        <v>5.8318824772835169</v>
      </c>
      <c r="AK248" s="172">
        <f t="shared" si="451"/>
        <v>15.736755964589998</v>
      </c>
      <c r="AL248" s="158">
        <f t="shared" si="452"/>
        <v>16.671649942603484</v>
      </c>
      <c r="AN248" s="171">
        <f>LN(SUM($AM$2:AM248))</f>
        <v>7.0570369816978911</v>
      </c>
      <c r="AO248" s="172">
        <f t="shared" si="453"/>
        <v>45.850789263702417</v>
      </c>
      <c r="AP248" s="158">
        <f t="shared" si="454"/>
        <v>42.631090241905234</v>
      </c>
      <c r="AR248" s="171">
        <f>LN(SUM($AQ$2:AQ248))</f>
        <v>6.6707663208458738</v>
      </c>
      <c r="AS248" s="172">
        <f t="shared" si="455"/>
        <v>60.635998853049337</v>
      </c>
      <c r="AT248" s="158">
        <f t="shared" si="456"/>
        <v>65.291870189595898</v>
      </c>
      <c r="AV248" s="171">
        <f>LN(SUM($AU$2:AU248))</f>
        <v>9.4898642567265004</v>
      </c>
      <c r="AW248" s="172">
        <f t="shared" si="457"/>
        <v>103.14173363124569</v>
      </c>
      <c r="AX248" s="158">
        <f t="shared" si="458"/>
        <v>100.88360910166169</v>
      </c>
      <c r="AZ248" s="174">
        <f>LN(SUM($AY$2:AY248))</f>
        <v>5.1647859739235145</v>
      </c>
      <c r="BA248" s="172">
        <f t="shared" si="459"/>
        <v>24.43918595058199</v>
      </c>
      <c r="BB248" s="158">
        <f t="shared" si="460"/>
        <v>17.631522767607574</v>
      </c>
      <c r="BD248" s="174">
        <f>LN(SUM($BC$2:BC248))</f>
        <v>5.7745515455444085</v>
      </c>
      <c r="BE248" s="172">
        <f t="shared" si="461"/>
        <v>40.921491030660476</v>
      </c>
      <c r="BF248" s="158">
        <f t="shared" si="462"/>
        <v>35.948328715287765</v>
      </c>
      <c r="BH248" s="174">
        <f>LN(SUM($BG$2:BG248))</f>
        <v>8.065265208897733</v>
      </c>
      <c r="BI248" s="118">
        <f t="shared" si="463"/>
        <v>95.554813006730726</v>
      </c>
      <c r="BJ248" s="158">
        <f t="shared" si="464"/>
        <v>81.058275963271953</v>
      </c>
      <c r="BL248" s="174">
        <f>LN(SUM($BK$2:BK248))</f>
        <v>6.9508147684425836</v>
      </c>
      <c r="BM248" s="118">
        <f t="shared" si="465"/>
        <v>100.04256411884334</v>
      </c>
      <c r="BN248" s="158">
        <f t="shared" si="466"/>
        <v>82.374270798073397</v>
      </c>
      <c r="BP248" s="174">
        <f>LN(SUM($BO$2:BO248))</f>
        <v>6.1984787164923079</v>
      </c>
      <c r="BQ248" s="118">
        <f t="shared" si="467"/>
        <v>77.037078111680685</v>
      </c>
      <c r="BR248" s="158">
        <f t="shared" si="468"/>
        <v>60.279988974776266</v>
      </c>
      <c r="BT248" s="174">
        <f>LN(SUM($BS$2:BS248))</f>
        <v>10.519888668850758</v>
      </c>
      <c r="BU248" s="175">
        <f t="shared" si="469"/>
        <v>61.23797708763842</v>
      </c>
      <c r="BV248" s="158">
        <f t="shared" si="47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3"/>
  <sheetViews>
    <sheetView topLeftCell="A4" zoomScale="70" zoomScaleNormal="70" workbookViewId="0">
      <selection activeCell="V21" sqref="B2:V21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hidden="1" customWidth="1"/>
    <col min="19" max="19" width="17.5703125" style="1" hidden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44236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2" t="s">
        <v>1</v>
      </c>
      <c r="C2" s="123" t="s">
        <v>774</v>
      </c>
      <c r="D2" s="335" t="s">
        <v>52</v>
      </c>
      <c r="E2" s="335" t="s">
        <v>861</v>
      </c>
      <c r="F2" s="335" t="s">
        <v>862</v>
      </c>
      <c r="G2" s="335" t="s">
        <v>46</v>
      </c>
      <c r="H2" s="335" t="s">
        <v>930</v>
      </c>
      <c r="I2" s="335" t="s">
        <v>1031</v>
      </c>
      <c r="J2" s="335" t="s">
        <v>931</v>
      </c>
      <c r="K2" s="336" t="s">
        <v>106</v>
      </c>
      <c r="L2" s="337" t="s">
        <v>887</v>
      </c>
      <c r="M2" s="336" t="s">
        <v>1043</v>
      </c>
      <c r="N2" s="336" t="s">
        <v>1042</v>
      </c>
      <c r="O2" s="335" t="s">
        <v>1034</v>
      </c>
      <c r="P2" s="336" t="s">
        <v>53</v>
      </c>
      <c r="Q2" s="336" t="s">
        <v>775</v>
      </c>
      <c r="R2" s="335" t="s">
        <v>1027</v>
      </c>
      <c r="S2" s="336" t="s">
        <v>351</v>
      </c>
      <c r="T2" s="336" t="s">
        <v>72</v>
      </c>
      <c r="U2" s="336" t="s">
        <v>91</v>
      </c>
      <c r="V2" s="338" t="s">
        <v>364</v>
      </c>
      <c r="W2" s="10"/>
      <c r="X2" s="200" t="s">
        <v>870</v>
      </c>
      <c r="Y2" s="201" t="s">
        <v>841</v>
      </c>
      <c r="Z2" s="201" t="s">
        <v>842</v>
      </c>
      <c r="AA2" s="202" t="s">
        <v>871</v>
      </c>
      <c r="AB2" s="202" t="s">
        <v>872</v>
      </c>
      <c r="AC2" s="202" t="s">
        <v>860</v>
      </c>
      <c r="AD2" s="203"/>
    </row>
    <row r="3" spans="1:30" s="54" customFormat="1" ht="26.1" customHeight="1" x14ac:dyDescent="0.25">
      <c r="A3" s="177"/>
      <c r="B3" s="179" t="s">
        <v>14</v>
      </c>
      <c r="C3" s="339">
        <v>7</v>
      </c>
      <c r="D3" s="343">
        <v>1926</v>
      </c>
      <c r="E3" s="344">
        <v>0.1368421052631579</v>
      </c>
      <c r="F3" s="344">
        <v>0.86315789473684212</v>
      </c>
      <c r="G3" s="345">
        <v>553</v>
      </c>
      <c r="H3" s="345">
        <v>16</v>
      </c>
      <c r="I3" s="345">
        <v>792</v>
      </c>
      <c r="J3" s="345">
        <v>7</v>
      </c>
      <c r="K3" s="346">
        <v>77039</v>
      </c>
      <c r="L3" s="347">
        <v>1350</v>
      </c>
      <c r="M3" s="361">
        <v>0.8</v>
      </c>
      <c r="N3" s="362">
        <v>557</v>
      </c>
      <c r="O3" s="348">
        <v>55.8</v>
      </c>
      <c r="P3" s="349">
        <f t="shared" ref="P3:P19" si="0">D3/K3*100000</f>
        <v>2500.0324510961982</v>
      </c>
      <c r="Q3" s="349">
        <f t="shared" ref="Q3:Q19" si="1">C3/K3*100000</f>
        <v>9.0863069354482793</v>
      </c>
      <c r="R3" s="350">
        <v>0.37842617152961983</v>
      </c>
      <c r="S3" s="351">
        <f ca="1">IF(AND(ISNUMBER(VLOOKUP($X$1,DIA!B:BV,5)), VLOOKUP($X$1,DIA!B:BV,5)&lt;100), VLOOKUP($X$1,DIA!B:BV,5), "+ de 100")</f>
        <v>19.32631786135769</v>
      </c>
      <c r="T3" s="350">
        <v>1.4084507042253521E-2</v>
      </c>
      <c r="U3" s="352">
        <f t="shared" ref="U3:U21" si="2">H3/D3</f>
        <v>8.3073727933541015E-3</v>
      </c>
      <c r="V3" s="353">
        <f t="shared" ref="V3:V19" si="3">H3/K3*1000000</f>
        <v>207.68701566738926</v>
      </c>
      <c r="W3" s="177"/>
      <c r="X3" s="204">
        <f t="shared" ref="X3:X21" si="4">D3-G3-J3</f>
        <v>1366</v>
      </c>
      <c r="Y3" s="198">
        <f ca="1">TODAY()+S3</f>
        <v>44256.326317861356</v>
      </c>
      <c r="Z3" s="195">
        <f>D3*2</f>
        <v>3852</v>
      </c>
      <c r="AA3" s="197">
        <v>3</v>
      </c>
      <c r="AB3" s="197">
        <v>4</v>
      </c>
      <c r="AC3" s="197">
        <v>12</v>
      </c>
      <c r="AD3" s="205" t="s">
        <v>14</v>
      </c>
    </row>
    <row r="4" spans="1:30" s="54" customFormat="1" ht="26.1" customHeight="1" x14ac:dyDescent="0.25">
      <c r="A4" s="177"/>
      <c r="B4" s="180" t="s">
        <v>20</v>
      </c>
      <c r="C4" s="340">
        <v>197</v>
      </c>
      <c r="D4" s="354">
        <v>6670</v>
      </c>
      <c r="E4" s="191">
        <v>7.5099741844637413E-2</v>
      </c>
      <c r="F4" s="191">
        <v>0.92490025815536259</v>
      </c>
      <c r="G4" s="107">
        <v>3580</v>
      </c>
      <c r="H4" s="107">
        <v>38</v>
      </c>
      <c r="I4" s="107">
        <v>4427</v>
      </c>
      <c r="J4" s="107">
        <v>28</v>
      </c>
      <c r="K4" s="188">
        <v>191117</v>
      </c>
      <c r="L4" s="189">
        <v>2747</v>
      </c>
      <c r="M4" s="363">
        <v>0.5</v>
      </c>
      <c r="N4" s="364">
        <v>351</v>
      </c>
      <c r="O4" s="301">
        <v>85.3</v>
      </c>
      <c r="P4" s="66">
        <f t="shared" si="0"/>
        <v>3490.008738102837</v>
      </c>
      <c r="Q4" s="67">
        <f t="shared" si="1"/>
        <v>103.07821910138816</v>
      </c>
      <c r="R4" s="13">
        <v>0.62882500993509072</v>
      </c>
      <c r="S4" s="111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5.6971514242878558E-3</v>
      </c>
      <c r="V4" s="355">
        <f t="shared" si="3"/>
        <v>198.83108253059643</v>
      </c>
      <c r="W4" s="177"/>
      <c r="X4" s="204">
        <f t="shared" si="4"/>
        <v>3062</v>
      </c>
      <c r="Y4" s="199">
        <f t="shared" ref="Y4:Y21" ca="1" si="5">TODAY()+S4</f>
        <v>44267.81138199292</v>
      </c>
      <c r="Z4" s="196">
        <f t="shared" ref="Z4:Z21" si="6">D4*2</f>
        <v>13340</v>
      </c>
      <c r="AA4" s="178">
        <v>29</v>
      </c>
      <c r="AB4" s="178">
        <v>37</v>
      </c>
      <c r="AC4" s="178">
        <v>36</v>
      </c>
      <c r="AD4" s="206" t="s">
        <v>20</v>
      </c>
    </row>
    <row r="5" spans="1:30" s="54" customFormat="1" ht="26.1" customHeight="1" x14ac:dyDescent="0.25">
      <c r="A5" s="177"/>
      <c r="B5" s="180" t="s">
        <v>13</v>
      </c>
      <c r="C5" s="340">
        <v>196</v>
      </c>
      <c r="D5" s="354">
        <v>1507</v>
      </c>
      <c r="E5" s="191">
        <v>7.1948261924009702E-2</v>
      </c>
      <c r="F5" s="191">
        <v>0.92805173807599028</v>
      </c>
      <c r="G5" s="107">
        <v>1030</v>
      </c>
      <c r="H5" s="107">
        <v>40</v>
      </c>
      <c r="I5" s="107">
        <v>1240</v>
      </c>
      <c r="J5" s="107">
        <v>41</v>
      </c>
      <c r="K5" s="188">
        <v>51384</v>
      </c>
      <c r="L5" s="107">
        <v>1152</v>
      </c>
      <c r="M5" s="363">
        <v>1</v>
      </c>
      <c r="N5" s="364">
        <v>115</v>
      </c>
      <c r="O5" s="302">
        <v>15.6</v>
      </c>
      <c r="P5" s="65">
        <f t="shared" si="0"/>
        <v>2932.8195547252067</v>
      </c>
      <c r="Q5" s="67">
        <f t="shared" si="1"/>
        <v>381.44169391250199</v>
      </c>
      <c r="R5" s="13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2.6542800265428004E-2</v>
      </c>
      <c r="V5" s="355">
        <f t="shared" si="3"/>
        <v>778.45243655612649</v>
      </c>
      <c r="W5" s="177"/>
      <c r="X5" s="204">
        <f t="shared" si="4"/>
        <v>436</v>
      </c>
      <c r="Y5" s="199" t="e">
        <f t="shared" ca="1" si="5"/>
        <v>#VALUE!</v>
      </c>
      <c r="Z5" s="196">
        <f t="shared" si="6"/>
        <v>3014</v>
      </c>
      <c r="AA5" s="178">
        <v>21</v>
      </c>
      <c r="AB5" s="178">
        <v>25</v>
      </c>
      <c r="AC5" s="178">
        <v>12</v>
      </c>
      <c r="AD5" s="206" t="s">
        <v>13</v>
      </c>
    </row>
    <row r="6" spans="1:30" s="54" customFormat="1" ht="26.1" customHeight="1" x14ac:dyDescent="0.25">
      <c r="A6" s="177"/>
      <c r="B6" s="180" t="s">
        <v>24</v>
      </c>
      <c r="C6" s="340">
        <v>221</v>
      </c>
      <c r="D6" s="354">
        <v>2716</v>
      </c>
      <c r="E6" s="191">
        <v>0.21721518987341773</v>
      </c>
      <c r="F6" s="191">
        <v>0.7827848101265823</v>
      </c>
      <c r="G6" s="107">
        <v>1749</v>
      </c>
      <c r="H6" s="107">
        <v>35</v>
      </c>
      <c r="I6" s="107">
        <v>2004</v>
      </c>
      <c r="J6" s="107">
        <v>26</v>
      </c>
      <c r="K6" s="188">
        <v>83341</v>
      </c>
      <c r="L6" s="107">
        <v>1019</v>
      </c>
      <c r="M6" s="363">
        <v>0.7</v>
      </c>
      <c r="N6" s="364">
        <v>268</v>
      </c>
      <c r="O6" s="301">
        <v>52.8</v>
      </c>
      <c r="P6" s="66">
        <f t="shared" si="0"/>
        <v>3258.9001811833309</v>
      </c>
      <c r="Q6" s="67">
        <f t="shared" si="1"/>
        <v>265.1756038444463</v>
      </c>
      <c r="R6" s="13">
        <v>0.66997757129125279</v>
      </c>
      <c r="S6" s="111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1.2886597938144329E-2</v>
      </c>
      <c r="V6" s="355">
        <f t="shared" si="3"/>
        <v>419.96136355455297</v>
      </c>
      <c r="W6" s="177"/>
      <c r="X6" s="204">
        <f t="shared" si="4"/>
        <v>941</v>
      </c>
      <c r="Y6" s="199">
        <f t="shared" ca="1" si="5"/>
        <v>44291.380915164678</v>
      </c>
      <c r="Z6" s="196">
        <f t="shared" si="6"/>
        <v>5432</v>
      </c>
      <c r="AA6" s="178">
        <v>28</v>
      </c>
      <c r="AB6" s="178">
        <v>26</v>
      </c>
      <c r="AC6" s="178">
        <v>13</v>
      </c>
      <c r="AD6" s="206" t="s">
        <v>24</v>
      </c>
    </row>
    <row r="7" spans="1:30" s="54" customFormat="1" ht="26.1" customHeight="1" x14ac:dyDescent="0.25">
      <c r="A7" s="177"/>
      <c r="B7" s="180" t="s">
        <v>47</v>
      </c>
      <c r="C7" s="340">
        <v>3</v>
      </c>
      <c r="D7" s="354">
        <v>244</v>
      </c>
      <c r="E7" s="191">
        <v>1.098901098901099E-2</v>
      </c>
      <c r="F7" s="191">
        <v>0.98901098901098905</v>
      </c>
      <c r="G7" s="107">
        <v>55</v>
      </c>
      <c r="H7" s="107">
        <v>3</v>
      </c>
      <c r="I7" s="107">
        <v>94</v>
      </c>
      <c r="J7" s="107">
        <v>1</v>
      </c>
      <c r="K7" s="188">
        <v>28189</v>
      </c>
      <c r="L7" s="107">
        <v>207</v>
      </c>
      <c r="M7" s="363">
        <v>1</v>
      </c>
      <c r="N7" s="364">
        <v>227</v>
      </c>
      <c r="O7" s="48">
        <v>7.1</v>
      </c>
      <c r="P7" s="67">
        <f t="shared" si="0"/>
        <v>865.58586682748592</v>
      </c>
      <c r="Q7" s="67">
        <f t="shared" si="1"/>
        <v>10.642449182305155</v>
      </c>
      <c r="R7" s="13">
        <v>0.33855799373040751</v>
      </c>
      <c r="S7" s="304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1.2295081967213115E-2</v>
      </c>
      <c r="V7" s="355">
        <f t="shared" si="3"/>
        <v>106.42449182305154</v>
      </c>
      <c r="W7" s="177"/>
      <c r="X7" s="204">
        <f t="shared" si="4"/>
        <v>188</v>
      </c>
      <c r="Y7" s="199">
        <f t="shared" ca="1" si="5"/>
        <v>44258.775353790283</v>
      </c>
      <c r="Z7" s="196">
        <f t="shared" si="6"/>
        <v>488</v>
      </c>
      <c r="AA7" s="178">
        <v>1</v>
      </c>
      <c r="AB7" s="178">
        <v>2</v>
      </c>
      <c r="AC7" s="178">
        <v>2</v>
      </c>
      <c r="AD7" s="206" t="s">
        <v>47</v>
      </c>
    </row>
    <row r="8" spans="1:30" s="54" customFormat="1" ht="26.1" customHeight="1" x14ac:dyDescent="0.25">
      <c r="A8" s="177"/>
      <c r="B8" s="180" t="s">
        <v>48</v>
      </c>
      <c r="C8" s="340"/>
      <c r="D8" s="354">
        <v>171</v>
      </c>
      <c r="E8" s="191">
        <v>1.2500000000000001E-2</v>
      </c>
      <c r="F8" s="191">
        <v>0.98750000000000004</v>
      </c>
      <c r="G8" s="107">
        <v>54</v>
      </c>
      <c r="H8" s="107">
        <v>3</v>
      </c>
      <c r="I8" s="107">
        <v>89</v>
      </c>
      <c r="J8" s="107">
        <v>2</v>
      </c>
      <c r="K8" s="188">
        <v>16468</v>
      </c>
      <c r="L8" s="107">
        <v>104</v>
      </c>
      <c r="M8" s="363">
        <v>0.8</v>
      </c>
      <c r="N8" s="364">
        <v>194</v>
      </c>
      <c r="O8" s="48">
        <v>72.900000000000006</v>
      </c>
      <c r="P8" s="67">
        <f t="shared" si="0"/>
        <v>1038.3774593150351</v>
      </c>
      <c r="Q8" s="67">
        <f t="shared" si="1"/>
        <v>0</v>
      </c>
      <c r="R8" s="13">
        <v>0.46078431372549017</v>
      </c>
      <c r="S8" s="304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1.7543859649122806E-2</v>
      </c>
      <c r="V8" s="355">
        <f t="shared" si="3"/>
        <v>182.17148409035707</v>
      </c>
      <c r="W8" s="177"/>
      <c r="X8" s="204">
        <f t="shared" si="4"/>
        <v>115</v>
      </c>
      <c r="Y8" s="199">
        <f t="shared" ca="1" si="5"/>
        <v>44268.756108705231</v>
      </c>
      <c r="Z8" s="196">
        <f t="shared" si="6"/>
        <v>342</v>
      </c>
      <c r="AA8" s="178"/>
      <c r="AB8" s="178"/>
      <c r="AC8" s="178"/>
      <c r="AD8" s="206" t="s">
        <v>48</v>
      </c>
    </row>
    <row r="9" spans="1:30" s="54" customFormat="1" ht="25.5" customHeight="1" x14ac:dyDescent="0.25">
      <c r="A9" s="177"/>
      <c r="B9" s="180" t="s">
        <v>7</v>
      </c>
      <c r="C9" s="340">
        <v>184</v>
      </c>
      <c r="D9" s="354">
        <v>1133</v>
      </c>
      <c r="E9" s="191">
        <v>4.7562425683709865E-3</v>
      </c>
      <c r="F9" s="191">
        <v>0.99524375743162896</v>
      </c>
      <c r="G9" s="107">
        <v>660</v>
      </c>
      <c r="H9" s="107">
        <v>29</v>
      </c>
      <c r="I9" s="107">
        <v>857</v>
      </c>
      <c r="J9" s="107">
        <v>24</v>
      </c>
      <c r="K9" s="188">
        <v>58565</v>
      </c>
      <c r="L9" s="107">
        <v>1015</v>
      </c>
      <c r="M9" s="363">
        <v>0.7</v>
      </c>
      <c r="N9" s="364">
        <v>147</v>
      </c>
      <c r="O9" s="301">
        <v>37.6</v>
      </c>
      <c r="P9" s="66">
        <f t="shared" si="0"/>
        <v>1934.6025783317682</v>
      </c>
      <c r="Q9" s="67">
        <f t="shared" si="1"/>
        <v>314.18082472466494</v>
      </c>
      <c r="R9" s="13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2.5595763459841131E-2</v>
      </c>
      <c r="V9" s="355">
        <f t="shared" si="3"/>
        <v>495.17629983778704</v>
      </c>
      <c r="W9" s="177"/>
      <c r="X9" s="204">
        <f t="shared" si="4"/>
        <v>449</v>
      </c>
      <c r="Y9" s="199" t="e">
        <f t="shared" ca="1" si="5"/>
        <v>#VALUE!</v>
      </c>
      <c r="Z9" s="196">
        <f t="shared" si="6"/>
        <v>2266</v>
      </c>
      <c r="AA9" s="178">
        <v>21</v>
      </c>
      <c r="AB9" s="178">
        <v>15</v>
      </c>
      <c r="AC9" s="178">
        <v>13</v>
      </c>
      <c r="AD9" s="206" t="s">
        <v>7</v>
      </c>
    </row>
    <row r="10" spans="1:30" s="54" customFormat="1" ht="26.1" customHeight="1" x14ac:dyDescent="0.25">
      <c r="A10" s="177"/>
      <c r="B10" s="180" t="s">
        <v>9</v>
      </c>
      <c r="C10" s="340">
        <v>291</v>
      </c>
      <c r="D10" s="354">
        <v>5940</v>
      </c>
      <c r="E10" s="191">
        <v>0.18885096700796358</v>
      </c>
      <c r="F10" s="191">
        <v>0.81114903299203645</v>
      </c>
      <c r="G10" s="107">
        <v>2809</v>
      </c>
      <c r="H10" s="107">
        <v>96</v>
      </c>
      <c r="I10" s="107">
        <v>3555</v>
      </c>
      <c r="J10" s="107">
        <v>70</v>
      </c>
      <c r="K10" s="188">
        <v>124231</v>
      </c>
      <c r="L10" s="107">
        <v>3600</v>
      </c>
      <c r="M10" s="363">
        <v>0.7</v>
      </c>
      <c r="N10" s="364">
        <v>491</v>
      </c>
      <c r="O10" s="302">
        <v>38.6</v>
      </c>
      <c r="P10" s="65">
        <f t="shared" si="0"/>
        <v>4781.4152667208673</v>
      </c>
      <c r="Q10" s="67">
        <f t="shared" si="1"/>
        <v>234.24105094541622</v>
      </c>
      <c r="R10" s="13">
        <v>0.49932759548144162</v>
      </c>
      <c r="S10" s="111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1.6161616161616162E-2</v>
      </c>
      <c r="V10" s="355">
        <f t="shared" si="3"/>
        <v>772.75398250034209</v>
      </c>
      <c r="W10" s="177"/>
      <c r="X10" s="204">
        <f t="shared" si="4"/>
        <v>3061</v>
      </c>
      <c r="Y10" s="199">
        <f t="shared" ca="1" si="5"/>
        <v>44291.579245347355</v>
      </c>
      <c r="Z10" s="196">
        <f t="shared" si="6"/>
        <v>11880</v>
      </c>
      <c r="AA10" s="178">
        <v>26</v>
      </c>
      <c r="AB10" s="178">
        <v>28</v>
      </c>
      <c r="AC10" s="178">
        <v>29</v>
      </c>
      <c r="AD10" s="206" t="s">
        <v>9</v>
      </c>
    </row>
    <row r="11" spans="1:30" s="54" customFormat="1" ht="26.1" customHeight="1" x14ac:dyDescent="0.25">
      <c r="A11" s="177"/>
      <c r="B11" s="180" t="s">
        <v>15</v>
      </c>
      <c r="C11" s="341">
        <v>19</v>
      </c>
      <c r="D11" s="356">
        <v>406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3">
        <v>0.3</v>
      </c>
      <c r="N11" s="364">
        <v>216</v>
      </c>
      <c r="O11" s="302">
        <v>29.8</v>
      </c>
      <c r="P11" s="65">
        <f t="shared" si="0"/>
        <v>3025.3353204172877</v>
      </c>
      <c r="Q11" s="67">
        <f t="shared" si="1"/>
        <v>141.57973174366617</v>
      </c>
      <c r="R11" s="13">
        <v>0.28091106290672452</v>
      </c>
      <c r="S11" s="111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9.852216748768473E-3</v>
      </c>
      <c r="V11" s="355">
        <f t="shared" si="3"/>
        <v>298.06259314456037</v>
      </c>
      <c r="W11" s="177"/>
      <c r="X11" s="204">
        <f t="shared" si="4"/>
        <v>184</v>
      </c>
      <c r="Y11" s="199">
        <f t="shared" ca="1" si="5"/>
        <v>44291.579245347355</v>
      </c>
      <c r="Z11" s="196">
        <f t="shared" si="6"/>
        <v>812</v>
      </c>
      <c r="AA11" s="178">
        <v>3</v>
      </c>
      <c r="AB11" s="178">
        <v>3</v>
      </c>
      <c r="AC11" s="178">
        <v>6</v>
      </c>
      <c r="AD11" s="206" t="s">
        <v>15</v>
      </c>
    </row>
    <row r="12" spans="1:30" s="54" customFormat="1" ht="26.1" customHeight="1" x14ac:dyDescent="0.25">
      <c r="A12" s="177"/>
      <c r="B12" s="180" t="s">
        <v>11</v>
      </c>
      <c r="C12" s="340">
        <v>67</v>
      </c>
      <c r="D12" s="354">
        <v>1477</v>
      </c>
      <c r="E12" s="191">
        <v>9.3174431202600216E-2</v>
      </c>
      <c r="F12" s="191">
        <v>0.90682556879739973</v>
      </c>
      <c r="G12" s="107">
        <v>752</v>
      </c>
      <c r="H12" s="107">
        <v>29</v>
      </c>
      <c r="I12" s="107">
        <v>955</v>
      </c>
      <c r="J12" s="107">
        <v>17</v>
      </c>
      <c r="K12" s="188">
        <v>72051</v>
      </c>
      <c r="L12" s="107">
        <v>693</v>
      </c>
      <c r="M12" s="363">
        <v>0.7</v>
      </c>
      <c r="N12" s="364">
        <v>223</v>
      </c>
      <c r="O12" s="301">
        <v>48.6</v>
      </c>
      <c r="P12" s="66">
        <f t="shared" si="0"/>
        <v>2049.9368502866027</v>
      </c>
      <c r="Q12" s="67">
        <f t="shared" si="1"/>
        <v>92.989687859988067</v>
      </c>
      <c r="R12" s="13">
        <v>0.57714285714285718</v>
      </c>
      <c r="S12" s="111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1.963439404197698E-2</v>
      </c>
      <c r="V12" s="355">
        <f t="shared" si="3"/>
        <v>402.49267879696328</v>
      </c>
      <c r="W12" s="177"/>
      <c r="X12" s="204">
        <f t="shared" si="4"/>
        <v>708</v>
      </c>
      <c r="Y12" s="199">
        <f t="shared" ca="1" si="5"/>
        <v>44279.631090241906</v>
      </c>
      <c r="Z12" s="196">
        <f t="shared" si="6"/>
        <v>2954</v>
      </c>
      <c r="AA12" s="178">
        <v>9</v>
      </c>
      <c r="AB12" s="178">
        <v>13</v>
      </c>
      <c r="AC12" s="178">
        <v>14</v>
      </c>
      <c r="AD12" s="206" t="s">
        <v>11</v>
      </c>
    </row>
    <row r="13" spans="1:30" s="54" customFormat="1" ht="26.1" customHeight="1" x14ac:dyDescent="0.25">
      <c r="A13" s="177"/>
      <c r="B13" s="180" t="s">
        <v>12</v>
      </c>
      <c r="C13" s="340">
        <v>60</v>
      </c>
      <c r="D13" s="354">
        <v>907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3">
        <v>0.7</v>
      </c>
      <c r="N13" s="364">
        <v>162</v>
      </c>
      <c r="O13" s="301">
        <v>31.5</v>
      </c>
      <c r="P13" s="66">
        <f t="shared" si="0"/>
        <v>2195.9132287429788</v>
      </c>
      <c r="Q13" s="67">
        <f t="shared" si="1"/>
        <v>145.26438117373621</v>
      </c>
      <c r="R13" s="13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2.0948180815876516E-2</v>
      </c>
      <c r="V13" s="355">
        <f t="shared" si="3"/>
        <v>460.00387371683132</v>
      </c>
      <c r="W13" s="177"/>
      <c r="X13" s="204">
        <f t="shared" si="4"/>
        <v>280</v>
      </c>
      <c r="Y13" s="199">
        <f t="shared" ca="1" si="5"/>
        <v>44302.291870189598</v>
      </c>
      <c r="Z13" s="196">
        <f t="shared" si="6"/>
        <v>1814</v>
      </c>
      <c r="AA13" s="178">
        <v>6</v>
      </c>
      <c r="AB13" s="178">
        <v>16</v>
      </c>
      <c r="AC13" s="178">
        <v>11</v>
      </c>
      <c r="AD13" s="206" t="s">
        <v>12</v>
      </c>
    </row>
    <row r="14" spans="1:30" s="54" customFormat="1" ht="26.1" customHeight="1" x14ac:dyDescent="0.25">
      <c r="A14" s="177"/>
      <c r="B14" s="180" t="s">
        <v>8</v>
      </c>
      <c r="C14" s="340">
        <v>1499</v>
      </c>
      <c r="D14" s="354">
        <v>14503</v>
      </c>
      <c r="E14" s="191">
        <v>0.25350563651361013</v>
      </c>
      <c r="F14" s="191">
        <v>0.74649436348638987</v>
      </c>
      <c r="G14" s="107">
        <v>9428</v>
      </c>
      <c r="H14" s="107">
        <v>286</v>
      </c>
      <c r="I14" s="107">
        <v>11009</v>
      </c>
      <c r="J14" s="107">
        <v>253</v>
      </c>
      <c r="K14" s="188">
        <v>376912</v>
      </c>
      <c r="L14" s="107">
        <v>9957</v>
      </c>
      <c r="M14" s="363">
        <v>0.7</v>
      </c>
      <c r="N14" s="364">
        <v>190</v>
      </c>
      <c r="O14" s="302">
        <v>34.799999999999997</v>
      </c>
      <c r="P14" s="65">
        <f t="shared" si="0"/>
        <v>3847.8477734855883</v>
      </c>
      <c r="Q14" s="67">
        <f t="shared" si="1"/>
        <v>397.70556522477398</v>
      </c>
      <c r="R14" s="13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1.972005791905123E-2</v>
      </c>
      <c r="V14" s="355">
        <f t="shared" si="3"/>
        <v>758.7978095682812</v>
      </c>
      <c r="W14" s="177"/>
      <c r="X14" s="204">
        <f t="shared" si="4"/>
        <v>4822</v>
      </c>
      <c r="Y14" s="199" t="e">
        <f t="shared" ca="1" si="5"/>
        <v>#VALUE!</v>
      </c>
      <c r="Z14" s="196">
        <f t="shared" si="6"/>
        <v>29006</v>
      </c>
      <c r="AA14" s="178">
        <v>159</v>
      </c>
      <c r="AB14" s="178">
        <v>144</v>
      </c>
      <c r="AC14" s="178">
        <v>101</v>
      </c>
      <c r="AD14" s="206" t="s">
        <v>8</v>
      </c>
    </row>
    <row r="15" spans="1:30" s="54" customFormat="1" ht="26.1" customHeight="1" x14ac:dyDescent="0.25">
      <c r="A15" s="177"/>
      <c r="B15" s="180" t="s">
        <v>49</v>
      </c>
      <c r="C15" s="340">
        <v>43</v>
      </c>
      <c r="D15" s="354">
        <v>338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3">
        <v>1.1000000000000001</v>
      </c>
      <c r="N15" s="364">
        <v>515</v>
      </c>
      <c r="O15" s="48">
        <v>5</v>
      </c>
      <c r="P15" s="67">
        <f t="shared" si="0"/>
        <v>1706.7259139567766</v>
      </c>
      <c r="Q15" s="67">
        <f t="shared" si="1"/>
        <v>217.12785295899818</v>
      </c>
      <c r="R15" s="13">
        <v>0.55600000000000005</v>
      </c>
      <c r="S15" s="304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1.1834319526627219E-2</v>
      </c>
      <c r="V15" s="355">
        <f t="shared" si="3"/>
        <v>201.97939810139366</v>
      </c>
      <c r="W15" s="177"/>
      <c r="X15" s="204">
        <f t="shared" si="4"/>
        <v>253</v>
      </c>
      <c r="Y15" s="199">
        <f t="shared" ca="1" si="5"/>
        <v>44254.63152276761</v>
      </c>
      <c r="Z15" s="196">
        <f t="shared" si="6"/>
        <v>676</v>
      </c>
      <c r="AA15" s="178">
        <v>7</v>
      </c>
      <c r="AB15" s="178">
        <v>6</v>
      </c>
      <c r="AC15" s="178">
        <v>3</v>
      </c>
      <c r="AD15" s="206" t="s">
        <v>49</v>
      </c>
    </row>
    <row r="16" spans="1:30" s="54" customFormat="1" ht="25.5" customHeight="1" x14ac:dyDescent="0.25">
      <c r="A16" s="177"/>
      <c r="B16" s="180" t="s">
        <v>50</v>
      </c>
      <c r="C16" s="340">
        <v>61</v>
      </c>
      <c r="D16" s="354">
        <v>465</v>
      </c>
      <c r="E16" s="191">
        <v>0.17826086956521739</v>
      </c>
      <c r="F16" s="191">
        <v>0.82173913043478264</v>
      </c>
      <c r="G16" s="107">
        <v>199</v>
      </c>
      <c r="H16" s="107">
        <v>12</v>
      </c>
      <c r="I16" s="107">
        <v>234</v>
      </c>
      <c r="J16" s="107">
        <v>7</v>
      </c>
      <c r="K16" s="188">
        <v>26659</v>
      </c>
      <c r="L16" s="107">
        <v>289</v>
      </c>
      <c r="M16" s="363">
        <v>0.6</v>
      </c>
      <c r="N16" s="364">
        <v>229</v>
      </c>
      <c r="O16" s="301">
        <v>26.3</v>
      </c>
      <c r="P16" s="66">
        <f t="shared" si="0"/>
        <v>1744.2514722982858</v>
      </c>
      <c r="Q16" s="67">
        <f t="shared" si="1"/>
        <v>228.81578453805471</v>
      </c>
      <c r="R16" s="13">
        <v>0.4577205882352941</v>
      </c>
      <c r="S16" s="111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2.5806451612903226E-2</v>
      </c>
      <c r="V16" s="355">
        <f t="shared" si="3"/>
        <v>450.12941220600925</v>
      </c>
      <c r="W16" s="177"/>
      <c r="X16" s="204">
        <f t="shared" si="4"/>
        <v>259</v>
      </c>
      <c r="Y16" s="199">
        <f t="shared" ca="1" si="5"/>
        <v>44272.948328715291</v>
      </c>
      <c r="Z16" s="196">
        <f t="shared" si="6"/>
        <v>930</v>
      </c>
      <c r="AA16" s="178">
        <v>6</v>
      </c>
      <c r="AB16" s="178">
        <v>4</v>
      </c>
      <c r="AC16" s="178">
        <v>3</v>
      </c>
      <c r="AD16" s="206" t="s">
        <v>50</v>
      </c>
    </row>
    <row r="17" spans="1:30" s="54" customFormat="1" ht="26.1" customHeight="1" x14ac:dyDescent="0.25">
      <c r="A17" s="190"/>
      <c r="B17" s="180" t="s">
        <v>27</v>
      </c>
      <c r="C17" s="340">
        <v>190</v>
      </c>
      <c r="D17" s="354">
        <v>3788</v>
      </c>
      <c r="E17" s="191">
        <v>0.20763636363636365</v>
      </c>
      <c r="F17" s="191">
        <v>0.79236363636363638</v>
      </c>
      <c r="G17" s="107">
        <v>2499</v>
      </c>
      <c r="H17" s="107">
        <v>65</v>
      </c>
      <c r="I17" s="107">
        <v>2811</v>
      </c>
      <c r="J17" s="107">
        <v>46</v>
      </c>
      <c r="K17" s="188">
        <v>113161</v>
      </c>
      <c r="L17" s="107">
        <v>1847</v>
      </c>
      <c r="M17" s="363">
        <v>0.9</v>
      </c>
      <c r="N17" s="364">
        <v>312</v>
      </c>
      <c r="O17" s="301">
        <v>53</v>
      </c>
      <c r="P17" s="66">
        <f t="shared" si="0"/>
        <v>3347.4430236565599</v>
      </c>
      <c r="Q17" s="67">
        <f t="shared" si="1"/>
        <v>167.90236919079894</v>
      </c>
      <c r="R17" s="13">
        <v>0.60376175548589339</v>
      </c>
      <c r="S17" s="111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1.7159450897571277E-2</v>
      </c>
      <c r="V17" s="355">
        <f t="shared" si="3"/>
        <v>574.40284196852269</v>
      </c>
      <c r="W17" s="177"/>
      <c r="X17" s="204">
        <f t="shared" si="4"/>
        <v>1243</v>
      </c>
      <c r="Y17" s="199">
        <f t="shared" ca="1" si="5"/>
        <v>44318.058275963274</v>
      </c>
      <c r="Z17" s="215">
        <f t="shared" si="6"/>
        <v>7576</v>
      </c>
      <c r="AA17" s="178">
        <v>21</v>
      </c>
      <c r="AB17" s="178">
        <v>27</v>
      </c>
      <c r="AC17" s="178">
        <v>34</v>
      </c>
      <c r="AD17" s="206" t="s">
        <v>27</v>
      </c>
    </row>
    <row r="18" spans="1:30" s="54" customFormat="1" ht="26.1" customHeight="1" x14ac:dyDescent="0.25">
      <c r="A18" s="177"/>
      <c r="B18" s="180" t="s">
        <v>51</v>
      </c>
      <c r="C18" s="340">
        <v>110</v>
      </c>
      <c r="D18" s="354">
        <v>1186</v>
      </c>
      <c r="E18" s="191">
        <v>1.948051948051948E-2</v>
      </c>
      <c r="F18" s="191">
        <v>0.98051948051948057</v>
      </c>
      <c r="G18" s="107">
        <v>781</v>
      </c>
      <c r="H18" s="107">
        <v>37</v>
      </c>
      <c r="I18" s="107">
        <v>952</v>
      </c>
      <c r="J18" s="107">
        <v>31</v>
      </c>
      <c r="K18" s="188">
        <v>39665</v>
      </c>
      <c r="L18" s="107">
        <v>651</v>
      </c>
      <c r="M18" s="363">
        <v>0.6</v>
      </c>
      <c r="N18" s="364">
        <v>166</v>
      </c>
      <c r="O18" s="302">
        <v>70.599999999999994</v>
      </c>
      <c r="P18" s="65">
        <f t="shared" si="0"/>
        <v>2990.0415983864868</v>
      </c>
      <c r="Q18" s="67">
        <f t="shared" si="1"/>
        <v>277.32257657884787</v>
      </c>
      <c r="R18" s="13">
        <v>0.59485924112607103</v>
      </c>
      <c r="S18" s="111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3.1197301854974706E-2</v>
      </c>
      <c r="V18" s="355">
        <f t="shared" si="3"/>
        <v>932.8123030379428</v>
      </c>
      <c r="W18" s="177"/>
      <c r="X18" s="204">
        <f t="shared" si="4"/>
        <v>374</v>
      </c>
      <c r="Y18" s="199">
        <f t="shared" ca="1" si="5"/>
        <v>44319.374270798071</v>
      </c>
      <c r="Z18" s="196">
        <f t="shared" si="6"/>
        <v>2372</v>
      </c>
      <c r="AA18" s="178">
        <v>13</v>
      </c>
      <c r="AB18" s="178">
        <v>15</v>
      </c>
      <c r="AC18" s="178">
        <v>11</v>
      </c>
      <c r="AD18" s="206" t="s">
        <v>51</v>
      </c>
    </row>
    <row r="19" spans="1:30" s="54" customFormat="1" ht="27.75" customHeight="1" x14ac:dyDescent="0.25">
      <c r="A19" s="177"/>
      <c r="B19" s="181" t="s">
        <v>10</v>
      </c>
      <c r="C19" s="342">
        <v>20</v>
      </c>
      <c r="D19" s="354">
        <v>672</v>
      </c>
      <c r="E19" s="191">
        <v>1.4184397163120567E-2</v>
      </c>
      <c r="F19" s="191">
        <v>0.98581560283687941</v>
      </c>
      <c r="G19" s="107">
        <v>278</v>
      </c>
      <c r="H19" s="107">
        <v>24</v>
      </c>
      <c r="I19" s="107">
        <v>436</v>
      </c>
      <c r="J19" s="107">
        <v>16</v>
      </c>
      <c r="K19" s="188">
        <v>52651</v>
      </c>
      <c r="L19" s="107">
        <v>603</v>
      </c>
      <c r="M19" s="363">
        <v>0.6</v>
      </c>
      <c r="N19" s="364">
        <v>141</v>
      </c>
      <c r="O19" s="48">
        <v>22.8</v>
      </c>
      <c r="P19" s="67">
        <f t="shared" si="0"/>
        <v>1276.3290345862376</v>
      </c>
      <c r="Q19" s="67">
        <f t="shared" si="1"/>
        <v>37.985983172209451</v>
      </c>
      <c r="R19" s="13">
        <v>0.42240587695133147</v>
      </c>
      <c r="S19" s="301">
        <f ca="1">IF(AND(ISNUMBER(VLOOKUP($X$1,DIA!B:BV,69)), VLOOKUP($X$1,DIA!B:BV,69)&lt;100), VLOOKUP($X$1,DIA!B:BV,69), "+ de 100")</f>
        <v>60.279988974776266</v>
      </c>
      <c r="T19" s="13">
        <v>6.7226890756302518E-2</v>
      </c>
      <c r="U19" s="64">
        <f t="shared" si="2"/>
        <v>3.5714285714285712E-2</v>
      </c>
      <c r="V19" s="355">
        <f t="shared" si="3"/>
        <v>455.83179806651344</v>
      </c>
      <c r="W19" s="177"/>
      <c r="X19" s="204">
        <f t="shared" si="4"/>
        <v>378</v>
      </c>
      <c r="Y19" s="199">
        <f t="shared" ca="1" si="5"/>
        <v>44297.279988974777</v>
      </c>
      <c r="Z19" s="196">
        <f t="shared" si="6"/>
        <v>1344</v>
      </c>
      <c r="AA19" s="194">
        <v>3</v>
      </c>
      <c r="AB19" s="194">
        <v>8</v>
      </c>
      <c r="AC19" s="194">
        <v>7</v>
      </c>
      <c r="AD19" s="207" t="s">
        <v>10</v>
      </c>
    </row>
    <row r="20" spans="1:30" s="54" customFormat="1" ht="27.75" customHeight="1" thickBot="1" x14ac:dyDescent="0.3">
      <c r="A20" s="177"/>
      <c r="B20" s="180" t="s">
        <v>1080</v>
      </c>
      <c r="C20" s="340"/>
      <c r="D20" s="357">
        <v>128</v>
      </c>
      <c r="E20" s="358"/>
      <c r="F20" s="358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60"/>
      <c r="W20" s="177"/>
      <c r="X20" s="320"/>
      <c r="Y20" s="321"/>
      <c r="Z20" s="322">
        <f t="shared" si="6"/>
        <v>256</v>
      </c>
      <c r="AA20" s="323"/>
      <c r="AB20" s="324"/>
      <c r="AC20" s="325"/>
      <c r="AD20" s="207"/>
    </row>
    <row r="21" spans="1:30" s="7" customFormat="1" ht="26.1" customHeight="1" thickBot="1" x14ac:dyDescent="0.3">
      <c r="A21" s="11"/>
      <c r="B21" s="326" t="s">
        <v>54</v>
      </c>
      <c r="C21" s="327">
        <f>SUM(C3:C19)</f>
        <v>3168</v>
      </c>
      <c r="D21" s="327">
        <f>SUM(D3:D20)</f>
        <v>44177</v>
      </c>
      <c r="E21" s="328">
        <v>0.1706067231484012</v>
      </c>
      <c r="F21" s="328">
        <v>0.8293932768515988</v>
      </c>
      <c r="G21" s="327">
        <f t="shared" ref="G21:L21" si="7">SUM(G3:G19)</f>
        <v>25342</v>
      </c>
      <c r="H21" s="327">
        <f t="shared" si="7"/>
        <v>740</v>
      </c>
      <c r="I21" s="327">
        <f t="shared" si="7"/>
        <v>30515</v>
      </c>
      <c r="J21" s="327">
        <f t="shared" si="7"/>
        <v>588</v>
      </c>
      <c r="K21" s="329">
        <f t="shared" si="7"/>
        <v>1385961</v>
      </c>
      <c r="L21" s="329">
        <f t="shared" si="7"/>
        <v>26418</v>
      </c>
      <c r="M21" s="306">
        <v>0.6</v>
      </c>
      <c r="N21" s="305">
        <v>288</v>
      </c>
      <c r="O21" s="300"/>
      <c r="P21" s="330">
        <f>D21/K21*100000</f>
        <v>3187.4634279030938</v>
      </c>
      <c r="Q21" s="331">
        <v>94</v>
      </c>
      <c r="R21" s="229">
        <f>D21*F21/(D21+L21)</f>
        <v>0.51901844027867527</v>
      </c>
      <c r="S21" s="332">
        <f ca="1">VLOOKUP(X1,DIA!B:BV,73)</f>
        <v>56.82070574659803</v>
      </c>
      <c r="T21" s="328">
        <v>0.15200093611046103</v>
      </c>
      <c r="U21" s="333">
        <f t="shared" si="2"/>
        <v>1.6750797926522853E-2</v>
      </c>
      <c r="V21" s="334">
        <f>H21/K21*1000000</f>
        <v>533.92555778986571</v>
      </c>
      <c r="W21" s="11"/>
      <c r="X21" s="208">
        <f t="shared" si="4"/>
        <v>18247</v>
      </c>
      <c r="Y21" s="230">
        <f t="shared" ca="1" si="5"/>
        <v>44293.820705746599</v>
      </c>
      <c r="Z21" s="209">
        <f t="shared" si="6"/>
        <v>88354</v>
      </c>
      <c r="AA21" s="210">
        <v>348</v>
      </c>
      <c r="AB21" s="211">
        <v>365</v>
      </c>
      <c r="AC21" s="212">
        <v>291</v>
      </c>
      <c r="AD21" s="213" t="s">
        <v>873</v>
      </c>
    </row>
    <row r="22" spans="1:30" s="9" customFormat="1" x14ac:dyDescent="0.25">
      <c r="B22" s="177"/>
      <c r="C22" s="19"/>
      <c r="D22" s="19"/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1.3310093487561401E-2</v>
      </c>
      <c r="V22" s="59"/>
      <c r="X22" s="177"/>
      <c r="Y22" s="101"/>
      <c r="Z22" s="52"/>
      <c r="AA22" s="20"/>
      <c r="AB22" s="20"/>
    </row>
    <row r="23" spans="1:30" x14ac:dyDescent="0.25">
      <c r="B23" s="182">
        <v>44081</v>
      </c>
      <c r="C23" s="125">
        <v>8667</v>
      </c>
      <c r="D23" s="8">
        <v>8667</v>
      </c>
      <c r="F23" s="8">
        <f>D17*0.8</f>
        <v>3030.4</v>
      </c>
      <c r="G23" s="51"/>
      <c r="H23" s="51"/>
      <c r="I23" s="51">
        <f>I21+550</f>
        <v>31065</v>
      </c>
      <c r="L23" s="5">
        <f>D21-I21</f>
        <v>13662</v>
      </c>
      <c r="M23" s="5">
        <v>3992</v>
      </c>
    </row>
    <row r="24" spans="1:30" x14ac:dyDescent="0.25">
      <c r="B24" s="182">
        <f>B23+21</f>
        <v>44102</v>
      </c>
      <c r="C24" s="8">
        <f>C23*2</f>
        <v>17334</v>
      </c>
      <c r="D24" s="8">
        <f>4333*2</f>
        <v>8666</v>
      </c>
      <c r="M24" s="5">
        <f>M23/K21*100000</f>
        <v>288.03119279691128</v>
      </c>
    </row>
    <row r="25" spans="1:30" x14ac:dyDescent="0.25">
      <c r="B25" s="182">
        <f>B24-38</f>
        <v>44064</v>
      </c>
      <c r="P25" s="121"/>
    </row>
    <row r="26" spans="1:30" x14ac:dyDescent="0.25">
      <c r="B26" s="177" t="s">
        <v>803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P26" s="2"/>
    </row>
    <row r="27" spans="1:30" x14ac:dyDescent="0.25">
      <c r="B27" s="177" t="s">
        <v>888</v>
      </c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30" x14ac:dyDescent="0.25">
      <c r="D28" s="8" t="s">
        <v>865</v>
      </c>
      <c r="E28" s="8" t="s">
        <v>866</v>
      </c>
      <c r="S28" s="231"/>
      <c r="T28" s="231"/>
      <c r="U28" s="231"/>
      <c r="V28" s="232"/>
      <c r="W28" s="233"/>
      <c r="X28" s="234"/>
    </row>
    <row r="29" spans="1:30" s="23" customFormat="1" x14ac:dyDescent="0.25">
      <c r="A29" s="9"/>
      <c r="B29" s="54" t="s">
        <v>869</v>
      </c>
      <c r="C29" s="8"/>
      <c r="D29" s="8">
        <v>814</v>
      </c>
      <c r="E29" s="8">
        <v>396</v>
      </c>
      <c r="F29" s="193">
        <f>D29/(D29+E29)</f>
        <v>0.67272727272727273</v>
      </c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30" x14ac:dyDescent="0.25">
      <c r="B30" s="54" t="s">
        <v>863</v>
      </c>
      <c r="D30" s="8">
        <v>2216</v>
      </c>
      <c r="E30" s="8">
        <v>1289</v>
      </c>
      <c r="F30" s="193">
        <f>D30/(D30+E30)</f>
        <v>0.63223965763195433</v>
      </c>
    </row>
    <row r="31" spans="1:30" x14ac:dyDescent="0.25">
      <c r="B31" s="54" t="s">
        <v>864</v>
      </c>
      <c r="D31" s="8">
        <v>2453</v>
      </c>
      <c r="E31" s="8">
        <v>1004</v>
      </c>
      <c r="F31" s="193">
        <f>D31/(D31+E31)</f>
        <v>0.70957477581718253</v>
      </c>
      <c r="L31" s="5">
        <f>1200*2</f>
        <v>2400</v>
      </c>
    </row>
    <row r="32" spans="1:30" x14ac:dyDescent="0.25">
      <c r="B32" s="54" t="s">
        <v>867</v>
      </c>
      <c r="D32" s="8">
        <v>1954</v>
      </c>
      <c r="E32" s="8">
        <v>977</v>
      </c>
      <c r="F32" s="193">
        <f>D32/(D32+E32)</f>
        <v>0.66666666666666663</v>
      </c>
      <c r="L32" s="5">
        <f>1500/L31</f>
        <v>0.625</v>
      </c>
    </row>
    <row r="33" spans="2:12" x14ac:dyDescent="0.25">
      <c r="B33" s="54" t="s">
        <v>868</v>
      </c>
      <c r="D33" s="8">
        <v>1199</v>
      </c>
      <c r="E33" s="8">
        <v>1063</v>
      </c>
      <c r="F33" s="193">
        <f>D33/(D33+E33)</f>
        <v>0.53006189213085764</v>
      </c>
      <c r="L33" s="5">
        <f>1500-L31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TOTALES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2021-02-11T09:59:21Z</dcterms:modified>
</cp:coreProperties>
</file>