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BF58EC63-239B-4090-A62E-E4A55EB3BB41}" xr6:coauthVersionLast="45" xr6:coauthVersionMax="45" xr10:uidLastSave="{00000000-0000-0000-0000-000000000000}"/>
  <bookViews>
    <workbookView xWindow="-120" yWindow="-120" windowWidth="20730" windowHeight="11160" activeTab="1" xr2:uid="{FC58C6DF-F0AA-4862-9839-4B4985836020}"/>
  </bookViews>
  <sheets>
    <sheet name="CASOS1" sheetId="31" r:id="rId1"/>
    <sheet name="LOCALIDADES" sheetId="33" r:id="rId2"/>
    <sheet name="ALTAS" sheetId="4" r:id="rId3"/>
    <sheet name="DIAS_ER" sheetId="55" r:id="rId4"/>
    <sheet name="DIA" sheetId="46" r:id="rId5"/>
    <sheet name="ER" sheetId="5" r:id="rId6"/>
    <sheet name="FALLE" sheetId="15" r:id="rId7"/>
    <sheet name="UTI" sheetId="48" r:id="rId8"/>
    <sheet name="TERAPISTAS" sheetId="66" r:id="rId9"/>
    <sheet name="Hoja12" sheetId="49" r:id="rId10"/>
    <sheet name="Hoja6" sheetId="61" r:id="rId11"/>
    <sheet name="Hoja1" sheetId="67" r:id="rId12"/>
  </sheets>
  <definedNames>
    <definedName name="_xlnm._FilterDatabase" localSheetId="0" hidden="1">CASOS1!$A$1:$D$1382</definedName>
    <definedName name="_xlnm._FilterDatabase" localSheetId="4" hidden="1">DIA!$F$1:$F$1</definedName>
    <definedName name="_xlnm._FilterDatabase" localSheetId="1" hidden="1">LOCALIDADES!$A$1:$F$78</definedName>
    <definedName name="_xlnm._FilterDatabase" localSheetId="8" hidden="1">TERAPISTAS!$A$1:$H$41</definedName>
  </definedNames>
  <calcPr calcId="181029"/>
</workbook>
</file>

<file path=xl/calcChain.xml><?xml version="1.0" encoding="utf-8"?>
<calcChain xmlns="http://schemas.openxmlformats.org/spreadsheetml/2006/main">
  <c r="G82" i="33" l="1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3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48" i="46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AO148" i="46" l="1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<sst xmlns="http://schemas.openxmlformats.org/spreadsheetml/2006/main" count="4179" uniqueCount="815">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</sst>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applyNumberFormat="1"/>
    <xf numFmtId="1" fontId="22" fillId="39" borderId="22" xfId="42" quotePrefix="1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 applyFill="1"/>
    <xf numFmtId="1" fontId="22" fillId="33" borderId="14" xfId="42" quotePrefix="1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33" xfId="0" applyNumberFormat="1" applyBorder="1"/>
    <xf numFmtId="49" fontId="0" fillId="0" borderId="0" xfId="0" applyNumberFormat="1" applyBorder="1"/>
    <xf numFmtId="49" fontId="0" fillId="33" borderId="14" xfId="0" applyNumberFormat="1" applyFill="1" applyBorder="1"/>
    <xf numFmtId="49" fontId="18" fillId="0" borderId="0" xfId="0" applyNumberFormat="1" applyFont="1" applyBorder="1" applyAlignment="1">
      <alignment horizontal="left"/>
    </xf>
    <xf numFmtId="0" fontId="0" fillId="0" borderId="0" xfId="0" applyNumberForma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382"/>
  <sheetViews>
    <sheetView workbookViewId="0">
      <pane ySplit="1" topLeftCell="A2" activePane="bottomLeft" state="frozen"/>
      <selection pane="bottomLeft" activeCell="C671" sqref="C671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hidden="1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hidden="1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hidden="1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hidden="1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hidden="1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hidden="1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hidden="1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hidden="1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hidden="1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hidden="1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hidden="1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hidden="1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hidden="1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hidden="1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hidden="1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hidden="1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hidden="1" x14ac:dyDescent="0.25">
      <c r="A18" s="122">
        <v>43929</v>
      </c>
      <c r="B18" s="95" t="s">
        <v>13</v>
      </c>
      <c r="C18" s="95" t="s">
        <v>236</v>
      </c>
      <c r="D18" s="33">
        <v>1</v>
      </c>
    </row>
    <row r="19" spans="1:4" hidden="1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hidden="1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hidden="1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hidden="1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hidden="1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hidden="1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hidden="1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hidden="1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hidden="1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hidden="1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hidden="1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hidden="1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hidden="1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hidden="1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hidden="1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hidden="1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hidden="1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hidden="1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hidden="1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hidden="1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hidden="1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hidden="1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hidden="1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hidden="1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hidden="1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hidden="1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hidden="1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hidden="1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hidden="1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hidden="1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hidden="1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hidden="1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hidden="1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hidden="1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hidden="1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hidden="1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hidden="1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hidden="1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hidden="1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hidden="1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hidden="1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hidden="1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hidden="1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hidden="1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hidden="1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hidden="1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hidden="1" x14ac:dyDescent="0.25">
      <c r="A65" s="122">
        <v>44000</v>
      </c>
      <c r="B65" s="95" t="s">
        <v>8</v>
      </c>
      <c r="C65" s="95" t="s">
        <v>40</v>
      </c>
      <c r="D65" s="33">
        <v>1</v>
      </c>
    </row>
    <row r="66" spans="1:4" hidden="1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hidden="1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hidden="1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hidden="1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hidden="1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hidden="1" x14ac:dyDescent="0.25">
      <c r="A71" s="122">
        <v>44002</v>
      </c>
      <c r="B71" s="95" t="s">
        <v>8</v>
      </c>
      <c r="C71" s="95" t="s">
        <v>8</v>
      </c>
      <c r="D71" s="33">
        <v>9</v>
      </c>
    </row>
    <row r="72" spans="1:4" hidden="1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hidden="1" x14ac:dyDescent="0.25">
      <c r="A73" s="122">
        <v>44003</v>
      </c>
      <c r="B73" s="95" t="s">
        <v>8</v>
      </c>
      <c r="C73" s="95" t="s">
        <v>8</v>
      </c>
      <c r="D73" s="33">
        <v>9</v>
      </c>
    </row>
    <row r="74" spans="1:4" hidden="1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hidden="1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hidden="1" x14ac:dyDescent="0.25">
      <c r="A76" s="122">
        <v>44004</v>
      </c>
      <c r="B76" s="95" t="s">
        <v>8</v>
      </c>
      <c r="C76" s="95" t="s">
        <v>8</v>
      </c>
      <c r="D76" s="33">
        <v>10</v>
      </c>
    </row>
    <row r="77" spans="1:4" hidden="1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hidden="1" x14ac:dyDescent="0.25">
      <c r="A78" s="122">
        <v>44005</v>
      </c>
      <c r="B78" s="95" t="s">
        <v>8</v>
      </c>
      <c r="C78" s="95" t="s">
        <v>8</v>
      </c>
      <c r="D78" s="33">
        <v>13</v>
      </c>
    </row>
    <row r="79" spans="1:4" hidden="1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hidden="1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hidden="1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hidden="1" x14ac:dyDescent="0.25">
      <c r="A82" s="122">
        <v>44006</v>
      </c>
      <c r="B82" s="95" t="s">
        <v>8</v>
      </c>
      <c r="C82" s="95" t="s">
        <v>8</v>
      </c>
      <c r="D82" s="33">
        <v>11</v>
      </c>
    </row>
    <row r="83" spans="1:4" hidden="1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hidden="1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hidden="1" x14ac:dyDescent="0.25">
      <c r="A85" s="122">
        <v>44007</v>
      </c>
      <c r="B85" s="95" t="s">
        <v>8</v>
      </c>
      <c r="C85" s="95" t="s">
        <v>8</v>
      </c>
      <c r="D85" s="33">
        <v>10</v>
      </c>
    </row>
    <row r="86" spans="1:4" hidden="1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hidden="1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hidden="1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hidden="1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hidden="1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hidden="1" x14ac:dyDescent="0.25">
      <c r="A91" s="122">
        <v>44010</v>
      </c>
      <c r="B91" s="95" t="s">
        <v>14</v>
      </c>
      <c r="C91" s="95" t="s">
        <v>237</v>
      </c>
      <c r="D91" s="33">
        <v>1</v>
      </c>
    </row>
    <row r="92" spans="1:4" hidden="1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hidden="1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hidden="1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hidden="1" x14ac:dyDescent="0.25">
      <c r="A95" s="122">
        <v>44011</v>
      </c>
      <c r="B95" s="95" t="s">
        <v>8</v>
      </c>
      <c r="C95" s="95" t="s">
        <v>244</v>
      </c>
      <c r="D95" s="33">
        <v>1</v>
      </c>
    </row>
    <row r="96" spans="1:4" hidden="1" x14ac:dyDescent="0.25">
      <c r="A96" s="122">
        <v>44011</v>
      </c>
      <c r="B96" s="95" t="s">
        <v>8</v>
      </c>
      <c r="C96" s="95" t="s">
        <v>8</v>
      </c>
      <c r="D96" s="33">
        <v>4</v>
      </c>
    </row>
    <row r="97" spans="1:4" hidden="1" x14ac:dyDescent="0.25">
      <c r="A97" s="122">
        <v>44012</v>
      </c>
      <c r="B97" s="95" t="s">
        <v>14</v>
      </c>
      <c r="C97" s="95" t="s">
        <v>237</v>
      </c>
      <c r="D97" s="33">
        <v>2</v>
      </c>
    </row>
    <row r="98" spans="1:4" hidden="1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hidden="1" x14ac:dyDescent="0.25">
      <c r="A99" s="122">
        <v>44013</v>
      </c>
      <c r="B99" s="95" t="s">
        <v>14</v>
      </c>
      <c r="C99" s="95" t="s">
        <v>237</v>
      </c>
      <c r="D99" s="33">
        <v>1</v>
      </c>
    </row>
    <row r="100" spans="1:4" hidden="1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hidden="1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hidden="1" x14ac:dyDescent="0.25">
      <c r="A102" s="122">
        <v>44014</v>
      </c>
      <c r="B102" s="95" t="s">
        <v>14</v>
      </c>
      <c r="C102" s="95" t="s">
        <v>237</v>
      </c>
      <c r="D102" s="33">
        <v>5</v>
      </c>
    </row>
    <row r="103" spans="1:4" hidden="1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hidden="1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hidden="1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hidden="1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hidden="1" x14ac:dyDescent="0.25">
      <c r="A107" s="122">
        <v>44015</v>
      </c>
      <c r="B107" s="95" t="s">
        <v>8</v>
      </c>
      <c r="C107" s="95" t="s">
        <v>8</v>
      </c>
      <c r="D107" s="33">
        <v>9</v>
      </c>
    </row>
    <row r="108" spans="1:4" hidden="1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hidden="1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hidden="1" x14ac:dyDescent="0.25">
      <c r="A110" s="122">
        <v>44016</v>
      </c>
      <c r="B110" s="95" t="s">
        <v>8</v>
      </c>
      <c r="C110" s="95" t="s">
        <v>8</v>
      </c>
      <c r="D110" s="33">
        <v>2</v>
      </c>
    </row>
    <row r="111" spans="1:4" hidden="1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hidden="1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hidden="1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hidden="1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hidden="1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hidden="1" x14ac:dyDescent="0.25">
      <c r="A116" s="122">
        <v>44019</v>
      </c>
      <c r="B116" s="95" t="s">
        <v>8</v>
      </c>
      <c r="C116" s="95" t="s">
        <v>8</v>
      </c>
      <c r="D116" s="33">
        <v>7</v>
      </c>
    </row>
    <row r="117" spans="1:4" hidden="1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hidden="1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hidden="1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hidden="1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hidden="1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hidden="1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hidden="1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hidden="1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hidden="1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hidden="1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hidden="1" x14ac:dyDescent="0.25">
      <c r="A127" s="122">
        <v>44022</v>
      </c>
      <c r="B127" s="95" t="s">
        <v>14</v>
      </c>
      <c r="C127" s="95" t="s">
        <v>237</v>
      </c>
      <c r="D127" s="33">
        <v>1</v>
      </c>
    </row>
    <row r="128" spans="1:4" hidden="1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hidden="1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hidden="1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hidden="1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hidden="1" x14ac:dyDescent="0.25">
      <c r="A132" s="122">
        <v>44022</v>
      </c>
      <c r="B132" s="95" t="s">
        <v>8</v>
      </c>
      <c r="C132" s="95" t="s">
        <v>8</v>
      </c>
      <c r="D132" s="33">
        <v>12</v>
      </c>
    </row>
    <row r="133" spans="1:4" hidden="1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hidden="1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hidden="1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hidden="1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hidden="1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hidden="1" x14ac:dyDescent="0.25">
      <c r="A138" s="122">
        <v>44023</v>
      </c>
      <c r="B138" s="95" t="s">
        <v>8</v>
      </c>
      <c r="C138" s="95" t="s">
        <v>8</v>
      </c>
      <c r="D138" s="33">
        <v>20</v>
      </c>
    </row>
    <row r="139" spans="1:4" hidden="1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hidden="1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hidden="1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hidden="1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hidden="1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hidden="1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hidden="1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hidden="1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hidden="1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hidden="1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hidden="1" x14ac:dyDescent="0.25">
      <c r="A149" s="122">
        <v>44024</v>
      </c>
      <c r="B149" s="95" t="s">
        <v>27</v>
      </c>
      <c r="C149" s="95" t="s">
        <v>247</v>
      </c>
      <c r="D149" s="33">
        <v>1</v>
      </c>
    </row>
    <row r="150" spans="1:4" hidden="1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hidden="1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hidden="1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hidden="1" x14ac:dyDescent="0.25">
      <c r="A153" s="122">
        <v>44025</v>
      </c>
      <c r="B153" s="95" t="s">
        <v>24</v>
      </c>
      <c r="C153" s="95" t="s">
        <v>240</v>
      </c>
      <c r="D153" s="33">
        <v>1</v>
      </c>
    </row>
    <row r="154" spans="1:4" hidden="1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hidden="1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hidden="1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hidden="1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hidden="1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hidden="1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hidden="1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hidden="1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hidden="1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hidden="1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hidden="1" x14ac:dyDescent="0.25">
      <c r="A164" s="122">
        <v>44026</v>
      </c>
      <c r="B164" s="95" t="s">
        <v>13</v>
      </c>
      <c r="C164" s="95" t="s">
        <v>238</v>
      </c>
      <c r="D164" s="33">
        <v>1</v>
      </c>
    </row>
    <row r="165" spans="1:4" hidden="1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hidden="1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hidden="1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hidden="1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hidden="1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hidden="1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hidden="1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hidden="1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hidden="1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hidden="1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hidden="1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hidden="1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hidden="1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hidden="1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hidden="1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hidden="1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hidden="1" x14ac:dyDescent="0.25">
      <c r="A181" s="122">
        <v>44030</v>
      </c>
      <c r="B181" s="95" t="s">
        <v>13</v>
      </c>
      <c r="C181" s="95" t="s">
        <v>238</v>
      </c>
      <c r="D181" s="33">
        <v>1</v>
      </c>
    </row>
    <row r="182" spans="1:4" hidden="1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hidden="1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hidden="1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hidden="1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hidden="1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hidden="1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hidden="1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hidden="1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hidden="1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hidden="1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hidden="1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hidden="1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hidden="1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hidden="1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hidden="1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hidden="1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hidden="1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hidden="1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hidden="1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hidden="1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hidden="1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hidden="1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hidden="1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hidden="1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hidden="1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hidden="1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hidden="1" x14ac:dyDescent="0.25">
      <c r="A208" s="122">
        <v>44035</v>
      </c>
      <c r="B208" s="95" t="s">
        <v>24</v>
      </c>
      <c r="C208" s="95" t="s">
        <v>241</v>
      </c>
      <c r="D208" s="33">
        <v>1</v>
      </c>
    </row>
    <row r="209" spans="1:4" hidden="1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hidden="1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hidden="1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hidden="1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hidden="1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hidden="1" x14ac:dyDescent="0.25">
      <c r="A214" s="122">
        <v>44036</v>
      </c>
      <c r="B214" s="95" t="s">
        <v>13</v>
      </c>
      <c r="C214" s="95" t="s">
        <v>239</v>
      </c>
      <c r="D214" s="33">
        <v>1</v>
      </c>
    </row>
    <row r="215" spans="1:4" hidden="1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hidden="1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hidden="1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hidden="1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hidden="1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hidden="1" x14ac:dyDescent="0.25">
      <c r="A220" s="122">
        <v>44037</v>
      </c>
      <c r="B220" s="95" t="s">
        <v>13</v>
      </c>
      <c r="C220" s="95" t="s">
        <v>239</v>
      </c>
      <c r="D220" s="33">
        <v>2</v>
      </c>
    </row>
    <row r="221" spans="1:4" hidden="1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hidden="1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hidden="1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hidden="1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hidden="1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hidden="1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hidden="1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hidden="1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hidden="1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hidden="1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hidden="1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s="49" customFormat="1" hidden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hidden="1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hidden="1" x14ac:dyDescent="0.25">
      <c r="A234" s="122">
        <v>44040</v>
      </c>
      <c r="B234" s="95" t="s">
        <v>13</v>
      </c>
      <c r="C234" s="95" t="s">
        <v>239</v>
      </c>
      <c r="D234" s="33">
        <v>1</v>
      </c>
    </row>
    <row r="235" spans="1:4" hidden="1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hidden="1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hidden="1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hidden="1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hidden="1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hidden="1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hidden="1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hidden="1" x14ac:dyDescent="0.25">
      <c r="A242" s="122">
        <v>44042</v>
      </c>
      <c r="B242" s="95" t="s">
        <v>13</v>
      </c>
      <c r="C242" s="95" t="s">
        <v>239</v>
      </c>
      <c r="D242" s="33">
        <v>2</v>
      </c>
    </row>
    <row r="243" spans="1:4" hidden="1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hidden="1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hidden="1" x14ac:dyDescent="0.25">
      <c r="A245" s="122">
        <v>44042</v>
      </c>
      <c r="B245" s="95" t="s">
        <v>8</v>
      </c>
      <c r="C245" s="95" t="s">
        <v>244</v>
      </c>
      <c r="D245" s="33">
        <v>1</v>
      </c>
    </row>
    <row r="246" spans="1:4" hidden="1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hidden="1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hidden="1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hidden="1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hidden="1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hidden="1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hidden="1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hidden="1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hidden="1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hidden="1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hidden="1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hidden="1" x14ac:dyDescent="0.25">
      <c r="A257" s="122">
        <v>44045</v>
      </c>
      <c r="B257" s="95" t="s">
        <v>13</v>
      </c>
      <c r="C257" s="95" t="s">
        <v>239</v>
      </c>
      <c r="D257" s="33">
        <v>2</v>
      </c>
    </row>
    <row r="258" spans="1:4" hidden="1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hidden="1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hidden="1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hidden="1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hidden="1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hidden="1" x14ac:dyDescent="0.25">
      <c r="A263" s="122">
        <v>44046</v>
      </c>
      <c r="B263" s="95" t="s">
        <v>13</v>
      </c>
      <c r="C263" s="95" t="s">
        <v>239</v>
      </c>
      <c r="D263" s="33">
        <v>2</v>
      </c>
    </row>
    <row r="264" spans="1:4" hidden="1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hidden="1" x14ac:dyDescent="0.25">
      <c r="A265" s="122">
        <v>44046</v>
      </c>
      <c r="B265" s="95" t="s">
        <v>12</v>
      </c>
      <c r="C265" s="95" t="s">
        <v>242</v>
      </c>
      <c r="D265" s="33">
        <v>1</v>
      </c>
    </row>
    <row r="266" spans="1:4" hidden="1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hidden="1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hidden="1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hidden="1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hidden="1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hidden="1" x14ac:dyDescent="0.25">
      <c r="A271" s="122">
        <v>44047</v>
      </c>
      <c r="B271" s="95" t="s">
        <v>8</v>
      </c>
      <c r="C271" s="95" t="s">
        <v>244</v>
      </c>
      <c r="D271" s="33">
        <v>1</v>
      </c>
    </row>
    <row r="272" spans="1:4" hidden="1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hidden="1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hidden="1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hidden="1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hidden="1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hidden="1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hidden="1" x14ac:dyDescent="0.25">
      <c r="A278" s="122">
        <v>44048</v>
      </c>
      <c r="B278" s="95" t="s">
        <v>13</v>
      </c>
      <c r="C278" s="95" t="s">
        <v>239</v>
      </c>
      <c r="D278" s="33">
        <v>1</v>
      </c>
    </row>
    <row r="279" spans="1:4" hidden="1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hidden="1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hidden="1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hidden="1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hidden="1" x14ac:dyDescent="0.25">
      <c r="A283" s="122">
        <v>44049</v>
      </c>
      <c r="B283" s="95" t="s">
        <v>13</v>
      </c>
      <c r="C283" s="95" t="s">
        <v>236</v>
      </c>
      <c r="D283" s="33">
        <v>1</v>
      </c>
    </row>
    <row r="284" spans="1:4" hidden="1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hidden="1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hidden="1" x14ac:dyDescent="0.25">
      <c r="A286" s="122">
        <v>44049</v>
      </c>
      <c r="B286" s="95" t="s">
        <v>8</v>
      </c>
      <c r="C286" s="95" t="s">
        <v>244</v>
      </c>
      <c r="D286" s="33">
        <v>1</v>
      </c>
    </row>
    <row r="287" spans="1:4" hidden="1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hidden="1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hidden="1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hidden="1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hidden="1" x14ac:dyDescent="0.25">
      <c r="A291" s="122">
        <v>44050</v>
      </c>
      <c r="B291" s="95" t="s">
        <v>13</v>
      </c>
      <c r="C291" s="95" t="s">
        <v>239</v>
      </c>
      <c r="D291" s="33">
        <v>2</v>
      </c>
    </row>
    <row r="292" spans="1:4" hidden="1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hidden="1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hidden="1" x14ac:dyDescent="0.25">
      <c r="A294" s="122">
        <v>44050</v>
      </c>
      <c r="B294" s="95" t="s">
        <v>8</v>
      </c>
      <c r="C294" s="95" t="s">
        <v>243</v>
      </c>
      <c r="D294" s="33">
        <v>1</v>
      </c>
    </row>
    <row r="295" spans="1:4" hidden="1" x14ac:dyDescent="0.25">
      <c r="A295" s="122">
        <v>44050</v>
      </c>
      <c r="B295" s="95" t="s">
        <v>8</v>
      </c>
      <c r="C295" s="95" t="s">
        <v>244</v>
      </c>
      <c r="D295" s="33">
        <v>3</v>
      </c>
    </row>
    <row r="296" spans="1:4" hidden="1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hidden="1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hidden="1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hidden="1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hidden="1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hidden="1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hidden="1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hidden="1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hidden="1" x14ac:dyDescent="0.25">
      <c r="A304" s="122">
        <v>44052</v>
      </c>
      <c r="B304" s="95" t="s">
        <v>13</v>
      </c>
      <c r="C304" s="95" t="s">
        <v>239</v>
      </c>
      <c r="D304" s="33">
        <v>1</v>
      </c>
    </row>
    <row r="305" spans="1:4" hidden="1" x14ac:dyDescent="0.25">
      <c r="A305" s="122">
        <v>44052</v>
      </c>
      <c r="B305" s="95" t="s">
        <v>13</v>
      </c>
      <c r="C305" s="95" t="s">
        <v>236</v>
      </c>
      <c r="D305" s="33">
        <v>1</v>
      </c>
    </row>
    <row r="306" spans="1:4" hidden="1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hidden="1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hidden="1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hidden="1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hidden="1" x14ac:dyDescent="0.25">
      <c r="A310" s="122">
        <v>44052</v>
      </c>
      <c r="B310" s="95" t="s">
        <v>8</v>
      </c>
      <c r="C310" s="95" t="s">
        <v>244</v>
      </c>
      <c r="D310" s="33">
        <v>1</v>
      </c>
    </row>
    <row r="311" spans="1:4" hidden="1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hidden="1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hidden="1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hidden="1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hidden="1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hidden="1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hidden="1" x14ac:dyDescent="0.25">
      <c r="A317" s="122">
        <v>44053</v>
      </c>
      <c r="B317" s="95" t="s">
        <v>8</v>
      </c>
      <c r="C317" s="95" t="s">
        <v>245</v>
      </c>
      <c r="D317" s="33">
        <v>2</v>
      </c>
    </row>
    <row r="318" spans="1:4" hidden="1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hidden="1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hidden="1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hidden="1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hidden="1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hidden="1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hidden="1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hidden="1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hidden="1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hidden="1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s="49" customFormat="1" hidden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hidden="1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hidden="1" x14ac:dyDescent="0.25">
      <c r="A330" s="122">
        <v>44055</v>
      </c>
      <c r="B330" s="95" t="s">
        <v>8</v>
      </c>
      <c r="C330" s="95" t="s">
        <v>244</v>
      </c>
      <c r="D330" s="33">
        <v>6</v>
      </c>
    </row>
    <row r="331" spans="1:4" hidden="1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hidden="1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hidden="1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hidden="1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hidden="1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hidden="1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hidden="1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hidden="1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hidden="1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hidden="1" x14ac:dyDescent="0.25">
      <c r="A340" s="122">
        <v>44056</v>
      </c>
      <c r="B340" s="95" t="s">
        <v>8</v>
      </c>
      <c r="C340" s="95" t="s">
        <v>244</v>
      </c>
      <c r="D340" s="33">
        <v>2</v>
      </c>
    </row>
    <row r="341" spans="1:4" hidden="1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hidden="1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hidden="1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hidden="1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hidden="1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hidden="1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hidden="1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hidden="1" x14ac:dyDescent="0.25">
      <c r="A348" s="122">
        <v>44057</v>
      </c>
      <c r="B348" s="95" t="s">
        <v>8</v>
      </c>
      <c r="C348" s="95" t="s">
        <v>244</v>
      </c>
      <c r="D348" s="33">
        <v>1</v>
      </c>
    </row>
    <row r="349" spans="1:4" hidden="1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hidden="1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hidden="1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hidden="1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hidden="1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hidden="1" x14ac:dyDescent="0.25">
      <c r="A354" s="122">
        <v>44058</v>
      </c>
      <c r="B354" s="95" t="s">
        <v>13</v>
      </c>
      <c r="C354" s="95" t="s">
        <v>236</v>
      </c>
      <c r="D354" s="33">
        <v>1</v>
      </c>
    </row>
    <row r="355" spans="1:4" hidden="1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hidden="1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hidden="1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hidden="1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hidden="1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hidden="1" x14ac:dyDescent="0.25">
      <c r="A360" s="122">
        <v>44058</v>
      </c>
      <c r="B360" s="95" t="s">
        <v>8</v>
      </c>
      <c r="C360" s="95" t="s">
        <v>244</v>
      </c>
      <c r="D360" s="33">
        <v>2</v>
      </c>
    </row>
    <row r="361" spans="1:4" hidden="1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hidden="1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hidden="1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hidden="1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hidden="1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hidden="1" x14ac:dyDescent="0.25">
      <c r="A366" s="122">
        <v>44059</v>
      </c>
      <c r="B366" s="95" t="s">
        <v>13</v>
      </c>
      <c r="C366" s="95" t="s">
        <v>239</v>
      </c>
      <c r="D366" s="33">
        <v>1</v>
      </c>
    </row>
    <row r="367" spans="1:4" hidden="1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hidden="1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hidden="1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hidden="1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hidden="1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hidden="1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hidden="1" x14ac:dyDescent="0.25">
      <c r="A373" s="122">
        <v>44059</v>
      </c>
      <c r="B373" s="95" t="s">
        <v>8</v>
      </c>
      <c r="C373" s="95" t="s">
        <v>244</v>
      </c>
      <c r="D373" s="33">
        <v>6</v>
      </c>
    </row>
    <row r="374" spans="1:4" hidden="1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hidden="1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hidden="1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hidden="1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hidden="1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hidden="1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hidden="1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hidden="1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hidden="1" x14ac:dyDescent="0.25">
      <c r="A382" s="122">
        <v>44060</v>
      </c>
      <c r="B382" s="95" t="s">
        <v>8</v>
      </c>
      <c r="C382" s="95" t="s">
        <v>244</v>
      </c>
      <c r="D382" s="33">
        <v>1</v>
      </c>
    </row>
    <row r="383" spans="1:4" hidden="1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hidden="1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hidden="1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hidden="1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hidden="1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hidden="1" x14ac:dyDescent="0.25">
      <c r="A388" s="122">
        <v>44061</v>
      </c>
      <c r="B388" s="95" t="s">
        <v>8</v>
      </c>
      <c r="C388" s="95" t="s">
        <v>31</v>
      </c>
      <c r="D388" s="33">
        <v>1</v>
      </c>
    </row>
    <row r="389" spans="1:4" hidden="1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hidden="1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hidden="1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hidden="1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hidden="1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hidden="1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hidden="1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hidden="1" x14ac:dyDescent="0.25">
      <c r="A396" s="122">
        <v>44062</v>
      </c>
      <c r="B396" s="95" t="s">
        <v>8</v>
      </c>
      <c r="C396" s="95" t="s">
        <v>244</v>
      </c>
      <c r="D396" s="33">
        <v>1</v>
      </c>
    </row>
    <row r="397" spans="1:4" hidden="1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hidden="1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hidden="1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hidden="1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hidden="1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hidden="1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hidden="1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hidden="1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hidden="1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hidden="1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hidden="1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hidden="1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hidden="1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hidden="1" x14ac:dyDescent="0.25">
      <c r="A410" s="122">
        <v>44064</v>
      </c>
      <c r="B410" s="95" t="s">
        <v>13</v>
      </c>
      <c r="C410" s="95" t="s">
        <v>239</v>
      </c>
      <c r="D410" s="33">
        <v>1</v>
      </c>
    </row>
    <row r="411" spans="1:4" hidden="1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hidden="1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hidden="1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hidden="1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hidden="1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hidden="1" x14ac:dyDescent="0.25">
      <c r="A416" s="122">
        <v>44064</v>
      </c>
      <c r="B416" s="95" t="s">
        <v>8</v>
      </c>
      <c r="C416" s="95" t="s">
        <v>244</v>
      </c>
      <c r="D416" s="33">
        <v>1</v>
      </c>
    </row>
    <row r="417" spans="1:4" hidden="1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hidden="1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hidden="1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hidden="1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hidden="1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hidden="1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hidden="1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hidden="1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hidden="1" x14ac:dyDescent="0.25">
      <c r="A425" s="122">
        <v>44065</v>
      </c>
      <c r="B425" s="95" t="s">
        <v>13</v>
      </c>
      <c r="C425" s="95" t="s">
        <v>236</v>
      </c>
      <c r="D425" s="33">
        <v>1</v>
      </c>
    </row>
    <row r="426" spans="1:4" hidden="1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hidden="1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hidden="1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hidden="1" x14ac:dyDescent="0.25">
      <c r="A429" s="122">
        <v>44065</v>
      </c>
      <c r="B429" s="95" t="s">
        <v>8</v>
      </c>
      <c r="C429" s="95" t="s">
        <v>244</v>
      </c>
      <c r="D429" s="33">
        <v>5</v>
      </c>
    </row>
    <row r="430" spans="1:4" hidden="1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hidden="1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hidden="1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hidden="1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hidden="1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hidden="1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hidden="1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hidden="1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hidden="1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hidden="1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hidden="1" x14ac:dyDescent="0.25">
      <c r="A440" s="122">
        <v>44066</v>
      </c>
      <c r="B440" s="95" t="s">
        <v>13</v>
      </c>
      <c r="C440" s="95" t="s">
        <v>239</v>
      </c>
      <c r="D440" s="33">
        <v>0</v>
      </c>
    </row>
    <row r="441" spans="1:4" hidden="1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hidden="1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hidden="1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hidden="1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hidden="1" x14ac:dyDescent="0.25">
      <c r="A445" s="122">
        <v>44066</v>
      </c>
      <c r="B445" s="95" t="s">
        <v>8</v>
      </c>
      <c r="C445" s="95" t="s">
        <v>82</v>
      </c>
      <c r="D445" s="33">
        <v>0</v>
      </c>
    </row>
    <row r="446" spans="1:4" hidden="1" x14ac:dyDescent="0.25">
      <c r="A446" s="122">
        <v>44066</v>
      </c>
      <c r="B446" s="95" t="s">
        <v>8</v>
      </c>
      <c r="C446" s="95" t="s">
        <v>244</v>
      </c>
      <c r="D446" s="33">
        <v>1</v>
      </c>
    </row>
    <row r="447" spans="1:4" hidden="1" x14ac:dyDescent="0.25">
      <c r="A447" s="122">
        <v>44066</v>
      </c>
      <c r="B447" s="95" t="s">
        <v>8</v>
      </c>
      <c r="C447" s="95" t="s">
        <v>151</v>
      </c>
      <c r="D447" s="33">
        <v>3</v>
      </c>
    </row>
    <row r="448" spans="1:4" hidden="1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hidden="1" x14ac:dyDescent="0.25">
      <c r="A449" s="122">
        <v>44066</v>
      </c>
      <c r="B449" s="95" t="s">
        <v>50</v>
      </c>
      <c r="C449" s="95" t="s">
        <v>246</v>
      </c>
      <c r="D449" s="33">
        <v>1</v>
      </c>
    </row>
    <row r="450" spans="1:6" hidden="1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hidden="1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hidden="1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hidden="1" x14ac:dyDescent="0.25">
      <c r="A453" s="122">
        <v>44067</v>
      </c>
      <c r="B453" s="95" t="s">
        <v>13</v>
      </c>
      <c r="C453" s="95" t="s">
        <v>239</v>
      </c>
      <c r="D453" s="33">
        <v>2</v>
      </c>
    </row>
    <row r="454" spans="1:6" hidden="1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hidden="1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s="49" customFormat="1" hidden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hidden="1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hidden="1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hidden="1" x14ac:dyDescent="0.25">
      <c r="A459" s="122">
        <v>44067</v>
      </c>
      <c r="B459" s="95" t="s">
        <v>8</v>
      </c>
      <c r="C459" s="95" t="s">
        <v>244</v>
      </c>
      <c r="D459" s="33">
        <v>4</v>
      </c>
    </row>
    <row r="460" spans="1:6" hidden="1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hidden="1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hidden="1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hidden="1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hidden="1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hidden="1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hidden="1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hidden="1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hidden="1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hidden="1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hidden="1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hidden="1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hidden="1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hidden="1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hidden="1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hidden="1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hidden="1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hidden="1" x14ac:dyDescent="0.25">
      <c r="A477" s="122">
        <v>44068</v>
      </c>
      <c r="B477" s="95" t="s">
        <v>8</v>
      </c>
      <c r="C477" s="95" t="s">
        <v>244</v>
      </c>
      <c r="D477" s="33">
        <v>3</v>
      </c>
    </row>
    <row r="478" spans="1:4" hidden="1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hidden="1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hidden="1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hidden="1" x14ac:dyDescent="0.25">
      <c r="A481" s="122">
        <v>44068</v>
      </c>
      <c r="B481" s="95" t="s">
        <v>8</v>
      </c>
      <c r="C481" s="95" t="s">
        <v>89</v>
      </c>
      <c r="D481" s="33">
        <v>0</v>
      </c>
    </row>
    <row r="482" spans="1:4" hidden="1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hidden="1" x14ac:dyDescent="0.25">
      <c r="A483" s="122">
        <v>44068</v>
      </c>
      <c r="B483" s="95" t="s">
        <v>50</v>
      </c>
      <c r="C483" s="95" t="s">
        <v>246</v>
      </c>
      <c r="D483" s="33">
        <v>1</v>
      </c>
    </row>
    <row r="484" spans="1:4" hidden="1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hidden="1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hidden="1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hidden="1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hidden="1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hidden="1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hidden="1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hidden="1" x14ac:dyDescent="0.25">
      <c r="A491" s="122">
        <v>44069</v>
      </c>
      <c r="B491" s="95" t="s">
        <v>8</v>
      </c>
      <c r="C491" s="95" t="s">
        <v>244</v>
      </c>
      <c r="D491" s="33">
        <v>4</v>
      </c>
    </row>
    <row r="492" spans="1:4" hidden="1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hidden="1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hidden="1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hidden="1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hidden="1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hidden="1" x14ac:dyDescent="0.25">
      <c r="A497" s="122">
        <v>44069</v>
      </c>
      <c r="B497" s="95" t="s">
        <v>50</v>
      </c>
      <c r="C497" s="95" t="s">
        <v>246</v>
      </c>
      <c r="D497" s="33">
        <v>1</v>
      </c>
    </row>
    <row r="498" spans="1:4" hidden="1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hidden="1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hidden="1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hidden="1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hidden="1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hidden="1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hidden="1" x14ac:dyDescent="0.25">
      <c r="A504" s="122">
        <v>44070</v>
      </c>
      <c r="B504" s="95" t="s">
        <v>13</v>
      </c>
      <c r="C504" s="95" t="s">
        <v>239</v>
      </c>
      <c r="D504" s="33">
        <v>2</v>
      </c>
    </row>
    <row r="505" spans="1:4" hidden="1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hidden="1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hidden="1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hidden="1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hidden="1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hidden="1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hidden="1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hidden="1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hidden="1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hidden="1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hidden="1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hidden="1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hidden="1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hidden="1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hidden="1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hidden="1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hidden="1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hidden="1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hidden="1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hidden="1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hidden="1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hidden="1" x14ac:dyDescent="0.25">
      <c r="A526" s="122">
        <v>44071</v>
      </c>
      <c r="B526" s="95" t="s">
        <v>8</v>
      </c>
      <c r="C526" s="95" t="s">
        <v>244</v>
      </c>
      <c r="D526" s="33">
        <v>2</v>
      </c>
    </row>
    <row r="527" spans="1:6" hidden="1" x14ac:dyDescent="0.25">
      <c r="A527" s="122">
        <v>44071</v>
      </c>
      <c r="B527" s="95" t="s">
        <v>8</v>
      </c>
      <c r="C527" s="95" t="s">
        <v>151</v>
      </c>
      <c r="D527" s="33">
        <v>3</v>
      </c>
    </row>
    <row r="528" spans="1:6" hidden="1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hidden="1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hidden="1" x14ac:dyDescent="0.25">
      <c r="A530" s="122">
        <v>44071</v>
      </c>
      <c r="B530" s="95" t="s">
        <v>8</v>
      </c>
      <c r="C530" s="95" t="s">
        <v>199</v>
      </c>
      <c r="D530" s="33">
        <v>1</v>
      </c>
    </row>
    <row r="531" spans="1:5" hidden="1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hidden="1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hidden="1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hidden="1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hidden="1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hidden="1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hidden="1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x14ac:dyDescent="0.25">
      <c r="A538" s="122">
        <v>44072</v>
      </c>
      <c r="B538" s="95" t="s">
        <v>24</v>
      </c>
      <c r="C538" s="95" t="s">
        <v>206</v>
      </c>
      <c r="D538" s="33">
        <v>1</v>
      </c>
    </row>
    <row r="539" spans="1:5" hidden="1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hidden="1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hidden="1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hidden="1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hidden="1" x14ac:dyDescent="0.25">
      <c r="A543" s="122">
        <v>44072</v>
      </c>
      <c r="B543" s="95" t="s">
        <v>8</v>
      </c>
      <c r="C543" s="95" t="s">
        <v>244</v>
      </c>
      <c r="D543" s="33">
        <v>1</v>
      </c>
    </row>
    <row r="544" spans="1:5" hidden="1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hidden="1" x14ac:dyDescent="0.25">
      <c r="A545" s="122">
        <v>44072</v>
      </c>
      <c r="B545" s="95" t="s">
        <v>8</v>
      </c>
      <c r="C545" s="95" t="s">
        <v>31</v>
      </c>
      <c r="D545" s="33">
        <v>1</v>
      </c>
    </row>
    <row r="546" spans="1:4" hidden="1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hidden="1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hidden="1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hidden="1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hidden="1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hidden="1" x14ac:dyDescent="0.25">
      <c r="A551" s="122">
        <v>44073</v>
      </c>
      <c r="B551" s="95" t="s">
        <v>13</v>
      </c>
      <c r="C551" s="95" t="s">
        <v>238</v>
      </c>
      <c r="D551" s="33">
        <v>1</v>
      </c>
    </row>
    <row r="552" spans="1:4" hidden="1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hidden="1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hidden="1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hidden="1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hidden="1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hidden="1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hidden="1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hidden="1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hidden="1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hidden="1" x14ac:dyDescent="0.25">
      <c r="A561" s="122">
        <v>44073</v>
      </c>
      <c r="B561" s="95" t="s">
        <v>8</v>
      </c>
      <c r="C561" s="95" t="s">
        <v>244</v>
      </c>
      <c r="D561" s="33">
        <v>2</v>
      </c>
    </row>
    <row r="562" spans="1:4" hidden="1" x14ac:dyDescent="0.25">
      <c r="A562" s="122">
        <v>44073</v>
      </c>
      <c r="B562" s="95" t="s">
        <v>8</v>
      </c>
      <c r="C562" s="95" t="s">
        <v>217</v>
      </c>
      <c r="D562" s="33">
        <v>1</v>
      </c>
    </row>
    <row r="563" spans="1:4" hidden="1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hidden="1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hidden="1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hidden="1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hidden="1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hidden="1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hidden="1" x14ac:dyDescent="0.25">
      <c r="A569" s="122">
        <v>44074</v>
      </c>
      <c r="B569" s="95" t="s">
        <v>13</v>
      </c>
      <c r="C569" s="95" t="s">
        <v>239</v>
      </c>
      <c r="D569" s="33">
        <v>3</v>
      </c>
    </row>
    <row r="570" spans="1:4" hidden="1" x14ac:dyDescent="0.25">
      <c r="A570" s="122">
        <v>44074</v>
      </c>
      <c r="B570" s="95" t="s">
        <v>13</v>
      </c>
      <c r="C570" s="95" t="s">
        <v>236</v>
      </c>
      <c r="D570" s="33">
        <v>4</v>
      </c>
    </row>
    <row r="571" spans="1:4" hidden="1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hidden="1" x14ac:dyDescent="0.25">
      <c r="A572" s="122">
        <v>44074</v>
      </c>
      <c r="B572" s="95" t="s">
        <v>24</v>
      </c>
      <c r="C572" s="95" t="s">
        <v>223</v>
      </c>
      <c r="D572" s="33">
        <v>1</v>
      </c>
    </row>
    <row r="573" spans="1:4" hidden="1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hidden="1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hidden="1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hidden="1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hidden="1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hidden="1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hidden="1" x14ac:dyDescent="0.25">
      <c r="A579" s="122">
        <v>44074</v>
      </c>
      <c r="B579" s="95" t="s">
        <v>8</v>
      </c>
      <c r="C579" s="95" t="s">
        <v>244</v>
      </c>
      <c r="D579" s="33">
        <v>1</v>
      </c>
    </row>
    <row r="580" spans="1:4" hidden="1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hidden="1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hidden="1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hidden="1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hidden="1" x14ac:dyDescent="0.25">
      <c r="A584" s="122">
        <v>44074</v>
      </c>
      <c r="B584" s="95" t="s">
        <v>8</v>
      </c>
      <c r="C584" s="95" t="s">
        <v>89</v>
      </c>
      <c r="D584" s="33">
        <v>1</v>
      </c>
    </row>
    <row r="585" spans="1:4" hidden="1" x14ac:dyDescent="0.25">
      <c r="A585" s="122">
        <v>44074</v>
      </c>
      <c r="B585" s="95" t="s">
        <v>8</v>
      </c>
      <c r="C585" s="95" t="s">
        <v>121</v>
      </c>
      <c r="D585" s="33">
        <v>1</v>
      </c>
    </row>
    <row r="586" spans="1:4" hidden="1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hidden="1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hidden="1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hidden="1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hidden="1" x14ac:dyDescent="0.25">
      <c r="A590" s="122">
        <v>44075</v>
      </c>
      <c r="B590" s="95" t="s">
        <v>13</v>
      </c>
      <c r="C590" s="95" t="s">
        <v>239</v>
      </c>
      <c r="D590" s="33">
        <v>1</v>
      </c>
    </row>
    <row r="591" spans="1:4" hidden="1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hidden="1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hidden="1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hidden="1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hidden="1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hidden="1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hidden="1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hidden="1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hidden="1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hidden="1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hidden="1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hidden="1" x14ac:dyDescent="0.25">
      <c r="A602" s="122">
        <v>44075</v>
      </c>
      <c r="B602" s="95" t="s">
        <v>8</v>
      </c>
      <c r="C602" s="95" t="s">
        <v>244</v>
      </c>
      <c r="D602" s="33">
        <v>2</v>
      </c>
    </row>
    <row r="603" spans="1:4" hidden="1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hidden="1" x14ac:dyDescent="0.25">
      <c r="A604" s="122">
        <v>44075</v>
      </c>
      <c r="B604" s="95" t="s">
        <v>8</v>
      </c>
      <c r="C604" s="95" t="s">
        <v>143</v>
      </c>
      <c r="D604" s="33">
        <v>5</v>
      </c>
    </row>
    <row r="605" spans="1:4" hidden="1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hidden="1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hidden="1" x14ac:dyDescent="0.25">
      <c r="A607" s="122">
        <v>44075</v>
      </c>
      <c r="B607" s="95" t="s">
        <v>8</v>
      </c>
      <c r="C607" s="95" t="s">
        <v>199</v>
      </c>
      <c r="D607" s="33">
        <v>2</v>
      </c>
    </row>
    <row r="608" spans="1:4" hidden="1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hidden="1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hidden="1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hidden="1" x14ac:dyDescent="0.25">
      <c r="A611" s="122">
        <v>44075</v>
      </c>
      <c r="B611" s="95" t="s">
        <v>49</v>
      </c>
      <c r="C611" s="95" t="s">
        <v>228</v>
      </c>
      <c r="D611" s="33">
        <v>0</v>
      </c>
    </row>
    <row r="612" spans="1:4" hidden="1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hidden="1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hidden="1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hidden="1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hidden="1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hidden="1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hidden="1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hidden="1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s="49" customFormat="1" hidden="1" x14ac:dyDescent="0.25">
      <c r="A620" s="122">
        <v>44076</v>
      </c>
      <c r="B620" s="95" t="s">
        <v>13</v>
      </c>
      <c r="C620" s="95" t="s">
        <v>236</v>
      </c>
      <c r="D620" s="33">
        <v>1</v>
      </c>
    </row>
    <row r="621" spans="1:4" hidden="1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s="49" customFormat="1" hidden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s="49" customFormat="1" hidden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hidden="1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s="49" customFormat="1" hidden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s="49" customFormat="1" hidden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s="49" customFormat="1" hidden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s="49" customFormat="1" hidden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hidden="1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hidden="1" x14ac:dyDescent="0.25">
      <c r="A630" s="122">
        <v>44076</v>
      </c>
      <c r="B630" s="95" t="s">
        <v>8</v>
      </c>
      <c r="C630" s="95" t="s">
        <v>248</v>
      </c>
      <c r="D630" s="33">
        <v>1</v>
      </c>
    </row>
    <row r="631" spans="1:4" s="49" customFormat="1" hidden="1" x14ac:dyDescent="0.25">
      <c r="A631" s="122">
        <v>44076</v>
      </c>
      <c r="B631" s="95" t="s">
        <v>8</v>
      </c>
      <c r="C631" s="95" t="s">
        <v>217</v>
      </c>
      <c r="D631" s="33">
        <v>3</v>
      </c>
    </row>
    <row r="632" spans="1:4" s="49" customFormat="1" hidden="1" x14ac:dyDescent="0.25">
      <c r="A632" s="122">
        <v>44076</v>
      </c>
      <c r="B632" s="95" t="s">
        <v>8</v>
      </c>
      <c r="C632" s="95" t="s">
        <v>40</v>
      </c>
      <c r="D632" s="33">
        <v>2</v>
      </c>
    </row>
    <row r="633" spans="1:4" hidden="1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hidden="1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hidden="1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hidden="1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hidden="1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hidden="1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hidden="1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hidden="1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hidden="1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hidden="1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hidden="1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hidden="1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hidden="1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hidden="1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hidden="1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hidden="1" x14ac:dyDescent="0.25">
      <c r="A648" s="122">
        <v>44077</v>
      </c>
      <c r="B648" s="95" t="s">
        <v>8</v>
      </c>
      <c r="C648" s="95" t="s">
        <v>244</v>
      </c>
      <c r="D648" s="33">
        <v>2</v>
      </c>
    </row>
    <row r="649" spans="1:4" hidden="1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hidden="1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hidden="1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hidden="1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hidden="1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hidden="1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hidden="1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hidden="1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hidden="1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hidden="1" x14ac:dyDescent="0.25">
      <c r="A658" s="122">
        <v>44078</v>
      </c>
      <c r="B658" s="95" t="s">
        <v>8</v>
      </c>
      <c r="C658" s="95" t="s">
        <v>243</v>
      </c>
      <c r="D658" s="33">
        <v>1</v>
      </c>
    </row>
    <row r="659" spans="1:4" hidden="1" x14ac:dyDescent="0.25">
      <c r="A659" s="122">
        <v>44078</v>
      </c>
      <c r="B659" s="95" t="s">
        <v>8</v>
      </c>
      <c r="C659" s="95" t="s">
        <v>244</v>
      </c>
      <c r="D659" s="33">
        <v>1</v>
      </c>
    </row>
    <row r="660" spans="1:4" hidden="1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hidden="1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hidden="1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hidden="1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hidden="1" x14ac:dyDescent="0.25">
      <c r="A664" s="122">
        <v>44078</v>
      </c>
      <c r="B664" s="95" t="s">
        <v>27</v>
      </c>
      <c r="C664" s="95" t="s">
        <v>251</v>
      </c>
      <c r="D664" s="33">
        <v>2</v>
      </c>
    </row>
    <row r="665" spans="1:4" hidden="1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s="49" customFormat="1" hidden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s="49" customFormat="1" hidden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s="49" customFormat="1" hidden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s="49" customFormat="1" hidden="1" x14ac:dyDescent="0.25">
      <c r="A669" s="122">
        <v>44079</v>
      </c>
      <c r="B669" s="95" t="s">
        <v>13</v>
      </c>
      <c r="C669" s="95" t="s">
        <v>236</v>
      </c>
      <c r="D669" s="33">
        <v>2</v>
      </c>
    </row>
    <row r="670" spans="1:4" s="49" customFormat="1" hidden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s="49" customFormat="1" x14ac:dyDescent="0.25">
      <c r="A671" s="122">
        <v>44079</v>
      </c>
      <c r="B671" s="95" t="s">
        <v>24</v>
      </c>
      <c r="C671" s="95" t="s">
        <v>206</v>
      </c>
      <c r="D671" s="33">
        <v>1</v>
      </c>
    </row>
    <row r="672" spans="1:4" hidden="1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s="49" customFormat="1" hidden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s="49" customFormat="1" hidden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hidden="1" x14ac:dyDescent="0.25">
      <c r="A675" s="122">
        <v>44079</v>
      </c>
      <c r="B675" s="95" t="s">
        <v>15</v>
      </c>
      <c r="C675" s="95" t="s">
        <v>301</v>
      </c>
      <c r="D675" s="33">
        <v>1</v>
      </c>
    </row>
    <row r="676" spans="1:4" s="49" customFormat="1" hidden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s="49" customFormat="1" hidden="1" x14ac:dyDescent="0.25">
      <c r="A677" s="122">
        <v>44079</v>
      </c>
      <c r="B677" s="95" t="s">
        <v>8</v>
      </c>
      <c r="C677" s="95" t="s">
        <v>243</v>
      </c>
      <c r="D677" s="33">
        <v>1</v>
      </c>
    </row>
    <row r="678" spans="1:4" s="49" customFormat="1" hidden="1" x14ac:dyDescent="0.25">
      <c r="A678" s="122">
        <v>44079</v>
      </c>
      <c r="B678" s="95" t="s">
        <v>8</v>
      </c>
      <c r="C678" s="95" t="s">
        <v>244</v>
      </c>
      <c r="D678" s="33">
        <v>1</v>
      </c>
    </row>
    <row r="679" spans="1:4" hidden="1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hidden="1" x14ac:dyDescent="0.25">
      <c r="A680" s="122">
        <v>44079</v>
      </c>
      <c r="B680" s="95" t="s">
        <v>8</v>
      </c>
      <c r="C680" s="95" t="s">
        <v>300</v>
      </c>
      <c r="D680" s="33">
        <v>2</v>
      </c>
    </row>
    <row r="681" spans="1:4" hidden="1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s="49" customFormat="1" hidden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hidden="1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hidden="1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hidden="1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hidden="1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s="49" customFormat="1" hidden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s="49" customFormat="1" hidden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s="49" customFormat="1" hidden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s="49" customFormat="1" hidden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s="49" customFormat="1" hidden="1" x14ac:dyDescent="0.25">
      <c r="A691" s="122">
        <v>44080</v>
      </c>
      <c r="B691" s="95" t="s">
        <v>13</v>
      </c>
      <c r="C691" s="95" t="s">
        <v>236</v>
      </c>
      <c r="D691" s="33">
        <v>1</v>
      </c>
    </row>
    <row r="692" spans="1:4" s="49" customFormat="1" hidden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hidden="1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s="49" customFormat="1" hidden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hidden="1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s="49" customFormat="1" hidden="1" x14ac:dyDescent="0.25">
      <c r="A696" s="122">
        <v>44080</v>
      </c>
      <c r="B696" s="95" t="s">
        <v>8</v>
      </c>
      <c r="C696" s="95" t="s">
        <v>82</v>
      </c>
      <c r="D696" s="33">
        <v>1</v>
      </c>
    </row>
    <row r="697" spans="1:4" s="49" customFormat="1" hidden="1" x14ac:dyDescent="0.25">
      <c r="A697" s="122">
        <v>44080</v>
      </c>
      <c r="B697" s="95" t="s">
        <v>8</v>
      </c>
      <c r="C697" s="95" t="s">
        <v>244</v>
      </c>
      <c r="D697" s="33">
        <v>1</v>
      </c>
    </row>
    <row r="698" spans="1:4" s="49" customFormat="1" hidden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s="49" customFormat="1" hidden="1" x14ac:dyDescent="0.25">
      <c r="A699" s="122">
        <v>44080</v>
      </c>
      <c r="B699" s="95" t="s">
        <v>8</v>
      </c>
      <c r="C699" s="95" t="s">
        <v>40</v>
      </c>
      <c r="D699" s="33">
        <v>1</v>
      </c>
    </row>
    <row r="700" spans="1:4" hidden="1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hidden="1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hidden="1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hidden="1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hidden="1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hidden="1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hidden="1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hidden="1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hidden="1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hidden="1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hidden="1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hidden="1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hidden="1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hidden="1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hidden="1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hidden="1" x14ac:dyDescent="0.25">
      <c r="A715" s="122">
        <v>44082</v>
      </c>
      <c r="B715" s="95" t="s">
        <v>13</v>
      </c>
      <c r="C715" s="95" t="s">
        <v>332</v>
      </c>
      <c r="D715" s="33">
        <v>1</v>
      </c>
    </row>
    <row r="716" spans="1:4" hidden="1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hidden="1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hidden="1" x14ac:dyDescent="0.25">
      <c r="A718" s="122">
        <v>44082</v>
      </c>
      <c r="B718" s="95" t="s">
        <v>13</v>
      </c>
      <c r="C718" s="95" t="s">
        <v>239</v>
      </c>
      <c r="D718" s="33">
        <v>1</v>
      </c>
    </row>
    <row r="719" spans="1:4" hidden="1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hidden="1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hidden="1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hidden="1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hidden="1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hidden="1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hidden="1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hidden="1" x14ac:dyDescent="0.25">
      <c r="A726" s="122">
        <v>44082</v>
      </c>
      <c r="B726" s="95" t="s">
        <v>8</v>
      </c>
      <c r="C726" s="95" t="s">
        <v>244</v>
      </c>
      <c r="D726" s="33">
        <v>8</v>
      </c>
    </row>
    <row r="727" spans="1:4" hidden="1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hidden="1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hidden="1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hidden="1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hidden="1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hidden="1" x14ac:dyDescent="0.25">
      <c r="A732" s="122">
        <v>44082</v>
      </c>
      <c r="B732" s="95" t="s">
        <v>10</v>
      </c>
      <c r="C732" s="95" t="s">
        <v>10</v>
      </c>
      <c r="D732" s="33">
        <v>7</v>
      </c>
    </row>
    <row r="733" spans="1:4" hidden="1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hidden="1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s="49" customFormat="1" hidden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s="49" customFormat="1" hidden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s="49" customFormat="1" hidden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s="49" customFormat="1" hidden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s="49" customFormat="1" hidden="1" x14ac:dyDescent="0.25">
      <c r="A739" s="122">
        <v>44083</v>
      </c>
      <c r="B739" s="95" t="s">
        <v>15</v>
      </c>
      <c r="C739" s="95" t="s">
        <v>301</v>
      </c>
      <c r="D739" s="33">
        <v>5</v>
      </c>
    </row>
    <row r="740" spans="1:4" hidden="1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hidden="1" x14ac:dyDescent="0.25">
      <c r="A741" s="130">
        <v>44083</v>
      </c>
      <c r="B741" s="127" t="s">
        <v>8</v>
      </c>
      <c r="C741" s="95" t="s">
        <v>243</v>
      </c>
      <c r="D741" s="33">
        <v>1</v>
      </c>
    </row>
    <row r="742" spans="1:4" s="49" customFormat="1" hidden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s="49" customFormat="1" hidden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hidden="1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hidden="1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hidden="1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hidden="1" x14ac:dyDescent="0.25">
      <c r="A747" s="122">
        <v>44083</v>
      </c>
      <c r="B747" s="95" t="s">
        <v>27</v>
      </c>
      <c r="C747" s="95" t="s">
        <v>251</v>
      </c>
      <c r="D747" s="33">
        <v>1</v>
      </c>
    </row>
    <row r="748" spans="1:4" hidden="1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hidden="1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hidden="1" x14ac:dyDescent="0.25">
      <c r="A750" s="122">
        <v>44084</v>
      </c>
      <c r="B750" s="95" t="s">
        <v>13</v>
      </c>
      <c r="C750" s="95" t="s">
        <v>342</v>
      </c>
      <c r="D750" s="33">
        <v>1</v>
      </c>
    </row>
    <row r="751" spans="1:4" hidden="1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hidden="1" x14ac:dyDescent="0.25">
      <c r="A752" s="122">
        <v>44084</v>
      </c>
      <c r="B752" s="95" t="s">
        <v>13</v>
      </c>
      <c r="C752" s="95" t="s">
        <v>236</v>
      </c>
      <c r="D752" s="33">
        <v>2</v>
      </c>
    </row>
    <row r="753" spans="1:4" hidden="1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hidden="1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hidden="1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hidden="1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hidden="1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hidden="1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hidden="1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hidden="1" x14ac:dyDescent="0.25">
      <c r="A760" s="122">
        <v>44084</v>
      </c>
      <c r="B760" s="95" t="s">
        <v>8</v>
      </c>
      <c r="C760" s="95" t="s">
        <v>244</v>
      </c>
      <c r="D760" s="33">
        <v>2</v>
      </c>
    </row>
    <row r="761" spans="1:4" hidden="1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hidden="1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hidden="1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hidden="1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hidden="1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hidden="1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hidden="1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hidden="1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hidden="1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s="49" customFormat="1" hidden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s="49" customFormat="1" hidden="1" x14ac:dyDescent="0.25">
      <c r="A771" s="122">
        <v>44085</v>
      </c>
      <c r="B771" s="95" t="s">
        <v>13</v>
      </c>
      <c r="C771" s="95" t="s">
        <v>348</v>
      </c>
      <c r="D771" s="33">
        <v>1</v>
      </c>
    </row>
    <row r="772" spans="1:4" s="49" customFormat="1" hidden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s="49" customFormat="1" hidden="1" x14ac:dyDescent="0.25">
      <c r="A773" s="122">
        <v>44085</v>
      </c>
      <c r="B773" s="95" t="s">
        <v>13</v>
      </c>
      <c r="C773" s="95" t="s">
        <v>236</v>
      </c>
      <c r="D773" s="33">
        <v>2</v>
      </c>
    </row>
    <row r="774" spans="1:4" s="49" customFormat="1" hidden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s="49" customFormat="1" hidden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s="49" customFormat="1" hidden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hidden="1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s="49" customFormat="1" hidden="1" x14ac:dyDescent="0.25">
      <c r="A778" s="122">
        <v>44085</v>
      </c>
      <c r="B778" s="95" t="s">
        <v>15</v>
      </c>
      <c r="C778" s="95" t="s">
        <v>301</v>
      </c>
      <c r="D778" s="33">
        <v>2</v>
      </c>
    </row>
    <row r="779" spans="1:4" hidden="1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s="49" customFormat="1" hidden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s="49" customFormat="1" hidden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s="49" customFormat="1" hidden="1" x14ac:dyDescent="0.25">
      <c r="A782" s="122">
        <v>44085</v>
      </c>
      <c r="B782" s="95" t="s">
        <v>8</v>
      </c>
      <c r="C782" s="95" t="s">
        <v>347</v>
      </c>
      <c r="D782" s="33">
        <v>1</v>
      </c>
    </row>
    <row r="783" spans="1:4" hidden="1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hidden="1" x14ac:dyDescent="0.25">
      <c r="A784" s="122">
        <v>44085</v>
      </c>
      <c r="B784" s="95" t="s">
        <v>8</v>
      </c>
      <c r="C784" s="95" t="s">
        <v>244</v>
      </c>
      <c r="D784" s="33">
        <v>2</v>
      </c>
    </row>
    <row r="785" spans="1:4" hidden="1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s="49" customFormat="1" hidden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s="49" customFormat="1" hidden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hidden="1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s="49" customFormat="1" hidden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hidden="1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hidden="1" x14ac:dyDescent="0.25">
      <c r="A791" s="122">
        <v>44085</v>
      </c>
      <c r="B791" s="95" t="s">
        <v>27</v>
      </c>
      <c r="C791" s="95" t="s">
        <v>251</v>
      </c>
      <c r="D791" s="33">
        <v>3</v>
      </c>
    </row>
    <row r="792" spans="1:4" hidden="1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hidden="1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hidden="1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s="49" customFormat="1" hidden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s="49" customFormat="1" hidden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s="49" customFormat="1" hidden="1" x14ac:dyDescent="0.25">
      <c r="A797" s="122">
        <v>44086</v>
      </c>
      <c r="B797" s="95" t="s">
        <v>13</v>
      </c>
      <c r="C797" s="95" t="s">
        <v>239</v>
      </c>
      <c r="D797" s="33">
        <v>1</v>
      </c>
    </row>
    <row r="798" spans="1:4" s="49" customFormat="1" hidden="1" x14ac:dyDescent="0.25">
      <c r="A798" s="122">
        <v>44086</v>
      </c>
      <c r="B798" s="95" t="s">
        <v>13</v>
      </c>
      <c r="C798" s="95" t="s">
        <v>321</v>
      </c>
      <c r="D798" s="33">
        <v>1</v>
      </c>
    </row>
    <row r="799" spans="1:4" s="49" customFormat="1" hidden="1" x14ac:dyDescent="0.25">
      <c r="A799" s="122">
        <v>44086</v>
      </c>
      <c r="B799" s="95" t="s">
        <v>13</v>
      </c>
      <c r="C799" s="95" t="s">
        <v>236</v>
      </c>
      <c r="D799" s="33">
        <v>2</v>
      </c>
    </row>
    <row r="800" spans="1:4" s="49" customFormat="1" hidden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hidden="1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s="49" customFormat="1" hidden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s="49" customFormat="1" hidden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s="49" customFormat="1" hidden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hidden="1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s="49" customFormat="1" hidden="1" x14ac:dyDescent="0.25">
      <c r="A806" s="122">
        <v>44086</v>
      </c>
      <c r="B806" s="95" t="s">
        <v>15</v>
      </c>
      <c r="C806" s="95" t="s">
        <v>301</v>
      </c>
      <c r="D806" s="33">
        <v>5</v>
      </c>
    </row>
    <row r="807" spans="1:4" s="49" customFormat="1" hidden="1" x14ac:dyDescent="0.25">
      <c r="A807" s="122">
        <v>44086</v>
      </c>
      <c r="B807" s="95" t="s">
        <v>11</v>
      </c>
      <c r="C807" s="95" t="s">
        <v>357</v>
      </c>
      <c r="D807" s="33">
        <v>1</v>
      </c>
    </row>
    <row r="808" spans="1:4" s="49" customFormat="1" hidden="1" x14ac:dyDescent="0.25">
      <c r="A808" s="122">
        <v>44086</v>
      </c>
      <c r="B808" s="95" t="s">
        <v>11</v>
      </c>
      <c r="C808" s="95" t="s">
        <v>144</v>
      </c>
      <c r="D808" s="33">
        <v>1</v>
      </c>
    </row>
    <row r="809" spans="1:4" hidden="1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hidden="1" x14ac:dyDescent="0.25">
      <c r="A810" s="122">
        <v>44086</v>
      </c>
      <c r="B810" s="95" t="s">
        <v>8</v>
      </c>
      <c r="C810" s="95" t="s">
        <v>244</v>
      </c>
      <c r="D810" s="33">
        <v>5</v>
      </c>
    </row>
    <row r="811" spans="1:4" s="49" customFormat="1" hidden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hidden="1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hidden="1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s="49" customFormat="1" hidden="1" x14ac:dyDescent="0.25">
      <c r="A814" s="122">
        <v>44086</v>
      </c>
      <c r="B814" s="95" t="s">
        <v>8</v>
      </c>
      <c r="C814" s="95" t="s">
        <v>140</v>
      </c>
      <c r="D814" s="33">
        <v>1</v>
      </c>
    </row>
    <row r="815" spans="1:4" hidden="1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hidden="1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hidden="1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hidden="1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hidden="1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hidden="1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hidden="1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hidden="1" x14ac:dyDescent="0.25">
      <c r="A822" s="122">
        <v>44087</v>
      </c>
      <c r="B822" s="95" t="s">
        <v>13</v>
      </c>
      <c r="C822" s="95" t="s">
        <v>236</v>
      </c>
      <c r="D822" s="33">
        <v>7</v>
      </c>
    </row>
    <row r="823" spans="1:4" hidden="1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hidden="1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hidden="1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hidden="1" x14ac:dyDescent="0.25">
      <c r="A826" s="122">
        <v>44087</v>
      </c>
      <c r="B826" s="95" t="s">
        <v>15</v>
      </c>
      <c r="C826" s="95" t="s">
        <v>301</v>
      </c>
      <c r="D826" s="33">
        <v>2</v>
      </c>
    </row>
    <row r="827" spans="1:4" hidden="1" x14ac:dyDescent="0.25">
      <c r="A827" s="122">
        <v>44087</v>
      </c>
      <c r="B827" s="95" t="s">
        <v>11</v>
      </c>
      <c r="C827" s="95" t="s">
        <v>357</v>
      </c>
      <c r="D827" s="33">
        <v>1</v>
      </c>
    </row>
    <row r="828" spans="1:4" hidden="1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hidden="1" x14ac:dyDescent="0.25">
      <c r="A829" s="122">
        <v>44087</v>
      </c>
      <c r="B829" s="95" t="s">
        <v>8</v>
      </c>
      <c r="C829" s="95" t="s">
        <v>244</v>
      </c>
      <c r="D829" s="33">
        <v>1</v>
      </c>
    </row>
    <row r="830" spans="1:4" hidden="1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hidden="1" x14ac:dyDescent="0.25">
      <c r="A831" s="122">
        <v>44087</v>
      </c>
      <c r="B831" s="95" t="s">
        <v>8</v>
      </c>
      <c r="C831" s="95" t="s">
        <v>40</v>
      </c>
      <c r="D831" s="33">
        <v>1</v>
      </c>
    </row>
    <row r="832" spans="1:4" hidden="1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hidden="1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hidden="1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hidden="1" x14ac:dyDescent="0.25">
      <c r="A835" s="122">
        <v>44087</v>
      </c>
      <c r="B835" s="95" t="s">
        <v>27</v>
      </c>
      <c r="C835" s="95" t="s">
        <v>251</v>
      </c>
      <c r="D835" s="33">
        <v>1</v>
      </c>
    </row>
    <row r="836" spans="1:4" hidden="1" x14ac:dyDescent="0.25">
      <c r="A836" s="122">
        <v>44087</v>
      </c>
      <c r="B836" s="95" t="s">
        <v>10</v>
      </c>
      <c r="C836" s="95" t="s">
        <v>364</v>
      </c>
      <c r="D836" s="33">
        <v>1</v>
      </c>
    </row>
    <row r="837" spans="1:4" hidden="1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hidden="1" x14ac:dyDescent="0.25">
      <c r="A838" s="122">
        <v>44088</v>
      </c>
      <c r="B838" s="95" t="s">
        <v>13</v>
      </c>
      <c r="C838" s="95" t="s">
        <v>239</v>
      </c>
      <c r="D838" s="33">
        <v>1</v>
      </c>
    </row>
    <row r="839" spans="1:4" s="49" customFormat="1" hidden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s="49" customFormat="1" hidden="1" x14ac:dyDescent="0.25">
      <c r="A840" s="122">
        <v>44088</v>
      </c>
      <c r="B840" s="95" t="s">
        <v>24</v>
      </c>
      <c r="C840" s="95" t="s">
        <v>241</v>
      </c>
      <c r="D840" s="33">
        <v>1</v>
      </c>
    </row>
    <row r="841" spans="1:4" s="49" customFormat="1" hidden="1" x14ac:dyDescent="0.25">
      <c r="A841" s="122">
        <v>44088</v>
      </c>
      <c r="B841" s="95" t="s">
        <v>9</v>
      </c>
      <c r="C841" s="95" t="s">
        <v>9</v>
      </c>
      <c r="D841" s="33">
        <v>4</v>
      </c>
    </row>
    <row r="842" spans="1:4" s="49" customFormat="1" hidden="1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s="49" customFormat="1" hidden="1" x14ac:dyDescent="0.25">
      <c r="A843" s="122">
        <v>44088</v>
      </c>
      <c r="B843" s="95" t="s">
        <v>8</v>
      </c>
      <c r="C843" s="95" t="s">
        <v>244</v>
      </c>
      <c r="D843" s="33">
        <v>2</v>
      </c>
    </row>
    <row r="844" spans="1:4" s="49" customFormat="1" hidden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hidden="1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hidden="1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s="49" customFormat="1" hidden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hidden="1" x14ac:dyDescent="0.25">
      <c r="A848" s="122">
        <v>44088</v>
      </c>
      <c r="B848" s="95" t="s">
        <v>8</v>
      </c>
      <c r="C848" s="95" t="s">
        <v>370</v>
      </c>
      <c r="D848" s="33">
        <v>1</v>
      </c>
    </row>
    <row r="849" spans="1:4" hidden="1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hidden="1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hidden="1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hidden="1" x14ac:dyDescent="0.25">
      <c r="A852" s="122">
        <v>44089</v>
      </c>
      <c r="B852" s="95" t="s">
        <v>13</v>
      </c>
      <c r="C852" s="95" t="s">
        <v>378</v>
      </c>
      <c r="D852" s="33">
        <v>1</v>
      </c>
    </row>
    <row r="853" spans="1:4" s="49" customFormat="1" hidden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s="49" customFormat="1" hidden="1" x14ac:dyDescent="0.25">
      <c r="A854" s="122">
        <v>44089</v>
      </c>
      <c r="B854" s="95" t="s">
        <v>13</v>
      </c>
      <c r="C854" s="95" t="s">
        <v>239</v>
      </c>
      <c r="D854" s="33">
        <v>2</v>
      </c>
    </row>
    <row r="855" spans="1:4" s="49" customFormat="1" hidden="1" x14ac:dyDescent="0.25">
      <c r="A855" s="122">
        <v>44089</v>
      </c>
      <c r="B855" s="95" t="s">
        <v>13</v>
      </c>
      <c r="C855" s="95" t="s">
        <v>321</v>
      </c>
      <c r="D855" s="33">
        <v>2</v>
      </c>
    </row>
    <row r="856" spans="1:4" s="49" customFormat="1" hidden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s="49" customFormat="1" hidden="1" x14ac:dyDescent="0.25">
      <c r="A857" s="122">
        <v>44089</v>
      </c>
      <c r="B857" s="95" t="s">
        <v>13</v>
      </c>
      <c r="C857" s="95" t="s">
        <v>236</v>
      </c>
      <c r="D857" s="33">
        <v>3</v>
      </c>
    </row>
    <row r="858" spans="1:4" hidden="1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hidden="1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hidden="1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s="49" customFormat="1" hidden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hidden="1" x14ac:dyDescent="0.25">
      <c r="A862" s="122">
        <v>44089</v>
      </c>
      <c r="B862" s="95" t="s">
        <v>15</v>
      </c>
      <c r="C862" s="95" t="s">
        <v>301</v>
      </c>
      <c r="D862" s="33">
        <v>3</v>
      </c>
    </row>
    <row r="863" spans="1:4" hidden="1" x14ac:dyDescent="0.25">
      <c r="A863" s="122">
        <v>44089</v>
      </c>
      <c r="B863" s="95" t="s">
        <v>11</v>
      </c>
      <c r="C863" s="95" t="s">
        <v>144</v>
      </c>
      <c r="D863" s="33">
        <v>2</v>
      </c>
    </row>
    <row r="864" spans="1:4" hidden="1" x14ac:dyDescent="0.25">
      <c r="A864" s="122">
        <v>44089</v>
      </c>
      <c r="B864" s="95" t="s">
        <v>8</v>
      </c>
      <c r="C864" s="95" t="s">
        <v>82</v>
      </c>
      <c r="D864" s="33">
        <v>1</v>
      </c>
    </row>
    <row r="865" spans="1:4" s="49" customFormat="1" hidden="1" x14ac:dyDescent="0.25">
      <c r="A865" s="122">
        <v>44089</v>
      </c>
      <c r="B865" s="95" t="s">
        <v>8</v>
      </c>
      <c r="C865" s="95" t="s">
        <v>244</v>
      </c>
      <c r="D865" s="33">
        <v>3</v>
      </c>
    </row>
    <row r="866" spans="1:4" s="49" customFormat="1" hidden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s="49" customFormat="1" hidden="1" x14ac:dyDescent="0.25">
      <c r="A867" s="122">
        <v>44089</v>
      </c>
      <c r="B867" s="95" t="s">
        <v>8</v>
      </c>
      <c r="C867" s="95" t="s">
        <v>40</v>
      </c>
      <c r="D867" s="33">
        <v>1</v>
      </c>
    </row>
    <row r="868" spans="1:4" s="49" customFormat="1" hidden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s="49" customFormat="1" hidden="1" x14ac:dyDescent="0.25">
      <c r="A869" s="122">
        <v>44089</v>
      </c>
      <c r="B869" s="95" t="s">
        <v>8</v>
      </c>
      <c r="C869" s="95" t="s">
        <v>199</v>
      </c>
      <c r="D869" s="33">
        <v>1</v>
      </c>
    </row>
    <row r="870" spans="1:4" s="49" customFormat="1" hidden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s="49" customFormat="1" hidden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hidden="1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s="49" customFormat="1" hidden="1" x14ac:dyDescent="0.25">
      <c r="A873" s="122">
        <v>44089</v>
      </c>
      <c r="B873" s="95" t="s">
        <v>27</v>
      </c>
      <c r="C873" s="126" t="s">
        <v>247</v>
      </c>
      <c r="D873" s="33">
        <v>1</v>
      </c>
    </row>
    <row r="874" spans="1:4" s="49" customFormat="1" hidden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s="49" customFormat="1" hidden="1" x14ac:dyDescent="0.25">
      <c r="A875" s="122">
        <v>44089</v>
      </c>
      <c r="B875" s="95" t="s">
        <v>27</v>
      </c>
      <c r="C875" s="95" t="s">
        <v>379</v>
      </c>
      <c r="D875" s="33">
        <v>1</v>
      </c>
    </row>
    <row r="876" spans="1:4" s="49" customFormat="1" hidden="1" x14ac:dyDescent="0.25">
      <c r="A876" s="122">
        <v>44089</v>
      </c>
      <c r="B876" s="95" t="s">
        <v>27</v>
      </c>
      <c r="C876" s="95" t="s">
        <v>637</v>
      </c>
      <c r="D876" s="33">
        <v>1</v>
      </c>
    </row>
    <row r="877" spans="1:4" hidden="1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hidden="1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hidden="1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s="49" customFormat="1" hidden="1" x14ac:dyDescent="0.25">
      <c r="A880" s="122">
        <v>44090</v>
      </c>
      <c r="B880" s="131" t="s">
        <v>20</v>
      </c>
      <c r="C880" s="95" t="s">
        <v>392</v>
      </c>
      <c r="D880" s="33">
        <v>1</v>
      </c>
    </row>
    <row r="881" spans="1:4" s="49" customFormat="1" hidden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s="49" customFormat="1" hidden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s="49" customFormat="1" hidden="1" x14ac:dyDescent="0.25">
      <c r="A883" s="122">
        <v>44090</v>
      </c>
      <c r="B883" s="131" t="s">
        <v>13</v>
      </c>
      <c r="C883" s="95" t="s">
        <v>321</v>
      </c>
      <c r="D883" s="33">
        <v>2</v>
      </c>
    </row>
    <row r="884" spans="1:4" s="49" customFormat="1" hidden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s="49" customFormat="1" hidden="1" x14ac:dyDescent="0.25">
      <c r="A885" s="122">
        <v>44090</v>
      </c>
      <c r="B885" s="131" t="s">
        <v>13</v>
      </c>
      <c r="C885" s="95" t="s">
        <v>236</v>
      </c>
      <c r="D885" s="33">
        <v>1</v>
      </c>
    </row>
    <row r="886" spans="1:4" hidden="1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s="49" customFormat="1" hidden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s="49" customFormat="1" hidden="1" x14ac:dyDescent="0.25">
      <c r="A888" s="122">
        <v>44090</v>
      </c>
      <c r="B888" s="131" t="s">
        <v>9</v>
      </c>
      <c r="C888" s="95" t="s">
        <v>391</v>
      </c>
      <c r="D888" s="33">
        <v>1</v>
      </c>
    </row>
    <row r="889" spans="1:4" s="49" customFormat="1" hidden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hidden="1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s="49" customFormat="1" hidden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s="49" customFormat="1" hidden="1" x14ac:dyDescent="0.25">
      <c r="A892" s="122">
        <v>44090</v>
      </c>
      <c r="B892" s="131" t="s">
        <v>15</v>
      </c>
      <c r="C892" s="95" t="s">
        <v>301</v>
      </c>
      <c r="D892" s="33">
        <v>1</v>
      </c>
    </row>
    <row r="893" spans="1:4" s="49" customFormat="1" hidden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s="49" customFormat="1" hidden="1" x14ac:dyDescent="0.25">
      <c r="A894" s="122">
        <v>44090</v>
      </c>
      <c r="B894" s="131" t="s">
        <v>8</v>
      </c>
      <c r="C894" s="95" t="s">
        <v>243</v>
      </c>
      <c r="D894" s="33">
        <v>1</v>
      </c>
    </row>
    <row r="895" spans="1:4" hidden="1" x14ac:dyDescent="0.25">
      <c r="A895" s="122">
        <v>44090</v>
      </c>
      <c r="B895" s="131" t="s">
        <v>8</v>
      </c>
      <c r="C895" s="95" t="s">
        <v>244</v>
      </c>
      <c r="D895" s="33">
        <v>1</v>
      </c>
    </row>
    <row r="896" spans="1:4" hidden="1" x14ac:dyDescent="0.25">
      <c r="A896" s="122">
        <v>44090</v>
      </c>
      <c r="B896" s="131" t="s">
        <v>8</v>
      </c>
      <c r="C896" s="95" t="s">
        <v>67</v>
      </c>
      <c r="D896" s="33">
        <v>11</v>
      </c>
    </row>
    <row r="897" spans="1:4" s="49" customFormat="1" hidden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hidden="1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s="49" customFormat="1" hidden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hidden="1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s="49" customFormat="1" hidden="1" x14ac:dyDescent="0.25">
      <c r="A901" s="122">
        <v>44090</v>
      </c>
      <c r="B901" s="131" t="s">
        <v>50</v>
      </c>
      <c r="C901" s="95" t="s">
        <v>394</v>
      </c>
      <c r="D901" s="33">
        <v>1</v>
      </c>
    </row>
    <row r="902" spans="1:4" hidden="1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hidden="1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hidden="1" x14ac:dyDescent="0.25">
      <c r="A904" s="122">
        <v>44090</v>
      </c>
      <c r="B904" s="131" t="s">
        <v>10</v>
      </c>
      <c r="C904" s="95" t="s">
        <v>393</v>
      </c>
      <c r="D904" s="33">
        <v>1</v>
      </c>
    </row>
    <row r="905" spans="1:4" hidden="1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hidden="1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hidden="1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hidden="1" x14ac:dyDescent="0.25">
      <c r="A908" s="122">
        <v>44091</v>
      </c>
      <c r="B908" s="131" t="s">
        <v>13</v>
      </c>
      <c r="C908" s="131" t="s">
        <v>321</v>
      </c>
      <c r="D908" s="33">
        <v>1</v>
      </c>
    </row>
    <row r="909" spans="1:4" hidden="1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hidden="1" x14ac:dyDescent="0.25">
      <c r="A910" s="122">
        <v>44091</v>
      </c>
      <c r="B910" s="131" t="s">
        <v>13</v>
      </c>
      <c r="C910" s="131" t="s">
        <v>236</v>
      </c>
      <c r="D910" s="33">
        <v>3</v>
      </c>
    </row>
    <row r="911" spans="1:4" hidden="1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hidden="1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hidden="1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hidden="1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hidden="1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hidden="1" x14ac:dyDescent="0.25">
      <c r="A916" s="122">
        <v>44091</v>
      </c>
      <c r="B916" s="131" t="s">
        <v>15</v>
      </c>
      <c r="C916" s="131" t="s">
        <v>301</v>
      </c>
      <c r="D916" s="33">
        <v>1</v>
      </c>
    </row>
    <row r="917" spans="1:4" hidden="1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hidden="1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hidden="1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hidden="1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hidden="1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hidden="1" x14ac:dyDescent="0.25">
      <c r="A922" s="122">
        <v>44091</v>
      </c>
      <c r="B922" s="131" t="s">
        <v>50</v>
      </c>
      <c r="C922" s="131" t="s">
        <v>394</v>
      </c>
      <c r="D922" s="33">
        <v>2</v>
      </c>
    </row>
    <row r="923" spans="1:4" hidden="1" x14ac:dyDescent="0.25">
      <c r="A923" s="122">
        <v>44091</v>
      </c>
      <c r="B923" s="131" t="s">
        <v>27</v>
      </c>
      <c r="C923" s="126" t="s">
        <v>247</v>
      </c>
      <c r="D923" s="33">
        <v>2</v>
      </c>
    </row>
    <row r="924" spans="1:4" hidden="1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hidden="1" x14ac:dyDescent="0.25">
      <c r="A925" s="122">
        <v>44091</v>
      </c>
      <c r="B925" s="131" t="s">
        <v>27</v>
      </c>
      <c r="C925" s="95" t="s">
        <v>637</v>
      </c>
      <c r="D925" s="33">
        <v>1</v>
      </c>
    </row>
    <row r="926" spans="1:4" hidden="1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hidden="1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hidden="1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hidden="1" x14ac:dyDescent="0.25">
      <c r="A929" s="122">
        <v>44092</v>
      </c>
      <c r="B929" s="131" t="s">
        <v>13</v>
      </c>
      <c r="C929" s="131" t="s">
        <v>239</v>
      </c>
      <c r="D929" s="33">
        <v>6</v>
      </c>
    </row>
    <row r="930" spans="1:4" hidden="1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hidden="1" x14ac:dyDescent="0.25">
      <c r="A931" s="122">
        <v>44092</v>
      </c>
      <c r="B931" s="131" t="s">
        <v>13</v>
      </c>
      <c r="C931" s="131" t="s">
        <v>236</v>
      </c>
      <c r="D931" s="33">
        <v>3</v>
      </c>
    </row>
    <row r="932" spans="1:4" hidden="1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hidden="1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hidden="1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hidden="1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hidden="1" x14ac:dyDescent="0.25">
      <c r="A936" s="122">
        <v>44092</v>
      </c>
      <c r="B936" s="131" t="s">
        <v>12</v>
      </c>
      <c r="C936" s="131" t="s">
        <v>616</v>
      </c>
      <c r="D936" s="33">
        <v>1</v>
      </c>
    </row>
    <row r="937" spans="1:4" hidden="1" x14ac:dyDescent="0.25">
      <c r="A937" s="122">
        <v>44092</v>
      </c>
      <c r="B937" s="131" t="s">
        <v>12</v>
      </c>
      <c r="C937" s="131" t="s">
        <v>12</v>
      </c>
      <c r="D937" s="33">
        <v>1</v>
      </c>
    </row>
    <row r="938" spans="1:4" hidden="1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hidden="1" x14ac:dyDescent="0.25">
      <c r="A939" s="122">
        <v>44092</v>
      </c>
      <c r="B939" s="131" t="s">
        <v>8</v>
      </c>
      <c r="C939" s="131" t="s">
        <v>244</v>
      </c>
      <c r="D939" s="33">
        <v>2</v>
      </c>
    </row>
    <row r="940" spans="1:4" hidden="1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hidden="1" x14ac:dyDescent="0.25">
      <c r="A941" s="122">
        <v>44092</v>
      </c>
      <c r="B941" s="131" t="s">
        <v>8</v>
      </c>
      <c r="C941" s="131" t="s">
        <v>217</v>
      </c>
      <c r="D941" s="33">
        <v>1</v>
      </c>
    </row>
    <row r="942" spans="1:4" hidden="1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hidden="1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hidden="1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hidden="1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hidden="1" x14ac:dyDescent="0.25">
      <c r="A946" s="122">
        <v>44092</v>
      </c>
      <c r="B946" s="131" t="s">
        <v>50</v>
      </c>
      <c r="C946" s="131" t="s">
        <v>394</v>
      </c>
      <c r="D946" s="33">
        <v>1</v>
      </c>
    </row>
    <row r="947" spans="1:4" hidden="1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hidden="1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hidden="1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hidden="1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hidden="1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hidden="1" x14ac:dyDescent="0.25">
      <c r="A952" s="122">
        <v>44093</v>
      </c>
      <c r="B952" s="131" t="s">
        <v>13</v>
      </c>
      <c r="C952" s="131" t="s">
        <v>238</v>
      </c>
      <c r="D952" s="33">
        <v>1</v>
      </c>
    </row>
    <row r="953" spans="1:4" hidden="1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hidden="1" x14ac:dyDescent="0.25">
      <c r="A954" s="122">
        <v>44093</v>
      </c>
      <c r="B954" s="131" t="s">
        <v>13</v>
      </c>
      <c r="C954" s="131" t="s">
        <v>239</v>
      </c>
      <c r="D954" s="33">
        <v>3</v>
      </c>
    </row>
    <row r="955" spans="1:4" hidden="1" x14ac:dyDescent="0.25">
      <c r="A955" s="122">
        <v>44093</v>
      </c>
      <c r="B955" s="131" t="s">
        <v>13</v>
      </c>
      <c r="C955" s="131" t="s">
        <v>236</v>
      </c>
      <c r="D955" s="33">
        <v>1</v>
      </c>
    </row>
    <row r="956" spans="1:4" hidden="1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hidden="1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hidden="1" x14ac:dyDescent="0.25">
      <c r="A958" s="122">
        <v>44093</v>
      </c>
      <c r="B958" s="131" t="s">
        <v>9</v>
      </c>
      <c r="C958" s="131" t="s">
        <v>391</v>
      </c>
      <c r="D958" s="33">
        <v>1</v>
      </c>
    </row>
    <row r="959" spans="1:4" hidden="1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hidden="1" x14ac:dyDescent="0.25">
      <c r="A960" s="122">
        <v>44093</v>
      </c>
      <c r="B960" s="131" t="s">
        <v>15</v>
      </c>
      <c r="C960" s="131" t="s">
        <v>301</v>
      </c>
      <c r="D960" s="33">
        <v>1</v>
      </c>
    </row>
    <row r="961" spans="1:4" hidden="1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hidden="1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hidden="1" x14ac:dyDescent="0.25">
      <c r="A963" s="122">
        <v>44093</v>
      </c>
      <c r="B963" s="131" t="s">
        <v>12</v>
      </c>
      <c r="C963" s="131" t="s">
        <v>616</v>
      </c>
      <c r="D963" s="33">
        <v>3</v>
      </c>
    </row>
    <row r="964" spans="1:4" hidden="1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hidden="1" x14ac:dyDescent="0.25">
      <c r="A965" s="122">
        <v>44093</v>
      </c>
      <c r="B965" s="131" t="s">
        <v>8</v>
      </c>
      <c r="C965" s="131" t="s">
        <v>347</v>
      </c>
      <c r="D965" s="33">
        <v>1</v>
      </c>
    </row>
    <row r="966" spans="1:4" hidden="1" x14ac:dyDescent="0.25">
      <c r="A966" s="122">
        <v>44093</v>
      </c>
      <c r="B966" s="131" t="s">
        <v>8</v>
      </c>
      <c r="C966" s="131" t="s">
        <v>244</v>
      </c>
      <c r="D966" s="33">
        <v>1</v>
      </c>
    </row>
    <row r="967" spans="1:4" hidden="1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hidden="1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hidden="1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hidden="1" x14ac:dyDescent="0.25">
      <c r="A970" s="122">
        <v>44093</v>
      </c>
      <c r="B970" s="131" t="s">
        <v>8</v>
      </c>
      <c r="C970" s="131" t="s">
        <v>621</v>
      </c>
      <c r="D970" s="33">
        <v>1</v>
      </c>
    </row>
    <row r="971" spans="1:4" hidden="1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hidden="1" x14ac:dyDescent="0.25">
      <c r="A972" s="122">
        <v>44093</v>
      </c>
      <c r="B972" s="131" t="s">
        <v>50</v>
      </c>
      <c r="C972" s="131" t="s">
        <v>394</v>
      </c>
      <c r="D972" s="33">
        <v>1</v>
      </c>
    </row>
    <row r="973" spans="1:4" hidden="1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hidden="1" x14ac:dyDescent="0.25">
      <c r="A974" s="122">
        <v>44093</v>
      </c>
      <c r="B974" s="131" t="s">
        <v>27</v>
      </c>
      <c r="C974" s="131" t="s">
        <v>247</v>
      </c>
      <c r="D974" s="33">
        <v>3</v>
      </c>
    </row>
    <row r="975" spans="1:4" hidden="1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hidden="1" x14ac:dyDescent="0.25">
      <c r="A976" s="122">
        <v>44093</v>
      </c>
      <c r="B976" s="131" t="s">
        <v>27</v>
      </c>
      <c r="C976" s="95" t="s">
        <v>637</v>
      </c>
      <c r="D976" s="33">
        <v>1</v>
      </c>
    </row>
    <row r="977" spans="1:4" hidden="1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hidden="1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hidden="1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hidden="1" x14ac:dyDescent="0.25">
      <c r="A980" s="122">
        <v>44094</v>
      </c>
      <c r="B980" s="131" t="s">
        <v>13</v>
      </c>
      <c r="C980" s="131" t="s">
        <v>236</v>
      </c>
      <c r="D980" s="33">
        <v>4</v>
      </c>
    </row>
    <row r="981" spans="1:4" hidden="1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hidden="1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hidden="1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hidden="1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hidden="1" x14ac:dyDescent="0.25">
      <c r="A985" s="122">
        <v>44094</v>
      </c>
      <c r="B985" s="131" t="s">
        <v>8</v>
      </c>
      <c r="C985" s="131" t="s">
        <v>67</v>
      </c>
      <c r="D985" s="33">
        <v>13</v>
      </c>
    </row>
    <row r="986" spans="1:4" hidden="1" x14ac:dyDescent="0.25">
      <c r="A986" s="122">
        <v>44094</v>
      </c>
      <c r="B986" s="131" t="s">
        <v>8</v>
      </c>
      <c r="C986" s="131" t="s">
        <v>143</v>
      </c>
      <c r="D986" s="33">
        <v>2</v>
      </c>
    </row>
    <row r="987" spans="1:4" hidden="1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hidden="1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hidden="1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hidden="1" x14ac:dyDescent="0.25">
      <c r="A990" s="122">
        <v>44094</v>
      </c>
      <c r="B990" s="131" t="s">
        <v>50</v>
      </c>
      <c r="C990" s="131" t="s">
        <v>394</v>
      </c>
      <c r="D990" s="33">
        <v>3</v>
      </c>
    </row>
    <row r="991" spans="1:4" hidden="1" x14ac:dyDescent="0.25">
      <c r="A991" s="122">
        <v>44094</v>
      </c>
      <c r="B991" s="131" t="s">
        <v>27</v>
      </c>
      <c r="C991" s="131" t="s">
        <v>251</v>
      </c>
      <c r="D991" s="33">
        <v>1</v>
      </c>
    </row>
    <row r="992" spans="1:4" hidden="1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hidden="1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hidden="1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hidden="1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hidden="1" x14ac:dyDescent="0.25">
      <c r="A996" s="122">
        <v>44095</v>
      </c>
      <c r="B996" s="95" t="s">
        <v>13</v>
      </c>
      <c r="C996" s="131" t="s">
        <v>239</v>
      </c>
      <c r="D996" s="33">
        <v>6</v>
      </c>
    </row>
    <row r="997" spans="1:4" hidden="1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hidden="1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hidden="1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hidden="1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hidden="1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hidden="1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hidden="1" x14ac:dyDescent="0.25">
      <c r="A1003" s="122">
        <v>44095</v>
      </c>
      <c r="B1003" s="131" t="s">
        <v>8</v>
      </c>
      <c r="C1003" s="131" t="s">
        <v>244</v>
      </c>
      <c r="D1003" s="33">
        <v>1</v>
      </c>
    </row>
    <row r="1004" spans="1:4" hidden="1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hidden="1" x14ac:dyDescent="0.25">
      <c r="A1005" s="122">
        <v>44095</v>
      </c>
      <c r="B1005" s="131" t="s">
        <v>8</v>
      </c>
      <c r="C1005" s="131" t="s">
        <v>40</v>
      </c>
      <c r="D1005" s="33">
        <v>1</v>
      </c>
    </row>
    <row r="1006" spans="1:4" hidden="1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hidden="1" x14ac:dyDescent="0.25">
      <c r="A1007" s="122">
        <v>44095</v>
      </c>
      <c r="B1007" s="131" t="s">
        <v>8</v>
      </c>
      <c r="C1007" s="131" t="s">
        <v>622</v>
      </c>
      <c r="D1007" s="33">
        <v>1</v>
      </c>
    </row>
    <row r="1008" spans="1:4" hidden="1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hidden="1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hidden="1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hidden="1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hidden="1" x14ac:dyDescent="0.25">
      <c r="A1012" s="122">
        <v>44096</v>
      </c>
      <c r="B1012" s="131" t="s">
        <v>13</v>
      </c>
      <c r="C1012" s="131" t="s">
        <v>342</v>
      </c>
      <c r="D1012" s="33">
        <v>1</v>
      </c>
    </row>
    <row r="1013" spans="1:4" hidden="1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hidden="1" x14ac:dyDescent="0.25">
      <c r="A1014" s="122">
        <v>44096</v>
      </c>
      <c r="B1014" s="131" t="s">
        <v>13</v>
      </c>
      <c r="C1014" s="131" t="s">
        <v>239</v>
      </c>
      <c r="D1014" s="33">
        <v>4</v>
      </c>
    </row>
    <row r="1015" spans="1:4" hidden="1" x14ac:dyDescent="0.25">
      <c r="A1015" s="122">
        <v>44096</v>
      </c>
      <c r="B1015" s="131" t="s">
        <v>13</v>
      </c>
      <c r="C1015" s="131" t="s">
        <v>236</v>
      </c>
      <c r="D1015" s="33">
        <v>3</v>
      </c>
    </row>
    <row r="1016" spans="1:4" hidden="1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hidden="1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hidden="1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hidden="1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hidden="1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hidden="1" x14ac:dyDescent="0.25">
      <c r="A1021" s="122">
        <v>44096</v>
      </c>
      <c r="B1021" s="131" t="s">
        <v>15</v>
      </c>
      <c r="C1021" s="131" t="s">
        <v>301</v>
      </c>
      <c r="D1021" s="33">
        <v>2</v>
      </c>
    </row>
    <row r="1022" spans="1:4" hidden="1" x14ac:dyDescent="0.25">
      <c r="A1022" s="122">
        <v>44096</v>
      </c>
      <c r="B1022" s="131" t="s">
        <v>8</v>
      </c>
      <c r="C1022" s="131" t="s">
        <v>243</v>
      </c>
      <c r="D1022" s="33">
        <v>1</v>
      </c>
    </row>
    <row r="1023" spans="1:4" hidden="1" x14ac:dyDescent="0.25">
      <c r="A1023" s="122">
        <v>44096</v>
      </c>
      <c r="B1023" s="131" t="s">
        <v>8</v>
      </c>
      <c r="C1023" s="131" t="s">
        <v>82</v>
      </c>
      <c r="D1023" s="33">
        <v>1</v>
      </c>
    </row>
    <row r="1024" spans="1:4" hidden="1" x14ac:dyDescent="0.25">
      <c r="A1024" s="122">
        <v>44096</v>
      </c>
      <c r="B1024" s="131" t="s">
        <v>8</v>
      </c>
      <c r="C1024" s="131" t="s">
        <v>244</v>
      </c>
      <c r="D1024" s="33">
        <v>1</v>
      </c>
    </row>
    <row r="1025" spans="1:4" hidden="1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hidden="1" x14ac:dyDescent="0.25">
      <c r="A1026" s="122">
        <v>44096</v>
      </c>
      <c r="B1026" s="131" t="s">
        <v>8</v>
      </c>
      <c r="C1026" s="131" t="s">
        <v>623</v>
      </c>
      <c r="D1026" s="33">
        <v>1</v>
      </c>
    </row>
    <row r="1027" spans="1:4" hidden="1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hidden="1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hidden="1" x14ac:dyDescent="0.25">
      <c r="A1029" s="122">
        <v>44096</v>
      </c>
      <c r="B1029" s="131" t="s">
        <v>8</v>
      </c>
      <c r="C1029" s="131" t="s">
        <v>622</v>
      </c>
      <c r="D1029" s="33">
        <v>3</v>
      </c>
    </row>
    <row r="1030" spans="1:4" hidden="1" x14ac:dyDescent="0.25">
      <c r="A1030" s="122">
        <v>44096</v>
      </c>
      <c r="B1030" s="131" t="s">
        <v>50</v>
      </c>
      <c r="C1030" s="131" t="s">
        <v>394</v>
      </c>
      <c r="D1030" s="33">
        <v>3</v>
      </c>
    </row>
    <row r="1031" spans="1:4" hidden="1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hidden="1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hidden="1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hidden="1" x14ac:dyDescent="0.25">
      <c r="A1034" s="122">
        <v>44097</v>
      </c>
      <c r="B1034" s="131" t="s">
        <v>13</v>
      </c>
      <c r="C1034" s="131" t="s">
        <v>238</v>
      </c>
      <c r="D1034" s="33">
        <v>1</v>
      </c>
    </row>
    <row r="1035" spans="1:4" hidden="1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hidden="1" x14ac:dyDescent="0.25">
      <c r="A1036" s="122">
        <v>44097</v>
      </c>
      <c r="B1036" s="131" t="s">
        <v>13</v>
      </c>
      <c r="C1036" s="131" t="s">
        <v>239</v>
      </c>
      <c r="D1036" s="33">
        <v>2</v>
      </c>
    </row>
    <row r="1037" spans="1:4" hidden="1" x14ac:dyDescent="0.25">
      <c r="A1037" s="122">
        <v>44097</v>
      </c>
      <c r="B1037" s="131" t="s">
        <v>13</v>
      </c>
      <c r="C1037" s="131" t="s">
        <v>236</v>
      </c>
      <c r="D1037" s="33">
        <v>2</v>
      </c>
    </row>
    <row r="1038" spans="1:4" hidden="1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hidden="1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hidden="1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hidden="1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hidden="1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hidden="1" x14ac:dyDescent="0.25">
      <c r="A1043" s="122">
        <v>44097</v>
      </c>
      <c r="B1043" s="131" t="s">
        <v>8</v>
      </c>
      <c r="C1043" s="131" t="s">
        <v>243</v>
      </c>
      <c r="D1043" s="33">
        <v>2</v>
      </c>
    </row>
    <row r="1044" spans="1:4" hidden="1" x14ac:dyDescent="0.25">
      <c r="A1044" s="122">
        <v>44097</v>
      </c>
      <c r="B1044" s="131" t="s">
        <v>8</v>
      </c>
      <c r="C1044" s="131" t="s">
        <v>244</v>
      </c>
      <c r="D1044" s="33">
        <v>1</v>
      </c>
    </row>
    <row r="1045" spans="1:4" hidden="1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hidden="1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hidden="1" x14ac:dyDescent="0.25">
      <c r="A1047" s="122">
        <v>44097</v>
      </c>
      <c r="B1047" s="131" t="s">
        <v>8</v>
      </c>
      <c r="C1047" s="131" t="s">
        <v>217</v>
      </c>
      <c r="D1047" s="33">
        <v>1</v>
      </c>
    </row>
    <row r="1048" spans="1:4" hidden="1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hidden="1" x14ac:dyDescent="0.25">
      <c r="A1049" s="122">
        <v>44097</v>
      </c>
      <c r="B1049" s="131" t="s">
        <v>8</v>
      </c>
      <c r="C1049" s="131" t="s">
        <v>632</v>
      </c>
      <c r="D1049" s="33">
        <v>1</v>
      </c>
    </row>
    <row r="1050" spans="1:4" hidden="1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hidden="1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hidden="1" x14ac:dyDescent="0.25">
      <c r="A1052" s="122">
        <v>44097</v>
      </c>
      <c r="B1052" s="131" t="s">
        <v>27</v>
      </c>
      <c r="C1052" s="131" t="s">
        <v>251</v>
      </c>
      <c r="D1052" s="33">
        <v>1</v>
      </c>
    </row>
    <row r="1053" spans="1:4" hidden="1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hidden="1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hidden="1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hidden="1" x14ac:dyDescent="0.25">
      <c r="A1056" s="122">
        <v>44098</v>
      </c>
      <c r="B1056" s="136" t="s">
        <v>13</v>
      </c>
      <c r="C1056" s="136" t="s">
        <v>239</v>
      </c>
      <c r="D1056" s="2">
        <v>2</v>
      </c>
    </row>
    <row r="1057" spans="1:4" hidden="1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hidden="1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hidden="1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hidden="1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hidden="1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hidden="1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hidden="1" x14ac:dyDescent="0.25">
      <c r="A1063" s="122">
        <v>44098</v>
      </c>
      <c r="B1063" s="136" t="s">
        <v>8</v>
      </c>
      <c r="C1063" s="136" t="s">
        <v>82</v>
      </c>
      <c r="D1063" s="2">
        <v>1</v>
      </c>
    </row>
    <row r="1064" spans="1:4" hidden="1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hidden="1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hidden="1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hidden="1" x14ac:dyDescent="0.25">
      <c r="A1067" s="122">
        <v>44098</v>
      </c>
      <c r="B1067" s="136" t="s">
        <v>50</v>
      </c>
      <c r="C1067" s="136" t="s">
        <v>394</v>
      </c>
      <c r="D1067" s="2">
        <v>2</v>
      </c>
    </row>
    <row r="1068" spans="1:4" hidden="1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hidden="1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hidden="1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hidden="1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hidden="1" x14ac:dyDescent="0.25">
      <c r="A1072" s="122">
        <v>44099</v>
      </c>
      <c r="B1072" s="131" t="s">
        <v>13</v>
      </c>
      <c r="C1072" s="131" t="s">
        <v>236</v>
      </c>
      <c r="D1072" s="33">
        <v>1</v>
      </c>
    </row>
    <row r="1073" spans="1:4" hidden="1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hidden="1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hidden="1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hidden="1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hidden="1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hidden="1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hidden="1" x14ac:dyDescent="0.25">
      <c r="A1079" s="122">
        <v>44099</v>
      </c>
      <c r="B1079" s="131" t="s">
        <v>11</v>
      </c>
      <c r="C1079" s="131" t="s">
        <v>357</v>
      </c>
      <c r="D1079" s="33">
        <v>1</v>
      </c>
    </row>
    <row r="1080" spans="1:4" hidden="1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hidden="1" x14ac:dyDescent="0.25">
      <c r="A1081" s="122">
        <v>44099</v>
      </c>
      <c r="B1081" s="131" t="s">
        <v>12</v>
      </c>
      <c r="C1081" s="131" t="s">
        <v>616</v>
      </c>
      <c r="D1081" s="33">
        <v>3</v>
      </c>
    </row>
    <row r="1082" spans="1:4" hidden="1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hidden="1" x14ac:dyDescent="0.25">
      <c r="A1083" s="122">
        <v>44099</v>
      </c>
      <c r="B1083" s="131" t="s">
        <v>8</v>
      </c>
      <c r="C1083" s="131" t="s">
        <v>243</v>
      </c>
      <c r="D1083" s="33">
        <v>5</v>
      </c>
    </row>
    <row r="1084" spans="1:4" hidden="1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hidden="1" x14ac:dyDescent="0.25">
      <c r="A1085" s="122">
        <v>44099</v>
      </c>
      <c r="B1085" s="131" t="s">
        <v>8</v>
      </c>
      <c r="C1085" s="131" t="s">
        <v>244</v>
      </c>
      <c r="D1085" s="33">
        <v>1</v>
      </c>
    </row>
    <row r="1086" spans="1:4" hidden="1" x14ac:dyDescent="0.25">
      <c r="A1086" s="122">
        <v>44099</v>
      </c>
      <c r="B1086" s="131" t="s">
        <v>8</v>
      </c>
      <c r="C1086" s="131" t="s">
        <v>67</v>
      </c>
      <c r="D1086" s="33">
        <v>13</v>
      </c>
    </row>
    <row r="1087" spans="1:4" hidden="1" x14ac:dyDescent="0.25">
      <c r="A1087" s="122">
        <v>44099</v>
      </c>
      <c r="B1087" s="131" t="s">
        <v>8</v>
      </c>
      <c r="C1087" s="131" t="s">
        <v>217</v>
      </c>
      <c r="D1087" s="33">
        <v>2</v>
      </c>
    </row>
    <row r="1088" spans="1:4" hidden="1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hidden="1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hidden="1" x14ac:dyDescent="0.25">
      <c r="A1090" s="122">
        <v>44099</v>
      </c>
      <c r="B1090" s="131" t="s">
        <v>8</v>
      </c>
      <c r="C1090" s="131" t="s">
        <v>622</v>
      </c>
      <c r="D1090" s="33">
        <v>1</v>
      </c>
    </row>
    <row r="1091" spans="1:4" hidden="1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hidden="1" x14ac:dyDescent="0.25">
      <c r="A1092" s="122">
        <v>44099</v>
      </c>
      <c r="B1092" s="131" t="s">
        <v>50</v>
      </c>
      <c r="C1092" s="131" t="s">
        <v>394</v>
      </c>
      <c r="D1092" s="33">
        <v>3</v>
      </c>
    </row>
    <row r="1093" spans="1:4" hidden="1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hidden="1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hidden="1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hidden="1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hidden="1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hidden="1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hidden="1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hidden="1" x14ac:dyDescent="0.25">
      <c r="A1100" s="122">
        <v>44100</v>
      </c>
      <c r="B1100" s="131" t="s">
        <v>13</v>
      </c>
      <c r="C1100" s="131" t="s">
        <v>239</v>
      </c>
      <c r="D1100" s="33">
        <v>3</v>
      </c>
    </row>
    <row r="1101" spans="1:4" hidden="1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hidden="1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hidden="1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hidden="1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hidden="1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hidden="1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hidden="1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hidden="1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hidden="1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hidden="1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hidden="1" x14ac:dyDescent="0.25">
      <c r="A1111" s="122">
        <v>44101</v>
      </c>
      <c r="B1111" s="131" t="s">
        <v>13</v>
      </c>
      <c r="C1111" s="131" t="s">
        <v>238</v>
      </c>
      <c r="D1111" s="33">
        <v>3</v>
      </c>
    </row>
    <row r="1112" spans="1:4" hidden="1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hidden="1" x14ac:dyDescent="0.25">
      <c r="A1113" s="122">
        <v>44101</v>
      </c>
      <c r="B1113" s="131" t="s">
        <v>13</v>
      </c>
      <c r="C1113" s="131" t="s">
        <v>239</v>
      </c>
      <c r="D1113" s="33">
        <v>4</v>
      </c>
    </row>
    <row r="1114" spans="1:4" hidden="1" x14ac:dyDescent="0.25">
      <c r="A1114" s="122">
        <v>44101</v>
      </c>
      <c r="B1114" s="131" t="s">
        <v>13</v>
      </c>
      <c r="C1114" s="131" t="s">
        <v>236</v>
      </c>
      <c r="D1114" s="33">
        <v>2</v>
      </c>
    </row>
    <row r="1115" spans="1:4" hidden="1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hidden="1" x14ac:dyDescent="0.25">
      <c r="A1116" s="122">
        <v>44101</v>
      </c>
      <c r="B1116" s="131" t="s">
        <v>9</v>
      </c>
      <c r="C1116" s="131" t="s">
        <v>9</v>
      </c>
      <c r="D1116" s="33">
        <v>25</v>
      </c>
    </row>
    <row r="1117" spans="1:4" hidden="1" x14ac:dyDescent="0.25">
      <c r="A1117" s="122">
        <v>44101</v>
      </c>
      <c r="B1117" s="131" t="s">
        <v>7</v>
      </c>
      <c r="C1117" s="131" t="s">
        <v>7</v>
      </c>
      <c r="D1117" s="33">
        <v>5</v>
      </c>
    </row>
    <row r="1118" spans="1:4" hidden="1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hidden="1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hidden="1" x14ac:dyDescent="0.25">
      <c r="A1120" s="122">
        <v>44101</v>
      </c>
      <c r="B1120" s="131" t="s">
        <v>12</v>
      </c>
      <c r="C1120" s="131" t="s">
        <v>616</v>
      </c>
      <c r="D1120" s="33">
        <v>1</v>
      </c>
    </row>
    <row r="1121" spans="1:4" hidden="1" x14ac:dyDescent="0.25">
      <c r="A1121" s="122">
        <v>44101</v>
      </c>
      <c r="B1121" s="131" t="s">
        <v>8</v>
      </c>
      <c r="C1121" s="131" t="s">
        <v>347</v>
      </c>
      <c r="D1121" s="33">
        <v>1</v>
      </c>
    </row>
    <row r="1122" spans="1:4" hidden="1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hidden="1" x14ac:dyDescent="0.25">
      <c r="A1123" s="122">
        <v>44101</v>
      </c>
      <c r="B1123" s="131" t="s">
        <v>8</v>
      </c>
      <c r="C1123" s="131" t="s">
        <v>67</v>
      </c>
      <c r="D1123" s="33">
        <v>11</v>
      </c>
    </row>
    <row r="1124" spans="1:4" hidden="1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hidden="1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hidden="1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hidden="1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hidden="1" x14ac:dyDescent="0.25">
      <c r="A1128" s="122">
        <v>44101</v>
      </c>
      <c r="B1128" s="131" t="s">
        <v>8</v>
      </c>
      <c r="C1128" s="131" t="s">
        <v>622</v>
      </c>
      <c r="D1128" s="33">
        <v>1</v>
      </c>
    </row>
    <row r="1129" spans="1:4" hidden="1" x14ac:dyDescent="0.25">
      <c r="A1129" s="122">
        <v>44101</v>
      </c>
      <c r="B1129" s="131" t="s">
        <v>8</v>
      </c>
      <c r="C1129" s="131" t="s">
        <v>621</v>
      </c>
      <c r="D1129" s="33">
        <v>1</v>
      </c>
    </row>
    <row r="1130" spans="1:4" hidden="1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hidden="1" x14ac:dyDescent="0.25">
      <c r="A1131" s="122">
        <v>44101</v>
      </c>
      <c r="B1131" s="131" t="s">
        <v>50</v>
      </c>
      <c r="C1131" s="131" t="s">
        <v>394</v>
      </c>
      <c r="D1131" s="33">
        <v>3</v>
      </c>
    </row>
    <row r="1132" spans="1:4" hidden="1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hidden="1" x14ac:dyDescent="0.25">
      <c r="A1133" s="122">
        <v>44102</v>
      </c>
      <c r="B1133" s="131" t="s">
        <v>8</v>
      </c>
      <c r="C1133" s="131" t="s">
        <v>8</v>
      </c>
      <c r="D1133" s="33">
        <v>48</v>
      </c>
    </row>
    <row r="1134" spans="1:4" hidden="1" x14ac:dyDescent="0.25">
      <c r="A1134" s="122">
        <v>44102</v>
      </c>
      <c r="B1134" s="131" t="s">
        <v>8</v>
      </c>
      <c r="C1134" s="131" t="s">
        <v>67</v>
      </c>
      <c r="D1134" s="33">
        <v>6</v>
      </c>
    </row>
    <row r="1135" spans="1:4" hidden="1" x14ac:dyDescent="0.25">
      <c r="A1135" s="122">
        <v>44102</v>
      </c>
      <c r="B1135" s="131" t="s">
        <v>8</v>
      </c>
      <c r="C1135" s="131" t="s">
        <v>31</v>
      </c>
      <c r="D1135" s="33">
        <v>2</v>
      </c>
    </row>
    <row r="1136" spans="1:4" hidden="1" x14ac:dyDescent="0.25">
      <c r="A1136" s="122">
        <v>44102</v>
      </c>
      <c r="B1136" s="131" t="s">
        <v>8</v>
      </c>
      <c r="C1136" s="131" t="s">
        <v>622</v>
      </c>
      <c r="D1136" s="33">
        <v>2</v>
      </c>
    </row>
    <row r="1137" spans="1:4" hidden="1" x14ac:dyDescent="0.25">
      <c r="A1137" s="122">
        <v>44102</v>
      </c>
      <c r="B1137" s="131" t="s">
        <v>8</v>
      </c>
      <c r="C1137" s="131" t="s">
        <v>217</v>
      </c>
      <c r="D1137" s="33">
        <v>1</v>
      </c>
    </row>
    <row r="1138" spans="1:4" hidden="1" x14ac:dyDescent="0.25">
      <c r="A1138" s="122">
        <v>44102</v>
      </c>
      <c r="B1138" s="131" t="s">
        <v>8</v>
      </c>
      <c r="C1138" s="131" t="s">
        <v>638</v>
      </c>
      <c r="D1138" s="33">
        <v>1</v>
      </c>
    </row>
    <row r="1139" spans="1:4" hidden="1" x14ac:dyDescent="0.25">
      <c r="A1139" s="122">
        <v>44102</v>
      </c>
      <c r="B1139" s="131" t="s">
        <v>13</v>
      </c>
      <c r="C1139" s="131" t="s">
        <v>238</v>
      </c>
      <c r="D1139" s="33">
        <v>9</v>
      </c>
    </row>
    <row r="1140" spans="1:4" hidden="1" x14ac:dyDescent="0.25">
      <c r="A1140" s="122">
        <v>44102</v>
      </c>
      <c r="B1140" s="131" t="s">
        <v>13</v>
      </c>
      <c r="C1140" s="131" t="s">
        <v>13</v>
      </c>
      <c r="D1140" s="33">
        <v>8</v>
      </c>
    </row>
    <row r="1141" spans="1:4" hidden="1" x14ac:dyDescent="0.25">
      <c r="A1141" s="122">
        <v>44102</v>
      </c>
      <c r="B1141" s="131" t="s">
        <v>13</v>
      </c>
      <c r="C1141" s="131" t="s">
        <v>639</v>
      </c>
      <c r="D1141" s="33">
        <v>5</v>
      </c>
    </row>
    <row r="1142" spans="1:4" hidden="1" x14ac:dyDescent="0.25">
      <c r="A1142" s="122">
        <v>44102</v>
      </c>
      <c r="B1142" s="131" t="s">
        <v>13</v>
      </c>
      <c r="C1142" s="131" t="s">
        <v>239</v>
      </c>
      <c r="D1142" s="33">
        <v>3</v>
      </c>
    </row>
    <row r="1143" spans="1:4" hidden="1" x14ac:dyDescent="0.25">
      <c r="A1143" s="122">
        <v>44102</v>
      </c>
      <c r="B1143" s="131" t="s">
        <v>13</v>
      </c>
      <c r="C1143" s="131" t="s">
        <v>104</v>
      </c>
      <c r="D1143" s="33">
        <v>1</v>
      </c>
    </row>
    <row r="1144" spans="1:4" hidden="1" x14ac:dyDescent="0.25">
      <c r="A1144" s="122">
        <v>44102</v>
      </c>
      <c r="B1144" s="131" t="s">
        <v>13</v>
      </c>
      <c r="C1144" s="131" t="s">
        <v>236</v>
      </c>
      <c r="D1144" s="33">
        <v>1</v>
      </c>
    </row>
    <row r="1145" spans="1:4" hidden="1" x14ac:dyDescent="0.25">
      <c r="A1145" s="122">
        <v>44102</v>
      </c>
      <c r="B1145" s="131" t="s">
        <v>10</v>
      </c>
      <c r="C1145" s="131" t="s">
        <v>10</v>
      </c>
      <c r="D1145" s="33">
        <v>10</v>
      </c>
    </row>
    <row r="1146" spans="1:4" hidden="1" x14ac:dyDescent="0.25">
      <c r="A1146" s="122">
        <v>44102</v>
      </c>
      <c r="B1146" s="131" t="s">
        <v>24</v>
      </c>
      <c r="C1146" s="131" t="s">
        <v>23</v>
      </c>
      <c r="D1146" s="33">
        <v>3</v>
      </c>
    </row>
    <row r="1147" spans="1:4" hidden="1" x14ac:dyDescent="0.25">
      <c r="A1147" s="122">
        <v>44102</v>
      </c>
      <c r="B1147" s="131" t="s">
        <v>20</v>
      </c>
      <c r="C1147" s="131" t="s">
        <v>20</v>
      </c>
      <c r="D1147" s="33">
        <v>2</v>
      </c>
    </row>
    <row r="1148" spans="1:4" hidden="1" x14ac:dyDescent="0.25">
      <c r="A1148" s="122">
        <v>44102</v>
      </c>
      <c r="B1148" s="131" t="s">
        <v>9</v>
      </c>
      <c r="C1148" s="131" t="s">
        <v>9</v>
      </c>
      <c r="D1148" s="33">
        <v>2</v>
      </c>
    </row>
    <row r="1149" spans="1:4" hidden="1" x14ac:dyDescent="0.25">
      <c r="A1149" s="122">
        <v>44102</v>
      </c>
      <c r="B1149" s="131" t="s">
        <v>7</v>
      </c>
      <c r="C1149" s="131" t="s">
        <v>7</v>
      </c>
      <c r="D1149" s="33">
        <v>1</v>
      </c>
    </row>
    <row r="1150" spans="1:4" hidden="1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hidden="1" x14ac:dyDescent="0.25">
      <c r="A1151" s="122">
        <v>44102</v>
      </c>
      <c r="B1151" s="131" t="s">
        <v>11</v>
      </c>
      <c r="C1151" s="131" t="s">
        <v>11</v>
      </c>
      <c r="D1151" s="33">
        <v>1</v>
      </c>
    </row>
    <row r="1152" spans="1:4" hidden="1" x14ac:dyDescent="0.25">
      <c r="A1152" s="122">
        <v>44103</v>
      </c>
      <c r="B1152" s="131" t="s">
        <v>8</v>
      </c>
      <c r="C1152" s="131" t="s">
        <v>8</v>
      </c>
      <c r="D1152" s="33">
        <v>58</v>
      </c>
    </row>
    <row r="1153" spans="1:4" hidden="1" x14ac:dyDescent="0.25">
      <c r="A1153" s="122">
        <v>44103</v>
      </c>
      <c r="B1153" s="131" t="s">
        <v>8</v>
      </c>
      <c r="C1153" s="131" t="s">
        <v>67</v>
      </c>
      <c r="D1153" s="33">
        <v>6</v>
      </c>
    </row>
    <row r="1154" spans="1:4" hidden="1" x14ac:dyDescent="0.25">
      <c r="A1154" s="122">
        <v>44103</v>
      </c>
      <c r="B1154" s="131" t="s">
        <v>8</v>
      </c>
      <c r="C1154" s="131" t="s">
        <v>121</v>
      </c>
      <c r="D1154" s="33">
        <v>5</v>
      </c>
    </row>
    <row r="1155" spans="1:4" hidden="1" x14ac:dyDescent="0.25">
      <c r="A1155" s="122">
        <v>44103</v>
      </c>
      <c r="B1155" s="131" t="s">
        <v>8</v>
      </c>
      <c r="C1155" s="131" t="s">
        <v>622</v>
      </c>
      <c r="D1155" s="33">
        <v>3</v>
      </c>
    </row>
    <row r="1156" spans="1:4" hidden="1" x14ac:dyDescent="0.25">
      <c r="A1156" s="122">
        <v>44103</v>
      </c>
      <c r="B1156" s="131" t="s">
        <v>8</v>
      </c>
      <c r="C1156" s="131" t="s">
        <v>40</v>
      </c>
      <c r="D1156" s="33">
        <v>2</v>
      </c>
    </row>
    <row r="1157" spans="1:4" hidden="1" x14ac:dyDescent="0.25">
      <c r="A1157" s="122">
        <v>44103</v>
      </c>
      <c r="B1157" s="131" t="s">
        <v>8</v>
      </c>
      <c r="C1157" s="131" t="s">
        <v>31</v>
      </c>
      <c r="D1157" s="33">
        <v>2</v>
      </c>
    </row>
    <row r="1158" spans="1:4" hidden="1" x14ac:dyDescent="0.25">
      <c r="A1158" s="122">
        <v>44103</v>
      </c>
      <c r="B1158" s="131" t="s">
        <v>8</v>
      </c>
      <c r="C1158" s="131" t="s">
        <v>243</v>
      </c>
      <c r="D1158" s="33">
        <v>1</v>
      </c>
    </row>
    <row r="1159" spans="1:4" hidden="1" x14ac:dyDescent="0.25">
      <c r="A1159" s="122">
        <v>44103</v>
      </c>
      <c r="B1159" s="131" t="s">
        <v>8</v>
      </c>
      <c r="C1159" s="131" t="s">
        <v>244</v>
      </c>
      <c r="D1159" s="33">
        <v>1</v>
      </c>
    </row>
    <row r="1160" spans="1:4" hidden="1" x14ac:dyDescent="0.25">
      <c r="A1160" s="122">
        <v>44103</v>
      </c>
      <c r="B1160" s="131" t="s">
        <v>9</v>
      </c>
      <c r="C1160" s="131" t="s">
        <v>9</v>
      </c>
      <c r="D1160" s="33">
        <v>19</v>
      </c>
    </row>
    <row r="1161" spans="1:4" hidden="1" x14ac:dyDescent="0.25">
      <c r="A1161" s="122">
        <v>44103</v>
      </c>
      <c r="B1161" s="131" t="s">
        <v>9</v>
      </c>
      <c r="C1161" s="131" t="s">
        <v>17</v>
      </c>
      <c r="D1161" s="33">
        <v>1</v>
      </c>
    </row>
    <row r="1162" spans="1:4" hidden="1" x14ac:dyDescent="0.25">
      <c r="A1162" s="122">
        <v>44103</v>
      </c>
      <c r="B1162" s="131" t="s">
        <v>9</v>
      </c>
      <c r="C1162" s="131" t="s">
        <v>640</v>
      </c>
      <c r="D1162" s="33">
        <v>1</v>
      </c>
    </row>
    <row r="1163" spans="1:4" hidden="1" x14ac:dyDescent="0.25">
      <c r="A1163" s="122">
        <v>44103</v>
      </c>
      <c r="B1163" s="131" t="s">
        <v>50</v>
      </c>
      <c r="C1163" s="131" t="s">
        <v>394</v>
      </c>
      <c r="D1163" s="33">
        <v>6</v>
      </c>
    </row>
    <row r="1164" spans="1:4" hidden="1" x14ac:dyDescent="0.25">
      <c r="A1164" s="122">
        <v>44103</v>
      </c>
      <c r="B1164" s="131" t="s">
        <v>50</v>
      </c>
      <c r="C1164" s="131" t="s">
        <v>641</v>
      </c>
      <c r="D1164" s="33">
        <v>1</v>
      </c>
    </row>
    <row r="1165" spans="1:4" hidden="1" x14ac:dyDescent="0.25">
      <c r="A1165" s="122">
        <v>44103</v>
      </c>
      <c r="B1165" s="131" t="s">
        <v>24</v>
      </c>
      <c r="C1165" s="131" t="s">
        <v>23</v>
      </c>
      <c r="D1165" s="33">
        <v>5</v>
      </c>
    </row>
    <row r="1166" spans="1:4" hidden="1" x14ac:dyDescent="0.25">
      <c r="A1166" s="122">
        <v>44103</v>
      </c>
      <c r="B1166" s="131" t="s">
        <v>51</v>
      </c>
      <c r="C1166" s="131" t="s">
        <v>51</v>
      </c>
      <c r="D1166" s="33">
        <v>4</v>
      </c>
    </row>
    <row r="1167" spans="1:4" hidden="1" x14ac:dyDescent="0.25">
      <c r="A1167" s="122">
        <v>44103</v>
      </c>
      <c r="B1167" s="131" t="s">
        <v>27</v>
      </c>
      <c r="C1167" s="131" t="s">
        <v>43</v>
      </c>
      <c r="D1167" s="33">
        <v>3</v>
      </c>
    </row>
    <row r="1168" spans="1:4" hidden="1" x14ac:dyDescent="0.25">
      <c r="A1168" s="122">
        <v>44103</v>
      </c>
      <c r="B1168" s="131" t="s">
        <v>27</v>
      </c>
      <c r="C1168" s="131" t="s">
        <v>649</v>
      </c>
      <c r="D1168" s="33">
        <v>1</v>
      </c>
    </row>
    <row r="1169" spans="1:4" hidden="1" x14ac:dyDescent="0.25">
      <c r="A1169" s="122">
        <v>44103</v>
      </c>
      <c r="B1169" s="131" t="s">
        <v>11</v>
      </c>
      <c r="C1169" s="131" t="s">
        <v>144</v>
      </c>
      <c r="D1169" s="33">
        <v>2</v>
      </c>
    </row>
    <row r="1170" spans="1:4" hidden="1" x14ac:dyDescent="0.25">
      <c r="A1170" s="122">
        <v>44103</v>
      </c>
      <c r="B1170" s="131" t="s">
        <v>49</v>
      </c>
      <c r="C1170" s="131" t="s">
        <v>49</v>
      </c>
      <c r="D1170" s="33">
        <v>2</v>
      </c>
    </row>
    <row r="1171" spans="1:4" hidden="1" x14ac:dyDescent="0.25">
      <c r="A1171" s="122">
        <v>44103</v>
      </c>
      <c r="B1171" s="131" t="s">
        <v>12</v>
      </c>
      <c r="C1171" s="131" t="s">
        <v>83</v>
      </c>
      <c r="D1171" s="33">
        <v>1</v>
      </c>
    </row>
    <row r="1172" spans="1:4" hidden="1" x14ac:dyDescent="0.25">
      <c r="A1172" s="122">
        <v>44103</v>
      </c>
      <c r="B1172" s="131" t="s">
        <v>15</v>
      </c>
      <c r="C1172" s="131" t="s">
        <v>650</v>
      </c>
      <c r="D1172" s="33">
        <v>1</v>
      </c>
    </row>
    <row r="1173" spans="1:4" hidden="1" x14ac:dyDescent="0.25">
      <c r="A1173" s="122">
        <v>44103</v>
      </c>
      <c r="B1173" s="131" t="s">
        <v>13</v>
      </c>
      <c r="C1173" s="131" t="s">
        <v>239</v>
      </c>
      <c r="D1173" s="33">
        <v>1</v>
      </c>
    </row>
    <row r="1174" spans="1:4" hidden="1" x14ac:dyDescent="0.25">
      <c r="A1174" s="122">
        <v>44103</v>
      </c>
      <c r="B1174" s="131" t="s">
        <v>7</v>
      </c>
      <c r="C1174" s="131" t="s">
        <v>7</v>
      </c>
      <c r="D1174" s="33">
        <v>1</v>
      </c>
    </row>
    <row r="1175" spans="1:4" hidden="1" x14ac:dyDescent="0.25">
      <c r="A1175" s="122">
        <v>44104</v>
      </c>
      <c r="B1175" s="131" t="s">
        <v>8</v>
      </c>
      <c r="C1175" s="131" t="s">
        <v>8</v>
      </c>
      <c r="D1175" s="33">
        <v>64</v>
      </c>
    </row>
    <row r="1176" spans="1:4" hidden="1" x14ac:dyDescent="0.25">
      <c r="A1176" s="122">
        <v>44104</v>
      </c>
      <c r="B1176" s="131" t="s">
        <v>8</v>
      </c>
      <c r="C1176" s="131" t="s">
        <v>244</v>
      </c>
      <c r="D1176" s="33">
        <v>3</v>
      </c>
    </row>
    <row r="1177" spans="1:4" hidden="1" x14ac:dyDescent="0.25">
      <c r="A1177" s="122">
        <v>44104</v>
      </c>
      <c r="B1177" s="131" t="s">
        <v>8</v>
      </c>
      <c r="C1177" s="131" t="s">
        <v>121</v>
      </c>
      <c r="D1177" s="33">
        <v>3</v>
      </c>
    </row>
    <row r="1178" spans="1:4" hidden="1" x14ac:dyDescent="0.25">
      <c r="A1178" s="122">
        <v>44104</v>
      </c>
      <c r="B1178" s="131" t="s">
        <v>8</v>
      </c>
      <c r="C1178" s="131" t="s">
        <v>67</v>
      </c>
      <c r="D1178" s="33">
        <v>3</v>
      </c>
    </row>
    <row r="1179" spans="1:4" hidden="1" x14ac:dyDescent="0.25">
      <c r="A1179" s="122">
        <v>44104</v>
      </c>
      <c r="B1179" s="131" t="s">
        <v>8</v>
      </c>
      <c r="C1179" s="131" t="s">
        <v>217</v>
      </c>
      <c r="D1179" s="33">
        <v>1</v>
      </c>
    </row>
    <row r="1180" spans="1:4" hidden="1" x14ac:dyDescent="0.25">
      <c r="A1180" s="122">
        <v>44104</v>
      </c>
      <c r="B1180" s="131" t="s">
        <v>8</v>
      </c>
      <c r="C1180" s="131" t="s">
        <v>31</v>
      </c>
      <c r="D1180" s="33">
        <v>1</v>
      </c>
    </row>
    <row r="1181" spans="1:4" hidden="1" x14ac:dyDescent="0.25">
      <c r="A1181" s="122">
        <v>44104</v>
      </c>
      <c r="B1181" s="131" t="s">
        <v>8</v>
      </c>
      <c r="C1181" s="131" t="s">
        <v>40</v>
      </c>
      <c r="D1181" s="33">
        <v>1</v>
      </c>
    </row>
    <row r="1182" spans="1:4" hidden="1" x14ac:dyDescent="0.25">
      <c r="A1182" s="122">
        <v>44104</v>
      </c>
      <c r="B1182" s="131" t="s">
        <v>8</v>
      </c>
      <c r="C1182" s="131" t="s">
        <v>243</v>
      </c>
      <c r="D1182" s="33">
        <v>1</v>
      </c>
    </row>
    <row r="1183" spans="1:4" hidden="1" x14ac:dyDescent="0.25">
      <c r="A1183" s="122">
        <v>44104</v>
      </c>
      <c r="B1183" s="131" t="s">
        <v>9</v>
      </c>
      <c r="C1183" s="131" t="s">
        <v>9</v>
      </c>
      <c r="D1183" s="33">
        <v>27</v>
      </c>
    </row>
    <row r="1184" spans="1:4" hidden="1" x14ac:dyDescent="0.25">
      <c r="A1184" s="122">
        <v>44104</v>
      </c>
      <c r="B1184" s="131" t="s">
        <v>9</v>
      </c>
      <c r="C1184" s="131" t="s">
        <v>155</v>
      </c>
      <c r="D1184" s="33">
        <v>2</v>
      </c>
    </row>
    <row r="1185" spans="1:4" hidden="1" x14ac:dyDescent="0.25">
      <c r="A1185" s="122">
        <v>44104</v>
      </c>
      <c r="B1185" s="95" t="s">
        <v>13</v>
      </c>
      <c r="C1185" s="131" t="s">
        <v>236</v>
      </c>
      <c r="D1185" s="33">
        <v>6</v>
      </c>
    </row>
    <row r="1186" spans="1:4" hidden="1" x14ac:dyDescent="0.25">
      <c r="A1186" s="122">
        <v>44104</v>
      </c>
      <c r="B1186" s="95" t="s">
        <v>13</v>
      </c>
      <c r="C1186" s="95" t="s">
        <v>13</v>
      </c>
      <c r="D1186" s="33">
        <v>4</v>
      </c>
    </row>
    <row r="1187" spans="1:4" hidden="1" x14ac:dyDescent="0.25">
      <c r="A1187" s="122">
        <v>44104</v>
      </c>
      <c r="B1187" s="95" t="s">
        <v>13</v>
      </c>
      <c r="C1187" s="95" t="s">
        <v>238</v>
      </c>
      <c r="D1187" s="33">
        <v>1</v>
      </c>
    </row>
    <row r="1188" spans="1:4" hidden="1" x14ac:dyDescent="0.25">
      <c r="A1188" s="122">
        <v>44104</v>
      </c>
      <c r="B1188" s="131" t="s">
        <v>24</v>
      </c>
      <c r="C1188" s="131" t="s">
        <v>23</v>
      </c>
      <c r="D1188" s="33">
        <v>7</v>
      </c>
    </row>
    <row r="1189" spans="1:4" hidden="1" x14ac:dyDescent="0.25">
      <c r="A1189" s="122">
        <v>44104</v>
      </c>
      <c r="B1189" s="131" t="s">
        <v>7</v>
      </c>
      <c r="C1189" s="131" t="s">
        <v>7</v>
      </c>
      <c r="D1189" s="33">
        <v>6</v>
      </c>
    </row>
    <row r="1190" spans="1:4" hidden="1" x14ac:dyDescent="0.25">
      <c r="A1190" s="122">
        <v>44104</v>
      </c>
      <c r="B1190" s="131" t="s">
        <v>20</v>
      </c>
      <c r="C1190" s="131" t="s">
        <v>20</v>
      </c>
      <c r="D1190" s="33">
        <v>5</v>
      </c>
    </row>
    <row r="1191" spans="1:4" hidden="1" x14ac:dyDescent="0.25">
      <c r="A1191" s="122">
        <v>44104</v>
      </c>
      <c r="B1191" s="131" t="s">
        <v>27</v>
      </c>
      <c r="C1191" s="131" t="s">
        <v>43</v>
      </c>
      <c r="D1191" s="33">
        <v>3</v>
      </c>
    </row>
    <row r="1192" spans="1:4" hidden="1" x14ac:dyDescent="0.25">
      <c r="A1192" s="122">
        <v>44104</v>
      </c>
      <c r="B1192" s="131" t="s">
        <v>27</v>
      </c>
      <c r="C1192" s="131" t="s">
        <v>150</v>
      </c>
      <c r="D1192" s="33">
        <v>1</v>
      </c>
    </row>
    <row r="1193" spans="1:4" hidden="1" x14ac:dyDescent="0.25">
      <c r="A1193" s="122">
        <v>44104</v>
      </c>
      <c r="B1193" s="131" t="s">
        <v>51</v>
      </c>
      <c r="C1193" s="131" t="s">
        <v>51</v>
      </c>
      <c r="D1193" s="33">
        <v>2</v>
      </c>
    </row>
    <row r="1194" spans="1:4" hidden="1" x14ac:dyDescent="0.25">
      <c r="A1194" s="122">
        <v>44104</v>
      </c>
      <c r="B1194" s="131" t="s">
        <v>12</v>
      </c>
      <c r="C1194" s="131" t="s">
        <v>616</v>
      </c>
      <c r="D1194" s="33">
        <v>2</v>
      </c>
    </row>
    <row r="1195" spans="1:4" hidden="1" x14ac:dyDescent="0.25">
      <c r="A1195" s="122">
        <v>44104</v>
      </c>
      <c r="B1195" s="131" t="s">
        <v>12</v>
      </c>
      <c r="C1195" s="131" t="s">
        <v>12</v>
      </c>
      <c r="D1195" s="33">
        <v>1</v>
      </c>
    </row>
    <row r="1196" spans="1:4" hidden="1" x14ac:dyDescent="0.25">
      <c r="A1196" s="122">
        <v>44104</v>
      </c>
      <c r="B1196" s="131" t="s">
        <v>11</v>
      </c>
      <c r="C1196" s="131" t="s">
        <v>73</v>
      </c>
      <c r="D1196" s="33">
        <v>1</v>
      </c>
    </row>
    <row r="1197" spans="1:4" hidden="1" x14ac:dyDescent="0.25">
      <c r="A1197" s="122">
        <v>44105</v>
      </c>
      <c r="B1197" s="131" t="s">
        <v>8</v>
      </c>
      <c r="C1197" s="131" t="s">
        <v>8</v>
      </c>
      <c r="D1197" s="33">
        <v>108</v>
      </c>
    </row>
    <row r="1198" spans="1:4" hidden="1" x14ac:dyDescent="0.25">
      <c r="A1198" s="122">
        <v>44105</v>
      </c>
      <c r="B1198" s="131" t="s">
        <v>8</v>
      </c>
      <c r="C1198" s="131" t="s">
        <v>67</v>
      </c>
      <c r="D1198" s="33">
        <v>4</v>
      </c>
    </row>
    <row r="1199" spans="1:4" hidden="1" x14ac:dyDescent="0.25">
      <c r="A1199" s="122">
        <v>44105</v>
      </c>
      <c r="B1199" s="131" t="s">
        <v>8</v>
      </c>
      <c r="C1199" s="131" t="s">
        <v>244</v>
      </c>
      <c r="D1199" s="33">
        <v>2</v>
      </c>
    </row>
    <row r="1200" spans="1:4" hidden="1" x14ac:dyDescent="0.25">
      <c r="A1200" s="122">
        <v>44105</v>
      </c>
      <c r="B1200" s="131" t="s">
        <v>8</v>
      </c>
      <c r="C1200" s="131" t="s">
        <v>40</v>
      </c>
      <c r="D1200" s="33">
        <v>3</v>
      </c>
    </row>
    <row r="1201" spans="1:4" hidden="1" x14ac:dyDescent="0.25">
      <c r="A1201" s="122">
        <v>44105</v>
      </c>
      <c r="B1201" s="131" t="s">
        <v>8</v>
      </c>
      <c r="C1201" s="131" t="s">
        <v>31</v>
      </c>
      <c r="D1201" s="33">
        <v>2</v>
      </c>
    </row>
    <row r="1202" spans="1:4" hidden="1" x14ac:dyDescent="0.25">
      <c r="A1202" s="122">
        <v>44105</v>
      </c>
      <c r="B1202" s="131" t="s">
        <v>8</v>
      </c>
      <c r="C1202" s="131" t="s">
        <v>243</v>
      </c>
      <c r="D1202" s="33">
        <v>1</v>
      </c>
    </row>
    <row r="1203" spans="1:4" hidden="1" x14ac:dyDescent="0.25">
      <c r="A1203" s="122">
        <v>44105</v>
      </c>
      <c r="B1203" s="131" t="s">
        <v>8</v>
      </c>
      <c r="C1203" s="131" t="s">
        <v>199</v>
      </c>
      <c r="D1203" s="33">
        <v>1</v>
      </c>
    </row>
    <row r="1204" spans="1:4" hidden="1" x14ac:dyDescent="0.25">
      <c r="A1204" s="122">
        <v>44105</v>
      </c>
      <c r="B1204" s="131" t="s">
        <v>8</v>
      </c>
      <c r="C1204" s="131" t="s">
        <v>151</v>
      </c>
      <c r="D1204" s="33">
        <v>1</v>
      </c>
    </row>
    <row r="1205" spans="1:4" hidden="1" x14ac:dyDescent="0.25">
      <c r="A1205" s="122">
        <v>44105</v>
      </c>
      <c r="B1205" s="131" t="s">
        <v>9</v>
      </c>
      <c r="C1205" s="131" t="s">
        <v>9</v>
      </c>
      <c r="D1205" s="33">
        <v>16</v>
      </c>
    </row>
    <row r="1206" spans="1:4" hidden="1" x14ac:dyDescent="0.25">
      <c r="A1206" s="122">
        <v>44105</v>
      </c>
      <c r="B1206" s="131" t="s">
        <v>9</v>
      </c>
      <c r="C1206" s="131" t="s">
        <v>17</v>
      </c>
      <c r="D1206" s="33">
        <v>4</v>
      </c>
    </row>
    <row r="1207" spans="1:4" hidden="1" x14ac:dyDescent="0.25">
      <c r="A1207" s="122">
        <v>44105</v>
      </c>
      <c r="B1207" s="126" t="s">
        <v>9</v>
      </c>
      <c r="C1207" s="126" t="s">
        <v>659</v>
      </c>
      <c r="D1207" s="33">
        <v>1</v>
      </c>
    </row>
    <row r="1208" spans="1:4" hidden="1" x14ac:dyDescent="0.25">
      <c r="A1208" s="122">
        <v>44105</v>
      </c>
      <c r="B1208" s="131" t="s">
        <v>13</v>
      </c>
      <c r="C1208" s="131" t="s">
        <v>239</v>
      </c>
      <c r="D1208" s="33">
        <v>4</v>
      </c>
    </row>
    <row r="1209" spans="1:4" hidden="1" x14ac:dyDescent="0.25">
      <c r="A1209" s="122">
        <v>44105</v>
      </c>
      <c r="B1209" s="131" t="s">
        <v>13</v>
      </c>
      <c r="C1209" s="131" t="s">
        <v>13</v>
      </c>
      <c r="D1209" s="33">
        <v>4</v>
      </c>
    </row>
    <row r="1210" spans="1:4" hidden="1" x14ac:dyDescent="0.25">
      <c r="A1210" s="122">
        <v>44105</v>
      </c>
      <c r="B1210" s="131" t="s">
        <v>13</v>
      </c>
      <c r="C1210" s="131" t="s">
        <v>236</v>
      </c>
      <c r="D1210" s="33">
        <v>2</v>
      </c>
    </row>
    <row r="1211" spans="1:4" hidden="1" x14ac:dyDescent="0.25">
      <c r="A1211" s="122">
        <v>44105</v>
      </c>
      <c r="B1211" s="131" t="s">
        <v>13</v>
      </c>
      <c r="C1211" s="131" t="s">
        <v>639</v>
      </c>
      <c r="D1211" s="33">
        <v>1</v>
      </c>
    </row>
    <row r="1212" spans="1:4" hidden="1" x14ac:dyDescent="0.25">
      <c r="A1212" s="122">
        <v>44105</v>
      </c>
      <c r="B1212" s="95" t="s">
        <v>27</v>
      </c>
      <c r="C1212" s="131" t="s">
        <v>43</v>
      </c>
      <c r="D1212" s="33">
        <v>5</v>
      </c>
    </row>
    <row r="1213" spans="1:4" hidden="1" x14ac:dyDescent="0.25">
      <c r="A1213" s="122">
        <v>44105</v>
      </c>
      <c r="B1213" s="95" t="s">
        <v>27</v>
      </c>
      <c r="C1213" s="131" t="s">
        <v>150</v>
      </c>
      <c r="D1213" s="33">
        <v>3</v>
      </c>
    </row>
    <row r="1214" spans="1:4" hidden="1" x14ac:dyDescent="0.25">
      <c r="A1214" s="122">
        <v>44105</v>
      </c>
      <c r="B1214" s="95" t="s">
        <v>27</v>
      </c>
      <c r="C1214" s="131" t="s">
        <v>649</v>
      </c>
      <c r="D1214" s="33">
        <v>2</v>
      </c>
    </row>
    <row r="1215" spans="1:4" hidden="1" x14ac:dyDescent="0.25">
      <c r="A1215" s="122">
        <v>44105</v>
      </c>
      <c r="B1215" s="95" t="s">
        <v>27</v>
      </c>
      <c r="C1215" s="131" t="s">
        <v>251</v>
      </c>
      <c r="D1215" s="33">
        <v>1</v>
      </c>
    </row>
    <row r="1216" spans="1:4" hidden="1" x14ac:dyDescent="0.25">
      <c r="A1216" s="122">
        <v>44105</v>
      </c>
      <c r="B1216" s="95" t="s">
        <v>24</v>
      </c>
      <c r="C1216" s="131" t="s">
        <v>23</v>
      </c>
      <c r="D1216" s="33">
        <v>8</v>
      </c>
    </row>
    <row r="1217" spans="1:4" hidden="1" x14ac:dyDescent="0.25">
      <c r="A1217" s="122">
        <v>44105</v>
      </c>
      <c r="B1217" s="95" t="s">
        <v>7</v>
      </c>
      <c r="C1217" s="131" t="s">
        <v>7</v>
      </c>
      <c r="D1217" s="33">
        <v>9</v>
      </c>
    </row>
    <row r="1218" spans="1:4" hidden="1" x14ac:dyDescent="0.25">
      <c r="A1218" s="122">
        <v>44105</v>
      </c>
      <c r="B1218" s="95" t="s">
        <v>50</v>
      </c>
      <c r="C1218" s="131" t="s">
        <v>394</v>
      </c>
      <c r="D1218" s="33">
        <v>4</v>
      </c>
    </row>
    <row r="1219" spans="1:4" hidden="1" x14ac:dyDescent="0.25">
      <c r="A1219" s="122">
        <v>44105</v>
      </c>
      <c r="B1219" s="95" t="s">
        <v>50</v>
      </c>
      <c r="C1219" s="131" t="s">
        <v>641</v>
      </c>
      <c r="D1219" s="33">
        <v>1</v>
      </c>
    </row>
    <row r="1220" spans="1:4" hidden="1" x14ac:dyDescent="0.25">
      <c r="A1220" s="122">
        <v>44105</v>
      </c>
      <c r="B1220" s="95" t="s">
        <v>11</v>
      </c>
      <c r="C1220" s="131" t="s">
        <v>144</v>
      </c>
      <c r="D1220" s="33">
        <v>4</v>
      </c>
    </row>
    <row r="1221" spans="1:4" hidden="1" x14ac:dyDescent="0.25">
      <c r="A1221" s="122">
        <v>44105</v>
      </c>
      <c r="B1221" s="95" t="s">
        <v>15</v>
      </c>
      <c r="C1221" s="131" t="s">
        <v>650</v>
      </c>
      <c r="D1221" s="33">
        <v>4</v>
      </c>
    </row>
    <row r="1222" spans="1:4" hidden="1" x14ac:dyDescent="0.25">
      <c r="A1222" s="122">
        <v>44106</v>
      </c>
      <c r="B1222" s="95" t="s">
        <v>8</v>
      </c>
      <c r="C1222" s="131" t="s">
        <v>8</v>
      </c>
      <c r="D1222" s="33">
        <v>74</v>
      </c>
    </row>
    <row r="1223" spans="1:4" hidden="1" x14ac:dyDescent="0.25">
      <c r="A1223" s="122">
        <v>44106</v>
      </c>
      <c r="B1223" s="95" t="s">
        <v>8</v>
      </c>
      <c r="C1223" s="131" t="s">
        <v>67</v>
      </c>
      <c r="D1223" s="33">
        <v>6</v>
      </c>
    </row>
    <row r="1224" spans="1:4" hidden="1" x14ac:dyDescent="0.25">
      <c r="A1224" s="122">
        <v>44106</v>
      </c>
      <c r="B1224" s="95" t="s">
        <v>8</v>
      </c>
      <c r="C1224" s="131" t="s">
        <v>121</v>
      </c>
      <c r="D1224" s="33">
        <v>4</v>
      </c>
    </row>
    <row r="1225" spans="1:4" hidden="1" x14ac:dyDescent="0.25">
      <c r="A1225" s="122">
        <v>44106</v>
      </c>
      <c r="B1225" s="95" t="s">
        <v>8</v>
      </c>
      <c r="C1225" s="131" t="s">
        <v>31</v>
      </c>
      <c r="D1225" s="33">
        <v>2</v>
      </c>
    </row>
    <row r="1226" spans="1:4" hidden="1" x14ac:dyDescent="0.25">
      <c r="A1226" s="122">
        <v>44106</v>
      </c>
      <c r="B1226" s="95" t="s">
        <v>8</v>
      </c>
      <c r="C1226" s="131" t="s">
        <v>82</v>
      </c>
      <c r="D1226" s="33">
        <v>2</v>
      </c>
    </row>
    <row r="1227" spans="1:4" hidden="1" x14ac:dyDescent="0.25">
      <c r="A1227" s="122">
        <v>44106</v>
      </c>
      <c r="B1227" s="95" t="s">
        <v>8</v>
      </c>
      <c r="C1227" s="131" t="s">
        <v>217</v>
      </c>
      <c r="D1227" s="33">
        <v>1</v>
      </c>
    </row>
    <row r="1228" spans="1:4" hidden="1" x14ac:dyDescent="0.25">
      <c r="A1228" s="122">
        <v>44106</v>
      </c>
      <c r="B1228" s="131" t="s">
        <v>9</v>
      </c>
      <c r="C1228" s="131" t="s">
        <v>9</v>
      </c>
      <c r="D1228" s="33">
        <v>23</v>
      </c>
    </row>
    <row r="1229" spans="1:4" hidden="1" x14ac:dyDescent="0.25">
      <c r="A1229" s="122">
        <v>44106</v>
      </c>
      <c r="B1229" s="131" t="s">
        <v>9</v>
      </c>
      <c r="C1229" s="131" t="s">
        <v>17</v>
      </c>
      <c r="D1229" s="33">
        <v>2</v>
      </c>
    </row>
    <row r="1230" spans="1:4" hidden="1" x14ac:dyDescent="0.25">
      <c r="A1230" s="122">
        <v>44106</v>
      </c>
      <c r="B1230" s="131" t="s">
        <v>9</v>
      </c>
      <c r="C1230" s="131" t="s">
        <v>659</v>
      </c>
      <c r="D1230" s="33">
        <v>1</v>
      </c>
    </row>
    <row r="1231" spans="1:4" hidden="1" x14ac:dyDescent="0.25">
      <c r="A1231" s="122">
        <v>44106</v>
      </c>
      <c r="B1231" s="131" t="s">
        <v>7</v>
      </c>
      <c r="C1231" s="131" t="s">
        <v>7</v>
      </c>
      <c r="D1231" s="33">
        <v>10</v>
      </c>
    </row>
    <row r="1232" spans="1:4" hidden="1" x14ac:dyDescent="0.25">
      <c r="A1232" s="122">
        <v>44106</v>
      </c>
      <c r="B1232" s="131" t="s">
        <v>27</v>
      </c>
      <c r="C1232" s="131" t="s">
        <v>43</v>
      </c>
      <c r="D1232" s="33">
        <v>5</v>
      </c>
    </row>
    <row r="1233" spans="1:4" hidden="1" x14ac:dyDescent="0.25">
      <c r="A1233" s="122">
        <v>44106</v>
      </c>
      <c r="B1233" s="131" t="s">
        <v>27</v>
      </c>
      <c r="C1233" s="131" t="s">
        <v>150</v>
      </c>
      <c r="D1233" s="33">
        <v>2</v>
      </c>
    </row>
    <row r="1234" spans="1:4" hidden="1" x14ac:dyDescent="0.25">
      <c r="A1234" s="122">
        <v>44106</v>
      </c>
      <c r="B1234" s="131" t="s">
        <v>27</v>
      </c>
      <c r="C1234" s="131" t="s">
        <v>649</v>
      </c>
      <c r="D1234" s="33">
        <v>1</v>
      </c>
    </row>
    <row r="1235" spans="1:4" hidden="1" x14ac:dyDescent="0.25">
      <c r="A1235" s="122">
        <v>44106</v>
      </c>
      <c r="B1235" s="95" t="s">
        <v>13</v>
      </c>
      <c r="C1235" s="131" t="s">
        <v>239</v>
      </c>
      <c r="D1235" s="33">
        <v>4</v>
      </c>
    </row>
    <row r="1236" spans="1:4" hidden="1" x14ac:dyDescent="0.25">
      <c r="A1236" s="122">
        <v>44106</v>
      </c>
      <c r="B1236" s="95" t="s">
        <v>13</v>
      </c>
      <c r="C1236" s="131" t="s">
        <v>776</v>
      </c>
      <c r="D1236" s="33">
        <v>1</v>
      </c>
    </row>
    <row r="1237" spans="1:4" hidden="1" x14ac:dyDescent="0.25">
      <c r="A1237" s="122">
        <v>44106</v>
      </c>
      <c r="B1237" s="95" t="s">
        <v>12</v>
      </c>
      <c r="C1237" s="131" t="s">
        <v>616</v>
      </c>
      <c r="D1237" s="33">
        <v>3</v>
      </c>
    </row>
    <row r="1238" spans="1:4" hidden="1" x14ac:dyDescent="0.25">
      <c r="A1238" s="122">
        <v>44106</v>
      </c>
      <c r="B1238" s="95" t="s">
        <v>12</v>
      </c>
      <c r="C1238" s="131" t="s">
        <v>12</v>
      </c>
      <c r="D1238" s="33">
        <v>2</v>
      </c>
    </row>
    <row r="1239" spans="1:4" hidden="1" x14ac:dyDescent="0.25">
      <c r="A1239" s="122">
        <v>44106</v>
      </c>
      <c r="B1239" s="95" t="s">
        <v>51</v>
      </c>
      <c r="C1239" s="131" t="s">
        <v>51</v>
      </c>
      <c r="D1239" s="33">
        <v>4</v>
      </c>
    </row>
    <row r="1240" spans="1:4" hidden="1" x14ac:dyDescent="0.25">
      <c r="A1240" s="122">
        <v>44106</v>
      </c>
      <c r="B1240" s="95" t="s">
        <v>24</v>
      </c>
      <c r="C1240" s="131" t="s">
        <v>23</v>
      </c>
      <c r="D1240" s="33">
        <v>2</v>
      </c>
    </row>
    <row r="1241" spans="1:4" hidden="1" x14ac:dyDescent="0.25">
      <c r="A1241" s="122">
        <v>44106</v>
      </c>
      <c r="B1241" s="95" t="s">
        <v>24</v>
      </c>
      <c r="C1241" s="131" t="s">
        <v>777</v>
      </c>
      <c r="D1241" s="33">
        <v>1</v>
      </c>
    </row>
    <row r="1242" spans="1:4" hidden="1" x14ac:dyDescent="0.25">
      <c r="A1242" s="122">
        <v>44106</v>
      </c>
      <c r="B1242" s="95" t="s">
        <v>20</v>
      </c>
      <c r="C1242" s="131" t="s">
        <v>20</v>
      </c>
      <c r="D1242" s="33">
        <v>3</v>
      </c>
    </row>
    <row r="1243" spans="1:4" hidden="1" x14ac:dyDescent="0.25">
      <c r="A1243" s="122">
        <v>44106</v>
      </c>
      <c r="B1243" s="95" t="s">
        <v>11</v>
      </c>
      <c r="C1243" s="131" t="s">
        <v>11</v>
      </c>
      <c r="D1243" s="33">
        <v>1</v>
      </c>
    </row>
    <row r="1244" spans="1:4" hidden="1" x14ac:dyDescent="0.25">
      <c r="A1244" s="122">
        <v>44106</v>
      </c>
      <c r="B1244" s="95" t="s">
        <v>11</v>
      </c>
      <c r="C1244" s="131" t="s">
        <v>144</v>
      </c>
      <c r="D1244" s="33">
        <v>1</v>
      </c>
    </row>
    <row r="1245" spans="1:4" hidden="1" x14ac:dyDescent="0.25">
      <c r="A1245" s="122">
        <v>44106</v>
      </c>
      <c r="B1245" s="95" t="s">
        <v>48</v>
      </c>
      <c r="C1245" s="131" t="s">
        <v>48</v>
      </c>
      <c r="D1245" s="33">
        <v>1</v>
      </c>
    </row>
    <row r="1246" spans="1:4" hidden="1" x14ac:dyDescent="0.25">
      <c r="A1246" s="122">
        <v>44107</v>
      </c>
      <c r="B1246" s="95" t="s">
        <v>8</v>
      </c>
      <c r="C1246" s="131" t="s">
        <v>8</v>
      </c>
      <c r="D1246" s="33">
        <v>99</v>
      </c>
    </row>
    <row r="1247" spans="1:4" hidden="1" x14ac:dyDescent="0.25">
      <c r="A1247" s="122">
        <v>44107</v>
      </c>
      <c r="B1247" s="95" t="s">
        <v>8</v>
      </c>
      <c r="C1247" s="131" t="s">
        <v>67</v>
      </c>
      <c r="D1247" s="33">
        <v>4</v>
      </c>
    </row>
    <row r="1248" spans="1:4" hidden="1" x14ac:dyDescent="0.25">
      <c r="A1248" s="122">
        <v>44107</v>
      </c>
      <c r="B1248" s="95" t="s">
        <v>8</v>
      </c>
      <c r="C1248" s="131" t="s">
        <v>243</v>
      </c>
      <c r="D1248" s="33">
        <v>4</v>
      </c>
    </row>
    <row r="1249" spans="1:4" hidden="1" x14ac:dyDescent="0.25">
      <c r="A1249" s="122">
        <v>44107</v>
      </c>
      <c r="B1249" s="95" t="s">
        <v>8</v>
      </c>
      <c r="C1249" s="131" t="s">
        <v>217</v>
      </c>
      <c r="D1249" s="33">
        <v>3</v>
      </c>
    </row>
    <row r="1250" spans="1:4" hidden="1" x14ac:dyDescent="0.25">
      <c r="A1250" s="122">
        <v>44107</v>
      </c>
      <c r="B1250" s="95" t="s">
        <v>8</v>
      </c>
      <c r="C1250" s="131" t="s">
        <v>31</v>
      </c>
      <c r="D1250" s="33">
        <v>3</v>
      </c>
    </row>
    <row r="1251" spans="1:4" hidden="1" x14ac:dyDescent="0.25">
      <c r="A1251" s="122">
        <v>44107</v>
      </c>
      <c r="B1251" s="95" t="s">
        <v>8</v>
      </c>
      <c r="C1251" s="131" t="s">
        <v>121</v>
      </c>
      <c r="D1251" s="33">
        <v>3</v>
      </c>
    </row>
    <row r="1252" spans="1:4" hidden="1" x14ac:dyDescent="0.25">
      <c r="A1252" s="122">
        <v>44107</v>
      </c>
      <c r="B1252" s="95" t="s">
        <v>8</v>
      </c>
      <c r="C1252" s="95" t="s">
        <v>300</v>
      </c>
      <c r="D1252" s="33">
        <v>2</v>
      </c>
    </row>
    <row r="1253" spans="1:4" hidden="1" x14ac:dyDescent="0.25">
      <c r="A1253" s="122">
        <v>44107</v>
      </c>
      <c r="B1253" s="95" t="s">
        <v>8</v>
      </c>
      <c r="C1253" s="131" t="s">
        <v>622</v>
      </c>
      <c r="D1253" s="33">
        <v>1</v>
      </c>
    </row>
    <row r="1254" spans="1:4" hidden="1" x14ac:dyDescent="0.25">
      <c r="A1254" s="122">
        <v>44107</v>
      </c>
      <c r="B1254" s="95" t="s">
        <v>8</v>
      </c>
      <c r="C1254" s="131" t="s">
        <v>143</v>
      </c>
      <c r="D1254" s="33">
        <v>1</v>
      </c>
    </row>
    <row r="1255" spans="1:4" hidden="1" x14ac:dyDescent="0.25">
      <c r="A1255" s="122">
        <v>44107</v>
      </c>
      <c r="B1255" s="95" t="s">
        <v>9</v>
      </c>
      <c r="C1255" s="95" t="s">
        <v>9</v>
      </c>
      <c r="D1255" s="33">
        <v>14</v>
      </c>
    </row>
    <row r="1256" spans="1:4" hidden="1" x14ac:dyDescent="0.25">
      <c r="A1256" s="122">
        <v>44107</v>
      </c>
      <c r="B1256" s="95" t="s">
        <v>24</v>
      </c>
      <c r="C1256" s="95" t="s">
        <v>23</v>
      </c>
      <c r="D1256" s="33">
        <v>10</v>
      </c>
    </row>
    <row r="1257" spans="1:4" hidden="1" x14ac:dyDescent="0.25">
      <c r="A1257" s="122">
        <v>44107</v>
      </c>
      <c r="B1257" s="95" t="s">
        <v>50</v>
      </c>
      <c r="C1257" s="95" t="s">
        <v>394</v>
      </c>
      <c r="D1257" s="33">
        <v>3</v>
      </c>
    </row>
    <row r="1258" spans="1:4" hidden="1" x14ac:dyDescent="0.25">
      <c r="A1258" s="122">
        <v>44107</v>
      </c>
      <c r="B1258" s="95" t="s">
        <v>50</v>
      </c>
      <c r="C1258" s="95" t="s">
        <v>246</v>
      </c>
      <c r="D1258" s="33">
        <v>3</v>
      </c>
    </row>
    <row r="1259" spans="1:4" hidden="1" x14ac:dyDescent="0.25">
      <c r="A1259" s="122">
        <v>44107</v>
      </c>
      <c r="B1259" s="95" t="s">
        <v>27</v>
      </c>
      <c r="C1259" s="95" t="s">
        <v>150</v>
      </c>
      <c r="D1259" s="33">
        <v>3</v>
      </c>
    </row>
    <row r="1260" spans="1:4" hidden="1" x14ac:dyDescent="0.25">
      <c r="A1260" s="122">
        <v>44107</v>
      </c>
      <c r="B1260" s="95" t="s">
        <v>27</v>
      </c>
      <c r="C1260" s="95" t="s">
        <v>43</v>
      </c>
      <c r="D1260" s="33">
        <v>1</v>
      </c>
    </row>
    <row r="1261" spans="1:4" hidden="1" x14ac:dyDescent="0.25">
      <c r="A1261" s="122">
        <v>44107</v>
      </c>
      <c r="B1261" s="95" t="s">
        <v>27</v>
      </c>
      <c r="C1261" s="95" t="s">
        <v>637</v>
      </c>
      <c r="D1261" s="33">
        <v>1</v>
      </c>
    </row>
    <row r="1262" spans="1:4" hidden="1" x14ac:dyDescent="0.25">
      <c r="A1262" s="122">
        <v>44107</v>
      </c>
      <c r="B1262" s="95" t="s">
        <v>13</v>
      </c>
      <c r="C1262" s="95" t="s">
        <v>239</v>
      </c>
      <c r="D1262" s="33">
        <v>5</v>
      </c>
    </row>
    <row r="1263" spans="1:4" hidden="1" x14ac:dyDescent="0.25">
      <c r="A1263" s="122">
        <v>44107</v>
      </c>
      <c r="B1263" s="95" t="s">
        <v>15</v>
      </c>
      <c r="C1263" s="95" t="s">
        <v>650</v>
      </c>
      <c r="D1263" s="33">
        <v>5</v>
      </c>
    </row>
    <row r="1264" spans="1:4" hidden="1" x14ac:dyDescent="0.25">
      <c r="A1264" s="122">
        <v>44107</v>
      </c>
      <c r="B1264" s="95" t="s">
        <v>14</v>
      </c>
      <c r="C1264" s="95" t="s">
        <v>14</v>
      </c>
      <c r="D1264" s="33">
        <v>4</v>
      </c>
    </row>
    <row r="1265" spans="1:4" hidden="1" x14ac:dyDescent="0.25">
      <c r="A1265" s="122">
        <v>44107</v>
      </c>
      <c r="B1265" s="95" t="s">
        <v>10</v>
      </c>
      <c r="C1265" s="95" t="s">
        <v>10</v>
      </c>
      <c r="D1265" s="33">
        <v>3</v>
      </c>
    </row>
    <row r="1266" spans="1:4" hidden="1" x14ac:dyDescent="0.25">
      <c r="A1266" s="122">
        <v>44107</v>
      </c>
      <c r="B1266" s="95" t="s">
        <v>10</v>
      </c>
      <c r="C1266" s="95" t="s">
        <v>786</v>
      </c>
      <c r="D1266" s="33">
        <v>1</v>
      </c>
    </row>
    <row r="1267" spans="1:4" hidden="1" x14ac:dyDescent="0.25">
      <c r="A1267" s="122">
        <v>44107</v>
      </c>
      <c r="B1267" s="95" t="s">
        <v>11</v>
      </c>
      <c r="C1267" s="95" t="s">
        <v>144</v>
      </c>
      <c r="D1267" s="33">
        <v>2</v>
      </c>
    </row>
    <row r="1268" spans="1:4" hidden="1" x14ac:dyDescent="0.25">
      <c r="A1268" s="122">
        <v>44107</v>
      </c>
      <c r="B1268" s="95" t="s">
        <v>11</v>
      </c>
      <c r="C1268" s="95" t="s">
        <v>357</v>
      </c>
      <c r="D1268" s="33">
        <v>1</v>
      </c>
    </row>
    <row r="1269" spans="1:4" hidden="1" x14ac:dyDescent="0.25">
      <c r="A1269" s="122">
        <v>44107</v>
      </c>
      <c r="B1269" s="95" t="s">
        <v>12</v>
      </c>
      <c r="C1269" s="95" t="s">
        <v>83</v>
      </c>
      <c r="D1269" s="33">
        <v>1</v>
      </c>
    </row>
    <row r="1270" spans="1:4" hidden="1" x14ac:dyDescent="0.25">
      <c r="A1270" s="122">
        <v>44107</v>
      </c>
      <c r="B1270" s="95" t="s">
        <v>20</v>
      </c>
      <c r="C1270" s="95" t="s">
        <v>20</v>
      </c>
      <c r="D1270" s="33">
        <v>1</v>
      </c>
    </row>
    <row r="1271" spans="1:4" hidden="1" x14ac:dyDescent="0.25">
      <c r="A1271" s="122">
        <v>44108</v>
      </c>
      <c r="B1271" s="95" t="s">
        <v>8</v>
      </c>
      <c r="C1271" s="95" t="s">
        <v>8</v>
      </c>
      <c r="D1271" s="33">
        <v>71</v>
      </c>
    </row>
    <row r="1272" spans="1:4" hidden="1" x14ac:dyDescent="0.25">
      <c r="A1272" s="122">
        <v>44108</v>
      </c>
      <c r="B1272" s="95" t="s">
        <v>8</v>
      </c>
      <c r="C1272" s="95" t="s">
        <v>67</v>
      </c>
      <c r="D1272" s="33">
        <v>12</v>
      </c>
    </row>
    <row r="1273" spans="1:4" hidden="1" x14ac:dyDescent="0.25">
      <c r="A1273" s="122">
        <v>44108</v>
      </c>
      <c r="B1273" s="95" t="s">
        <v>8</v>
      </c>
      <c r="C1273" s="95" t="s">
        <v>40</v>
      </c>
      <c r="D1273" s="33">
        <v>2</v>
      </c>
    </row>
    <row r="1274" spans="1:4" hidden="1" x14ac:dyDescent="0.25">
      <c r="A1274" s="122">
        <v>44108</v>
      </c>
      <c r="B1274" s="95" t="s">
        <v>8</v>
      </c>
      <c r="C1274" s="95" t="s">
        <v>217</v>
      </c>
      <c r="D1274" s="33">
        <v>2</v>
      </c>
    </row>
    <row r="1275" spans="1:4" hidden="1" x14ac:dyDescent="0.25">
      <c r="A1275" s="122">
        <v>44108</v>
      </c>
      <c r="B1275" s="95" t="s">
        <v>8</v>
      </c>
      <c r="C1275" s="95" t="s">
        <v>244</v>
      </c>
      <c r="D1275" s="33">
        <v>2</v>
      </c>
    </row>
    <row r="1276" spans="1:4" hidden="1" x14ac:dyDescent="0.25">
      <c r="A1276" s="122">
        <v>44108</v>
      </c>
      <c r="B1276" s="95" t="s">
        <v>8</v>
      </c>
      <c r="C1276" s="95" t="s">
        <v>151</v>
      </c>
      <c r="D1276" s="33">
        <v>1</v>
      </c>
    </row>
    <row r="1277" spans="1:4" hidden="1" x14ac:dyDescent="0.25">
      <c r="A1277" s="122">
        <v>44108</v>
      </c>
      <c r="B1277" s="95" t="s">
        <v>9</v>
      </c>
      <c r="C1277" s="95" t="s">
        <v>9</v>
      </c>
      <c r="D1277" s="33">
        <v>16</v>
      </c>
    </row>
    <row r="1278" spans="1:4" hidden="1" x14ac:dyDescent="0.25">
      <c r="A1278" s="122">
        <v>44108</v>
      </c>
      <c r="B1278" s="95" t="s">
        <v>9</v>
      </c>
      <c r="C1278" s="95" t="s">
        <v>17</v>
      </c>
      <c r="D1278" s="33">
        <v>8</v>
      </c>
    </row>
    <row r="1279" spans="1:4" hidden="1" x14ac:dyDescent="0.25">
      <c r="A1279" s="122">
        <v>44108</v>
      </c>
      <c r="B1279" s="95" t="s">
        <v>13</v>
      </c>
      <c r="C1279" s="95" t="s">
        <v>13</v>
      </c>
      <c r="D1279" s="33">
        <v>2</v>
      </c>
    </row>
    <row r="1280" spans="1:4" hidden="1" x14ac:dyDescent="0.25">
      <c r="A1280" s="122">
        <v>44108</v>
      </c>
      <c r="B1280" s="95" t="s">
        <v>13</v>
      </c>
      <c r="C1280" s="95" t="s">
        <v>236</v>
      </c>
      <c r="D1280" s="33">
        <v>2</v>
      </c>
    </row>
    <row r="1281" spans="1:4" hidden="1" x14ac:dyDescent="0.25">
      <c r="A1281" s="122">
        <v>44108</v>
      </c>
      <c r="B1281" s="95" t="s">
        <v>13</v>
      </c>
      <c r="C1281" s="95" t="s">
        <v>239</v>
      </c>
      <c r="D1281" s="33">
        <v>2</v>
      </c>
    </row>
    <row r="1282" spans="1:4" hidden="1" x14ac:dyDescent="0.25">
      <c r="A1282" s="122">
        <v>44108</v>
      </c>
      <c r="B1282" s="95" t="s">
        <v>27</v>
      </c>
      <c r="C1282" s="95" t="s">
        <v>43</v>
      </c>
      <c r="D1282" s="33">
        <v>3</v>
      </c>
    </row>
    <row r="1283" spans="1:4" hidden="1" x14ac:dyDescent="0.25">
      <c r="A1283" s="122">
        <v>44108</v>
      </c>
      <c r="B1283" s="95" t="s">
        <v>27</v>
      </c>
      <c r="C1283" s="95" t="s">
        <v>150</v>
      </c>
      <c r="D1283" s="33">
        <v>2</v>
      </c>
    </row>
    <row r="1284" spans="1:4" hidden="1" x14ac:dyDescent="0.25">
      <c r="A1284" s="122">
        <v>44108</v>
      </c>
      <c r="B1284" s="95" t="s">
        <v>7</v>
      </c>
      <c r="C1284" s="95" t="s">
        <v>7</v>
      </c>
      <c r="D1284" s="33">
        <v>5</v>
      </c>
    </row>
    <row r="1285" spans="1:4" hidden="1" x14ac:dyDescent="0.25">
      <c r="A1285" s="122">
        <v>44108</v>
      </c>
      <c r="B1285" s="95" t="s">
        <v>51</v>
      </c>
      <c r="C1285" s="95" t="s">
        <v>51</v>
      </c>
      <c r="D1285" s="33">
        <v>3</v>
      </c>
    </row>
    <row r="1286" spans="1:4" hidden="1" x14ac:dyDescent="0.25">
      <c r="A1286" s="122">
        <v>44108</v>
      </c>
      <c r="B1286" s="95" t="s">
        <v>24</v>
      </c>
      <c r="C1286" s="95" t="s">
        <v>23</v>
      </c>
      <c r="D1286" s="33">
        <v>1</v>
      </c>
    </row>
    <row r="1287" spans="1:4" hidden="1" x14ac:dyDescent="0.25">
      <c r="A1287" s="122">
        <v>44108</v>
      </c>
      <c r="B1287" s="95" t="s">
        <v>24</v>
      </c>
      <c r="C1287" s="95" t="s">
        <v>37</v>
      </c>
      <c r="D1287" s="33">
        <v>2</v>
      </c>
    </row>
    <row r="1288" spans="1:4" hidden="1" x14ac:dyDescent="0.25">
      <c r="A1288" s="122">
        <v>44108</v>
      </c>
      <c r="B1288" s="95" t="s">
        <v>12</v>
      </c>
      <c r="C1288" s="95" t="s">
        <v>12</v>
      </c>
      <c r="D1288" s="33">
        <v>2</v>
      </c>
    </row>
    <row r="1289" spans="1:4" hidden="1" x14ac:dyDescent="0.25">
      <c r="A1289" s="122">
        <v>44108</v>
      </c>
      <c r="B1289" s="95" t="s">
        <v>12</v>
      </c>
      <c r="C1289" s="95" t="s">
        <v>616</v>
      </c>
      <c r="D1289" s="33">
        <v>1</v>
      </c>
    </row>
    <row r="1290" spans="1:4" hidden="1" x14ac:dyDescent="0.25">
      <c r="A1290" s="122">
        <v>44108</v>
      </c>
      <c r="B1290" s="95" t="s">
        <v>11</v>
      </c>
      <c r="C1290" s="95" t="s">
        <v>357</v>
      </c>
      <c r="D1290" s="33">
        <v>2</v>
      </c>
    </row>
    <row r="1291" spans="1:4" hidden="1" x14ac:dyDescent="0.25">
      <c r="A1291" s="122">
        <v>44108</v>
      </c>
      <c r="B1291" s="95" t="s">
        <v>15</v>
      </c>
      <c r="C1291" s="95" t="s">
        <v>650</v>
      </c>
      <c r="D1291" s="33">
        <v>2</v>
      </c>
    </row>
    <row r="1292" spans="1:4" hidden="1" x14ac:dyDescent="0.25">
      <c r="A1292" s="122">
        <v>44108</v>
      </c>
      <c r="B1292" s="95" t="s">
        <v>20</v>
      </c>
      <c r="C1292" s="95" t="s">
        <v>20</v>
      </c>
      <c r="D1292" s="33">
        <v>2</v>
      </c>
    </row>
    <row r="1293" spans="1:4" hidden="1" x14ac:dyDescent="0.25">
      <c r="A1293" s="122">
        <v>44108</v>
      </c>
      <c r="B1293" s="95" t="s">
        <v>50</v>
      </c>
      <c r="C1293" s="95" t="s">
        <v>394</v>
      </c>
      <c r="D1293" s="33">
        <v>1</v>
      </c>
    </row>
    <row r="1294" spans="1:4" hidden="1" x14ac:dyDescent="0.25">
      <c r="A1294" s="122">
        <v>44108</v>
      </c>
      <c r="B1294" s="95" t="s">
        <v>14</v>
      </c>
      <c r="C1294" s="95" t="s">
        <v>14</v>
      </c>
      <c r="D1294" s="33">
        <v>4</v>
      </c>
    </row>
    <row r="1295" spans="1:4" hidden="1" x14ac:dyDescent="0.25">
      <c r="A1295" s="122">
        <v>44109</v>
      </c>
      <c r="B1295" s="95" t="s">
        <v>8</v>
      </c>
      <c r="C1295" s="95" t="s">
        <v>8</v>
      </c>
      <c r="D1295" s="33">
        <v>75</v>
      </c>
    </row>
    <row r="1296" spans="1:4" hidden="1" x14ac:dyDescent="0.25">
      <c r="A1296" s="122">
        <v>44109</v>
      </c>
      <c r="B1296" s="95" t="s">
        <v>8</v>
      </c>
      <c r="C1296" s="95" t="s">
        <v>67</v>
      </c>
      <c r="D1296" s="33">
        <v>1</v>
      </c>
    </row>
    <row r="1297" spans="1:4" hidden="1" x14ac:dyDescent="0.25">
      <c r="A1297" s="122">
        <v>44109</v>
      </c>
      <c r="B1297" s="95" t="s">
        <v>8</v>
      </c>
      <c r="C1297" s="95" t="s">
        <v>151</v>
      </c>
      <c r="D1297" s="33">
        <v>1</v>
      </c>
    </row>
    <row r="1298" spans="1:4" hidden="1" x14ac:dyDescent="0.25">
      <c r="A1298" s="122">
        <v>44109</v>
      </c>
      <c r="B1298" s="95" t="s">
        <v>8</v>
      </c>
      <c r="C1298" s="95" t="s">
        <v>217</v>
      </c>
      <c r="D1298" s="33">
        <v>1</v>
      </c>
    </row>
    <row r="1299" spans="1:4" hidden="1" x14ac:dyDescent="0.25">
      <c r="A1299" s="122">
        <v>44109</v>
      </c>
      <c r="B1299" s="95" t="s">
        <v>8</v>
      </c>
      <c r="C1299" s="95" t="s">
        <v>121</v>
      </c>
      <c r="D1299" s="33">
        <v>1</v>
      </c>
    </row>
    <row r="1300" spans="1:4" hidden="1" x14ac:dyDescent="0.25">
      <c r="A1300" s="122">
        <v>44109</v>
      </c>
      <c r="B1300" s="95" t="s">
        <v>8</v>
      </c>
      <c r="C1300" s="95" t="s">
        <v>31</v>
      </c>
      <c r="D1300" s="33">
        <v>3</v>
      </c>
    </row>
    <row r="1301" spans="1:4" hidden="1" x14ac:dyDescent="0.25">
      <c r="A1301" s="122">
        <v>44109</v>
      </c>
      <c r="B1301" s="95" t="s">
        <v>13</v>
      </c>
      <c r="C1301" s="95" t="s">
        <v>13</v>
      </c>
      <c r="D1301" s="33">
        <v>9</v>
      </c>
    </row>
    <row r="1302" spans="1:4" hidden="1" x14ac:dyDescent="0.25">
      <c r="A1302" s="122">
        <v>44109</v>
      </c>
      <c r="B1302" s="95" t="s">
        <v>13</v>
      </c>
      <c r="C1302" s="95" t="s">
        <v>152</v>
      </c>
      <c r="D1302" s="33">
        <v>2</v>
      </c>
    </row>
    <row r="1303" spans="1:4" hidden="1" x14ac:dyDescent="0.25">
      <c r="A1303" s="122">
        <v>44109</v>
      </c>
      <c r="B1303" s="95" t="s">
        <v>13</v>
      </c>
      <c r="C1303" s="95" t="s">
        <v>236</v>
      </c>
      <c r="D1303" s="33">
        <v>2</v>
      </c>
    </row>
    <row r="1304" spans="1:4" hidden="1" x14ac:dyDescent="0.25">
      <c r="A1304" s="122">
        <v>44109</v>
      </c>
      <c r="B1304" s="95" t="s">
        <v>10</v>
      </c>
      <c r="C1304" s="95" t="s">
        <v>10</v>
      </c>
      <c r="D1304" s="33">
        <v>5</v>
      </c>
    </row>
    <row r="1305" spans="1:4" hidden="1" x14ac:dyDescent="0.25">
      <c r="A1305" s="122">
        <v>44109</v>
      </c>
      <c r="B1305" s="95" t="s">
        <v>20</v>
      </c>
      <c r="C1305" s="95" t="s">
        <v>20</v>
      </c>
      <c r="D1305" s="33">
        <v>2</v>
      </c>
    </row>
    <row r="1306" spans="1:4" hidden="1" x14ac:dyDescent="0.25">
      <c r="A1306" s="122">
        <v>44109</v>
      </c>
      <c r="B1306" s="95" t="s">
        <v>20</v>
      </c>
      <c r="C1306" s="95" t="s">
        <v>791</v>
      </c>
      <c r="D1306" s="33">
        <v>1</v>
      </c>
    </row>
    <row r="1307" spans="1:4" hidden="1" x14ac:dyDescent="0.25">
      <c r="A1307" s="122">
        <v>44109</v>
      </c>
      <c r="B1307" s="95" t="s">
        <v>9</v>
      </c>
      <c r="C1307" s="95" t="s">
        <v>9</v>
      </c>
      <c r="D1307" s="33">
        <v>3</v>
      </c>
    </row>
    <row r="1308" spans="1:4" hidden="1" x14ac:dyDescent="0.25">
      <c r="A1308" s="122">
        <v>44110</v>
      </c>
      <c r="B1308" s="136" t="s">
        <v>8</v>
      </c>
      <c r="C1308" s="136" t="s">
        <v>8</v>
      </c>
      <c r="D1308" s="2">
        <v>74</v>
      </c>
    </row>
    <row r="1309" spans="1:4" hidden="1" x14ac:dyDescent="0.25">
      <c r="A1309" s="122">
        <v>44110</v>
      </c>
      <c r="B1309" s="136" t="s">
        <v>8</v>
      </c>
      <c r="C1309" s="136" t="s">
        <v>121</v>
      </c>
      <c r="D1309" s="2">
        <v>6</v>
      </c>
    </row>
    <row r="1310" spans="1:4" hidden="1" x14ac:dyDescent="0.25">
      <c r="A1310" s="122">
        <v>44110</v>
      </c>
      <c r="B1310" s="136" t="s">
        <v>8</v>
      </c>
      <c r="C1310" s="136" t="s">
        <v>243</v>
      </c>
      <c r="D1310" s="2">
        <v>5</v>
      </c>
    </row>
    <row r="1311" spans="1:4" hidden="1" x14ac:dyDescent="0.25">
      <c r="A1311" s="122">
        <v>44110</v>
      </c>
      <c r="B1311" s="136" t="s">
        <v>8</v>
      </c>
      <c r="C1311" s="136" t="s">
        <v>67</v>
      </c>
      <c r="D1311" s="2">
        <v>4</v>
      </c>
    </row>
    <row r="1312" spans="1:4" hidden="1" x14ac:dyDescent="0.25">
      <c r="A1312" s="122">
        <v>44110</v>
      </c>
      <c r="B1312" s="136" t="s">
        <v>8</v>
      </c>
      <c r="C1312" s="136" t="s">
        <v>217</v>
      </c>
      <c r="D1312" s="2">
        <v>3</v>
      </c>
    </row>
    <row r="1313" spans="1:4" hidden="1" x14ac:dyDescent="0.25">
      <c r="A1313" s="122">
        <v>44110</v>
      </c>
      <c r="B1313" s="136" t="s">
        <v>8</v>
      </c>
      <c r="C1313" s="136" t="s">
        <v>31</v>
      </c>
      <c r="D1313" s="2">
        <v>2</v>
      </c>
    </row>
    <row r="1314" spans="1:4" hidden="1" x14ac:dyDescent="0.25">
      <c r="A1314" s="122">
        <v>44110</v>
      </c>
      <c r="B1314" s="136" t="s">
        <v>8</v>
      </c>
      <c r="C1314" s="136" t="s">
        <v>244</v>
      </c>
      <c r="D1314" s="2">
        <v>1</v>
      </c>
    </row>
    <row r="1315" spans="1:4" hidden="1" x14ac:dyDescent="0.25">
      <c r="A1315" s="122">
        <v>44110</v>
      </c>
      <c r="B1315" s="136" t="s">
        <v>8</v>
      </c>
      <c r="C1315" s="136" t="s">
        <v>40</v>
      </c>
      <c r="D1315" s="2">
        <v>1</v>
      </c>
    </row>
    <row r="1316" spans="1:4" hidden="1" x14ac:dyDescent="0.25">
      <c r="A1316" s="122">
        <v>44110</v>
      </c>
      <c r="B1316" s="95" t="s">
        <v>9</v>
      </c>
      <c r="C1316" s="95" t="s">
        <v>9</v>
      </c>
      <c r="D1316" s="2">
        <v>12</v>
      </c>
    </row>
    <row r="1317" spans="1:4" hidden="1" x14ac:dyDescent="0.25">
      <c r="A1317" s="122">
        <v>44110</v>
      </c>
      <c r="B1317" s="95" t="s">
        <v>9</v>
      </c>
      <c r="C1317" s="136" t="s">
        <v>17</v>
      </c>
      <c r="D1317" s="2">
        <v>15</v>
      </c>
    </row>
    <row r="1318" spans="1:4" hidden="1" x14ac:dyDescent="0.25">
      <c r="A1318" s="122">
        <v>44110</v>
      </c>
      <c r="B1318" s="136" t="s">
        <v>24</v>
      </c>
      <c r="C1318" s="136" t="s">
        <v>23</v>
      </c>
      <c r="D1318" s="2">
        <v>14</v>
      </c>
    </row>
    <row r="1319" spans="1:4" hidden="1" x14ac:dyDescent="0.25">
      <c r="A1319" s="122">
        <v>44110</v>
      </c>
      <c r="B1319" s="136" t="s">
        <v>24</v>
      </c>
      <c r="C1319" s="136" t="s">
        <v>797</v>
      </c>
      <c r="D1319" s="2">
        <v>2</v>
      </c>
    </row>
    <row r="1320" spans="1:4" hidden="1" x14ac:dyDescent="0.25">
      <c r="A1320" s="122">
        <v>44110</v>
      </c>
      <c r="B1320" s="136" t="s">
        <v>24</v>
      </c>
      <c r="C1320" s="136" t="s">
        <v>36</v>
      </c>
      <c r="D1320" s="2">
        <v>1</v>
      </c>
    </row>
    <row r="1321" spans="1:4" hidden="1" x14ac:dyDescent="0.25">
      <c r="A1321" s="122">
        <v>44110</v>
      </c>
      <c r="B1321" s="136" t="s">
        <v>24</v>
      </c>
      <c r="C1321" s="136" t="s">
        <v>796</v>
      </c>
      <c r="D1321" s="2">
        <v>1</v>
      </c>
    </row>
    <row r="1322" spans="1:4" hidden="1" x14ac:dyDescent="0.25">
      <c r="A1322" s="122">
        <v>44110</v>
      </c>
      <c r="B1322" s="136" t="s">
        <v>7</v>
      </c>
      <c r="C1322" s="136" t="s">
        <v>7</v>
      </c>
      <c r="D1322" s="2">
        <v>10</v>
      </c>
    </row>
    <row r="1323" spans="1:4" hidden="1" x14ac:dyDescent="0.25">
      <c r="A1323" s="122">
        <v>44110</v>
      </c>
      <c r="B1323" s="136" t="s">
        <v>13</v>
      </c>
      <c r="C1323" s="136" t="s">
        <v>239</v>
      </c>
      <c r="D1323" s="2">
        <v>6</v>
      </c>
    </row>
    <row r="1324" spans="1:4" hidden="1" x14ac:dyDescent="0.25">
      <c r="A1324" s="122">
        <v>44110</v>
      </c>
      <c r="B1324" s="136" t="s">
        <v>20</v>
      </c>
      <c r="C1324" s="136" t="s">
        <v>20</v>
      </c>
      <c r="D1324" s="2">
        <v>7</v>
      </c>
    </row>
    <row r="1325" spans="1:4" hidden="1" x14ac:dyDescent="0.25">
      <c r="A1325" s="122">
        <v>44110</v>
      </c>
      <c r="B1325" s="136" t="s">
        <v>27</v>
      </c>
      <c r="C1325" s="136" t="s">
        <v>150</v>
      </c>
      <c r="D1325" s="2">
        <v>1</v>
      </c>
    </row>
    <row r="1326" spans="1:4" hidden="1" x14ac:dyDescent="0.25">
      <c r="A1326" s="122">
        <v>44110</v>
      </c>
      <c r="B1326" s="136" t="s">
        <v>27</v>
      </c>
      <c r="C1326" s="136" t="s">
        <v>43</v>
      </c>
      <c r="D1326" s="2">
        <v>5</v>
      </c>
    </row>
    <row r="1327" spans="1:4" hidden="1" x14ac:dyDescent="0.25">
      <c r="A1327" s="122">
        <v>44110</v>
      </c>
      <c r="B1327" s="136" t="s">
        <v>11</v>
      </c>
      <c r="C1327" s="136" t="s">
        <v>357</v>
      </c>
      <c r="D1327" s="2">
        <v>1</v>
      </c>
    </row>
    <row r="1328" spans="1:4" hidden="1" x14ac:dyDescent="0.25">
      <c r="A1328" s="122">
        <v>44110</v>
      </c>
      <c r="B1328" s="136" t="s">
        <v>11</v>
      </c>
      <c r="C1328" s="136" t="s">
        <v>144</v>
      </c>
      <c r="D1328" s="2">
        <v>3</v>
      </c>
    </row>
    <row r="1329" spans="1:4" hidden="1" x14ac:dyDescent="0.25">
      <c r="A1329" s="122">
        <v>44110</v>
      </c>
      <c r="B1329" s="136" t="s">
        <v>49</v>
      </c>
      <c r="C1329" s="136" t="s">
        <v>49</v>
      </c>
      <c r="D1329" s="2">
        <v>4</v>
      </c>
    </row>
    <row r="1330" spans="1:4" hidden="1" x14ac:dyDescent="0.25">
      <c r="A1330" s="122">
        <v>44110</v>
      </c>
      <c r="B1330" s="136" t="s">
        <v>51</v>
      </c>
      <c r="C1330" s="136" t="s">
        <v>51</v>
      </c>
      <c r="D1330" s="2">
        <v>3</v>
      </c>
    </row>
    <row r="1331" spans="1:4" hidden="1" x14ac:dyDescent="0.25">
      <c r="A1331" s="122">
        <v>44110</v>
      </c>
      <c r="B1331" s="136" t="s">
        <v>12</v>
      </c>
      <c r="C1331" s="136" t="s">
        <v>12</v>
      </c>
      <c r="D1331" s="2">
        <v>2</v>
      </c>
    </row>
    <row r="1332" spans="1:4" hidden="1" x14ac:dyDescent="0.25">
      <c r="A1332" s="122">
        <v>44110</v>
      </c>
      <c r="B1332" s="136" t="s">
        <v>14</v>
      </c>
      <c r="C1332" s="136" t="s">
        <v>14</v>
      </c>
      <c r="D1332" s="2">
        <v>1</v>
      </c>
    </row>
    <row r="1333" spans="1:4" hidden="1" x14ac:dyDescent="0.25">
      <c r="A1333" s="122">
        <v>44110</v>
      </c>
      <c r="B1333" s="136" t="s">
        <v>15</v>
      </c>
      <c r="C1333" s="136" t="s">
        <v>650</v>
      </c>
      <c r="D1333" s="2">
        <v>1</v>
      </c>
    </row>
    <row r="1334" spans="1:4" hidden="1" x14ac:dyDescent="0.25">
      <c r="A1334" s="122">
        <v>44110</v>
      </c>
      <c r="B1334" s="136" t="s">
        <v>50</v>
      </c>
      <c r="C1334" s="136" t="s">
        <v>394</v>
      </c>
      <c r="D1334" s="2">
        <v>1</v>
      </c>
    </row>
    <row r="1335" spans="1:4" hidden="1" x14ac:dyDescent="0.25">
      <c r="A1335" s="122">
        <v>44110</v>
      </c>
      <c r="B1335" s="136" t="s">
        <v>10</v>
      </c>
      <c r="C1335" s="136" t="s">
        <v>10</v>
      </c>
      <c r="D1335" s="2">
        <v>1</v>
      </c>
    </row>
    <row r="1336" spans="1:4" hidden="1" x14ac:dyDescent="0.25">
      <c r="A1336" s="122">
        <v>44111</v>
      </c>
      <c r="B1336" s="136" t="s">
        <v>8</v>
      </c>
      <c r="C1336" s="136" t="s">
        <v>8</v>
      </c>
      <c r="D1336" s="2">
        <v>37</v>
      </c>
    </row>
    <row r="1337" spans="1:4" hidden="1" x14ac:dyDescent="0.25">
      <c r="A1337" s="122">
        <v>44111</v>
      </c>
      <c r="B1337" s="136" t="s">
        <v>8</v>
      </c>
      <c r="C1337" s="136" t="s">
        <v>67</v>
      </c>
      <c r="D1337" s="2">
        <v>2</v>
      </c>
    </row>
    <row r="1338" spans="1:4" hidden="1" x14ac:dyDescent="0.25">
      <c r="A1338" s="122">
        <v>44111</v>
      </c>
      <c r="B1338" s="136" t="s">
        <v>8</v>
      </c>
      <c r="C1338" s="136" t="s">
        <v>40</v>
      </c>
      <c r="D1338" s="2">
        <v>2</v>
      </c>
    </row>
    <row r="1339" spans="1:4" hidden="1" x14ac:dyDescent="0.25">
      <c r="A1339" s="122">
        <v>44111</v>
      </c>
      <c r="B1339" s="136" t="s">
        <v>8</v>
      </c>
      <c r="C1339" s="136" t="s">
        <v>217</v>
      </c>
      <c r="D1339" s="2">
        <v>3</v>
      </c>
    </row>
    <row r="1340" spans="1:4" hidden="1" x14ac:dyDescent="0.25">
      <c r="A1340" s="122">
        <v>44111</v>
      </c>
      <c r="B1340" s="136" t="s">
        <v>8</v>
      </c>
      <c r="C1340" s="136" t="s">
        <v>121</v>
      </c>
      <c r="D1340" s="2">
        <v>1</v>
      </c>
    </row>
    <row r="1341" spans="1:4" hidden="1" x14ac:dyDescent="0.25">
      <c r="A1341" s="122">
        <v>44111</v>
      </c>
      <c r="B1341" s="136" t="s">
        <v>9</v>
      </c>
      <c r="C1341" s="136" t="s">
        <v>9</v>
      </c>
      <c r="D1341" s="2">
        <v>7</v>
      </c>
    </row>
    <row r="1342" spans="1:4" hidden="1" x14ac:dyDescent="0.25">
      <c r="A1342" s="122">
        <v>44111</v>
      </c>
      <c r="B1342" s="136" t="s">
        <v>9</v>
      </c>
      <c r="C1342" s="136" t="s">
        <v>17</v>
      </c>
      <c r="D1342" s="2">
        <v>9</v>
      </c>
    </row>
    <row r="1343" spans="1:4" hidden="1" x14ac:dyDescent="0.25">
      <c r="A1343" s="122">
        <v>44111</v>
      </c>
      <c r="B1343" s="136" t="s">
        <v>9</v>
      </c>
      <c r="C1343" s="136" t="s">
        <v>155</v>
      </c>
      <c r="D1343" s="2">
        <v>1</v>
      </c>
    </row>
    <row r="1344" spans="1:4" hidden="1" x14ac:dyDescent="0.25">
      <c r="A1344" s="122">
        <v>44111</v>
      </c>
      <c r="B1344" s="136" t="s">
        <v>24</v>
      </c>
      <c r="C1344" s="136" t="s">
        <v>23</v>
      </c>
      <c r="D1344" s="2">
        <v>17</v>
      </c>
    </row>
    <row r="1345" spans="1:4" hidden="1" x14ac:dyDescent="0.25">
      <c r="A1345" s="122">
        <v>44111</v>
      </c>
      <c r="B1345" s="136" t="s">
        <v>7</v>
      </c>
      <c r="C1345" s="136" t="s">
        <v>7</v>
      </c>
      <c r="D1345" s="2">
        <v>11</v>
      </c>
    </row>
    <row r="1346" spans="1:4" hidden="1" x14ac:dyDescent="0.25">
      <c r="A1346" s="122">
        <v>44111</v>
      </c>
      <c r="B1346" s="136" t="s">
        <v>27</v>
      </c>
      <c r="C1346" s="136" t="s">
        <v>43</v>
      </c>
      <c r="D1346" s="2">
        <v>6</v>
      </c>
    </row>
    <row r="1347" spans="1:4" hidden="1" x14ac:dyDescent="0.25">
      <c r="A1347" s="122">
        <v>44111</v>
      </c>
      <c r="B1347" s="136" t="s">
        <v>27</v>
      </c>
      <c r="C1347" s="136" t="s">
        <v>150</v>
      </c>
      <c r="D1347" s="2">
        <v>7</v>
      </c>
    </row>
    <row r="1348" spans="1:4" hidden="1" x14ac:dyDescent="0.25">
      <c r="A1348" s="122">
        <v>44111</v>
      </c>
      <c r="B1348" s="136" t="s">
        <v>13</v>
      </c>
      <c r="C1348" s="136" t="s">
        <v>13</v>
      </c>
      <c r="D1348" s="2">
        <v>6</v>
      </c>
    </row>
    <row r="1349" spans="1:4" hidden="1" x14ac:dyDescent="0.25">
      <c r="A1349" s="122">
        <v>44111</v>
      </c>
      <c r="B1349" s="136" t="s">
        <v>13</v>
      </c>
      <c r="C1349" s="136" t="s">
        <v>104</v>
      </c>
      <c r="D1349" s="2">
        <v>2</v>
      </c>
    </row>
    <row r="1350" spans="1:4" hidden="1" x14ac:dyDescent="0.25">
      <c r="A1350" s="122">
        <v>44111</v>
      </c>
      <c r="B1350" s="136" t="s">
        <v>13</v>
      </c>
      <c r="C1350" s="136" t="s">
        <v>152</v>
      </c>
      <c r="D1350" s="2">
        <v>1</v>
      </c>
    </row>
    <row r="1351" spans="1:4" hidden="1" x14ac:dyDescent="0.25">
      <c r="A1351" s="122">
        <v>44111</v>
      </c>
      <c r="B1351" s="136" t="s">
        <v>20</v>
      </c>
      <c r="C1351" s="136" t="s">
        <v>20</v>
      </c>
      <c r="D1351" s="2">
        <v>4</v>
      </c>
    </row>
    <row r="1352" spans="1:4" hidden="1" x14ac:dyDescent="0.25">
      <c r="A1352" s="122">
        <v>44111</v>
      </c>
      <c r="B1352" s="136" t="s">
        <v>11</v>
      </c>
      <c r="C1352" s="136" t="s">
        <v>11</v>
      </c>
      <c r="D1352" s="2">
        <v>1</v>
      </c>
    </row>
    <row r="1353" spans="1:4" hidden="1" x14ac:dyDescent="0.25">
      <c r="A1353" s="122">
        <v>44111</v>
      </c>
      <c r="B1353" s="136" t="s">
        <v>11</v>
      </c>
      <c r="C1353" s="136" t="s">
        <v>144</v>
      </c>
      <c r="D1353" s="2">
        <v>2</v>
      </c>
    </row>
    <row r="1354" spans="1:4" hidden="1" x14ac:dyDescent="0.25">
      <c r="A1354" s="122">
        <v>44111</v>
      </c>
      <c r="B1354" s="136" t="s">
        <v>50</v>
      </c>
      <c r="C1354" s="136" t="s">
        <v>641</v>
      </c>
      <c r="D1354" s="2">
        <v>4</v>
      </c>
    </row>
    <row r="1355" spans="1:4" hidden="1" x14ac:dyDescent="0.25">
      <c r="A1355" s="122">
        <v>44111</v>
      </c>
      <c r="B1355" s="136" t="s">
        <v>50</v>
      </c>
      <c r="C1355" s="136" t="s">
        <v>394</v>
      </c>
      <c r="D1355" s="2">
        <v>1</v>
      </c>
    </row>
    <row r="1356" spans="1:4" hidden="1" x14ac:dyDescent="0.25">
      <c r="A1356" s="122">
        <v>44111</v>
      </c>
      <c r="B1356" s="136" t="s">
        <v>51</v>
      </c>
      <c r="C1356" s="136" t="s">
        <v>51</v>
      </c>
      <c r="D1356" s="2">
        <v>2</v>
      </c>
    </row>
    <row r="1357" spans="1:4" hidden="1" x14ac:dyDescent="0.25">
      <c r="A1357" s="122">
        <v>44111</v>
      </c>
      <c r="B1357" s="136" t="s">
        <v>10</v>
      </c>
      <c r="C1357" s="136" t="s">
        <v>10</v>
      </c>
      <c r="D1357" s="2">
        <v>1</v>
      </c>
    </row>
    <row r="1358" spans="1:4" hidden="1" x14ac:dyDescent="0.25">
      <c r="A1358" s="122">
        <v>44112</v>
      </c>
      <c r="B1358" s="136" t="s">
        <v>8</v>
      </c>
      <c r="C1358" s="136" t="s">
        <v>8</v>
      </c>
      <c r="D1358" s="2">
        <v>81</v>
      </c>
    </row>
    <row r="1359" spans="1:4" hidden="1" x14ac:dyDescent="0.25">
      <c r="A1359" s="122">
        <v>44112</v>
      </c>
      <c r="B1359" s="136" t="s">
        <v>8</v>
      </c>
      <c r="C1359" s="136" t="s">
        <v>243</v>
      </c>
      <c r="D1359" s="2">
        <v>2</v>
      </c>
    </row>
    <row r="1360" spans="1:4" hidden="1" x14ac:dyDescent="0.25">
      <c r="A1360" s="122">
        <v>44112</v>
      </c>
      <c r="B1360" s="136" t="s">
        <v>8</v>
      </c>
      <c r="C1360" s="136" t="s">
        <v>217</v>
      </c>
      <c r="D1360" s="2">
        <v>2</v>
      </c>
    </row>
    <row r="1361" spans="1:4" hidden="1" x14ac:dyDescent="0.25">
      <c r="A1361" s="122">
        <v>44112</v>
      </c>
      <c r="B1361" s="136" t="s">
        <v>8</v>
      </c>
      <c r="C1361" s="136" t="s">
        <v>121</v>
      </c>
      <c r="D1361" s="2">
        <v>2</v>
      </c>
    </row>
    <row r="1362" spans="1:4" hidden="1" x14ac:dyDescent="0.25">
      <c r="A1362" s="122">
        <v>44112</v>
      </c>
      <c r="B1362" s="136" t="s">
        <v>8</v>
      </c>
      <c r="C1362" s="136" t="s">
        <v>40</v>
      </c>
      <c r="D1362" s="2">
        <v>1</v>
      </c>
    </row>
    <row r="1363" spans="1:4" hidden="1" x14ac:dyDescent="0.25">
      <c r="A1363" s="122">
        <v>44112</v>
      </c>
      <c r="B1363" s="136" t="s">
        <v>8</v>
      </c>
      <c r="C1363" s="136" t="s">
        <v>143</v>
      </c>
      <c r="D1363" s="2">
        <v>1</v>
      </c>
    </row>
    <row r="1364" spans="1:4" hidden="1" x14ac:dyDescent="0.25">
      <c r="A1364" s="122">
        <v>44112</v>
      </c>
      <c r="B1364" t="s">
        <v>9</v>
      </c>
      <c r="C1364" s="49" t="s">
        <v>9</v>
      </c>
      <c r="D1364" s="2">
        <v>13</v>
      </c>
    </row>
    <row r="1365" spans="1:4" hidden="1" x14ac:dyDescent="0.25">
      <c r="A1365" s="122">
        <v>44112</v>
      </c>
      <c r="B1365" s="49" t="s">
        <v>9</v>
      </c>
      <c r="C1365" s="161" t="s">
        <v>17</v>
      </c>
      <c r="D1365" s="2">
        <v>6</v>
      </c>
    </row>
    <row r="1366" spans="1:4" hidden="1" x14ac:dyDescent="0.25">
      <c r="A1366" s="122">
        <v>44112</v>
      </c>
      <c r="B1366" s="49" t="s">
        <v>9</v>
      </c>
      <c r="C1366" s="161" t="s">
        <v>155</v>
      </c>
      <c r="D1366" s="2">
        <v>2</v>
      </c>
    </row>
    <row r="1367" spans="1:4" hidden="1" x14ac:dyDescent="0.25">
      <c r="A1367" s="122">
        <v>44112</v>
      </c>
      <c r="B1367" s="49" t="s">
        <v>9</v>
      </c>
      <c r="C1367" s="161" t="s">
        <v>154</v>
      </c>
      <c r="D1367" s="2">
        <v>2</v>
      </c>
    </row>
    <row r="1368" spans="1:4" hidden="1" x14ac:dyDescent="0.25">
      <c r="A1368" s="122">
        <v>44112</v>
      </c>
      <c r="B1368" s="49" t="s">
        <v>9</v>
      </c>
      <c r="C1368" s="161" t="s">
        <v>160</v>
      </c>
      <c r="D1368" s="2">
        <v>1</v>
      </c>
    </row>
    <row r="1369" spans="1:4" hidden="1" x14ac:dyDescent="0.25">
      <c r="A1369" s="122">
        <v>44112</v>
      </c>
      <c r="B1369" t="s">
        <v>13</v>
      </c>
      <c r="C1369" s="161" t="s">
        <v>239</v>
      </c>
      <c r="D1369" s="2">
        <v>11</v>
      </c>
    </row>
    <row r="1370" spans="1:4" hidden="1" x14ac:dyDescent="0.25">
      <c r="A1370" s="122">
        <v>44112</v>
      </c>
      <c r="B1370" s="49" t="s">
        <v>13</v>
      </c>
      <c r="C1370" s="161" t="s">
        <v>236</v>
      </c>
      <c r="D1370" s="2">
        <v>5</v>
      </c>
    </row>
    <row r="1371" spans="1:4" hidden="1" x14ac:dyDescent="0.25">
      <c r="A1371" s="122">
        <v>44112</v>
      </c>
      <c r="B1371" s="49" t="s">
        <v>13</v>
      </c>
      <c r="C1371" s="161" t="s">
        <v>238</v>
      </c>
      <c r="D1371" s="2">
        <v>1</v>
      </c>
    </row>
    <row r="1372" spans="1:4" hidden="1" x14ac:dyDescent="0.25">
      <c r="A1372" s="122">
        <v>44112</v>
      </c>
      <c r="B1372" s="49" t="s">
        <v>13</v>
      </c>
      <c r="C1372" s="161" t="s">
        <v>809</v>
      </c>
      <c r="D1372" s="2">
        <v>1</v>
      </c>
    </row>
    <row r="1373" spans="1:4" hidden="1" x14ac:dyDescent="0.25">
      <c r="A1373" s="122">
        <v>44112</v>
      </c>
      <c r="B1373" t="s">
        <v>27</v>
      </c>
      <c r="C1373" s="161" t="s">
        <v>43</v>
      </c>
      <c r="D1373" s="2">
        <v>7</v>
      </c>
    </row>
    <row r="1374" spans="1:4" hidden="1" x14ac:dyDescent="0.25">
      <c r="A1374" s="122">
        <v>44112</v>
      </c>
      <c r="B1374" s="49" t="s">
        <v>27</v>
      </c>
      <c r="C1374" s="161" t="s">
        <v>150</v>
      </c>
      <c r="D1374" s="2">
        <v>1</v>
      </c>
    </row>
    <row r="1375" spans="1:4" hidden="1" x14ac:dyDescent="0.25">
      <c r="A1375" s="122">
        <v>44112</v>
      </c>
      <c r="B1375" t="s">
        <v>50</v>
      </c>
      <c r="C1375" s="161" t="s">
        <v>394</v>
      </c>
      <c r="D1375" s="2">
        <v>3</v>
      </c>
    </row>
    <row r="1376" spans="1:4" hidden="1" x14ac:dyDescent="0.25">
      <c r="A1376" s="122">
        <v>44112</v>
      </c>
      <c r="B1376" s="49" t="s">
        <v>50</v>
      </c>
      <c r="C1376" s="161" t="s">
        <v>641</v>
      </c>
      <c r="D1376" s="2">
        <v>1</v>
      </c>
    </row>
    <row r="1377" spans="1:4" hidden="1" x14ac:dyDescent="0.25">
      <c r="A1377" s="122">
        <v>44112</v>
      </c>
      <c r="B1377" t="s">
        <v>24</v>
      </c>
      <c r="C1377" s="161" t="s">
        <v>23</v>
      </c>
      <c r="D1377" s="2">
        <v>2</v>
      </c>
    </row>
    <row r="1378" spans="1:4" hidden="1" x14ac:dyDescent="0.25">
      <c r="A1378" s="122">
        <v>44112</v>
      </c>
      <c r="B1378" t="s">
        <v>20</v>
      </c>
      <c r="C1378" s="161" t="s">
        <v>20</v>
      </c>
      <c r="D1378" s="2">
        <v>1</v>
      </c>
    </row>
    <row r="1379" spans="1:4" hidden="1" x14ac:dyDescent="0.25">
      <c r="A1379" s="122">
        <v>44112</v>
      </c>
      <c r="B1379" t="s">
        <v>14</v>
      </c>
      <c r="C1379" s="161" t="s">
        <v>16</v>
      </c>
      <c r="D1379" s="2">
        <v>1</v>
      </c>
    </row>
    <row r="1380" spans="1:4" hidden="1" x14ac:dyDescent="0.25">
      <c r="A1380" s="122">
        <v>44112</v>
      </c>
      <c r="B1380" t="s">
        <v>7</v>
      </c>
      <c r="C1380" s="49" t="s">
        <v>7</v>
      </c>
      <c r="D1380" s="2">
        <v>1</v>
      </c>
    </row>
    <row r="1381" spans="1:4" hidden="1" x14ac:dyDescent="0.25">
      <c r="A1381" s="122">
        <v>44112</v>
      </c>
      <c r="B1381" t="s">
        <v>15</v>
      </c>
      <c r="C1381" t="s">
        <v>118</v>
      </c>
      <c r="D1381" s="2">
        <v>1</v>
      </c>
    </row>
    <row r="1382" spans="1:4" hidden="1" x14ac:dyDescent="0.25">
      <c r="A1382" s="122">
        <v>44112</v>
      </c>
      <c r="B1382" t="s">
        <v>12</v>
      </c>
      <c r="C1382" t="s">
        <v>616</v>
      </c>
      <c r="D1382" s="2">
        <v>1</v>
      </c>
    </row>
  </sheetData>
  <autoFilter ref="A1:D1382" xr:uid="{00000000-0009-0000-0000-000001000000}">
    <filterColumn colId="1">
      <filters>
        <filter val="Federación"/>
      </filters>
    </filterColumn>
    <filterColumn colId="2">
      <filters>
        <filter val="Col. San Ramón"/>
        <filter val="San Ramón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290</v>
      </c>
      <c r="B1" s="54" t="s">
        <v>265</v>
      </c>
      <c r="C1" s="54" t="s">
        <v>263</v>
      </c>
      <c r="D1" s="54"/>
      <c r="E1" s="54" t="s">
        <v>204</v>
      </c>
    </row>
    <row r="2" spans="1:5" hidden="1" x14ac:dyDescent="0.25">
      <c r="A2" s="55" t="s">
        <v>293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294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295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296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317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38" t="s">
        <v>320</v>
      </c>
      <c r="B7" s="239"/>
      <c r="C7" s="239"/>
      <c r="D7" s="239"/>
      <c r="E7" s="240"/>
    </row>
    <row r="8" spans="1:5" ht="25.5" x14ac:dyDescent="0.25">
      <c r="A8" s="70" t="s">
        <v>290</v>
      </c>
      <c r="B8" s="70" t="s">
        <v>262</v>
      </c>
      <c r="C8" s="70" t="s">
        <v>318</v>
      </c>
      <c r="D8" s="70" t="s">
        <v>326</v>
      </c>
      <c r="E8" s="70" t="s">
        <v>319</v>
      </c>
    </row>
    <row r="9" spans="1:5" x14ac:dyDescent="0.25">
      <c r="A9" s="67" t="s">
        <v>293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294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295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296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</sheetViews>
  <sheetFormatPr baseColWidth="10" defaultRowHeight="15" x14ac:dyDescent="0.25"/>
  <cols>
    <col min="1" max="1" width="11.42578125" style="40"/>
    <col min="2" max="2" width="11.42578125" style="2"/>
    <col min="3" max="3" width="10.28515625" style="109" customWidth="1"/>
    <col min="4" max="4" width="11.42578125" style="108"/>
    <col min="5" max="5" width="11.42578125" style="109"/>
    <col min="6" max="6" width="11.42578125" style="93"/>
    <col min="7" max="7" width="11.42578125" style="97"/>
  </cols>
  <sheetData>
    <row r="2" spans="1:7" x14ac:dyDescent="0.25">
      <c r="A2" s="3"/>
      <c r="B2" s="2" t="s">
        <v>377</v>
      </c>
      <c r="E2" s="109" t="s">
        <v>291</v>
      </c>
      <c r="F2" s="109"/>
      <c r="G2" s="107"/>
    </row>
    <row r="3" spans="1:7" s="110" customFormat="1" ht="38.25" x14ac:dyDescent="0.25">
      <c r="A3" s="194" t="s">
        <v>249</v>
      </c>
      <c r="B3" s="195" t="s">
        <v>365</v>
      </c>
      <c r="C3" s="196" t="s">
        <v>375</v>
      </c>
      <c r="D3" s="197" t="s">
        <v>376</v>
      </c>
      <c r="E3" s="195" t="s">
        <v>365</v>
      </c>
      <c r="F3" s="196" t="s">
        <v>375</v>
      </c>
      <c r="G3" s="198" t="s">
        <v>376</v>
      </c>
    </row>
    <row r="4" spans="1:7" x14ac:dyDescent="0.25">
      <c r="A4" s="122">
        <v>44044</v>
      </c>
      <c r="B4" s="33">
        <v>1</v>
      </c>
      <c r="C4" s="123">
        <v>3</v>
      </c>
      <c r="D4" s="124">
        <v>0.67741935483870963</v>
      </c>
      <c r="E4" s="123">
        <v>9</v>
      </c>
      <c r="F4" s="123">
        <v>7.5714285714285712</v>
      </c>
      <c r="G4" s="125">
        <v>1.1041666666666667</v>
      </c>
    </row>
    <row r="5" spans="1:7" x14ac:dyDescent="0.25">
      <c r="A5" s="122">
        <v>44045</v>
      </c>
      <c r="B5" s="33">
        <v>5</v>
      </c>
      <c r="C5" s="123">
        <v>2.8571428571428572</v>
      </c>
      <c r="D5" s="124">
        <v>0.95238095238095244</v>
      </c>
      <c r="E5" s="123">
        <v>13</v>
      </c>
      <c r="F5" s="123">
        <v>7.8571428571428568</v>
      </c>
      <c r="G5" s="125">
        <v>1.0377358490566038</v>
      </c>
    </row>
    <row r="6" spans="1:7" x14ac:dyDescent="0.25">
      <c r="A6" s="122">
        <v>44046</v>
      </c>
      <c r="B6" s="33">
        <v>3</v>
      </c>
      <c r="C6" s="123">
        <v>2.8571428571428572</v>
      </c>
      <c r="D6" s="124">
        <v>1</v>
      </c>
      <c r="E6" s="123">
        <v>21</v>
      </c>
      <c r="F6" s="123">
        <v>10.714285714285714</v>
      </c>
      <c r="G6" s="125">
        <v>1.3636363636363635</v>
      </c>
    </row>
    <row r="7" spans="1:7" x14ac:dyDescent="0.25">
      <c r="A7" s="122">
        <v>44047</v>
      </c>
      <c r="B7" s="33">
        <v>2</v>
      </c>
      <c r="C7" s="123">
        <v>2.8571428571428572</v>
      </c>
      <c r="D7" s="124">
        <v>1</v>
      </c>
      <c r="E7" s="123">
        <v>16</v>
      </c>
      <c r="F7" s="123">
        <v>12.142857142857142</v>
      </c>
      <c r="G7" s="125">
        <v>1.1333333333333333</v>
      </c>
    </row>
    <row r="8" spans="1:7" x14ac:dyDescent="0.25">
      <c r="A8" s="122">
        <v>44048</v>
      </c>
      <c r="B8" s="33">
        <v>2</v>
      </c>
      <c r="C8" s="123">
        <v>3</v>
      </c>
      <c r="D8" s="124">
        <v>1.05</v>
      </c>
      <c r="E8" s="123">
        <v>12</v>
      </c>
      <c r="F8" s="123">
        <v>12.571428571428571</v>
      </c>
      <c r="G8" s="125">
        <v>1.0352941176470589</v>
      </c>
    </row>
    <row r="9" spans="1:7" x14ac:dyDescent="0.25">
      <c r="A9" s="122">
        <v>44049</v>
      </c>
      <c r="B9" s="33">
        <v>8</v>
      </c>
      <c r="C9" s="123">
        <v>3.2857142857142856</v>
      </c>
      <c r="D9" s="124">
        <v>1.0952380952380951</v>
      </c>
      <c r="E9" s="123">
        <v>49</v>
      </c>
      <c r="F9" s="123">
        <v>18</v>
      </c>
      <c r="G9" s="125">
        <v>1.4318181818181819</v>
      </c>
    </row>
    <row r="10" spans="1:7" x14ac:dyDescent="0.25">
      <c r="A10" s="122">
        <v>44050</v>
      </c>
      <c r="B10" s="33">
        <v>5</v>
      </c>
      <c r="C10" s="123">
        <v>3.7142857142857144</v>
      </c>
      <c r="D10" s="124">
        <v>1.1304347826086958</v>
      </c>
      <c r="E10" s="123">
        <v>54</v>
      </c>
      <c r="F10" s="123">
        <v>24.857142857142858</v>
      </c>
      <c r="G10" s="125">
        <v>1.3809523809523809</v>
      </c>
    </row>
    <row r="11" spans="1:7" x14ac:dyDescent="0.25">
      <c r="A11" s="122">
        <v>44051</v>
      </c>
      <c r="B11" s="33">
        <v>4</v>
      </c>
      <c r="C11" s="123">
        <v>4.1428571428571432</v>
      </c>
      <c r="D11" s="124">
        <v>1.1153846153846154</v>
      </c>
      <c r="E11" s="123">
        <v>30</v>
      </c>
      <c r="F11" s="123">
        <v>27.857142857142858</v>
      </c>
      <c r="G11" s="125">
        <v>1.1206896551724137</v>
      </c>
    </row>
    <row r="12" spans="1:7" x14ac:dyDescent="0.25">
      <c r="A12" s="122">
        <v>44052</v>
      </c>
      <c r="B12" s="33">
        <v>2</v>
      </c>
      <c r="C12" s="123">
        <v>3.7142857142857144</v>
      </c>
      <c r="D12" s="124">
        <v>0.89655172413793094</v>
      </c>
      <c r="E12" s="123">
        <v>36</v>
      </c>
      <c r="F12" s="123">
        <v>31.142857142857142</v>
      </c>
      <c r="G12" s="125">
        <v>1.117948717948718</v>
      </c>
    </row>
    <row r="13" spans="1:7" x14ac:dyDescent="0.25">
      <c r="A13" s="122">
        <v>44053</v>
      </c>
      <c r="B13" s="33">
        <v>14</v>
      </c>
      <c r="C13" s="123">
        <v>5.2857142857142856</v>
      </c>
      <c r="D13" s="124">
        <v>1.4230769230769229</v>
      </c>
      <c r="E13" s="123">
        <v>51</v>
      </c>
      <c r="F13" s="123">
        <v>35.428571428571431</v>
      </c>
      <c r="G13" s="125">
        <v>1.1376146788990826</v>
      </c>
    </row>
    <row r="14" spans="1:7" x14ac:dyDescent="0.25">
      <c r="A14" s="122">
        <v>44054</v>
      </c>
      <c r="B14" s="33">
        <v>0</v>
      </c>
      <c r="C14" s="123">
        <v>5</v>
      </c>
      <c r="D14" s="124"/>
      <c r="E14" s="123">
        <v>32</v>
      </c>
      <c r="F14" s="123">
        <v>37.714285714285715</v>
      </c>
      <c r="G14" s="125">
        <v>1.064516129032258</v>
      </c>
    </row>
    <row r="15" spans="1:7" x14ac:dyDescent="0.25">
      <c r="A15" s="122">
        <v>44055</v>
      </c>
      <c r="B15" s="33">
        <v>6</v>
      </c>
      <c r="C15" s="123">
        <v>5.5714285714285712</v>
      </c>
      <c r="D15" s="124">
        <v>1.1081081081081081</v>
      </c>
      <c r="E15" s="123">
        <v>48</v>
      </c>
      <c r="F15" s="123">
        <v>42.857142857142854</v>
      </c>
      <c r="G15" s="125">
        <v>1.1363636363636362</v>
      </c>
    </row>
    <row r="16" spans="1:7" x14ac:dyDescent="0.25">
      <c r="A16" s="122">
        <v>44056</v>
      </c>
      <c r="B16" s="33">
        <v>1</v>
      </c>
      <c r="C16" s="123">
        <v>4.5714285714285712</v>
      </c>
      <c r="D16" s="124">
        <v>0.97560975609756106</v>
      </c>
      <c r="E16" s="123">
        <v>36</v>
      </c>
      <c r="F16" s="123">
        <v>41</v>
      </c>
      <c r="G16" s="125">
        <v>0.95666666666666678</v>
      </c>
    </row>
    <row r="17" spans="1:7" x14ac:dyDescent="0.25">
      <c r="A17" s="122">
        <v>44057</v>
      </c>
      <c r="B17" s="33">
        <v>23</v>
      </c>
      <c r="C17" s="123">
        <v>7.1428571428571432</v>
      </c>
      <c r="D17" s="124">
        <v>1.375</v>
      </c>
      <c r="E17" s="123">
        <v>73</v>
      </c>
      <c r="F17" s="123">
        <v>43.714285714285715</v>
      </c>
      <c r="G17" s="125">
        <v>1.0662020905923346</v>
      </c>
    </row>
    <row r="18" spans="1:7" x14ac:dyDescent="0.25">
      <c r="A18" s="122">
        <v>44058</v>
      </c>
      <c r="B18" s="33">
        <v>14</v>
      </c>
      <c r="C18" s="123">
        <v>8.5714285714285712</v>
      </c>
      <c r="D18" s="124">
        <v>1.1636363636363636</v>
      </c>
      <c r="E18" s="123">
        <v>69</v>
      </c>
      <c r="F18" s="123">
        <v>49.285714285714285</v>
      </c>
      <c r="G18" s="125">
        <v>1.1274509803921569</v>
      </c>
    </row>
    <row r="19" spans="1:7" x14ac:dyDescent="0.25">
      <c r="A19" s="122">
        <v>44059</v>
      </c>
      <c r="B19" s="33">
        <v>20</v>
      </c>
      <c r="C19" s="123">
        <v>11.142857142857142</v>
      </c>
      <c r="D19" s="124">
        <v>1.25</v>
      </c>
      <c r="E19" s="123">
        <v>46</v>
      </c>
      <c r="F19" s="123">
        <v>50.714285714285715</v>
      </c>
      <c r="G19" s="125">
        <v>1.0289855072463769</v>
      </c>
    </row>
    <row r="20" spans="1:7" x14ac:dyDescent="0.25">
      <c r="A20" s="122">
        <v>44060</v>
      </c>
      <c r="B20" s="33">
        <v>6</v>
      </c>
      <c r="C20" s="123">
        <v>10</v>
      </c>
      <c r="D20" s="124">
        <v>1.05</v>
      </c>
      <c r="E20" s="123">
        <v>43</v>
      </c>
      <c r="F20" s="123">
        <v>49.571428571428569</v>
      </c>
      <c r="G20" s="125">
        <v>0.97746478873239429</v>
      </c>
    </row>
    <row r="21" spans="1:7" x14ac:dyDescent="0.25">
      <c r="A21" s="122">
        <v>44061</v>
      </c>
      <c r="B21" s="33">
        <v>23</v>
      </c>
      <c r="C21" s="123">
        <v>13.285714285714286</v>
      </c>
      <c r="D21" s="124">
        <v>1.1071428571428572</v>
      </c>
      <c r="E21" s="123">
        <v>39</v>
      </c>
      <c r="F21" s="123">
        <v>50.571428571428569</v>
      </c>
      <c r="G21" s="125">
        <v>1.0201729106628241</v>
      </c>
    </row>
    <row r="22" spans="1:7" x14ac:dyDescent="0.25">
      <c r="A22" s="122">
        <v>44062</v>
      </c>
      <c r="B22" s="33">
        <v>3</v>
      </c>
      <c r="C22" s="123">
        <v>12.857142857142858</v>
      </c>
      <c r="D22" s="124">
        <v>0.967741935483871</v>
      </c>
      <c r="E22" s="123">
        <v>34</v>
      </c>
      <c r="F22" s="123">
        <v>48.571428571428569</v>
      </c>
      <c r="G22" s="125">
        <v>0.96045197740112997</v>
      </c>
    </row>
    <row r="23" spans="1:7" x14ac:dyDescent="0.25">
      <c r="A23" s="122">
        <v>44063</v>
      </c>
      <c r="B23" s="33">
        <v>2</v>
      </c>
      <c r="C23" s="123">
        <v>13</v>
      </c>
      <c r="D23" s="124">
        <v>1.0111111111111111</v>
      </c>
      <c r="E23" s="123">
        <v>33</v>
      </c>
      <c r="F23" s="123">
        <v>48.142857142857146</v>
      </c>
      <c r="G23" s="125">
        <v>0.99117647058823544</v>
      </c>
    </row>
    <row r="24" spans="1:7" x14ac:dyDescent="0.25">
      <c r="A24" s="122">
        <v>44064</v>
      </c>
      <c r="B24" s="33">
        <v>41</v>
      </c>
      <c r="C24" s="123">
        <v>15.571428571428571</v>
      </c>
      <c r="D24" s="124">
        <v>1.1978021978021978</v>
      </c>
      <c r="E24" s="123">
        <v>68</v>
      </c>
      <c r="F24" s="123">
        <v>47.428571428571431</v>
      </c>
      <c r="G24" s="125">
        <v>0.98516320474777441</v>
      </c>
    </row>
    <row r="25" spans="1:7" x14ac:dyDescent="0.25">
      <c r="A25" s="122">
        <v>44065</v>
      </c>
      <c r="B25" s="33">
        <v>18</v>
      </c>
      <c r="C25" s="123">
        <v>16.142857142857142</v>
      </c>
      <c r="D25" s="124">
        <v>1.036697247706422</v>
      </c>
      <c r="E25" s="123">
        <v>93</v>
      </c>
      <c r="F25" s="123">
        <v>50.857142857142854</v>
      </c>
      <c r="G25" s="125">
        <v>1.0722891566265058</v>
      </c>
    </row>
    <row r="26" spans="1:7" x14ac:dyDescent="0.25">
      <c r="A26" s="122">
        <v>44066</v>
      </c>
      <c r="B26" s="33">
        <v>32</v>
      </c>
      <c r="C26" s="123">
        <v>17.857142857142858</v>
      </c>
      <c r="D26" s="124">
        <v>1.1061946902654869</v>
      </c>
      <c r="E26" s="123">
        <v>79</v>
      </c>
      <c r="F26" s="123">
        <v>55.571428571428569</v>
      </c>
      <c r="G26" s="125">
        <v>1.0926966292134832</v>
      </c>
    </row>
    <row r="27" spans="1:7" x14ac:dyDescent="0.25">
      <c r="A27" s="122">
        <v>44067</v>
      </c>
      <c r="B27" s="33">
        <v>0</v>
      </c>
      <c r="C27" s="123">
        <v>17</v>
      </c>
      <c r="D27" s="124"/>
      <c r="E27" s="123">
        <v>99</v>
      </c>
      <c r="F27" s="123">
        <v>63.571428571428569</v>
      </c>
      <c r="G27" s="125">
        <v>1.1439588688946016</v>
      </c>
    </row>
    <row r="28" spans="1:7" x14ac:dyDescent="0.25">
      <c r="A28" s="122">
        <v>44068</v>
      </c>
      <c r="B28" s="33">
        <v>44</v>
      </c>
      <c r="C28" s="123">
        <v>20</v>
      </c>
      <c r="D28" s="124">
        <v>1.3039999999999998</v>
      </c>
      <c r="E28" s="123">
        <v>52</v>
      </c>
      <c r="F28" s="123">
        <v>65.428571428571431</v>
      </c>
      <c r="G28" s="125">
        <v>1.0292134831460675</v>
      </c>
    </row>
    <row r="29" spans="1:7" x14ac:dyDescent="0.25">
      <c r="A29" s="122">
        <v>44069</v>
      </c>
      <c r="B29" s="33">
        <v>26</v>
      </c>
      <c r="C29" s="123">
        <v>23.714285714285715</v>
      </c>
      <c r="D29" s="124">
        <v>1.0184049079754602</v>
      </c>
      <c r="E29" s="123">
        <v>57</v>
      </c>
      <c r="F29" s="123">
        <v>68.714285714285708</v>
      </c>
      <c r="G29" s="125">
        <v>1.0502183406113537</v>
      </c>
    </row>
    <row r="30" spans="1:7" x14ac:dyDescent="0.25">
      <c r="A30" s="122">
        <v>44070</v>
      </c>
      <c r="B30" s="33">
        <v>36</v>
      </c>
      <c r="C30" s="123">
        <v>28.428571428571427</v>
      </c>
      <c r="D30" s="124">
        <v>1.1987951807228914</v>
      </c>
      <c r="E30" s="123">
        <v>111</v>
      </c>
      <c r="F30" s="123">
        <v>79.857142857142861</v>
      </c>
      <c r="G30" s="125">
        <v>1.1621621621621623</v>
      </c>
    </row>
    <row r="31" spans="1:7" x14ac:dyDescent="0.25">
      <c r="A31" s="111">
        <v>44071</v>
      </c>
      <c r="B31" s="112">
        <v>26</v>
      </c>
      <c r="C31" s="113">
        <v>31.857142857142858</v>
      </c>
      <c r="D31" s="114">
        <v>1.120603015075377</v>
      </c>
      <c r="E31" s="113">
        <v>83</v>
      </c>
      <c r="F31" s="113">
        <v>82</v>
      </c>
      <c r="G31" s="115">
        <v>1.0268336314847941</v>
      </c>
    </row>
    <row r="32" spans="1:7" x14ac:dyDescent="0.25">
      <c r="A32" s="111">
        <v>44072</v>
      </c>
      <c r="B32" s="112">
        <v>40</v>
      </c>
      <c r="C32" s="113">
        <v>31.714285714285715</v>
      </c>
      <c r="D32" s="114">
        <v>0.99551569506726456</v>
      </c>
      <c r="E32" s="113">
        <v>96</v>
      </c>
      <c r="F32" s="113">
        <v>82.428571428571431</v>
      </c>
      <c r="G32" s="115">
        <v>1.005226480836237</v>
      </c>
    </row>
    <row r="33" spans="1:7" x14ac:dyDescent="0.25">
      <c r="A33" s="111">
        <v>44073</v>
      </c>
      <c r="B33" s="112">
        <v>36</v>
      </c>
      <c r="C33" s="113">
        <v>34.285714285714285</v>
      </c>
      <c r="D33" s="114">
        <v>1.0810810810810809</v>
      </c>
      <c r="E33" s="113">
        <v>64</v>
      </c>
      <c r="F33" s="113">
        <v>80.285714285714292</v>
      </c>
      <c r="G33" s="115">
        <v>0.97400346620450606</v>
      </c>
    </row>
    <row r="34" spans="1:7" x14ac:dyDescent="0.25">
      <c r="A34" s="116">
        <v>44074</v>
      </c>
      <c r="B34" s="117">
        <v>17</v>
      </c>
      <c r="C34" s="118">
        <v>32.142857142857146</v>
      </c>
      <c r="D34" s="119">
        <v>0.93750000000000011</v>
      </c>
      <c r="E34" s="120">
        <v>138</v>
      </c>
      <c r="F34" s="118">
        <v>85.857142857142861</v>
      </c>
      <c r="G34" s="121">
        <v>1.0693950177935942</v>
      </c>
    </row>
    <row r="35" spans="1:7" x14ac:dyDescent="0.25">
      <c r="A35" s="122">
        <v>44075</v>
      </c>
      <c r="B35" s="33">
        <v>31</v>
      </c>
      <c r="C35" s="123">
        <v>30.285714285714285</v>
      </c>
      <c r="D35" s="124">
        <v>0.94222222222222207</v>
      </c>
      <c r="E35" s="123">
        <v>193</v>
      </c>
      <c r="F35" s="123">
        <v>106</v>
      </c>
      <c r="G35" s="125">
        <v>1.2346089850249584</v>
      </c>
    </row>
    <row r="36" spans="1:7" x14ac:dyDescent="0.25">
      <c r="A36" s="122">
        <v>44076</v>
      </c>
      <c r="B36" s="33">
        <v>78</v>
      </c>
      <c r="C36" s="123">
        <v>37.714285714285715</v>
      </c>
      <c r="D36" s="124">
        <v>1.2452830188679247</v>
      </c>
      <c r="E36" s="123">
        <v>61</v>
      </c>
      <c r="F36" s="123">
        <v>106.57142857142857</v>
      </c>
      <c r="G36" s="125">
        <v>1.0053908355795147</v>
      </c>
    </row>
    <row r="37" spans="1:7" x14ac:dyDescent="0.25">
      <c r="A37" s="122">
        <v>44077</v>
      </c>
      <c r="B37" s="33">
        <v>26</v>
      </c>
      <c r="C37" s="123">
        <v>36.285714285714285</v>
      </c>
      <c r="D37" s="124">
        <v>0.96212121212121204</v>
      </c>
      <c r="E37" s="123">
        <v>76</v>
      </c>
      <c r="F37" s="123">
        <v>101.57142857142857</v>
      </c>
      <c r="G37" s="125">
        <v>0.95308310991957101</v>
      </c>
    </row>
    <row r="38" spans="1:7" x14ac:dyDescent="0.25">
      <c r="A38" s="122">
        <v>44078</v>
      </c>
      <c r="B38" s="33">
        <v>24</v>
      </c>
      <c r="C38" s="123">
        <v>36</v>
      </c>
      <c r="D38" s="124">
        <v>0.99212598425196852</v>
      </c>
      <c r="E38" s="123">
        <v>107</v>
      </c>
      <c r="F38" s="123">
        <v>105</v>
      </c>
      <c r="G38" s="125">
        <v>1.0337552742616034</v>
      </c>
    </row>
    <row r="39" spans="1:7" x14ac:dyDescent="0.25">
      <c r="A39" s="122">
        <v>44079</v>
      </c>
      <c r="B39" s="33">
        <v>25</v>
      </c>
      <c r="C39" s="123">
        <v>33.857142857142854</v>
      </c>
      <c r="D39" s="124">
        <v>0.94047619047619035</v>
      </c>
      <c r="E39" s="123">
        <v>75</v>
      </c>
      <c r="F39" s="123">
        <v>102</v>
      </c>
      <c r="G39" s="125">
        <v>0.97142857142857142</v>
      </c>
    </row>
    <row r="40" spans="1:7" x14ac:dyDescent="0.25">
      <c r="A40" s="122">
        <v>44080</v>
      </c>
      <c r="B40" s="33">
        <v>16</v>
      </c>
      <c r="C40" s="123">
        <v>31</v>
      </c>
      <c r="D40" s="124">
        <v>0.91561181434599159</v>
      </c>
      <c r="E40" s="123">
        <v>48</v>
      </c>
      <c r="F40" s="123">
        <v>99.714285714285708</v>
      </c>
      <c r="G40" s="125">
        <v>0.97759103641456579</v>
      </c>
    </row>
    <row r="41" spans="1:7" x14ac:dyDescent="0.25">
      <c r="A41" s="122">
        <v>44081</v>
      </c>
      <c r="B41" s="33">
        <v>23</v>
      </c>
      <c r="C41" s="123">
        <v>31.857142857142858</v>
      </c>
      <c r="D41" s="124">
        <v>1.0276497695852536</v>
      </c>
      <c r="E41" s="123">
        <v>45</v>
      </c>
      <c r="F41" s="123">
        <v>86.428571428571431</v>
      </c>
      <c r="G41" s="125">
        <v>0.86676217765042984</v>
      </c>
    </row>
    <row r="42" spans="1:7" x14ac:dyDescent="0.25">
      <c r="A42" s="122">
        <v>44082</v>
      </c>
      <c r="B42" s="33">
        <v>31</v>
      </c>
      <c r="C42" s="123">
        <v>31.857142857142858</v>
      </c>
      <c r="D42" s="124">
        <v>1</v>
      </c>
      <c r="E42" s="123">
        <v>84</v>
      </c>
      <c r="F42" s="123">
        <v>70.857142857142861</v>
      </c>
      <c r="G42" s="125">
        <v>0.81983471074380165</v>
      </c>
    </row>
    <row r="43" spans="1:7" x14ac:dyDescent="0.25">
      <c r="A43" s="122">
        <v>44083</v>
      </c>
      <c r="B43" s="33">
        <v>29</v>
      </c>
      <c r="C43" s="123">
        <v>24.857142857142858</v>
      </c>
      <c r="D43" s="124">
        <v>0.78026905829596416</v>
      </c>
      <c r="E43" s="123">
        <v>140</v>
      </c>
      <c r="F43" s="123">
        <v>82.142857142857139</v>
      </c>
      <c r="G43" s="125">
        <v>1.159274193548387</v>
      </c>
    </row>
    <row r="44" spans="1:7" x14ac:dyDescent="0.25">
      <c r="A44" s="122">
        <v>44084</v>
      </c>
      <c r="B44" s="33">
        <v>23</v>
      </c>
      <c r="C44" s="123">
        <v>24.428571428571427</v>
      </c>
      <c r="D44" s="124">
        <v>0.98275862068965514</v>
      </c>
      <c r="E44" s="123">
        <v>83</v>
      </c>
      <c r="F44" s="123">
        <v>83.142857142857139</v>
      </c>
      <c r="G44" s="125">
        <v>1.0121739130434784</v>
      </c>
    </row>
    <row r="45" spans="1:7" x14ac:dyDescent="0.25">
      <c r="A45" s="122">
        <v>44085</v>
      </c>
      <c r="B45" s="33">
        <v>30</v>
      </c>
      <c r="C45" s="123">
        <v>25.285714285714285</v>
      </c>
      <c r="D45" s="124">
        <v>1.0350877192982457</v>
      </c>
      <c r="E45" s="123">
        <v>146</v>
      </c>
      <c r="F45" s="123">
        <v>88.714285714285708</v>
      </c>
      <c r="G45" s="125">
        <v>1.0670103092783505</v>
      </c>
    </row>
    <row r="46" spans="1:7" x14ac:dyDescent="0.25">
      <c r="A46" s="122">
        <v>44086</v>
      </c>
      <c r="B46" s="33">
        <v>35</v>
      </c>
      <c r="C46" s="123">
        <v>26.714285714285715</v>
      </c>
      <c r="D46" s="124">
        <v>1.0564971751412431</v>
      </c>
      <c r="E46" s="123">
        <v>128</v>
      </c>
      <c r="F46" s="123">
        <v>96.285714285714292</v>
      </c>
      <c r="G46" s="125">
        <v>1.0853462157809985</v>
      </c>
    </row>
    <row r="47" spans="1:7" x14ac:dyDescent="0.25">
      <c r="A47" s="122">
        <v>44087</v>
      </c>
      <c r="B47" s="33">
        <v>31</v>
      </c>
      <c r="C47" s="123">
        <v>28.857142857142858</v>
      </c>
      <c r="D47" s="124">
        <v>1.0802139037433154</v>
      </c>
      <c r="E47" s="123">
        <v>97</v>
      </c>
      <c r="F47" s="123">
        <v>103.28571428571429</v>
      </c>
      <c r="G47" s="125">
        <v>1.0727002967359049</v>
      </c>
    </row>
    <row r="48" spans="1:7" x14ac:dyDescent="0.25">
      <c r="A48" s="122">
        <v>44088</v>
      </c>
      <c r="B48" s="33">
        <v>4</v>
      </c>
      <c r="C48" s="123">
        <v>26.142857142857142</v>
      </c>
      <c r="D48" s="124">
        <v>0.90594059405940586</v>
      </c>
      <c r="E48" s="123">
        <v>56</v>
      </c>
      <c r="F48" s="123">
        <v>104.85714285714286</v>
      </c>
      <c r="G48" s="125">
        <v>1.0152143845089903</v>
      </c>
    </row>
    <row r="49" spans="1:7" x14ac:dyDescent="0.25">
      <c r="A49" s="122">
        <v>44089</v>
      </c>
      <c r="B49" s="33">
        <v>26</v>
      </c>
      <c r="C49" s="123">
        <v>25.428571428571427</v>
      </c>
      <c r="D49" s="124">
        <v>0.97267759562841527</v>
      </c>
      <c r="E49" s="123">
        <v>98</v>
      </c>
      <c r="F49" s="123">
        <v>106.85714285714286</v>
      </c>
      <c r="G49" s="125">
        <v>1.0190735694822888</v>
      </c>
    </row>
    <row r="50" spans="1:7" x14ac:dyDescent="0.25">
      <c r="A50" s="122">
        <v>44090</v>
      </c>
      <c r="B50" s="33"/>
      <c r="C50" s="123"/>
      <c r="D50" s="124"/>
      <c r="E50" s="123"/>
      <c r="F50" s="134"/>
      <c r="G50" s="135"/>
    </row>
    <row r="51" spans="1:7" x14ac:dyDescent="0.25">
      <c r="A51" s="122">
        <v>44091</v>
      </c>
      <c r="B51" s="33"/>
      <c r="C51" s="123"/>
      <c r="D51" s="124"/>
      <c r="E51" s="123"/>
      <c r="F51" s="134"/>
      <c r="G51" s="135"/>
    </row>
    <row r="52" spans="1:7" x14ac:dyDescent="0.25">
      <c r="A52" s="122">
        <v>44092</v>
      </c>
      <c r="B52" s="33">
        <v>26</v>
      </c>
      <c r="C52" s="123"/>
      <c r="D52" s="124"/>
      <c r="E52" s="123">
        <v>99</v>
      </c>
      <c r="F52" s="134"/>
      <c r="G52" s="1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3"/>
  </cols>
  <sheetData>
    <row r="3" spans="2:5" x14ac:dyDescent="0.25">
      <c r="B3" t="s">
        <v>2</v>
      </c>
      <c r="C3" t="s">
        <v>0</v>
      </c>
      <c r="D3" t="s">
        <v>365</v>
      </c>
    </row>
    <row r="4" spans="2:5" x14ac:dyDescent="0.25">
      <c r="B4" t="s">
        <v>8</v>
      </c>
      <c r="C4" t="s">
        <v>765</v>
      </c>
      <c r="D4">
        <v>1</v>
      </c>
      <c r="E4">
        <v>1</v>
      </c>
    </row>
    <row r="5" spans="2:5" x14ac:dyDescent="0.25">
      <c r="B5" t="s">
        <v>8</v>
      </c>
      <c r="C5" t="s">
        <v>766</v>
      </c>
      <c r="D5">
        <v>1</v>
      </c>
      <c r="E5">
        <f>D5+E4</f>
        <v>2</v>
      </c>
    </row>
    <row r="6" spans="2:5" x14ac:dyDescent="0.25">
      <c r="B6" t="s">
        <v>8</v>
      </c>
      <c r="C6" t="s">
        <v>756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757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767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768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769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770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758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771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759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743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763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764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772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760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740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733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741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742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714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773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774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715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775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761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716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744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717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745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683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700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738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748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699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718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739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686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719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749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687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750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688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720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762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755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751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721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746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722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710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754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734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689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735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666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3">
        <f>LN(2)/G59</f>
        <v>12.271553963832551</v>
      </c>
    </row>
    <row r="60" spans="1:8" x14ac:dyDescent="0.25">
      <c r="A60" s="49">
        <v>8</v>
      </c>
      <c r="B60" t="s">
        <v>8</v>
      </c>
      <c r="C60" t="s">
        <v>752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3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723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3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724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3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747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3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736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3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725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3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726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3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727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3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728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3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737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3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712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3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701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3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729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3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702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3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703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3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704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3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730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3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690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3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705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3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691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3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711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3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692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3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731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3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693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3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684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3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694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3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695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3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667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3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668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3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696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3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753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3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665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3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669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3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677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3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679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3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697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3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706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3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713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3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678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3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670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3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732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3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707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3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680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3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709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3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685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3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671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3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672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3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708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3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673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3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698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3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681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3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682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3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674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3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675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3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676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0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topLeftCell="A85" workbookViewId="0">
      <selection activeCell="G81" sqref="G81:G102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42"/>
    <col min="8" max="16384" width="11.42578125" style="1"/>
  </cols>
  <sheetData>
    <row r="1" spans="1:7" s="47" customFormat="1" x14ac:dyDescent="0.25">
      <c r="A1" s="193" t="s">
        <v>1</v>
      </c>
      <c r="B1" s="193" t="s">
        <v>2</v>
      </c>
      <c r="C1" s="193" t="s">
        <v>197</v>
      </c>
      <c r="D1" s="193" t="s">
        <v>198</v>
      </c>
      <c r="E1" s="193" t="s">
        <v>5</v>
      </c>
      <c r="F1" s="193" t="s">
        <v>6</v>
      </c>
      <c r="G1" s="252"/>
    </row>
    <row r="2" spans="1:7" x14ac:dyDescent="0.25">
      <c r="A2" s="126" t="s">
        <v>15</v>
      </c>
      <c r="B2" s="126" t="s">
        <v>69</v>
      </c>
      <c r="C2" s="126">
        <v>-33.794361600000002</v>
      </c>
      <c r="D2" s="126">
        <v>-59.122607100000003</v>
      </c>
      <c r="E2" s="126" t="s">
        <v>68</v>
      </c>
      <c r="F2" s="126" t="s">
        <v>70</v>
      </c>
    </row>
    <row r="3" spans="1:7" x14ac:dyDescent="0.25">
      <c r="A3" s="126" t="s">
        <v>15</v>
      </c>
      <c r="B3" s="126" t="s">
        <v>118</v>
      </c>
      <c r="C3" s="126">
        <v>-33.499122999999997</v>
      </c>
      <c r="D3" s="126">
        <v>-58.797777000000004</v>
      </c>
      <c r="E3" s="126" t="s">
        <v>127</v>
      </c>
      <c r="F3" s="126" t="s">
        <v>128</v>
      </c>
      <c r="G3" s="242" t="b">
        <f>EXACT(E3,E2)</f>
        <v>0</v>
      </c>
    </row>
    <row r="4" spans="1:7" x14ac:dyDescent="0.25">
      <c r="A4" s="126" t="s">
        <v>7</v>
      </c>
      <c r="B4" s="126" t="s">
        <v>7</v>
      </c>
      <c r="C4" s="126">
        <v>-33.150430938120799</v>
      </c>
      <c r="D4" s="126">
        <v>-59.310575121916202</v>
      </c>
      <c r="E4" s="126" t="s">
        <v>173</v>
      </c>
      <c r="F4" s="126" t="s">
        <v>174</v>
      </c>
      <c r="G4" s="242" t="b">
        <f t="shared" ref="G4:G67" si="0">EXACT(E4,E3)</f>
        <v>0</v>
      </c>
    </row>
    <row r="5" spans="1:7" x14ac:dyDescent="0.25">
      <c r="A5" s="126" t="s">
        <v>9</v>
      </c>
      <c r="B5" s="126" t="s">
        <v>109</v>
      </c>
      <c r="C5" s="126">
        <v>-33.087555600000002</v>
      </c>
      <c r="D5" s="126">
        <v>-58.930473200000002</v>
      </c>
      <c r="E5" s="126" t="s">
        <v>107</v>
      </c>
      <c r="F5" s="126" t="s">
        <v>108</v>
      </c>
      <c r="G5" s="242" t="b">
        <f t="shared" si="0"/>
        <v>0</v>
      </c>
    </row>
    <row r="6" spans="1:7" x14ac:dyDescent="0.25">
      <c r="A6" s="126" t="s">
        <v>9</v>
      </c>
      <c r="B6" s="126" t="s">
        <v>17</v>
      </c>
      <c r="C6" s="126">
        <v>-33.033332999999999</v>
      </c>
      <c r="D6" s="126">
        <v>-59.016666999999998</v>
      </c>
      <c r="E6" s="126" t="s">
        <v>18</v>
      </c>
      <c r="F6" s="126" t="s">
        <v>19</v>
      </c>
      <c r="G6" s="242" t="b">
        <f t="shared" si="0"/>
        <v>0</v>
      </c>
    </row>
    <row r="7" spans="1:7" x14ac:dyDescent="0.25">
      <c r="A7" s="126" t="s">
        <v>9</v>
      </c>
      <c r="B7" s="126" t="s">
        <v>9</v>
      </c>
      <c r="C7" s="126">
        <v>-33.007781712247301</v>
      </c>
      <c r="D7" s="126">
        <v>-58.5106813050649</v>
      </c>
      <c r="E7" s="126" t="s">
        <v>175</v>
      </c>
      <c r="F7" s="126" t="s">
        <v>176</v>
      </c>
      <c r="G7" s="242" t="b">
        <f t="shared" si="0"/>
        <v>0</v>
      </c>
    </row>
    <row r="8" spans="1:7" x14ac:dyDescent="0.25">
      <c r="A8" s="126" t="s">
        <v>7</v>
      </c>
      <c r="B8" s="126" t="s">
        <v>125</v>
      </c>
      <c r="C8" s="126">
        <v>-32.716667000000001</v>
      </c>
      <c r="D8" s="126">
        <v>-59.4</v>
      </c>
      <c r="E8" s="126" t="s">
        <v>136</v>
      </c>
      <c r="F8" s="126" t="s">
        <v>137</v>
      </c>
      <c r="G8" s="242" t="b">
        <f t="shared" si="0"/>
        <v>0</v>
      </c>
    </row>
    <row r="9" spans="1:7" x14ac:dyDescent="0.25">
      <c r="A9" s="126" t="s">
        <v>51</v>
      </c>
      <c r="B9" s="126" t="s">
        <v>51</v>
      </c>
      <c r="C9" s="126">
        <v>-32.616667</v>
      </c>
      <c r="D9" s="126">
        <v>-60.166666999999997</v>
      </c>
      <c r="E9" s="126" t="s">
        <v>71</v>
      </c>
      <c r="F9" s="126" t="s">
        <v>72</v>
      </c>
      <c r="G9" s="242" t="b">
        <f t="shared" si="0"/>
        <v>0</v>
      </c>
    </row>
    <row r="10" spans="1:7" x14ac:dyDescent="0.25">
      <c r="A10" s="126" t="s">
        <v>27</v>
      </c>
      <c r="B10" s="126" t="s">
        <v>43</v>
      </c>
      <c r="C10" s="126">
        <v>-32.483333000000002</v>
      </c>
      <c r="D10" s="126">
        <v>-58.233333000000002</v>
      </c>
      <c r="E10" s="126" t="s">
        <v>44</v>
      </c>
      <c r="F10" s="126" t="s">
        <v>45</v>
      </c>
      <c r="G10" s="242" t="b">
        <f t="shared" si="0"/>
        <v>0</v>
      </c>
    </row>
    <row r="11" spans="1:7" x14ac:dyDescent="0.25">
      <c r="A11" s="126" t="s">
        <v>27</v>
      </c>
      <c r="B11" s="126" t="s">
        <v>28</v>
      </c>
      <c r="C11" s="126">
        <v>-32.450000000000003</v>
      </c>
      <c r="D11" s="126">
        <v>-58.433300000000003</v>
      </c>
      <c r="E11" s="126" t="s">
        <v>29</v>
      </c>
      <c r="F11" s="126" t="s">
        <v>30</v>
      </c>
      <c r="G11" s="242" t="b">
        <f t="shared" si="0"/>
        <v>0</v>
      </c>
    </row>
    <row r="12" spans="1:7" x14ac:dyDescent="0.25">
      <c r="A12" s="126" t="s">
        <v>12</v>
      </c>
      <c r="B12" s="126" t="s">
        <v>126</v>
      </c>
      <c r="C12" s="126">
        <v>-32.4</v>
      </c>
      <c r="D12" s="126">
        <v>-59.55</v>
      </c>
      <c r="E12" s="126" t="s">
        <v>138</v>
      </c>
      <c r="F12" s="126" t="s">
        <v>139</v>
      </c>
      <c r="G12" s="242" t="b">
        <f t="shared" si="0"/>
        <v>0</v>
      </c>
    </row>
    <row r="13" spans="1:7" x14ac:dyDescent="0.25">
      <c r="A13" s="126" t="s">
        <v>12</v>
      </c>
      <c r="B13" s="126" t="s">
        <v>12</v>
      </c>
      <c r="C13" s="126">
        <v>-32.398960647920397</v>
      </c>
      <c r="D13" s="126">
        <v>-59.787693725776698</v>
      </c>
      <c r="E13" s="126" t="s">
        <v>179</v>
      </c>
      <c r="F13" s="126" t="s">
        <v>180</v>
      </c>
      <c r="G13" s="242" t="b">
        <f t="shared" si="0"/>
        <v>0</v>
      </c>
    </row>
    <row r="14" spans="1:7" x14ac:dyDescent="0.25">
      <c r="A14" s="126" t="s">
        <v>27</v>
      </c>
      <c r="B14" s="126" t="s">
        <v>150</v>
      </c>
      <c r="C14" s="126">
        <v>-32.366667</v>
      </c>
      <c r="D14" s="126">
        <v>-58.883333</v>
      </c>
      <c r="E14" s="126" t="s">
        <v>183</v>
      </c>
      <c r="F14" s="126" t="s">
        <v>184</v>
      </c>
      <c r="G14" s="242" t="b">
        <f t="shared" si="0"/>
        <v>0</v>
      </c>
    </row>
    <row r="15" spans="1:7" x14ac:dyDescent="0.25">
      <c r="A15" s="126" t="s">
        <v>27</v>
      </c>
      <c r="B15" s="126" t="s">
        <v>247</v>
      </c>
      <c r="C15" s="126">
        <v>-32.255178999999998</v>
      </c>
      <c r="D15" s="126">
        <v>-58.422789000000002</v>
      </c>
      <c r="E15" s="126" t="s">
        <v>76</v>
      </c>
      <c r="F15" s="126" t="s">
        <v>77</v>
      </c>
      <c r="G15" s="242" t="b">
        <f t="shared" si="0"/>
        <v>0</v>
      </c>
    </row>
    <row r="16" spans="1:7" x14ac:dyDescent="0.25">
      <c r="A16" s="126" t="s">
        <v>12</v>
      </c>
      <c r="B16" s="126" t="s">
        <v>83</v>
      </c>
      <c r="C16" s="126">
        <v>-32.25</v>
      </c>
      <c r="D16" s="126">
        <v>-60.166699999999999</v>
      </c>
      <c r="E16" s="126" t="s">
        <v>84</v>
      </c>
      <c r="F16" s="126" t="s">
        <v>85</v>
      </c>
      <c r="G16" s="242" t="b">
        <f t="shared" si="0"/>
        <v>0</v>
      </c>
    </row>
    <row r="17" spans="1:7" x14ac:dyDescent="0.25">
      <c r="A17" s="126" t="s">
        <v>14</v>
      </c>
      <c r="B17" s="126" t="s">
        <v>14</v>
      </c>
      <c r="C17" s="126">
        <v>-32.225023234100803</v>
      </c>
      <c r="D17" s="126">
        <v>-58.142272902901702</v>
      </c>
      <c r="E17" s="126" t="s">
        <v>165</v>
      </c>
      <c r="F17" s="126" t="s">
        <v>166</v>
      </c>
      <c r="G17" s="242" t="b">
        <f t="shared" si="0"/>
        <v>0</v>
      </c>
    </row>
    <row r="18" spans="1:7" x14ac:dyDescent="0.25">
      <c r="A18" s="126" t="s">
        <v>14</v>
      </c>
      <c r="B18" s="126" t="s">
        <v>16</v>
      </c>
      <c r="C18" s="126">
        <v>-32.207718176721798</v>
      </c>
      <c r="D18" s="126">
        <v>-58.218798208492501</v>
      </c>
      <c r="E18" s="126" t="s">
        <v>167</v>
      </c>
      <c r="F18" s="126" t="s">
        <v>168</v>
      </c>
      <c r="G18" s="242" t="b">
        <f t="shared" si="0"/>
        <v>0</v>
      </c>
    </row>
    <row r="19" spans="1:7" x14ac:dyDescent="0.25">
      <c r="A19" s="126" t="s">
        <v>13</v>
      </c>
      <c r="B19" s="126" t="s">
        <v>239</v>
      </c>
      <c r="C19" s="126">
        <v>-32.183332999999998</v>
      </c>
      <c r="D19" s="126">
        <v>-60.2</v>
      </c>
      <c r="E19" s="126" t="s">
        <v>113</v>
      </c>
      <c r="F19" s="126" t="s">
        <v>114</v>
      </c>
      <c r="G19" s="242" t="b">
        <f t="shared" si="0"/>
        <v>0</v>
      </c>
    </row>
    <row r="20" spans="1:7" x14ac:dyDescent="0.25">
      <c r="A20" s="126" t="s">
        <v>14</v>
      </c>
      <c r="B20" s="126" t="s">
        <v>237</v>
      </c>
      <c r="C20" s="126">
        <v>-32.166699999999999</v>
      </c>
      <c r="D20" s="126">
        <v>-58.55</v>
      </c>
      <c r="E20" s="126" t="s">
        <v>63</v>
      </c>
      <c r="F20" s="126" t="s">
        <v>64</v>
      </c>
      <c r="G20" s="242" t="b">
        <f t="shared" si="0"/>
        <v>0</v>
      </c>
    </row>
    <row r="21" spans="1:7" x14ac:dyDescent="0.25">
      <c r="A21" s="126" t="s">
        <v>14</v>
      </c>
      <c r="B21" s="126" t="s">
        <v>95</v>
      </c>
      <c r="C21" s="126">
        <v>-32.166666999999997</v>
      </c>
      <c r="D21" s="126">
        <v>-58.4</v>
      </c>
      <c r="E21" s="126" t="s">
        <v>96</v>
      </c>
      <c r="F21" s="126" t="s">
        <v>97</v>
      </c>
      <c r="G21" s="242" t="b">
        <f t="shared" si="0"/>
        <v>0</v>
      </c>
    </row>
    <row r="22" spans="1:7" x14ac:dyDescent="0.25">
      <c r="A22" s="126" t="s">
        <v>50</v>
      </c>
      <c r="B22" s="126" t="s">
        <v>246</v>
      </c>
      <c r="C22" s="126">
        <v>-32.166666999999997</v>
      </c>
      <c r="D22" s="126">
        <v>-59.383333</v>
      </c>
      <c r="E22" s="126" t="s">
        <v>96</v>
      </c>
      <c r="F22" s="126" t="s">
        <v>188</v>
      </c>
      <c r="G22" s="242" t="b">
        <f t="shared" si="0"/>
        <v>1</v>
      </c>
    </row>
    <row r="23" spans="1:7" x14ac:dyDescent="0.25">
      <c r="A23" s="126" t="s">
        <v>13</v>
      </c>
      <c r="B23" s="126" t="s">
        <v>13</v>
      </c>
      <c r="C23" s="126">
        <v>-32.074450123916399</v>
      </c>
      <c r="D23" s="126">
        <v>-60.465935078081898</v>
      </c>
      <c r="E23" s="126" t="s">
        <v>169</v>
      </c>
      <c r="F23" s="126" t="s">
        <v>170</v>
      </c>
      <c r="G23" s="242" t="b">
        <f t="shared" si="0"/>
        <v>0</v>
      </c>
    </row>
    <row r="24" spans="1:7" x14ac:dyDescent="0.25">
      <c r="A24" s="126" t="s">
        <v>12</v>
      </c>
      <c r="B24" s="126" t="s">
        <v>242</v>
      </c>
      <c r="C24" s="126">
        <v>-32.071460000000002</v>
      </c>
      <c r="D24" s="126">
        <v>-59.996619000000003</v>
      </c>
      <c r="E24" s="126" t="s">
        <v>119</v>
      </c>
      <c r="F24" s="126" t="s">
        <v>120</v>
      </c>
      <c r="G24" s="242" t="b">
        <f t="shared" si="0"/>
        <v>0</v>
      </c>
    </row>
    <row r="25" spans="1:7" x14ac:dyDescent="0.25">
      <c r="A25" s="126" t="s">
        <v>13</v>
      </c>
      <c r="B25" s="126" t="s">
        <v>236</v>
      </c>
      <c r="C25" s="126">
        <v>-32.066667000000002</v>
      </c>
      <c r="D25" s="126">
        <v>-60.466667000000001</v>
      </c>
      <c r="E25" s="126" t="s">
        <v>81</v>
      </c>
      <c r="F25" s="126" t="s">
        <v>172</v>
      </c>
      <c r="G25" s="242" t="b">
        <f t="shared" si="0"/>
        <v>0</v>
      </c>
    </row>
    <row r="26" spans="1:7" x14ac:dyDescent="0.25">
      <c r="A26" s="126" t="s">
        <v>13</v>
      </c>
      <c r="B26" s="126" t="s">
        <v>148</v>
      </c>
      <c r="C26" s="126">
        <v>-32.053899999999999</v>
      </c>
      <c r="D26" s="126">
        <v>-60.613100000000003</v>
      </c>
      <c r="E26" s="126" t="s">
        <v>149</v>
      </c>
      <c r="F26" s="126" t="s">
        <v>171</v>
      </c>
      <c r="G26" s="242" t="b">
        <f t="shared" si="0"/>
        <v>0</v>
      </c>
    </row>
    <row r="27" spans="1:7" x14ac:dyDescent="0.25">
      <c r="A27" s="126" t="s">
        <v>8</v>
      </c>
      <c r="B27" s="126" t="s">
        <v>67</v>
      </c>
      <c r="C27" s="126">
        <v>-32.023325900000003</v>
      </c>
      <c r="D27" s="126">
        <v>-60.337992499999999</v>
      </c>
      <c r="E27" s="126" t="s">
        <v>66</v>
      </c>
      <c r="F27" s="126" t="s">
        <v>65</v>
      </c>
      <c r="G27" s="242" t="b">
        <f t="shared" si="0"/>
        <v>0</v>
      </c>
    </row>
    <row r="28" spans="1:7" x14ac:dyDescent="0.25">
      <c r="A28" s="126" t="s">
        <v>8</v>
      </c>
      <c r="B28" s="126" t="s">
        <v>89</v>
      </c>
      <c r="C28" s="126">
        <v>-31.95</v>
      </c>
      <c r="D28" s="126">
        <v>-60.133333</v>
      </c>
      <c r="E28" s="126" t="s">
        <v>90</v>
      </c>
      <c r="F28" s="126" t="s">
        <v>91</v>
      </c>
      <c r="G28" s="242" t="b">
        <f t="shared" si="0"/>
        <v>0</v>
      </c>
    </row>
    <row r="29" spans="1:7" x14ac:dyDescent="0.25">
      <c r="A29" s="126" t="s">
        <v>13</v>
      </c>
      <c r="B29" s="126" t="s">
        <v>101</v>
      </c>
      <c r="C29" s="126">
        <v>-31.946472</v>
      </c>
      <c r="D29" s="126">
        <v>-60.581000000000003</v>
      </c>
      <c r="E29" s="126" t="s">
        <v>102</v>
      </c>
      <c r="F29" s="126" t="s">
        <v>103</v>
      </c>
      <c r="G29" s="242" t="b">
        <f t="shared" si="0"/>
        <v>0</v>
      </c>
    </row>
    <row r="30" spans="1:7" x14ac:dyDescent="0.25">
      <c r="A30" s="126" t="s">
        <v>13</v>
      </c>
      <c r="B30" s="126" t="s">
        <v>104</v>
      </c>
      <c r="C30" s="126">
        <v>-31.89</v>
      </c>
      <c r="D30" s="126">
        <v>-60.59</v>
      </c>
      <c r="E30" s="126" t="s">
        <v>105</v>
      </c>
      <c r="F30" s="126" t="s">
        <v>106</v>
      </c>
      <c r="G30" s="242" t="b">
        <f t="shared" si="0"/>
        <v>0</v>
      </c>
    </row>
    <row r="31" spans="1:7" x14ac:dyDescent="0.25">
      <c r="A31" s="126" t="s">
        <v>8</v>
      </c>
      <c r="B31" s="126" t="s">
        <v>243</v>
      </c>
      <c r="C31" s="126">
        <v>-31.885000000000002</v>
      </c>
      <c r="D31" s="126">
        <v>-60.41</v>
      </c>
      <c r="E31" s="126" t="s">
        <v>129</v>
      </c>
      <c r="F31" s="126" t="s">
        <v>130</v>
      </c>
      <c r="G31" s="242" t="b">
        <f t="shared" si="0"/>
        <v>0</v>
      </c>
    </row>
    <row r="32" spans="1:7" x14ac:dyDescent="0.25">
      <c r="A32" s="126" t="s">
        <v>10</v>
      </c>
      <c r="B32" s="126" t="s">
        <v>10</v>
      </c>
      <c r="C32" s="126">
        <v>-31.867637569277001</v>
      </c>
      <c r="D32" s="126">
        <v>-59.026885197991099</v>
      </c>
      <c r="E32" s="126" t="s">
        <v>181</v>
      </c>
      <c r="F32" s="126" t="s">
        <v>182</v>
      </c>
      <c r="G32" s="242" t="b">
        <f t="shared" si="0"/>
        <v>0</v>
      </c>
    </row>
    <row r="33" spans="1:7" x14ac:dyDescent="0.25">
      <c r="A33" s="126" t="s">
        <v>8</v>
      </c>
      <c r="B33" s="126" t="s">
        <v>121</v>
      </c>
      <c r="C33" s="126">
        <v>-31.866667</v>
      </c>
      <c r="D33" s="126">
        <v>-60.016666999999998</v>
      </c>
      <c r="E33" s="126" t="s">
        <v>122</v>
      </c>
      <c r="F33" s="126" t="s">
        <v>123</v>
      </c>
      <c r="G33" s="242" t="b">
        <f t="shared" si="0"/>
        <v>0</v>
      </c>
    </row>
    <row r="34" spans="1:7" x14ac:dyDescent="0.25">
      <c r="A34" s="126" t="s">
        <v>13</v>
      </c>
      <c r="B34" s="126" t="s">
        <v>238</v>
      </c>
      <c r="C34" s="126">
        <v>-31.863900000000001</v>
      </c>
      <c r="D34" s="126">
        <v>-60.573900000000002</v>
      </c>
      <c r="E34" s="126" t="s">
        <v>98</v>
      </c>
      <c r="F34" s="126" t="s">
        <v>99</v>
      </c>
      <c r="G34" s="242" t="b">
        <f t="shared" si="0"/>
        <v>0</v>
      </c>
    </row>
    <row r="35" spans="1:7" x14ac:dyDescent="0.25">
      <c r="A35" s="126" t="s">
        <v>8</v>
      </c>
      <c r="B35" s="126" t="s">
        <v>40</v>
      </c>
      <c r="C35" s="126">
        <v>-31.816666999999999</v>
      </c>
      <c r="D35" s="126">
        <v>-60.516666999999998</v>
      </c>
      <c r="E35" s="126" t="s">
        <v>41</v>
      </c>
      <c r="F35" s="126" t="s">
        <v>42</v>
      </c>
      <c r="G35" s="242" t="b">
        <f t="shared" si="0"/>
        <v>0</v>
      </c>
    </row>
    <row r="36" spans="1:7" x14ac:dyDescent="0.25">
      <c r="A36" s="126" t="s">
        <v>8</v>
      </c>
      <c r="B36" s="126" t="s">
        <v>31</v>
      </c>
      <c r="C36" s="126">
        <v>-31.783332999999999</v>
      </c>
      <c r="D36" s="126">
        <v>-60.433332999999998</v>
      </c>
      <c r="E36" s="126" t="s">
        <v>32</v>
      </c>
      <c r="F36" s="126" t="s">
        <v>33</v>
      </c>
      <c r="G36" s="242" t="b">
        <f t="shared" si="0"/>
        <v>0</v>
      </c>
    </row>
    <row r="37" spans="1:7" x14ac:dyDescent="0.25">
      <c r="A37" s="126" t="s">
        <v>8</v>
      </c>
      <c r="B37" s="95" t="s">
        <v>154</v>
      </c>
      <c r="C37" s="126">
        <v>-31.752638999999999</v>
      </c>
      <c r="D37" s="126">
        <v>-60.448749999999997</v>
      </c>
      <c r="E37" s="126" t="s">
        <v>189</v>
      </c>
      <c r="F37" s="126" t="s">
        <v>190</v>
      </c>
      <c r="G37" s="242" t="b">
        <f t="shared" si="0"/>
        <v>0</v>
      </c>
    </row>
    <row r="38" spans="1:7" x14ac:dyDescent="0.25">
      <c r="A38" s="126" t="s">
        <v>8</v>
      </c>
      <c r="B38" s="126" t="s">
        <v>140</v>
      </c>
      <c r="C38" s="126">
        <v>-31.745000000000001</v>
      </c>
      <c r="D38" s="126">
        <v>-60.353900000000003</v>
      </c>
      <c r="E38" s="126" t="s">
        <v>141</v>
      </c>
      <c r="F38" s="126" t="s">
        <v>142</v>
      </c>
      <c r="G38" s="242" t="b">
        <f t="shared" si="0"/>
        <v>0</v>
      </c>
    </row>
    <row r="39" spans="1:7" x14ac:dyDescent="0.25">
      <c r="A39" s="126" t="s">
        <v>49</v>
      </c>
      <c r="B39" s="126" t="s">
        <v>49</v>
      </c>
      <c r="C39" s="126">
        <v>-31.616667</v>
      </c>
      <c r="D39" s="126">
        <v>-58.5</v>
      </c>
      <c r="E39" s="126" t="s">
        <v>131</v>
      </c>
      <c r="F39" s="126" t="s">
        <v>132</v>
      </c>
      <c r="G39" s="242" t="b">
        <f t="shared" si="0"/>
        <v>0</v>
      </c>
    </row>
    <row r="40" spans="1:7" x14ac:dyDescent="0.25">
      <c r="A40" s="126" t="s">
        <v>8</v>
      </c>
      <c r="B40" s="126" t="s">
        <v>82</v>
      </c>
      <c r="C40" s="126">
        <v>-31.583333</v>
      </c>
      <c r="D40" s="126">
        <v>-60.066667000000002</v>
      </c>
      <c r="E40" s="126" t="s">
        <v>92</v>
      </c>
      <c r="F40" s="126" t="s">
        <v>93</v>
      </c>
      <c r="G40" s="242" t="b">
        <f t="shared" si="0"/>
        <v>0</v>
      </c>
    </row>
    <row r="41" spans="1:7" x14ac:dyDescent="0.25">
      <c r="A41" s="126" t="s">
        <v>8</v>
      </c>
      <c r="B41" s="126" t="s">
        <v>124</v>
      </c>
      <c r="C41" s="126">
        <v>-31.583333</v>
      </c>
      <c r="D41" s="126">
        <v>-59.883333</v>
      </c>
      <c r="E41" s="126" t="s">
        <v>92</v>
      </c>
      <c r="F41" s="126" t="s">
        <v>135</v>
      </c>
      <c r="G41" s="242" t="b">
        <f t="shared" si="0"/>
        <v>1</v>
      </c>
    </row>
    <row r="42" spans="1:7" x14ac:dyDescent="0.25">
      <c r="A42" s="126" t="s">
        <v>8</v>
      </c>
      <c r="B42" s="126" t="s">
        <v>245</v>
      </c>
      <c r="C42" s="126">
        <v>-31.527799999999999</v>
      </c>
      <c r="D42" s="126">
        <v>-60.2333</v>
      </c>
      <c r="E42" s="126" t="s">
        <v>134</v>
      </c>
      <c r="F42" s="126" t="s">
        <v>133</v>
      </c>
      <c r="G42" s="242" t="b">
        <f t="shared" si="0"/>
        <v>0</v>
      </c>
    </row>
    <row r="43" spans="1:7" x14ac:dyDescent="0.25">
      <c r="A43" s="95" t="s">
        <v>8</v>
      </c>
      <c r="B43" s="95" t="s">
        <v>151</v>
      </c>
      <c r="C43" s="126">
        <v>-31.516667000000002</v>
      </c>
      <c r="D43" s="126">
        <v>-59.85</v>
      </c>
      <c r="E43" s="126" t="s">
        <v>185</v>
      </c>
      <c r="F43" s="126" t="s">
        <v>164</v>
      </c>
      <c r="G43" s="242" t="b">
        <f t="shared" si="0"/>
        <v>0</v>
      </c>
    </row>
    <row r="44" spans="1:7" x14ac:dyDescent="0.25">
      <c r="A44" s="126" t="s">
        <v>11</v>
      </c>
      <c r="B44" s="126" t="s">
        <v>73</v>
      </c>
      <c r="C44" s="126">
        <v>-31.4575</v>
      </c>
      <c r="D44" s="126">
        <v>-59.598300000000002</v>
      </c>
      <c r="E44" s="126" t="s">
        <v>74</v>
      </c>
      <c r="F44" s="126" t="s">
        <v>75</v>
      </c>
      <c r="G44" s="242" t="b">
        <f t="shared" si="0"/>
        <v>0</v>
      </c>
    </row>
    <row r="45" spans="1:7" x14ac:dyDescent="0.25">
      <c r="A45" s="126" t="s">
        <v>20</v>
      </c>
      <c r="B45" s="126" t="s">
        <v>20</v>
      </c>
      <c r="C45" s="126">
        <v>-31.392222</v>
      </c>
      <c r="D45" s="126">
        <v>-58.016944000000002</v>
      </c>
      <c r="E45" s="126" t="s">
        <v>21</v>
      </c>
      <c r="F45" s="126" t="s">
        <v>22</v>
      </c>
      <c r="G45" s="242" t="b">
        <f t="shared" si="0"/>
        <v>0</v>
      </c>
    </row>
    <row r="46" spans="1:7" x14ac:dyDescent="0.25">
      <c r="A46" s="126" t="s">
        <v>8</v>
      </c>
      <c r="B46" s="126" t="s">
        <v>143</v>
      </c>
      <c r="C46" s="126">
        <v>-31.216699999999999</v>
      </c>
      <c r="D46" s="126">
        <v>-59.9833</v>
      </c>
      <c r="E46" s="126" t="s">
        <v>146</v>
      </c>
      <c r="F46" s="126" t="s">
        <v>147</v>
      </c>
      <c r="G46" s="242" t="b">
        <f t="shared" si="0"/>
        <v>0</v>
      </c>
    </row>
    <row r="47" spans="1:7" x14ac:dyDescent="0.25">
      <c r="A47" s="126" t="s">
        <v>11</v>
      </c>
      <c r="B47" s="126" t="s">
        <v>153</v>
      </c>
      <c r="C47" s="126">
        <v>-31.176100000000002</v>
      </c>
      <c r="D47" s="126">
        <v>-59.7331</v>
      </c>
      <c r="E47" s="126" t="s">
        <v>186</v>
      </c>
      <c r="F47" s="126" t="s">
        <v>187</v>
      </c>
      <c r="G47" s="242" t="b">
        <f t="shared" si="0"/>
        <v>0</v>
      </c>
    </row>
    <row r="48" spans="1:7" x14ac:dyDescent="0.25">
      <c r="A48" s="126" t="s">
        <v>24</v>
      </c>
      <c r="B48" s="126" t="s">
        <v>240</v>
      </c>
      <c r="C48" s="126">
        <v>-31.073899999999998</v>
      </c>
      <c r="D48" s="126">
        <v>-58.025799999999997</v>
      </c>
      <c r="E48" s="126" t="s">
        <v>86</v>
      </c>
      <c r="F48" s="126" t="s">
        <v>87</v>
      </c>
      <c r="G48" s="242" t="b">
        <f t="shared" si="0"/>
        <v>0</v>
      </c>
    </row>
    <row r="49" spans="1:7" x14ac:dyDescent="0.25">
      <c r="A49" s="126" t="s">
        <v>47</v>
      </c>
      <c r="B49" s="126" t="s">
        <v>47</v>
      </c>
      <c r="C49" s="126">
        <v>-30.95</v>
      </c>
      <c r="D49" s="126">
        <v>-58.8</v>
      </c>
      <c r="E49" s="126" t="s">
        <v>78</v>
      </c>
      <c r="F49" s="126" t="s">
        <v>79</v>
      </c>
      <c r="G49" s="242" t="b">
        <f t="shared" si="0"/>
        <v>0</v>
      </c>
    </row>
    <row r="50" spans="1:7" x14ac:dyDescent="0.25">
      <c r="A50" s="250" t="s">
        <v>11</v>
      </c>
      <c r="B50" s="250" t="s">
        <v>144</v>
      </c>
      <c r="C50" s="126">
        <v>-30.95</v>
      </c>
      <c r="D50" s="126">
        <v>-59.8</v>
      </c>
      <c r="E50" s="126" t="s">
        <v>78</v>
      </c>
      <c r="F50" s="126" t="s">
        <v>145</v>
      </c>
      <c r="G50" s="242" t="b">
        <f t="shared" si="0"/>
        <v>1</v>
      </c>
    </row>
    <row r="51" spans="1:7" x14ac:dyDescent="0.25">
      <c r="A51" s="126" t="s">
        <v>24</v>
      </c>
      <c r="B51" s="126" t="s">
        <v>37</v>
      </c>
      <c r="C51" s="126">
        <v>-30.9</v>
      </c>
      <c r="D51" s="126">
        <v>-57.933332999999998</v>
      </c>
      <c r="E51" s="126" t="s">
        <v>38</v>
      </c>
      <c r="F51" s="126" t="s">
        <v>39</v>
      </c>
      <c r="G51" s="242" t="b">
        <f t="shared" si="0"/>
        <v>0</v>
      </c>
    </row>
    <row r="52" spans="1:7" x14ac:dyDescent="0.25">
      <c r="A52" s="126" t="s">
        <v>24</v>
      </c>
      <c r="B52" s="126" t="s">
        <v>241</v>
      </c>
      <c r="C52" s="126">
        <v>-30.841699999999999</v>
      </c>
      <c r="D52" s="126">
        <v>-58.008299999999998</v>
      </c>
      <c r="E52" s="126" t="s">
        <v>111</v>
      </c>
      <c r="F52" s="126" t="s">
        <v>112</v>
      </c>
      <c r="G52" s="242" t="b">
        <f t="shared" si="0"/>
        <v>0</v>
      </c>
    </row>
    <row r="53" spans="1:7" x14ac:dyDescent="0.25">
      <c r="A53" s="250" t="s">
        <v>24</v>
      </c>
      <c r="B53" s="250" t="s">
        <v>36</v>
      </c>
      <c r="C53" s="250">
        <v>-30.783332999999999</v>
      </c>
      <c r="D53" s="250">
        <v>-57.916666999999997</v>
      </c>
      <c r="E53" s="250" t="s">
        <v>34</v>
      </c>
      <c r="F53" s="250" t="s">
        <v>35</v>
      </c>
      <c r="G53" s="242" t="b">
        <f t="shared" si="0"/>
        <v>0</v>
      </c>
    </row>
    <row r="54" spans="1:7" x14ac:dyDescent="0.25">
      <c r="A54" s="126" t="s">
        <v>24</v>
      </c>
      <c r="B54" s="126" t="s">
        <v>23</v>
      </c>
      <c r="C54" s="126">
        <v>-30.766667000000002</v>
      </c>
      <c r="D54" s="126">
        <v>-57.983333000000002</v>
      </c>
      <c r="E54" s="126" t="s">
        <v>25</v>
      </c>
      <c r="F54" s="126" t="s">
        <v>26</v>
      </c>
      <c r="G54" s="242" t="b">
        <f t="shared" si="0"/>
        <v>0</v>
      </c>
    </row>
    <row r="55" spans="1:7" x14ac:dyDescent="0.25">
      <c r="A55" s="126" t="s">
        <v>11</v>
      </c>
      <c r="B55" s="126" t="s">
        <v>11</v>
      </c>
      <c r="C55" s="126">
        <v>-30.740468112748001</v>
      </c>
      <c r="D55" s="126">
        <v>-59.644298877664099</v>
      </c>
      <c r="E55" s="126" t="s">
        <v>177</v>
      </c>
      <c r="F55" s="126" t="s">
        <v>178</v>
      </c>
      <c r="G55" s="242" t="b">
        <f t="shared" si="0"/>
        <v>0</v>
      </c>
    </row>
    <row r="56" spans="1:7" x14ac:dyDescent="0.25">
      <c r="A56" s="131" t="s">
        <v>24</v>
      </c>
      <c r="B56" s="131" t="s">
        <v>797</v>
      </c>
      <c r="C56" s="126" t="s">
        <v>800</v>
      </c>
      <c r="D56" s="126" t="s">
        <v>801</v>
      </c>
      <c r="E56" s="126" t="s">
        <v>799</v>
      </c>
      <c r="F56" s="126" t="s">
        <v>798</v>
      </c>
      <c r="G56" s="242" t="b">
        <f t="shared" si="0"/>
        <v>0</v>
      </c>
    </row>
    <row r="57" spans="1:7" x14ac:dyDescent="0.25">
      <c r="A57" s="95" t="s">
        <v>48</v>
      </c>
      <c r="B57" s="95" t="s">
        <v>48</v>
      </c>
      <c r="C57" s="126" t="s">
        <v>231</v>
      </c>
      <c r="D57" s="126" t="s">
        <v>232</v>
      </c>
      <c r="E57" s="126" t="s">
        <v>229</v>
      </c>
      <c r="F57" s="126" t="s">
        <v>230</v>
      </c>
      <c r="G57" s="242" t="b">
        <f t="shared" si="0"/>
        <v>0</v>
      </c>
    </row>
    <row r="58" spans="1:7" x14ac:dyDescent="0.25">
      <c r="A58" s="131" t="s">
        <v>24</v>
      </c>
      <c r="B58" s="131" t="s">
        <v>796</v>
      </c>
      <c r="C58" s="126" t="s">
        <v>804</v>
      </c>
      <c r="D58" s="126" t="s">
        <v>805</v>
      </c>
      <c r="E58" s="126" t="s">
        <v>802</v>
      </c>
      <c r="F58" s="126" t="s">
        <v>803</v>
      </c>
      <c r="G58" s="242" t="b">
        <f t="shared" si="0"/>
        <v>0</v>
      </c>
    </row>
    <row r="59" spans="1:7" x14ac:dyDescent="0.25">
      <c r="A59" s="95" t="s">
        <v>24</v>
      </c>
      <c r="B59" s="95" t="s">
        <v>206</v>
      </c>
      <c r="C59" s="126" t="s">
        <v>207</v>
      </c>
      <c r="D59" s="126" t="s">
        <v>208</v>
      </c>
      <c r="E59" s="126" t="s">
        <v>209</v>
      </c>
      <c r="F59" s="126" t="s">
        <v>210</v>
      </c>
      <c r="G59" s="242" t="b">
        <f t="shared" si="0"/>
        <v>0</v>
      </c>
    </row>
    <row r="60" spans="1:7" x14ac:dyDescent="0.25">
      <c r="A60" s="95" t="s">
        <v>24</v>
      </c>
      <c r="B60" s="95" t="s">
        <v>223</v>
      </c>
      <c r="C60" s="126" t="s">
        <v>226</v>
      </c>
      <c r="D60" s="126" t="s">
        <v>227</v>
      </c>
      <c r="E60" s="126" t="s">
        <v>224</v>
      </c>
      <c r="F60" s="126" t="s">
        <v>225</v>
      </c>
      <c r="G60" s="242" t="b">
        <f t="shared" si="0"/>
        <v>0</v>
      </c>
    </row>
    <row r="61" spans="1:7" x14ac:dyDescent="0.25">
      <c r="A61" s="126" t="s">
        <v>24</v>
      </c>
      <c r="B61" s="126" t="s">
        <v>24</v>
      </c>
      <c r="C61" s="126" t="s">
        <v>808</v>
      </c>
      <c r="D61" s="126" t="s">
        <v>806</v>
      </c>
      <c r="E61" s="126" t="s">
        <v>807</v>
      </c>
      <c r="F61" s="126" t="s">
        <v>806</v>
      </c>
      <c r="G61" s="242" t="b">
        <f t="shared" si="0"/>
        <v>0</v>
      </c>
    </row>
    <row r="62" spans="1:7" x14ac:dyDescent="0.25">
      <c r="A62" s="95" t="s">
        <v>20</v>
      </c>
      <c r="B62" s="95" t="s">
        <v>791</v>
      </c>
      <c r="C62" s="126" t="s">
        <v>794</v>
      </c>
      <c r="D62" s="126" t="s">
        <v>795</v>
      </c>
      <c r="E62" s="126" t="s">
        <v>792</v>
      </c>
      <c r="F62" s="126" t="s">
        <v>793</v>
      </c>
      <c r="G62" s="242" t="b">
        <f t="shared" si="0"/>
        <v>0</v>
      </c>
    </row>
    <row r="63" spans="1:7" x14ac:dyDescent="0.25">
      <c r="A63" s="131" t="s">
        <v>20</v>
      </c>
      <c r="B63" s="95" t="s">
        <v>392</v>
      </c>
      <c r="C63" s="126" t="s">
        <v>405</v>
      </c>
      <c r="D63" s="126" t="s">
        <v>406</v>
      </c>
      <c r="E63" s="126" t="s">
        <v>399</v>
      </c>
      <c r="F63" s="126" t="s">
        <v>400</v>
      </c>
      <c r="G63" s="242" t="b">
        <f t="shared" si="0"/>
        <v>0</v>
      </c>
    </row>
    <row r="64" spans="1:7" x14ac:dyDescent="0.25">
      <c r="A64" s="95" t="s">
        <v>11</v>
      </c>
      <c r="B64" s="95" t="s">
        <v>357</v>
      </c>
      <c r="C64" s="126" t="s">
        <v>360</v>
      </c>
      <c r="D64" s="126" t="s">
        <v>361</v>
      </c>
      <c r="E64" s="126" t="s">
        <v>358</v>
      </c>
      <c r="F64" s="126" t="s">
        <v>359</v>
      </c>
      <c r="G64" s="242" t="b">
        <f t="shared" si="0"/>
        <v>0</v>
      </c>
    </row>
    <row r="65" spans="1:7" x14ac:dyDescent="0.25">
      <c r="A65" s="95" t="s">
        <v>49</v>
      </c>
      <c r="B65" s="95" t="s">
        <v>228</v>
      </c>
      <c r="C65" s="126" t="s">
        <v>234</v>
      </c>
      <c r="D65" s="126" t="s">
        <v>235</v>
      </c>
      <c r="E65" s="126" t="s">
        <v>233</v>
      </c>
      <c r="F65" s="126" t="s">
        <v>97</v>
      </c>
      <c r="G65" s="242" t="b">
        <f t="shared" si="0"/>
        <v>0</v>
      </c>
    </row>
    <row r="66" spans="1:7" x14ac:dyDescent="0.25">
      <c r="A66" s="126" t="s">
        <v>8</v>
      </c>
      <c r="B66" s="126" t="s">
        <v>218</v>
      </c>
      <c r="C66" s="126" t="s">
        <v>219</v>
      </c>
      <c r="D66" s="126" t="s">
        <v>220</v>
      </c>
      <c r="E66" s="126" t="s">
        <v>221</v>
      </c>
      <c r="F66" s="126" t="s">
        <v>222</v>
      </c>
      <c r="G66" s="242" t="b">
        <f t="shared" si="0"/>
        <v>0</v>
      </c>
    </row>
    <row r="67" spans="1:7" x14ac:dyDescent="0.25">
      <c r="A67" s="95" t="s">
        <v>8</v>
      </c>
      <c r="B67" s="95" t="s">
        <v>370</v>
      </c>
      <c r="C67" s="126" t="s">
        <v>219</v>
      </c>
      <c r="D67" s="126" t="s">
        <v>372</v>
      </c>
      <c r="E67" s="126" t="s">
        <v>221</v>
      </c>
      <c r="F67" s="126" t="s">
        <v>371</v>
      </c>
      <c r="G67" s="242" t="b">
        <f t="shared" si="0"/>
        <v>1</v>
      </c>
    </row>
    <row r="68" spans="1:7" x14ac:dyDescent="0.25">
      <c r="A68" s="131" t="s">
        <v>10</v>
      </c>
      <c r="B68" s="95" t="s">
        <v>393</v>
      </c>
      <c r="C68" s="126" t="s">
        <v>407</v>
      </c>
      <c r="D68" s="126" t="s">
        <v>408</v>
      </c>
      <c r="E68" s="126" t="s">
        <v>401</v>
      </c>
      <c r="F68" s="126" t="s">
        <v>402</v>
      </c>
      <c r="G68" s="242" t="b">
        <f t="shared" ref="G68:G102" si="1">EXACT(E68,E67)</f>
        <v>0</v>
      </c>
    </row>
    <row r="69" spans="1:7" x14ac:dyDescent="0.25">
      <c r="A69" s="95" t="s">
        <v>24</v>
      </c>
      <c r="B69" s="131" t="s">
        <v>777</v>
      </c>
      <c r="C69" s="126" t="s">
        <v>784</v>
      </c>
      <c r="D69" s="126" t="s">
        <v>785</v>
      </c>
      <c r="E69" s="126" t="s">
        <v>782</v>
      </c>
      <c r="F69" s="126" t="s">
        <v>783</v>
      </c>
      <c r="G69" s="242" t="b">
        <f t="shared" si="1"/>
        <v>0</v>
      </c>
    </row>
    <row r="70" spans="1:7" x14ac:dyDescent="0.25">
      <c r="A70" s="126" t="s">
        <v>8</v>
      </c>
      <c r="B70" s="126" t="s">
        <v>8</v>
      </c>
      <c r="C70" s="126" t="s">
        <v>200</v>
      </c>
      <c r="D70" s="126" t="s">
        <v>201</v>
      </c>
      <c r="E70" s="126" t="s">
        <v>202</v>
      </c>
      <c r="F70" s="126" t="s">
        <v>203</v>
      </c>
      <c r="G70" s="242" t="b">
        <f t="shared" si="1"/>
        <v>0</v>
      </c>
    </row>
    <row r="71" spans="1:7" x14ac:dyDescent="0.25">
      <c r="A71" s="126" t="s">
        <v>8</v>
      </c>
      <c r="B71" s="126" t="s">
        <v>248</v>
      </c>
      <c r="C71" s="126" t="s">
        <v>258</v>
      </c>
      <c r="D71" s="126" t="s">
        <v>259</v>
      </c>
      <c r="E71" s="126" t="s">
        <v>256</v>
      </c>
      <c r="F71" s="126" t="s">
        <v>257</v>
      </c>
      <c r="G71" s="242" t="b">
        <f t="shared" si="1"/>
        <v>0</v>
      </c>
    </row>
    <row r="72" spans="1:7" x14ac:dyDescent="0.25">
      <c r="A72" s="126" t="s">
        <v>8</v>
      </c>
      <c r="B72" s="126" t="s">
        <v>244</v>
      </c>
      <c r="C72" s="126" t="s">
        <v>211</v>
      </c>
      <c r="D72" s="126" t="s">
        <v>212</v>
      </c>
      <c r="E72" s="126" t="s">
        <v>214</v>
      </c>
      <c r="F72" s="126" t="s">
        <v>213</v>
      </c>
      <c r="G72" s="242" t="b">
        <f t="shared" si="1"/>
        <v>0</v>
      </c>
    </row>
    <row r="73" spans="1:7" x14ac:dyDescent="0.25">
      <c r="A73" s="131" t="s">
        <v>8</v>
      </c>
      <c r="B73" s="131" t="s">
        <v>621</v>
      </c>
      <c r="C73" s="126" t="s">
        <v>630</v>
      </c>
      <c r="D73" s="126" t="s">
        <v>631</v>
      </c>
      <c r="E73" s="126" t="s">
        <v>628</v>
      </c>
      <c r="F73" s="126" t="s">
        <v>629</v>
      </c>
      <c r="G73" s="242" t="b">
        <f t="shared" si="1"/>
        <v>0</v>
      </c>
    </row>
    <row r="74" spans="1:7" x14ac:dyDescent="0.25">
      <c r="A74" s="95" t="s">
        <v>10</v>
      </c>
      <c r="B74" s="95" t="s">
        <v>364</v>
      </c>
      <c r="C74" s="126" t="s">
        <v>368</v>
      </c>
      <c r="D74" s="126" t="s">
        <v>369</v>
      </c>
      <c r="E74" s="126" t="s">
        <v>366</v>
      </c>
      <c r="F74" s="126" t="s">
        <v>367</v>
      </c>
      <c r="G74" s="242" t="b">
        <f t="shared" si="1"/>
        <v>0</v>
      </c>
    </row>
    <row r="75" spans="1:7" x14ac:dyDescent="0.25">
      <c r="A75" s="131" t="s">
        <v>8</v>
      </c>
      <c r="B75" s="131" t="s">
        <v>623</v>
      </c>
      <c r="C75" s="126" t="s">
        <v>626</v>
      </c>
      <c r="D75" s="126" t="s">
        <v>627</v>
      </c>
      <c r="E75" s="126" t="s">
        <v>624</v>
      </c>
      <c r="F75" s="126" t="s">
        <v>625</v>
      </c>
      <c r="G75" s="242" t="b">
        <f t="shared" si="1"/>
        <v>0</v>
      </c>
    </row>
    <row r="76" spans="1:7" x14ac:dyDescent="0.25">
      <c r="A76" s="131" t="s">
        <v>8</v>
      </c>
      <c r="B76" s="131" t="s">
        <v>632</v>
      </c>
      <c r="C76" s="126" t="s">
        <v>636</v>
      </c>
      <c r="D76" s="126" t="s">
        <v>634</v>
      </c>
      <c r="E76" s="126" t="s">
        <v>635</v>
      </c>
      <c r="F76" s="126" t="s">
        <v>633</v>
      </c>
      <c r="G76" s="242" t="b">
        <f t="shared" si="1"/>
        <v>0</v>
      </c>
    </row>
    <row r="77" spans="1:7" x14ac:dyDescent="0.25">
      <c r="A77" s="95" t="s">
        <v>10</v>
      </c>
      <c r="B77" s="95" t="s">
        <v>786</v>
      </c>
      <c r="C77" s="126" t="s">
        <v>789</v>
      </c>
      <c r="D77" s="126" t="s">
        <v>790</v>
      </c>
      <c r="E77" s="126" t="s">
        <v>787</v>
      </c>
      <c r="F77" s="126" t="s">
        <v>788</v>
      </c>
      <c r="G77" s="242" t="b">
        <f t="shared" si="1"/>
        <v>0</v>
      </c>
    </row>
    <row r="78" spans="1:7" x14ac:dyDescent="0.25">
      <c r="A78" s="95" t="s">
        <v>8</v>
      </c>
      <c r="B78" s="95" t="s">
        <v>300</v>
      </c>
      <c r="C78" s="126" t="s">
        <v>304</v>
      </c>
      <c r="D78" s="126" t="s">
        <v>305</v>
      </c>
      <c r="E78" s="126" t="s">
        <v>302</v>
      </c>
      <c r="F78" s="126" t="s">
        <v>303</v>
      </c>
      <c r="G78" s="242" t="b">
        <f t="shared" si="1"/>
        <v>0</v>
      </c>
    </row>
    <row r="79" spans="1:7" x14ac:dyDescent="0.25">
      <c r="A79" s="95" t="s">
        <v>13</v>
      </c>
      <c r="B79" s="95" t="s">
        <v>378</v>
      </c>
      <c r="C79" s="126" t="s">
        <v>384</v>
      </c>
      <c r="D79" s="126" t="s">
        <v>385</v>
      </c>
      <c r="E79" s="126" t="s">
        <v>90</v>
      </c>
      <c r="F79" s="126" t="s">
        <v>380</v>
      </c>
      <c r="G79" s="242" t="b">
        <f t="shared" si="1"/>
        <v>0</v>
      </c>
    </row>
    <row r="80" spans="1:7" x14ac:dyDescent="0.25">
      <c r="A80" s="95" t="s">
        <v>8</v>
      </c>
      <c r="B80" s="95" t="s">
        <v>347</v>
      </c>
      <c r="C80" s="126" t="s">
        <v>355</v>
      </c>
      <c r="D80" s="126" t="s">
        <v>356</v>
      </c>
      <c r="E80" s="126" t="s">
        <v>353</v>
      </c>
      <c r="F80" s="126" t="s">
        <v>354</v>
      </c>
      <c r="G80" s="242" t="b">
        <f t="shared" si="1"/>
        <v>0</v>
      </c>
    </row>
    <row r="81" spans="1:7" x14ac:dyDescent="0.25">
      <c r="A81" s="95" t="s">
        <v>13</v>
      </c>
      <c r="B81" s="95" t="s">
        <v>332</v>
      </c>
      <c r="C81" s="126" t="s">
        <v>335</v>
      </c>
      <c r="D81" s="126" t="s">
        <v>336</v>
      </c>
      <c r="E81" s="126" t="s">
        <v>333</v>
      </c>
      <c r="F81" s="126" t="s">
        <v>334</v>
      </c>
      <c r="G81" s="242" t="b">
        <f t="shared" si="1"/>
        <v>0</v>
      </c>
    </row>
    <row r="82" spans="1:7" x14ac:dyDescent="0.25">
      <c r="A82" s="95" t="s">
        <v>13</v>
      </c>
      <c r="B82" s="95" t="s">
        <v>321</v>
      </c>
      <c r="C82" s="126" t="s">
        <v>324</v>
      </c>
      <c r="D82" s="126" t="s">
        <v>325</v>
      </c>
      <c r="E82" s="126" t="s">
        <v>322</v>
      </c>
      <c r="F82" s="126" t="s">
        <v>323</v>
      </c>
      <c r="G82" s="242" t="b">
        <f t="shared" si="1"/>
        <v>0</v>
      </c>
    </row>
    <row r="83" spans="1:7" x14ac:dyDescent="0.25">
      <c r="A83" s="95" t="s">
        <v>13</v>
      </c>
      <c r="B83" s="95" t="s">
        <v>342</v>
      </c>
      <c r="C83" s="126" t="s">
        <v>345</v>
      </c>
      <c r="D83" s="126" t="s">
        <v>346</v>
      </c>
      <c r="E83" s="126" t="s">
        <v>343</v>
      </c>
      <c r="F83" s="126" t="s">
        <v>344</v>
      </c>
      <c r="G83" s="242" t="b">
        <f t="shared" si="1"/>
        <v>0</v>
      </c>
    </row>
    <row r="84" spans="1:7" x14ac:dyDescent="0.25">
      <c r="A84" s="95" t="s">
        <v>12</v>
      </c>
      <c r="B84" s="95" t="s">
        <v>161</v>
      </c>
      <c r="C84" s="126" t="s">
        <v>162</v>
      </c>
      <c r="D84" s="126" t="s">
        <v>163</v>
      </c>
      <c r="E84" s="126" t="s">
        <v>195</v>
      </c>
      <c r="F84" s="126" t="s">
        <v>196</v>
      </c>
      <c r="G84" s="242" t="b">
        <f t="shared" si="1"/>
        <v>0</v>
      </c>
    </row>
    <row r="85" spans="1:7" x14ac:dyDescent="0.25">
      <c r="A85" s="95" t="s">
        <v>27</v>
      </c>
      <c r="B85" s="95" t="s">
        <v>379</v>
      </c>
      <c r="C85" s="126" t="s">
        <v>388</v>
      </c>
      <c r="D85" s="126" t="s">
        <v>389</v>
      </c>
      <c r="E85" s="126" t="s">
        <v>382</v>
      </c>
      <c r="F85" s="126" t="s">
        <v>383</v>
      </c>
      <c r="G85" s="242" t="b">
        <f t="shared" si="1"/>
        <v>0</v>
      </c>
    </row>
    <row r="86" spans="1:7" x14ac:dyDescent="0.25">
      <c r="A86" s="126" t="s">
        <v>13</v>
      </c>
      <c r="B86" s="126" t="s">
        <v>814</v>
      </c>
      <c r="C86" s="126" t="s">
        <v>813</v>
      </c>
      <c r="D86" s="126" t="s">
        <v>812</v>
      </c>
      <c r="E86" s="126" t="s">
        <v>810</v>
      </c>
      <c r="F86" s="126" t="s">
        <v>811</v>
      </c>
      <c r="G86" s="242" t="b">
        <f t="shared" si="1"/>
        <v>0</v>
      </c>
    </row>
    <row r="87" spans="1:7" x14ac:dyDescent="0.25">
      <c r="A87" s="95" t="s">
        <v>27</v>
      </c>
      <c r="B87" s="95" t="s">
        <v>637</v>
      </c>
      <c r="C87" s="126" t="s">
        <v>386</v>
      </c>
      <c r="D87" s="126" t="s">
        <v>387</v>
      </c>
      <c r="E87" s="126" t="s">
        <v>63</v>
      </c>
      <c r="F87" s="126" t="s">
        <v>381</v>
      </c>
      <c r="G87" s="242" t="b">
        <f t="shared" si="1"/>
        <v>0</v>
      </c>
    </row>
    <row r="88" spans="1:7" x14ac:dyDescent="0.25">
      <c r="A88" s="95" t="s">
        <v>13</v>
      </c>
      <c r="B88" s="95" t="s">
        <v>348</v>
      </c>
      <c r="C88" s="126" t="s">
        <v>351</v>
      </c>
      <c r="D88" s="126" t="s">
        <v>352</v>
      </c>
      <c r="E88" s="126" t="s">
        <v>349</v>
      </c>
      <c r="F88" s="126" t="s">
        <v>350</v>
      </c>
      <c r="G88" s="242" t="b">
        <f t="shared" si="1"/>
        <v>0</v>
      </c>
    </row>
    <row r="89" spans="1:7" x14ac:dyDescent="0.25">
      <c r="A89" s="131" t="s">
        <v>27</v>
      </c>
      <c r="B89" s="131" t="s">
        <v>649</v>
      </c>
      <c r="C89" s="126" t="s">
        <v>657</v>
      </c>
      <c r="D89" s="126" t="s">
        <v>658</v>
      </c>
      <c r="E89" s="126" t="s">
        <v>655</v>
      </c>
      <c r="F89" s="126" t="s">
        <v>656</v>
      </c>
      <c r="G89" s="242" t="b">
        <f t="shared" si="1"/>
        <v>0</v>
      </c>
    </row>
    <row r="90" spans="1:7" x14ac:dyDescent="0.25">
      <c r="A90" s="131" t="s">
        <v>50</v>
      </c>
      <c r="B90" s="95" t="s">
        <v>394</v>
      </c>
      <c r="C90" s="126" t="s">
        <v>409</v>
      </c>
      <c r="D90" s="126" t="s">
        <v>410</v>
      </c>
      <c r="E90" s="126" t="s">
        <v>403</v>
      </c>
      <c r="F90" s="126" t="s">
        <v>404</v>
      </c>
      <c r="G90" s="242" t="b">
        <f t="shared" si="1"/>
        <v>0</v>
      </c>
    </row>
    <row r="91" spans="1:7" x14ac:dyDescent="0.25">
      <c r="A91" s="126" t="s">
        <v>50</v>
      </c>
      <c r="B91" s="126" t="s">
        <v>156</v>
      </c>
      <c r="C91" s="126" t="s">
        <v>157</v>
      </c>
      <c r="D91" s="126" t="s">
        <v>159</v>
      </c>
      <c r="E91" s="126" t="s">
        <v>193</v>
      </c>
      <c r="F91" s="126" t="s">
        <v>194</v>
      </c>
      <c r="G91" s="242" t="b">
        <f t="shared" si="1"/>
        <v>0</v>
      </c>
    </row>
    <row r="92" spans="1:7" x14ac:dyDescent="0.25">
      <c r="A92" s="131" t="s">
        <v>12</v>
      </c>
      <c r="B92" s="131" t="s">
        <v>616</v>
      </c>
      <c r="C92" s="126" t="s">
        <v>619</v>
      </c>
      <c r="D92" s="126" t="s">
        <v>620</v>
      </c>
      <c r="E92" s="126" t="s">
        <v>617</v>
      </c>
      <c r="F92" s="126" t="s">
        <v>618</v>
      </c>
      <c r="G92" s="242" t="b">
        <f t="shared" si="1"/>
        <v>0</v>
      </c>
    </row>
    <row r="93" spans="1:7" x14ac:dyDescent="0.25">
      <c r="A93" s="95" t="s">
        <v>13</v>
      </c>
      <c r="B93" s="131" t="s">
        <v>776</v>
      </c>
      <c r="C93" s="126" t="s">
        <v>780</v>
      </c>
      <c r="D93" s="126" t="s">
        <v>781</v>
      </c>
      <c r="E93" s="126" t="s">
        <v>778</v>
      </c>
      <c r="F93" s="126" t="s">
        <v>779</v>
      </c>
      <c r="G93" s="242" t="b">
        <f t="shared" si="1"/>
        <v>0</v>
      </c>
    </row>
    <row r="94" spans="1:7" x14ac:dyDescent="0.25">
      <c r="A94" s="126" t="s">
        <v>27</v>
      </c>
      <c r="B94" s="126" t="s">
        <v>251</v>
      </c>
      <c r="C94" s="126" t="s">
        <v>254</v>
      </c>
      <c r="D94" s="126" t="s">
        <v>255</v>
      </c>
      <c r="E94" s="126" t="s">
        <v>252</v>
      </c>
      <c r="F94" s="126" t="s">
        <v>253</v>
      </c>
      <c r="G94" s="242" t="b">
        <f t="shared" si="1"/>
        <v>0</v>
      </c>
    </row>
    <row r="95" spans="1:7" x14ac:dyDescent="0.25">
      <c r="A95" s="131" t="s">
        <v>50</v>
      </c>
      <c r="B95" s="131" t="s">
        <v>641</v>
      </c>
      <c r="C95" s="126" t="s">
        <v>644</v>
      </c>
      <c r="D95" s="126" t="s">
        <v>645</v>
      </c>
      <c r="E95" s="126" t="s">
        <v>642</v>
      </c>
      <c r="F95" s="126" t="s">
        <v>643</v>
      </c>
      <c r="G95" s="242" t="b">
        <f t="shared" si="1"/>
        <v>0</v>
      </c>
    </row>
    <row r="96" spans="1:7" x14ac:dyDescent="0.25">
      <c r="A96" s="131" t="s">
        <v>9</v>
      </c>
      <c r="B96" s="95" t="s">
        <v>391</v>
      </c>
      <c r="C96" s="126" t="s">
        <v>397</v>
      </c>
      <c r="D96" s="126" t="s">
        <v>398</v>
      </c>
      <c r="E96" s="126" t="s">
        <v>395</v>
      </c>
      <c r="F96" s="126" t="s">
        <v>396</v>
      </c>
      <c r="G96" s="242" t="b">
        <f t="shared" si="1"/>
        <v>0</v>
      </c>
    </row>
    <row r="97" spans="1:7" x14ac:dyDescent="0.25">
      <c r="A97" s="131" t="s">
        <v>9</v>
      </c>
      <c r="B97" s="131" t="s">
        <v>640</v>
      </c>
      <c r="C97" s="126" t="s">
        <v>647</v>
      </c>
      <c r="D97" s="126" t="s">
        <v>648</v>
      </c>
      <c r="E97" s="126" t="s">
        <v>71</v>
      </c>
      <c r="F97" s="126" t="s">
        <v>646</v>
      </c>
      <c r="G97" s="242" t="b">
        <f t="shared" si="1"/>
        <v>0</v>
      </c>
    </row>
    <row r="98" spans="1:7" x14ac:dyDescent="0.25">
      <c r="A98" s="249" t="s">
        <v>9</v>
      </c>
      <c r="B98" s="249" t="s">
        <v>155</v>
      </c>
      <c r="C98" s="249" t="s">
        <v>158</v>
      </c>
      <c r="D98" s="251">
        <v>-58.886667000000003</v>
      </c>
      <c r="E98" s="249" t="s">
        <v>191</v>
      </c>
      <c r="F98" s="251" t="s">
        <v>192</v>
      </c>
      <c r="G98" s="242" t="b">
        <f t="shared" si="1"/>
        <v>0</v>
      </c>
    </row>
    <row r="99" spans="1:7" x14ac:dyDescent="0.25">
      <c r="A99" s="249" t="s">
        <v>9</v>
      </c>
      <c r="B99" s="249" t="s">
        <v>160</v>
      </c>
      <c r="C99" s="249" t="s">
        <v>363</v>
      </c>
      <c r="D99" s="249" t="s">
        <v>215</v>
      </c>
      <c r="E99" s="249" t="s">
        <v>362</v>
      </c>
      <c r="F99" s="249" t="s">
        <v>216</v>
      </c>
      <c r="G99" s="242" t="b">
        <f t="shared" si="1"/>
        <v>0</v>
      </c>
    </row>
    <row r="100" spans="1:7" x14ac:dyDescent="0.25">
      <c r="A100" s="248" t="s">
        <v>9</v>
      </c>
      <c r="B100" s="248" t="s">
        <v>659</v>
      </c>
      <c r="C100" s="249" t="s">
        <v>662</v>
      </c>
      <c r="D100" s="249" t="s">
        <v>663</v>
      </c>
      <c r="E100" s="249" t="s">
        <v>660</v>
      </c>
      <c r="F100" s="249" t="s">
        <v>661</v>
      </c>
      <c r="G100" s="242" t="b">
        <f t="shared" si="1"/>
        <v>0</v>
      </c>
    </row>
    <row r="101" spans="1:7" x14ac:dyDescent="0.25">
      <c r="A101" s="136" t="s">
        <v>15</v>
      </c>
      <c r="B101" s="136" t="s">
        <v>650</v>
      </c>
      <c r="C101" s="249" t="s">
        <v>653</v>
      </c>
      <c r="D101" s="249" t="s">
        <v>654</v>
      </c>
      <c r="E101" s="249" t="s">
        <v>651</v>
      </c>
      <c r="F101" s="249" t="s">
        <v>652</v>
      </c>
      <c r="G101" s="242" t="b">
        <f t="shared" si="1"/>
        <v>0</v>
      </c>
    </row>
    <row r="102" spans="1:7" x14ac:dyDescent="0.25">
      <c r="A102" s="247" t="s">
        <v>15</v>
      </c>
      <c r="B102" s="247" t="s">
        <v>301</v>
      </c>
      <c r="C102" s="249" t="s">
        <v>308</v>
      </c>
      <c r="D102" s="249" t="s">
        <v>309</v>
      </c>
      <c r="E102" s="249" t="s">
        <v>306</v>
      </c>
      <c r="F102" s="249" t="s">
        <v>307</v>
      </c>
      <c r="G102" s="242" t="b">
        <f t="shared" si="1"/>
        <v>0</v>
      </c>
    </row>
  </sheetData>
  <autoFilter ref="A1:F78" xr:uid="{674EFE2F-09CE-43B8-B5AD-FD1E36B5E2CC}"/>
  <sortState xmlns:xlrd2="http://schemas.microsoft.com/office/spreadsheetml/2017/richdata2" ref="A2:F102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4" sqref="E14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28" t="s">
        <v>1</v>
      </c>
      <c r="B1" s="129" t="s">
        <v>0</v>
      </c>
      <c r="C1" s="129" t="s">
        <v>116</v>
      </c>
      <c r="D1" s="129" t="s">
        <v>46</v>
      </c>
      <c r="E1" s="129" t="s">
        <v>88</v>
      </c>
      <c r="F1" s="129" t="s">
        <v>110</v>
      </c>
      <c r="G1" s="129" t="s">
        <v>117</v>
      </c>
    </row>
    <row r="2" spans="1:7" x14ac:dyDescent="0.25">
      <c r="A2" s="95" t="s">
        <v>14</v>
      </c>
      <c r="B2" s="33"/>
      <c r="C2" s="33">
        <v>70</v>
      </c>
      <c r="D2" s="33">
        <v>47</v>
      </c>
      <c r="E2" s="33"/>
      <c r="F2" s="33">
        <v>358</v>
      </c>
      <c r="G2" s="53">
        <f t="shared" ref="G2:G18" si="0">C2/F2</f>
        <v>0.19553072625698323</v>
      </c>
    </row>
    <row r="3" spans="1:7" x14ac:dyDescent="0.25">
      <c r="A3" s="95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3">
        <f t="shared" si="0"/>
        <v>0.19568151147098514</v>
      </c>
    </row>
    <row r="4" spans="1:7" x14ac:dyDescent="0.25">
      <c r="A4" s="95" t="s">
        <v>13</v>
      </c>
      <c r="B4" s="33"/>
      <c r="C4" s="33">
        <v>473</v>
      </c>
      <c r="D4" s="33">
        <v>335</v>
      </c>
      <c r="E4" s="33">
        <v>11</v>
      </c>
      <c r="F4" s="33">
        <v>260</v>
      </c>
      <c r="G4" s="53">
        <f t="shared" si="0"/>
        <v>1.8192307692307692</v>
      </c>
    </row>
    <row r="5" spans="1:7" x14ac:dyDescent="0.25">
      <c r="A5" s="95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3">
        <f t="shared" si="0"/>
        <v>0.66481994459833793</v>
      </c>
    </row>
    <row r="6" spans="1:7" x14ac:dyDescent="0.25">
      <c r="A6" s="95" t="s">
        <v>47</v>
      </c>
      <c r="B6" s="33"/>
      <c r="C6" s="33">
        <v>15</v>
      </c>
      <c r="D6" s="33">
        <v>5</v>
      </c>
      <c r="E6" s="33"/>
      <c r="F6" s="33">
        <v>59</v>
      </c>
      <c r="G6" s="53">
        <f t="shared" si="0"/>
        <v>0.25423728813559321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0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3">
        <f t="shared" si="0"/>
        <v>0.87596899224806202</v>
      </c>
    </row>
    <row r="9" spans="1:7" x14ac:dyDescent="0.25">
      <c r="A9" s="95" t="s">
        <v>9</v>
      </c>
      <c r="B9" s="33"/>
      <c r="C9" s="33">
        <v>1401</v>
      </c>
      <c r="D9" s="33">
        <v>909</v>
      </c>
      <c r="E9" s="33">
        <v>20</v>
      </c>
      <c r="F9" s="33">
        <v>1039</v>
      </c>
      <c r="G9" s="53">
        <f t="shared" si="0"/>
        <v>1.3484119345524543</v>
      </c>
    </row>
    <row r="10" spans="1:7" x14ac:dyDescent="0.25">
      <c r="A10" s="95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3">
        <f t="shared" si="0"/>
        <v>0.58720930232558144</v>
      </c>
    </row>
    <row r="11" spans="1:7" x14ac:dyDescent="0.25">
      <c r="A11" s="95" t="s">
        <v>11</v>
      </c>
      <c r="B11" s="33"/>
      <c r="C11" s="33">
        <v>109</v>
      </c>
      <c r="D11" s="33">
        <v>50</v>
      </c>
      <c r="E11" s="33">
        <v>2</v>
      </c>
      <c r="F11" s="33">
        <v>75</v>
      </c>
      <c r="G11" s="53">
        <f t="shared" si="0"/>
        <v>1.4533333333333334</v>
      </c>
    </row>
    <row r="12" spans="1:7" x14ac:dyDescent="0.25">
      <c r="A12" s="95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3">
        <f t="shared" si="0"/>
        <v>0.9726027397260274</v>
      </c>
    </row>
    <row r="13" spans="1:7" x14ac:dyDescent="0.25">
      <c r="A13" s="95" t="s">
        <v>8</v>
      </c>
      <c r="B13" s="33"/>
      <c r="C13" s="33">
        <v>5097</v>
      </c>
      <c r="D13" s="33">
        <v>3393</v>
      </c>
      <c r="E13" s="33">
        <v>86</v>
      </c>
      <c r="F13" s="33">
        <v>2984</v>
      </c>
      <c r="G13" s="53">
        <f t="shared" si="0"/>
        <v>1.7081099195710456</v>
      </c>
    </row>
    <row r="14" spans="1:7" x14ac:dyDescent="0.25">
      <c r="A14" s="95" t="s">
        <v>49</v>
      </c>
      <c r="B14" s="33"/>
      <c r="C14" s="33">
        <v>5</v>
      </c>
      <c r="D14" s="33">
        <v>3</v>
      </c>
      <c r="E14" s="33">
        <v>1</v>
      </c>
      <c r="F14" s="33">
        <v>34</v>
      </c>
      <c r="G14" s="53">
        <f t="shared" si="0"/>
        <v>0.14705882352941177</v>
      </c>
    </row>
    <row r="15" spans="1:7" x14ac:dyDescent="0.25">
      <c r="A15" s="95" t="s">
        <v>50</v>
      </c>
      <c r="B15" s="33"/>
      <c r="C15" s="33">
        <v>41</v>
      </c>
      <c r="D15" s="33">
        <v>6</v>
      </c>
      <c r="E15" s="33">
        <v>1</v>
      </c>
      <c r="F15" s="33">
        <v>33</v>
      </c>
      <c r="G15" s="53">
        <f t="shared" si="0"/>
        <v>1.2424242424242424</v>
      </c>
    </row>
    <row r="16" spans="1:7" x14ac:dyDescent="0.25">
      <c r="A16" s="95" t="s">
        <v>27</v>
      </c>
      <c r="B16" s="33"/>
      <c r="C16" s="33">
        <v>163</v>
      </c>
      <c r="D16" s="33">
        <v>95</v>
      </c>
      <c r="E16" s="33">
        <v>5</v>
      </c>
      <c r="F16" s="33">
        <v>323</v>
      </c>
      <c r="G16" s="53">
        <f t="shared" si="0"/>
        <v>0.50464396284829727</v>
      </c>
    </row>
    <row r="17" spans="1:7" x14ac:dyDescent="0.25">
      <c r="A17" s="95" t="s">
        <v>51</v>
      </c>
      <c r="B17" s="33"/>
      <c r="C17" s="33">
        <v>85</v>
      </c>
      <c r="D17" s="33">
        <v>58</v>
      </c>
      <c r="E17" s="33">
        <v>4</v>
      </c>
      <c r="F17" s="33">
        <v>111</v>
      </c>
      <c r="G17" s="53">
        <f t="shared" si="0"/>
        <v>0.76576576576576572</v>
      </c>
    </row>
    <row r="18" spans="1:7" x14ac:dyDescent="0.25">
      <c r="A18" s="95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3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1"/>
  <sheetViews>
    <sheetView topLeftCell="A199" workbookViewId="0">
      <selection activeCell="J210" sqref="J210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3"/>
    <col min="8" max="16384" width="11.42578125" style="49"/>
  </cols>
  <sheetData>
    <row r="1" spans="1:7" x14ac:dyDescent="0.25">
      <c r="A1" s="23" t="s">
        <v>327</v>
      </c>
      <c r="B1" s="23" t="s">
        <v>0</v>
      </c>
      <c r="C1" s="23" t="s">
        <v>116</v>
      </c>
      <c r="D1" s="23" t="s">
        <v>328</v>
      </c>
      <c r="E1" s="23" t="s">
        <v>329</v>
      </c>
      <c r="F1" s="23" t="s">
        <v>330</v>
      </c>
      <c r="G1" s="170" t="s">
        <v>331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69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3">
        <f t="shared" ref="G182:G201" si="19">LN(2)/F182</f>
        <v>24.179945401312398</v>
      </c>
      <c r="H182" s="94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3">
        <f t="shared" si="19"/>
        <v>23.787813776615266</v>
      </c>
      <c r="H183" s="94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3">
        <f t="shared" si="19"/>
        <v>21.938678363941754</v>
      </c>
      <c r="H184" s="94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3">
        <f t="shared" si="19"/>
        <v>19.897225876575131</v>
      </c>
      <c r="H185" s="94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3">
        <f t="shared" si="19"/>
        <v>19.051223845419258</v>
      </c>
      <c r="H186" s="94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3">
        <f t="shared" si="19"/>
        <v>20.65552348583261</v>
      </c>
      <c r="H187" s="94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3">
        <f t="shared" si="19"/>
        <v>22.381344139321151</v>
      </c>
      <c r="H188" s="94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3">
        <f t="shared" si="19"/>
        <v>23.947011932944804</v>
      </c>
      <c r="H189" s="94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3">
        <f t="shared" si="19"/>
        <v>26.751141977542339</v>
      </c>
      <c r="H190" s="94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3">
        <f t="shared" si="19"/>
        <v>27.841667864172422</v>
      </c>
      <c r="H191" s="94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3">
        <f t="shared" si="19"/>
        <v>27.660486613534172</v>
      </c>
      <c r="H192" s="94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3">
        <f t="shared" si="19"/>
        <v>27.112269458694566</v>
      </c>
      <c r="H193" s="94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3">
        <f t="shared" si="19"/>
        <v>29.9782589461513</v>
      </c>
      <c r="H194" s="94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3">
        <f t="shared" si="19"/>
        <v>32.405837386225016</v>
      </c>
      <c r="H195" s="94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3">
        <f t="shared" si="19"/>
        <v>35.149917562669714</v>
      </c>
      <c r="H196" s="94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3">
        <f t="shared" si="19"/>
        <v>39.199221533388062</v>
      </c>
      <c r="H197" s="94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3">
        <f t="shared" si="19"/>
        <v>38.973260024360172</v>
      </c>
      <c r="H198" s="94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3">
        <f t="shared" si="19"/>
        <v>39.184152414122011</v>
      </c>
      <c r="H199" s="94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3">
        <f t="shared" si="19"/>
        <v>37.014125885655503</v>
      </c>
      <c r="H200" s="94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3">
        <f t="shared" si="19"/>
        <v>37.311753169120117</v>
      </c>
      <c r="H201" s="94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3">
        <f>LN(2)/F202</f>
        <v>37.730694954514831</v>
      </c>
      <c r="H202" s="94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3">
        <f>LN(2)/F203</f>
        <v>37.941531197052491</v>
      </c>
      <c r="H203" s="94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10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3">
        <f>LN(2)/F204</f>
        <v>37.590583269191036</v>
      </c>
      <c r="H204" s="94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3">
        <f>LN(2)/F205</f>
        <v>35.258815198917056</v>
      </c>
      <c r="H205" s="94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10" si="42">LN(D206)</f>
        <v>9.000483164987708</v>
      </c>
      <c r="F206" s="2">
        <f t="shared" ref="F206:F208" si="43">SLOPE(E200:E206,A200:A206)</f>
        <v>2.02941978292356E-2</v>
      </c>
      <c r="G206" s="83">
        <f t="shared" ref="G206:G210" si="44">LN(2)/F206</f>
        <v>34.154943515993772</v>
      </c>
      <c r="H206" s="94">
        <f t="shared" ref="H206:H208" si="45">(D206-D200)/D200</f>
        <v>0.12722469410456061</v>
      </c>
      <c r="I206" s="40">
        <f t="shared" ref="I206:I211" si="46">B206+G206</f>
        <v>44141.15494351599</v>
      </c>
      <c r="J206" s="49">
        <f t="shared" ref="J206:J211" si="47">D206*2</f>
        <v>16214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3">
        <f t="shared" si="44"/>
        <v>32.845143360043707</v>
      </c>
      <c r="H207" s="94">
        <f t="shared" si="45"/>
        <v>0.13125085628168243</v>
      </c>
      <c r="I207" s="40">
        <f t="shared" si="46"/>
        <v>44140.845143360042</v>
      </c>
      <c r="J207" s="49">
        <f t="shared" si="47"/>
        <v>16514</v>
      </c>
    </row>
    <row r="208" spans="1:10" x14ac:dyDescent="0.25">
      <c r="A208" s="2">
        <f t="shared" si="40"/>
        <v>207</v>
      </c>
      <c r="B208" s="3">
        <v>44109</v>
      </c>
      <c r="C208" s="2">
        <v>106</v>
      </c>
      <c r="D208" s="2">
        <f t="shared" si="41"/>
        <v>8363</v>
      </c>
      <c r="E208" s="2">
        <f t="shared" si="42"/>
        <v>9.0315724933815265</v>
      </c>
      <c r="F208" s="2">
        <f t="shared" si="43"/>
        <v>2.0457350183207396E-2</v>
      </c>
      <c r="G208" s="83">
        <f t="shared" si="44"/>
        <v>33.882549516550853</v>
      </c>
      <c r="H208" s="94">
        <f t="shared" si="45"/>
        <v>0.12617829248586049</v>
      </c>
      <c r="I208" s="40">
        <f t="shared" si="46"/>
        <v>44142.882549516551</v>
      </c>
      <c r="J208" s="49">
        <f t="shared" si="47"/>
        <v>16726</v>
      </c>
    </row>
    <row r="209" spans="1:10" x14ac:dyDescent="0.25">
      <c r="A209" s="2">
        <f t="shared" si="40"/>
        <v>208</v>
      </c>
      <c r="B209" s="3">
        <v>44110</v>
      </c>
      <c r="C209" s="2">
        <v>187</v>
      </c>
      <c r="D209" s="2">
        <f t="shared" ref="D209:D210" si="48">D208+C209</f>
        <v>8550</v>
      </c>
      <c r="E209" s="2">
        <f t="shared" si="42"/>
        <v>9.0536865619308067</v>
      </c>
      <c r="F209" s="2">
        <f t="shared" ref="F209:F210" si="49">SLOPE(E203:E209,A203:A209)</f>
        <v>1.9784865173515773E-2</v>
      </c>
      <c r="G209" s="83">
        <f t="shared" si="44"/>
        <v>35.034212994678342</v>
      </c>
      <c r="H209" s="94">
        <f t="shared" ref="H209:H210" si="50">(D209-D203)/D203</f>
        <v>0.12930920618148198</v>
      </c>
      <c r="I209" s="40">
        <f t="shared" si="46"/>
        <v>44145.03421299468</v>
      </c>
      <c r="J209" s="49">
        <f t="shared" si="47"/>
        <v>17100</v>
      </c>
    </row>
    <row r="210" spans="1:10" x14ac:dyDescent="0.25">
      <c r="A210" s="2">
        <f t="shared" si="40"/>
        <v>209</v>
      </c>
      <c r="B210" s="3">
        <v>44111</v>
      </c>
      <c r="C210" s="2">
        <v>127</v>
      </c>
      <c r="D210" s="2">
        <f t="shared" si="48"/>
        <v>8677</v>
      </c>
      <c r="E210" s="2">
        <f t="shared" si="42"/>
        <v>9.0684311257934898</v>
      </c>
      <c r="F210" s="2">
        <f t="shared" si="49"/>
        <v>1.842098651594545E-2</v>
      </c>
      <c r="G210" s="83">
        <f t="shared" si="44"/>
        <v>37.628124854222541</v>
      </c>
      <c r="H210" s="94">
        <f t="shared" si="50"/>
        <v>0.11716235354705806</v>
      </c>
      <c r="I210" s="40">
        <f t="shared" si="46"/>
        <v>44148.628124854222</v>
      </c>
      <c r="J210" s="49">
        <f t="shared" si="47"/>
        <v>17354</v>
      </c>
    </row>
    <row r="211" spans="1:10" x14ac:dyDescent="0.25">
      <c r="I211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topLeftCell="AS1" workbookViewId="0">
      <pane ySplit="1" topLeftCell="A141" activePane="bottomLeft" state="frozen"/>
      <selection pane="bottomLeft" activeCell="BC146" sqref="BC146:BD148"/>
    </sheetView>
  </sheetViews>
  <sheetFormatPr baseColWidth="10" defaultRowHeight="15" x14ac:dyDescent="0.25"/>
  <cols>
    <col min="1" max="1" width="11.42578125" style="162"/>
    <col min="2" max="2" width="14.140625" style="163" customWidth="1"/>
    <col min="3" max="3" width="6.85546875" style="162" bestFit="1" customWidth="1"/>
    <col min="4" max="4" width="7.140625" style="164" customWidth="1"/>
    <col min="5" max="5" width="10.28515625" style="165" customWidth="1"/>
    <col min="6" max="6" width="11.42578125" style="162" customWidth="1"/>
    <col min="7" max="7" width="4.42578125" style="164" bestFit="1" customWidth="1"/>
    <col min="8" max="8" width="7.140625" style="165" customWidth="1"/>
    <col min="9" max="9" width="11.42578125" style="162" customWidth="1"/>
    <col min="10" max="10" width="4.42578125" style="164" bestFit="1" customWidth="1"/>
    <col min="11" max="11" width="8.5703125" style="165" customWidth="1"/>
    <col min="12" max="12" width="11.42578125" style="162" customWidth="1"/>
    <col min="13" max="13" width="7" style="164" bestFit="1" customWidth="1"/>
    <col min="14" max="14" width="7" style="164" customWidth="1"/>
    <col min="15" max="15" width="11.42578125" style="162" customWidth="1"/>
    <col min="16" max="16" width="6.5703125" style="164" customWidth="1"/>
    <col min="17" max="17" width="11.42578125" style="166" customWidth="1"/>
    <col min="18" max="18" width="11.42578125" style="162" customWidth="1"/>
    <col min="19" max="19" width="4.85546875" style="164" customWidth="1"/>
    <col min="20" max="21" width="11.42578125" style="162" customWidth="1"/>
    <col min="22" max="22" width="6.5703125" style="164" customWidth="1"/>
    <col min="23" max="23" width="11.42578125" style="164" customWidth="1"/>
    <col min="24" max="24" width="11.42578125" style="162" customWidth="1"/>
    <col min="25" max="25" width="8.42578125" style="164" customWidth="1"/>
    <col min="26" max="26" width="7.5703125" style="164" customWidth="1"/>
    <col min="27" max="27" width="11.42578125" style="162" customWidth="1"/>
    <col min="28" max="28" width="7.7109375" style="164" customWidth="1"/>
    <col min="29" max="29" width="8.140625" style="164" customWidth="1"/>
    <col min="30" max="30" width="11.42578125" style="162" customWidth="1"/>
    <col min="31" max="31" width="5.7109375" style="164" customWidth="1"/>
    <col min="32" max="32" width="4.5703125" style="164" customWidth="1"/>
    <col min="33" max="33" width="11.42578125" style="162" customWidth="1"/>
    <col min="34" max="34" width="7.85546875" style="164" customWidth="1"/>
    <col min="35" max="35" width="6.5703125" style="164" customWidth="1"/>
    <col min="36" max="36" width="11.42578125" style="162" customWidth="1"/>
    <col min="37" max="37" width="6.28515625" style="164" customWidth="1"/>
    <col min="38" max="38" width="8.140625" style="164" customWidth="1"/>
    <col min="39" max="39" width="11.42578125" style="162" customWidth="1"/>
    <col min="40" max="40" width="6.42578125" style="167" customWidth="1"/>
    <col min="41" max="41" width="6.42578125" style="162" customWidth="1"/>
    <col min="42" max="42" width="11.42578125" style="162" customWidth="1"/>
    <col min="43" max="43" width="7.85546875" style="167" bestFit="1" customWidth="1"/>
    <col min="44" max="44" width="11.42578125" style="162" customWidth="1"/>
    <col min="45" max="45" width="11.42578125" style="162"/>
    <col min="46" max="46" width="4.7109375" style="167" bestFit="1" customWidth="1"/>
    <col min="47" max="47" width="11.42578125" style="164"/>
    <col min="48" max="48" width="11.42578125" style="162"/>
    <col min="49" max="49" width="7.85546875" style="167" bestFit="1" customWidth="1"/>
    <col min="50" max="50" width="8.7109375" style="164" bestFit="1" customWidth="1"/>
    <col min="51" max="51" width="11.42578125" style="162"/>
    <col min="52" max="52" width="4.7109375" style="167" bestFit="1" customWidth="1"/>
    <col min="53" max="53" width="8.7109375" style="164" bestFit="1" customWidth="1"/>
    <col min="54" max="54" width="11.42578125" style="168"/>
    <col min="55" max="55" width="4.7109375" style="167" bestFit="1" customWidth="1"/>
    <col min="56" max="56" width="11.42578125" style="192"/>
    <col min="57" max="16384" width="11.42578125" style="162"/>
  </cols>
  <sheetData>
    <row r="1" spans="1:56" s="82" customFormat="1" x14ac:dyDescent="0.25">
      <c r="A1" s="127" t="s">
        <v>327</v>
      </c>
      <c r="B1" s="137" t="s">
        <v>249</v>
      </c>
      <c r="C1" s="138" t="s">
        <v>14</v>
      </c>
      <c r="D1" s="139"/>
      <c r="E1" s="140"/>
      <c r="F1" s="138" t="s">
        <v>20</v>
      </c>
      <c r="G1" s="139"/>
      <c r="H1" s="140"/>
      <c r="I1" s="138" t="s">
        <v>13</v>
      </c>
      <c r="J1" s="139"/>
      <c r="K1" s="140"/>
      <c r="L1" s="127" t="s">
        <v>24</v>
      </c>
      <c r="M1" s="139"/>
      <c r="N1" s="140"/>
      <c r="O1" s="127" t="s">
        <v>47</v>
      </c>
      <c r="P1" s="139"/>
      <c r="Q1" s="141"/>
      <c r="R1" s="127" t="s">
        <v>48</v>
      </c>
      <c r="S1" s="139"/>
      <c r="T1" s="142"/>
      <c r="U1" s="127" t="s">
        <v>7</v>
      </c>
      <c r="V1" s="139"/>
      <c r="W1" s="140"/>
      <c r="X1" s="127" t="s">
        <v>9</v>
      </c>
      <c r="Y1" s="139"/>
      <c r="Z1" s="140"/>
      <c r="AA1" s="127" t="s">
        <v>15</v>
      </c>
      <c r="AB1" s="139"/>
      <c r="AC1" s="140"/>
      <c r="AD1" s="127" t="s">
        <v>11</v>
      </c>
      <c r="AE1" s="139"/>
      <c r="AF1" s="140"/>
      <c r="AG1" s="127" t="s">
        <v>12</v>
      </c>
      <c r="AH1" s="139"/>
      <c r="AI1" s="140"/>
      <c r="AJ1" s="127" t="s">
        <v>8</v>
      </c>
      <c r="AK1" s="139"/>
      <c r="AL1" s="140"/>
      <c r="AM1" s="127" t="s">
        <v>49</v>
      </c>
      <c r="AN1" s="143"/>
      <c r="AO1" s="127"/>
      <c r="AP1" s="127" t="s">
        <v>50</v>
      </c>
      <c r="AQ1" s="143"/>
      <c r="AR1" s="127"/>
      <c r="AS1" s="127" t="s">
        <v>27</v>
      </c>
      <c r="AT1" s="143"/>
      <c r="AU1" s="140"/>
      <c r="AV1" s="127" t="s">
        <v>51</v>
      </c>
      <c r="AW1" s="143"/>
      <c r="AX1" s="140"/>
      <c r="AY1" s="127" t="s">
        <v>10</v>
      </c>
      <c r="AZ1" s="143"/>
      <c r="BA1" s="140"/>
      <c r="BB1" s="63" t="s">
        <v>204</v>
      </c>
      <c r="BC1" s="143"/>
      <c r="BD1" s="189"/>
    </row>
    <row r="2" spans="1:56" s="26" customFormat="1" x14ac:dyDescent="0.25">
      <c r="A2" s="144">
        <v>1</v>
      </c>
      <c r="B2" s="156">
        <v>43903</v>
      </c>
      <c r="C2" s="144"/>
      <c r="D2" s="145"/>
      <c r="E2" s="146"/>
      <c r="F2" s="144"/>
      <c r="G2" s="145"/>
      <c r="H2" s="146"/>
      <c r="I2" s="144"/>
      <c r="J2" s="145"/>
      <c r="K2" s="146"/>
      <c r="L2" s="144"/>
      <c r="M2" s="145"/>
      <c r="N2" s="145"/>
      <c r="O2" s="144"/>
      <c r="P2" s="145"/>
      <c r="Q2" s="147"/>
      <c r="R2" s="144"/>
      <c r="S2" s="145"/>
      <c r="T2" s="144"/>
      <c r="U2" s="144">
        <v>1</v>
      </c>
      <c r="V2" s="145"/>
      <c r="W2" s="145"/>
      <c r="X2" s="144"/>
      <c r="Y2" s="145"/>
      <c r="Z2" s="145"/>
      <c r="AA2" s="144"/>
      <c r="AB2" s="145"/>
      <c r="AC2" s="145"/>
      <c r="AD2" s="144"/>
      <c r="AE2" s="145"/>
      <c r="AF2" s="145"/>
      <c r="AG2" s="144"/>
      <c r="AH2" s="145"/>
      <c r="AI2" s="145"/>
      <c r="AJ2" s="144"/>
      <c r="AK2" s="145"/>
      <c r="AL2" s="145"/>
      <c r="AM2" s="144"/>
      <c r="AN2" s="148"/>
      <c r="AO2" s="144"/>
      <c r="AP2" s="144"/>
      <c r="AQ2" s="148"/>
      <c r="AR2" s="144"/>
      <c r="AS2" s="144"/>
      <c r="AT2" s="148"/>
      <c r="AU2" s="145"/>
      <c r="AV2" s="144"/>
      <c r="AW2" s="148"/>
      <c r="AX2" s="145"/>
      <c r="AY2" s="144"/>
      <c r="AZ2" s="148"/>
      <c r="BA2" s="145"/>
      <c r="BB2" s="149">
        <v>1</v>
      </c>
      <c r="BC2" s="148"/>
      <c r="BD2" s="190"/>
    </row>
    <row r="3" spans="1:56" s="26" customFormat="1" x14ac:dyDescent="0.25">
      <c r="A3" s="144">
        <f>(B3-B2)+A2</f>
        <v>5</v>
      </c>
      <c r="B3" s="156">
        <v>43907</v>
      </c>
      <c r="C3" s="144"/>
      <c r="D3" s="145"/>
      <c r="E3" s="146"/>
      <c r="F3" s="144"/>
      <c r="G3" s="145"/>
      <c r="H3" s="146"/>
      <c r="I3" s="144"/>
      <c r="J3" s="145"/>
      <c r="K3" s="146"/>
      <c r="L3" s="144"/>
      <c r="M3" s="145"/>
      <c r="N3" s="145"/>
      <c r="O3" s="144"/>
      <c r="P3" s="145"/>
      <c r="Q3" s="147"/>
      <c r="R3" s="144"/>
      <c r="S3" s="145"/>
      <c r="T3" s="144"/>
      <c r="U3" s="144"/>
      <c r="V3" s="145"/>
      <c r="W3" s="145"/>
      <c r="X3" s="144"/>
      <c r="Y3" s="145"/>
      <c r="Z3" s="145"/>
      <c r="AA3" s="144"/>
      <c r="AB3" s="145"/>
      <c r="AC3" s="145"/>
      <c r="AD3" s="144"/>
      <c r="AE3" s="145"/>
      <c r="AF3" s="145"/>
      <c r="AG3" s="144"/>
      <c r="AH3" s="145"/>
      <c r="AI3" s="145"/>
      <c r="AJ3" s="144">
        <v>1</v>
      </c>
      <c r="AK3" s="145"/>
      <c r="AL3" s="145"/>
      <c r="AM3" s="144"/>
      <c r="AN3" s="148"/>
      <c r="AO3" s="144"/>
      <c r="AP3" s="144"/>
      <c r="AQ3" s="148"/>
      <c r="AR3" s="144"/>
      <c r="AS3" s="144"/>
      <c r="AT3" s="148"/>
      <c r="AU3" s="145"/>
      <c r="AV3" s="144"/>
      <c r="AW3" s="148"/>
      <c r="AX3" s="145"/>
      <c r="AY3" s="144"/>
      <c r="AZ3" s="148"/>
      <c r="BA3" s="145"/>
      <c r="BB3" s="149">
        <v>1</v>
      </c>
      <c r="BC3" s="148"/>
      <c r="BD3" s="190"/>
    </row>
    <row r="4" spans="1:56" s="26" customFormat="1" x14ac:dyDescent="0.25">
      <c r="A4" s="144">
        <f t="shared" ref="A4:A68" si="0">(B4-B3)+A3</f>
        <v>8</v>
      </c>
      <c r="B4" s="156">
        <v>43910</v>
      </c>
      <c r="C4" s="144"/>
      <c r="D4" s="145"/>
      <c r="E4" s="146"/>
      <c r="F4" s="144"/>
      <c r="G4" s="145"/>
      <c r="H4" s="146"/>
      <c r="I4" s="144"/>
      <c r="J4" s="145"/>
      <c r="K4" s="146"/>
      <c r="L4" s="144"/>
      <c r="M4" s="145"/>
      <c r="N4" s="145"/>
      <c r="O4" s="144"/>
      <c r="P4" s="145"/>
      <c r="Q4" s="147"/>
      <c r="R4" s="144"/>
      <c r="S4" s="145"/>
      <c r="T4" s="144"/>
      <c r="U4" s="144">
        <v>1</v>
      </c>
      <c r="V4" s="145"/>
      <c r="W4" s="145"/>
      <c r="X4" s="144">
        <v>1</v>
      </c>
      <c r="Y4" s="145"/>
      <c r="Z4" s="145"/>
      <c r="AA4" s="144"/>
      <c r="AB4" s="145"/>
      <c r="AC4" s="145"/>
      <c r="AD4" s="144"/>
      <c r="AE4" s="145"/>
      <c r="AF4" s="145"/>
      <c r="AG4" s="144"/>
      <c r="AH4" s="145"/>
      <c r="AI4" s="145"/>
      <c r="AJ4" s="144"/>
      <c r="AK4" s="145"/>
      <c r="AL4" s="145"/>
      <c r="AM4" s="144"/>
      <c r="AN4" s="148"/>
      <c r="AO4" s="144"/>
      <c r="AP4" s="144"/>
      <c r="AQ4" s="148"/>
      <c r="AR4" s="144"/>
      <c r="AS4" s="144"/>
      <c r="AT4" s="148"/>
      <c r="AU4" s="145"/>
      <c r="AV4" s="144"/>
      <c r="AW4" s="148"/>
      <c r="AX4" s="145"/>
      <c r="AY4" s="144"/>
      <c r="AZ4" s="148"/>
      <c r="BA4" s="145"/>
      <c r="BB4" s="149">
        <v>2</v>
      </c>
      <c r="BC4" s="148"/>
      <c r="BD4" s="190"/>
    </row>
    <row r="5" spans="1:56" s="26" customFormat="1" x14ac:dyDescent="0.25">
      <c r="A5" s="144">
        <f t="shared" si="0"/>
        <v>13</v>
      </c>
      <c r="B5" s="156">
        <v>43915</v>
      </c>
      <c r="C5" s="144"/>
      <c r="D5" s="145"/>
      <c r="E5" s="146"/>
      <c r="F5" s="144"/>
      <c r="G5" s="145"/>
      <c r="H5" s="146"/>
      <c r="I5" s="144"/>
      <c r="J5" s="145"/>
      <c r="K5" s="146"/>
      <c r="L5" s="144"/>
      <c r="M5" s="145"/>
      <c r="N5" s="145"/>
      <c r="O5" s="144"/>
      <c r="P5" s="145"/>
      <c r="Q5" s="147"/>
      <c r="R5" s="144"/>
      <c r="S5" s="145"/>
      <c r="T5" s="144"/>
      <c r="U5" s="144"/>
      <c r="V5" s="145"/>
      <c r="W5" s="145"/>
      <c r="X5" s="144"/>
      <c r="Y5" s="145"/>
      <c r="Z5" s="145"/>
      <c r="AA5" s="144"/>
      <c r="AB5" s="145"/>
      <c r="AC5" s="145"/>
      <c r="AD5" s="144"/>
      <c r="AE5" s="145"/>
      <c r="AF5" s="145"/>
      <c r="AG5" s="144"/>
      <c r="AH5" s="145"/>
      <c r="AI5" s="145"/>
      <c r="AJ5" s="144">
        <v>1</v>
      </c>
      <c r="AK5" s="145"/>
      <c r="AL5" s="145"/>
      <c r="AM5" s="144"/>
      <c r="AN5" s="148"/>
      <c r="AO5" s="144"/>
      <c r="AP5" s="144"/>
      <c r="AQ5" s="148"/>
      <c r="AR5" s="144"/>
      <c r="AS5" s="144"/>
      <c r="AT5" s="148"/>
      <c r="AU5" s="145"/>
      <c r="AV5" s="144"/>
      <c r="AW5" s="148"/>
      <c r="AX5" s="145"/>
      <c r="AY5" s="144">
        <v>1</v>
      </c>
      <c r="AZ5" s="148"/>
      <c r="BA5" s="145"/>
      <c r="BB5" s="149">
        <v>2</v>
      </c>
      <c r="BC5" s="148"/>
      <c r="BD5" s="190"/>
    </row>
    <row r="6" spans="1:56" s="26" customFormat="1" x14ac:dyDescent="0.25">
      <c r="A6" s="144">
        <f t="shared" si="0"/>
        <v>14</v>
      </c>
      <c r="B6" s="156">
        <v>43916</v>
      </c>
      <c r="C6" s="144"/>
      <c r="D6" s="145"/>
      <c r="E6" s="146"/>
      <c r="F6" s="144"/>
      <c r="G6" s="145"/>
      <c r="H6" s="146"/>
      <c r="I6" s="144">
        <v>1</v>
      </c>
      <c r="J6" s="145"/>
      <c r="K6" s="146"/>
      <c r="L6" s="144"/>
      <c r="M6" s="145"/>
      <c r="N6" s="145"/>
      <c r="O6" s="144"/>
      <c r="P6" s="145"/>
      <c r="Q6" s="147"/>
      <c r="R6" s="144"/>
      <c r="S6" s="145"/>
      <c r="T6" s="144"/>
      <c r="U6" s="144"/>
      <c r="V6" s="145"/>
      <c r="W6" s="145"/>
      <c r="X6" s="144"/>
      <c r="Y6" s="145"/>
      <c r="Z6" s="145"/>
      <c r="AA6" s="144"/>
      <c r="AB6" s="145"/>
      <c r="AC6" s="145"/>
      <c r="AD6" s="144">
        <v>1</v>
      </c>
      <c r="AE6" s="145"/>
      <c r="AF6" s="145"/>
      <c r="AG6" s="144">
        <v>1</v>
      </c>
      <c r="AH6" s="145"/>
      <c r="AI6" s="145"/>
      <c r="AJ6" s="144"/>
      <c r="AK6" s="145"/>
      <c r="AL6" s="145"/>
      <c r="AM6" s="144"/>
      <c r="AN6" s="148"/>
      <c r="AO6" s="144"/>
      <c r="AP6" s="144"/>
      <c r="AQ6" s="148"/>
      <c r="AR6" s="144"/>
      <c r="AS6" s="144"/>
      <c r="AT6" s="148"/>
      <c r="AU6" s="145"/>
      <c r="AV6" s="144"/>
      <c r="AW6" s="148"/>
      <c r="AX6" s="145"/>
      <c r="AY6" s="144"/>
      <c r="AZ6" s="148"/>
      <c r="BA6" s="145"/>
      <c r="BB6" s="149">
        <v>3</v>
      </c>
      <c r="BC6" s="148"/>
      <c r="BD6" s="190"/>
    </row>
    <row r="7" spans="1:56" s="26" customFormat="1" x14ac:dyDescent="0.25">
      <c r="A7" s="144">
        <f t="shared" si="0"/>
        <v>18</v>
      </c>
      <c r="B7" s="156">
        <v>43920</v>
      </c>
      <c r="C7" s="144">
        <v>1</v>
      </c>
      <c r="D7" s="145"/>
      <c r="E7" s="146"/>
      <c r="F7" s="144"/>
      <c r="G7" s="145"/>
      <c r="H7" s="146"/>
      <c r="I7" s="144"/>
      <c r="J7" s="145"/>
      <c r="K7" s="146"/>
      <c r="L7" s="144"/>
      <c r="M7" s="145"/>
      <c r="N7" s="145"/>
      <c r="O7" s="144"/>
      <c r="P7" s="145"/>
      <c r="Q7" s="147"/>
      <c r="R7" s="144"/>
      <c r="S7" s="145"/>
      <c r="T7" s="144"/>
      <c r="U7" s="144"/>
      <c r="V7" s="145"/>
      <c r="W7" s="145"/>
      <c r="X7" s="144">
        <v>1</v>
      </c>
      <c r="Y7" s="145"/>
      <c r="Z7" s="145"/>
      <c r="AA7" s="144"/>
      <c r="AB7" s="145"/>
      <c r="AC7" s="145"/>
      <c r="AD7" s="144"/>
      <c r="AE7" s="145"/>
      <c r="AF7" s="145"/>
      <c r="AG7" s="144"/>
      <c r="AH7" s="145"/>
      <c r="AI7" s="145"/>
      <c r="AJ7" s="144"/>
      <c r="AK7" s="145"/>
      <c r="AL7" s="145"/>
      <c r="AM7" s="144"/>
      <c r="AN7" s="148"/>
      <c r="AO7" s="144"/>
      <c r="AP7" s="144"/>
      <c r="AQ7" s="148"/>
      <c r="AR7" s="144"/>
      <c r="AS7" s="144"/>
      <c r="AT7" s="148"/>
      <c r="AU7" s="145"/>
      <c r="AV7" s="144"/>
      <c r="AW7" s="148"/>
      <c r="AX7" s="145"/>
      <c r="AY7" s="144"/>
      <c r="AZ7" s="148"/>
      <c r="BA7" s="145"/>
      <c r="BB7" s="149">
        <v>2</v>
      </c>
      <c r="BC7" s="148"/>
      <c r="BD7" s="190"/>
    </row>
    <row r="8" spans="1:56" s="26" customFormat="1" x14ac:dyDescent="0.25">
      <c r="A8" s="144">
        <f t="shared" si="0"/>
        <v>21</v>
      </c>
      <c r="B8" s="156">
        <v>43923</v>
      </c>
      <c r="C8" s="144"/>
      <c r="D8" s="145"/>
      <c r="E8" s="146"/>
      <c r="F8" s="144"/>
      <c r="G8" s="145"/>
      <c r="H8" s="146"/>
      <c r="I8" s="144"/>
      <c r="J8" s="145"/>
      <c r="K8" s="146"/>
      <c r="L8" s="144"/>
      <c r="M8" s="145"/>
      <c r="N8" s="145"/>
      <c r="O8" s="144"/>
      <c r="P8" s="145"/>
      <c r="Q8" s="147"/>
      <c r="R8" s="144"/>
      <c r="S8" s="145"/>
      <c r="T8" s="144"/>
      <c r="U8" s="144"/>
      <c r="V8" s="145"/>
      <c r="W8" s="145"/>
      <c r="X8" s="144">
        <v>1</v>
      </c>
      <c r="Y8" s="145"/>
      <c r="Z8" s="145"/>
      <c r="AA8" s="144"/>
      <c r="AB8" s="145"/>
      <c r="AC8" s="145"/>
      <c r="AD8" s="144"/>
      <c r="AE8" s="145"/>
      <c r="AF8" s="145"/>
      <c r="AG8" s="144"/>
      <c r="AH8" s="145"/>
      <c r="AI8" s="145"/>
      <c r="AJ8" s="144">
        <v>1</v>
      </c>
      <c r="AK8" s="145"/>
      <c r="AL8" s="145"/>
      <c r="AM8" s="144"/>
      <c r="AN8" s="148"/>
      <c r="AO8" s="144"/>
      <c r="AP8" s="144"/>
      <c r="AQ8" s="148"/>
      <c r="AR8" s="144"/>
      <c r="AS8" s="144"/>
      <c r="AT8" s="148"/>
      <c r="AU8" s="145"/>
      <c r="AV8" s="144"/>
      <c r="AW8" s="148"/>
      <c r="AX8" s="145"/>
      <c r="AY8" s="144"/>
      <c r="AZ8" s="148"/>
      <c r="BA8" s="145"/>
      <c r="BB8" s="149">
        <v>2</v>
      </c>
      <c r="BC8" s="148"/>
      <c r="BD8" s="190"/>
    </row>
    <row r="9" spans="1:56" s="26" customFormat="1" x14ac:dyDescent="0.25">
      <c r="A9" s="144">
        <f t="shared" si="0"/>
        <v>22</v>
      </c>
      <c r="B9" s="156">
        <v>43924</v>
      </c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4"/>
      <c r="P9" s="145"/>
      <c r="Q9" s="147"/>
      <c r="R9" s="144"/>
      <c r="S9" s="145"/>
      <c r="T9" s="144"/>
      <c r="U9" s="144"/>
      <c r="V9" s="145"/>
      <c r="W9" s="145"/>
      <c r="X9" s="144">
        <v>1</v>
      </c>
      <c r="Y9" s="145"/>
      <c r="Z9" s="145"/>
      <c r="AA9" s="144"/>
      <c r="AB9" s="145"/>
      <c r="AC9" s="145"/>
      <c r="AD9" s="144"/>
      <c r="AE9" s="145"/>
      <c r="AF9" s="145"/>
      <c r="AG9" s="144"/>
      <c r="AH9" s="145"/>
      <c r="AI9" s="145"/>
      <c r="AJ9" s="144">
        <v>1</v>
      </c>
      <c r="AK9" s="145"/>
      <c r="AL9" s="145"/>
      <c r="AM9" s="144"/>
      <c r="AN9" s="148"/>
      <c r="AO9" s="144"/>
      <c r="AP9" s="144"/>
      <c r="AQ9" s="148"/>
      <c r="AR9" s="144"/>
      <c r="AS9" s="144"/>
      <c r="AT9" s="148"/>
      <c r="AU9" s="145"/>
      <c r="AV9" s="144"/>
      <c r="AW9" s="148"/>
      <c r="AX9" s="145"/>
      <c r="AY9" s="144"/>
      <c r="AZ9" s="148"/>
      <c r="BA9" s="145"/>
      <c r="BB9" s="149">
        <v>2</v>
      </c>
      <c r="BC9" s="148"/>
      <c r="BD9" s="190"/>
    </row>
    <row r="10" spans="1:56" s="26" customFormat="1" x14ac:dyDescent="0.25">
      <c r="A10" s="144">
        <f t="shared" si="0"/>
        <v>24</v>
      </c>
      <c r="B10" s="156">
        <v>43926</v>
      </c>
      <c r="C10" s="144"/>
      <c r="D10" s="145"/>
      <c r="E10" s="146"/>
      <c r="F10" s="144"/>
      <c r="G10" s="145"/>
      <c r="H10" s="146"/>
      <c r="I10" s="144"/>
      <c r="J10" s="145"/>
      <c r="K10" s="146"/>
      <c r="L10" s="144"/>
      <c r="M10" s="145"/>
      <c r="N10" s="145"/>
      <c r="O10" s="144"/>
      <c r="P10" s="145"/>
      <c r="Q10" s="147"/>
      <c r="R10" s="144"/>
      <c r="S10" s="145"/>
      <c r="T10" s="144"/>
      <c r="U10" s="144"/>
      <c r="V10" s="145"/>
      <c r="W10" s="145"/>
      <c r="X10" s="144"/>
      <c r="Y10" s="145"/>
      <c r="Z10" s="145"/>
      <c r="AA10" s="144"/>
      <c r="AB10" s="145"/>
      <c r="AC10" s="145"/>
      <c r="AD10" s="144"/>
      <c r="AE10" s="145"/>
      <c r="AF10" s="145"/>
      <c r="AG10" s="144"/>
      <c r="AH10" s="145"/>
      <c r="AI10" s="145"/>
      <c r="AJ10" s="144">
        <v>1</v>
      </c>
      <c r="AK10" s="145"/>
      <c r="AL10" s="145"/>
      <c r="AM10" s="144"/>
      <c r="AN10" s="148"/>
      <c r="AO10" s="144"/>
      <c r="AP10" s="144"/>
      <c r="AQ10" s="148"/>
      <c r="AR10" s="144"/>
      <c r="AS10" s="144"/>
      <c r="AT10" s="148"/>
      <c r="AU10" s="145"/>
      <c r="AV10" s="144"/>
      <c r="AW10" s="148"/>
      <c r="AX10" s="145"/>
      <c r="AY10" s="144"/>
      <c r="AZ10" s="148"/>
      <c r="BA10" s="145"/>
      <c r="BB10" s="149">
        <v>1</v>
      </c>
      <c r="BC10" s="148"/>
      <c r="BD10" s="190"/>
    </row>
    <row r="11" spans="1:56" s="26" customFormat="1" x14ac:dyDescent="0.25">
      <c r="A11" s="144">
        <f t="shared" si="0"/>
        <v>27</v>
      </c>
      <c r="B11" s="156">
        <v>43929</v>
      </c>
      <c r="C11" s="144"/>
      <c r="D11" s="145"/>
      <c r="E11" s="146"/>
      <c r="F11" s="144"/>
      <c r="G11" s="145"/>
      <c r="H11" s="146"/>
      <c r="I11" s="144">
        <v>1</v>
      </c>
      <c r="J11" s="145"/>
      <c r="K11" s="146"/>
      <c r="L11" s="144"/>
      <c r="M11" s="145"/>
      <c r="N11" s="145"/>
      <c r="O11" s="144"/>
      <c r="P11" s="145"/>
      <c r="Q11" s="147"/>
      <c r="R11" s="144"/>
      <c r="S11" s="145"/>
      <c r="T11" s="144"/>
      <c r="U11" s="144"/>
      <c r="V11" s="145"/>
      <c r="W11" s="145"/>
      <c r="X11" s="144"/>
      <c r="Y11" s="145"/>
      <c r="Z11" s="145"/>
      <c r="AA11" s="144"/>
      <c r="AB11" s="145"/>
      <c r="AC11" s="145"/>
      <c r="AD11" s="144"/>
      <c r="AE11" s="145"/>
      <c r="AF11" s="145"/>
      <c r="AG11" s="144"/>
      <c r="AH11" s="145"/>
      <c r="AI11" s="145"/>
      <c r="AJ11" s="144"/>
      <c r="AK11" s="145"/>
      <c r="AL11" s="145"/>
      <c r="AM11" s="144"/>
      <c r="AN11" s="148"/>
      <c r="AO11" s="144"/>
      <c r="AP11" s="144"/>
      <c r="AQ11" s="148"/>
      <c r="AR11" s="144"/>
      <c r="AS11" s="144"/>
      <c r="AT11" s="148"/>
      <c r="AU11" s="145"/>
      <c r="AV11" s="144"/>
      <c r="AW11" s="148"/>
      <c r="AX11" s="145"/>
      <c r="AY11" s="144"/>
      <c r="AZ11" s="148"/>
      <c r="BA11" s="145"/>
      <c r="BB11" s="149">
        <v>1</v>
      </c>
      <c r="BC11" s="148"/>
      <c r="BD11" s="190"/>
    </row>
    <row r="12" spans="1:56" s="26" customFormat="1" x14ac:dyDescent="0.25">
      <c r="A12" s="144">
        <f t="shared" si="0"/>
        <v>28</v>
      </c>
      <c r="B12" s="156">
        <v>43930</v>
      </c>
      <c r="C12" s="144"/>
      <c r="D12" s="145"/>
      <c r="E12" s="146"/>
      <c r="F12" s="144"/>
      <c r="G12" s="145"/>
      <c r="H12" s="146"/>
      <c r="I12" s="144"/>
      <c r="J12" s="145"/>
      <c r="K12" s="146"/>
      <c r="L12" s="144"/>
      <c r="M12" s="145"/>
      <c r="N12" s="145"/>
      <c r="O12" s="144"/>
      <c r="P12" s="145"/>
      <c r="Q12" s="147"/>
      <c r="R12" s="144"/>
      <c r="S12" s="145"/>
      <c r="T12" s="144"/>
      <c r="U12" s="144"/>
      <c r="V12" s="145"/>
      <c r="W12" s="145"/>
      <c r="X12" s="144"/>
      <c r="Y12" s="145"/>
      <c r="Z12" s="145"/>
      <c r="AA12" s="144">
        <v>1</v>
      </c>
      <c r="AB12" s="145"/>
      <c r="AC12" s="145"/>
      <c r="AD12" s="144"/>
      <c r="AE12" s="145"/>
      <c r="AF12" s="145"/>
      <c r="AG12" s="144"/>
      <c r="AH12" s="145"/>
      <c r="AI12" s="145"/>
      <c r="AJ12" s="144"/>
      <c r="AK12" s="145"/>
      <c r="AL12" s="145"/>
      <c r="AM12" s="144"/>
      <c r="AN12" s="148"/>
      <c r="AO12" s="144"/>
      <c r="AP12" s="144"/>
      <c r="AQ12" s="148"/>
      <c r="AR12" s="144"/>
      <c r="AS12" s="144"/>
      <c r="AT12" s="148"/>
      <c r="AU12" s="145"/>
      <c r="AV12" s="144"/>
      <c r="AW12" s="148"/>
      <c r="AX12" s="145"/>
      <c r="AY12" s="144"/>
      <c r="AZ12" s="148"/>
      <c r="BA12" s="145"/>
      <c r="BB12" s="149">
        <v>1</v>
      </c>
      <c r="BC12" s="148"/>
      <c r="BD12" s="190"/>
    </row>
    <row r="13" spans="1:56" s="26" customFormat="1" x14ac:dyDescent="0.25">
      <c r="A13" s="144">
        <f t="shared" si="0"/>
        <v>34</v>
      </c>
      <c r="B13" s="156">
        <v>43936</v>
      </c>
      <c r="C13" s="144">
        <v>1</v>
      </c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4"/>
      <c r="P13" s="145"/>
      <c r="Q13" s="147"/>
      <c r="R13" s="144"/>
      <c r="S13" s="145"/>
      <c r="T13" s="144"/>
      <c r="U13" s="144"/>
      <c r="V13" s="145"/>
      <c r="W13" s="145"/>
      <c r="X13" s="144"/>
      <c r="Y13" s="145"/>
      <c r="Z13" s="145"/>
      <c r="AA13" s="144"/>
      <c r="AB13" s="145"/>
      <c r="AC13" s="145"/>
      <c r="AD13" s="144"/>
      <c r="AE13" s="145"/>
      <c r="AF13" s="145"/>
      <c r="AG13" s="144"/>
      <c r="AH13" s="145"/>
      <c r="AI13" s="145"/>
      <c r="AJ13" s="144"/>
      <c r="AK13" s="145"/>
      <c r="AL13" s="145"/>
      <c r="AM13" s="144"/>
      <c r="AN13" s="148"/>
      <c r="AO13" s="144"/>
      <c r="AP13" s="144"/>
      <c r="AQ13" s="148"/>
      <c r="AR13" s="144"/>
      <c r="AS13" s="144"/>
      <c r="AT13" s="148"/>
      <c r="AU13" s="145"/>
      <c r="AV13" s="144"/>
      <c r="AW13" s="148"/>
      <c r="AX13" s="145"/>
      <c r="AY13" s="144"/>
      <c r="AZ13" s="148"/>
      <c r="BA13" s="145"/>
      <c r="BB13" s="149">
        <v>1</v>
      </c>
      <c r="BC13" s="148"/>
      <c r="BD13" s="190"/>
    </row>
    <row r="14" spans="1:56" s="26" customFormat="1" x14ac:dyDescent="0.25">
      <c r="A14" s="144">
        <f t="shared" si="0"/>
        <v>46</v>
      </c>
      <c r="B14" s="156">
        <v>43948</v>
      </c>
      <c r="C14" s="144"/>
      <c r="D14" s="145"/>
      <c r="E14" s="146"/>
      <c r="F14" s="144"/>
      <c r="G14" s="145"/>
      <c r="H14" s="146"/>
      <c r="I14" s="144"/>
      <c r="J14" s="145"/>
      <c r="K14" s="146"/>
      <c r="L14" s="144"/>
      <c r="M14" s="145"/>
      <c r="N14" s="145"/>
      <c r="O14" s="144"/>
      <c r="P14" s="145"/>
      <c r="Q14" s="147"/>
      <c r="R14" s="144"/>
      <c r="S14" s="145"/>
      <c r="T14" s="144"/>
      <c r="U14" s="144"/>
      <c r="V14" s="145"/>
      <c r="W14" s="145"/>
      <c r="X14" s="144"/>
      <c r="Y14" s="145"/>
      <c r="Z14" s="145"/>
      <c r="AA14" s="144"/>
      <c r="AB14" s="145"/>
      <c r="AC14" s="145"/>
      <c r="AD14" s="144"/>
      <c r="AE14" s="145"/>
      <c r="AF14" s="145"/>
      <c r="AG14" s="144"/>
      <c r="AH14" s="145"/>
      <c r="AI14" s="145"/>
      <c r="AJ14" s="144">
        <v>1</v>
      </c>
      <c r="AK14" s="145"/>
      <c r="AL14" s="145"/>
      <c r="AM14" s="144"/>
      <c r="AN14" s="148"/>
      <c r="AO14" s="144"/>
      <c r="AP14" s="144"/>
      <c r="AQ14" s="148"/>
      <c r="AR14" s="144"/>
      <c r="AS14" s="144"/>
      <c r="AT14" s="148"/>
      <c r="AU14" s="145"/>
      <c r="AV14" s="144"/>
      <c r="AW14" s="148"/>
      <c r="AX14" s="145"/>
      <c r="AY14" s="144"/>
      <c r="AZ14" s="148"/>
      <c r="BA14" s="145"/>
      <c r="BB14" s="149">
        <v>1</v>
      </c>
      <c r="BC14" s="148"/>
      <c r="BD14" s="190"/>
    </row>
    <row r="15" spans="1:56" s="26" customFormat="1" x14ac:dyDescent="0.25">
      <c r="A15" s="144">
        <f t="shared" si="0"/>
        <v>49</v>
      </c>
      <c r="B15" s="156">
        <v>43951</v>
      </c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4"/>
      <c r="P15" s="145"/>
      <c r="Q15" s="147"/>
      <c r="R15" s="144"/>
      <c r="S15" s="145"/>
      <c r="T15" s="144"/>
      <c r="U15" s="144"/>
      <c r="V15" s="145"/>
      <c r="W15" s="145"/>
      <c r="X15" s="144">
        <v>1</v>
      </c>
      <c r="Y15" s="145"/>
      <c r="Z15" s="145"/>
      <c r="AA15" s="144"/>
      <c r="AB15" s="145"/>
      <c r="AC15" s="145"/>
      <c r="AD15" s="144"/>
      <c r="AE15" s="145"/>
      <c r="AF15" s="145"/>
      <c r="AG15" s="144"/>
      <c r="AH15" s="145"/>
      <c r="AI15" s="145"/>
      <c r="AJ15" s="144"/>
      <c r="AK15" s="145"/>
      <c r="AL15" s="145"/>
      <c r="AM15" s="144"/>
      <c r="AN15" s="148"/>
      <c r="AO15" s="144"/>
      <c r="AP15" s="144"/>
      <c r="AQ15" s="148"/>
      <c r="AR15" s="144"/>
      <c r="AS15" s="144"/>
      <c r="AT15" s="148"/>
      <c r="AU15" s="145"/>
      <c r="AV15" s="144"/>
      <c r="AW15" s="148"/>
      <c r="AX15" s="145"/>
      <c r="AY15" s="144">
        <v>1</v>
      </c>
      <c r="AZ15" s="148"/>
      <c r="BA15" s="145"/>
      <c r="BB15" s="149">
        <v>2</v>
      </c>
      <c r="BC15" s="148"/>
      <c r="BD15" s="190"/>
    </row>
    <row r="16" spans="1:56" s="26" customFormat="1" x14ac:dyDescent="0.25">
      <c r="A16" s="144">
        <f t="shared" si="0"/>
        <v>51</v>
      </c>
      <c r="B16" s="156">
        <v>43953</v>
      </c>
      <c r="C16" s="144"/>
      <c r="D16" s="145"/>
      <c r="E16" s="146"/>
      <c r="F16" s="144"/>
      <c r="G16" s="145"/>
      <c r="H16" s="146"/>
      <c r="I16" s="144"/>
      <c r="J16" s="145"/>
      <c r="K16" s="146"/>
      <c r="L16" s="144"/>
      <c r="M16" s="145"/>
      <c r="N16" s="145"/>
      <c r="O16" s="144"/>
      <c r="P16" s="145"/>
      <c r="Q16" s="147"/>
      <c r="R16" s="144"/>
      <c r="S16" s="145"/>
      <c r="T16" s="144"/>
      <c r="U16" s="144"/>
      <c r="V16" s="145"/>
      <c r="W16" s="145"/>
      <c r="X16" s="144">
        <v>2</v>
      </c>
      <c r="Y16" s="145"/>
      <c r="Z16" s="145"/>
      <c r="AA16" s="144"/>
      <c r="AB16" s="145"/>
      <c r="AC16" s="145"/>
      <c r="AD16" s="144"/>
      <c r="AE16" s="145"/>
      <c r="AF16" s="145"/>
      <c r="AG16" s="144"/>
      <c r="AH16" s="145"/>
      <c r="AI16" s="145"/>
      <c r="AJ16" s="144"/>
      <c r="AK16" s="145"/>
      <c r="AL16" s="145"/>
      <c r="AM16" s="144"/>
      <c r="AN16" s="148"/>
      <c r="AO16" s="144"/>
      <c r="AP16" s="144"/>
      <c r="AQ16" s="148"/>
      <c r="AR16" s="144"/>
      <c r="AS16" s="144"/>
      <c r="AT16" s="148"/>
      <c r="AU16" s="145"/>
      <c r="AV16" s="144"/>
      <c r="AW16" s="148"/>
      <c r="AX16" s="145"/>
      <c r="AY16" s="144"/>
      <c r="AZ16" s="148"/>
      <c r="BA16" s="145"/>
      <c r="BB16" s="149">
        <v>2</v>
      </c>
      <c r="BC16" s="148"/>
      <c r="BD16" s="190"/>
    </row>
    <row r="17" spans="1:56" s="26" customFormat="1" x14ac:dyDescent="0.25">
      <c r="A17" s="144">
        <f t="shared" si="0"/>
        <v>54</v>
      </c>
      <c r="B17" s="156">
        <v>43956</v>
      </c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4"/>
      <c r="P17" s="145"/>
      <c r="Q17" s="147"/>
      <c r="R17" s="144"/>
      <c r="S17" s="145"/>
      <c r="T17" s="144"/>
      <c r="U17" s="144"/>
      <c r="V17" s="145"/>
      <c r="W17" s="145"/>
      <c r="X17" s="144">
        <v>2</v>
      </c>
      <c r="Y17" s="145"/>
      <c r="Z17" s="145"/>
      <c r="AA17" s="144"/>
      <c r="AB17" s="145"/>
      <c r="AC17" s="145"/>
      <c r="AD17" s="144"/>
      <c r="AE17" s="145"/>
      <c r="AF17" s="145"/>
      <c r="AG17" s="144"/>
      <c r="AH17" s="145"/>
      <c r="AI17" s="145"/>
      <c r="AJ17" s="144"/>
      <c r="AK17" s="145"/>
      <c r="AL17" s="145"/>
      <c r="AM17" s="144"/>
      <c r="AN17" s="148"/>
      <c r="AO17" s="144"/>
      <c r="AP17" s="144"/>
      <c r="AQ17" s="148"/>
      <c r="AR17" s="144"/>
      <c r="AS17" s="144"/>
      <c r="AT17" s="148"/>
      <c r="AU17" s="145"/>
      <c r="AV17" s="144"/>
      <c r="AW17" s="148"/>
      <c r="AX17" s="145"/>
      <c r="AY17" s="144"/>
      <c r="AZ17" s="148"/>
      <c r="BA17" s="145"/>
      <c r="BB17" s="149">
        <v>2</v>
      </c>
      <c r="BC17" s="148"/>
      <c r="BD17" s="190"/>
    </row>
    <row r="18" spans="1:56" s="26" customFormat="1" x14ac:dyDescent="0.25">
      <c r="A18" s="144">
        <f t="shared" si="0"/>
        <v>61</v>
      </c>
      <c r="B18" s="156">
        <v>43963</v>
      </c>
      <c r="C18" s="144"/>
      <c r="D18" s="145"/>
      <c r="E18" s="146"/>
      <c r="F18" s="144">
        <v>1</v>
      </c>
      <c r="G18" s="145"/>
      <c r="H18" s="146"/>
      <c r="I18" s="144"/>
      <c r="J18" s="145"/>
      <c r="K18" s="146"/>
      <c r="L18" s="144"/>
      <c r="M18" s="145"/>
      <c r="N18" s="145"/>
      <c r="O18" s="144"/>
      <c r="P18" s="145"/>
      <c r="Q18" s="147"/>
      <c r="R18" s="144"/>
      <c r="S18" s="145"/>
      <c r="T18" s="144"/>
      <c r="U18" s="144"/>
      <c r="V18" s="145"/>
      <c r="W18" s="145"/>
      <c r="X18" s="144"/>
      <c r="Y18" s="145"/>
      <c r="Z18" s="145"/>
      <c r="AA18" s="144"/>
      <c r="AB18" s="145"/>
      <c r="AC18" s="145"/>
      <c r="AD18" s="144"/>
      <c r="AE18" s="145"/>
      <c r="AF18" s="145"/>
      <c r="AG18" s="144"/>
      <c r="AH18" s="145"/>
      <c r="AI18" s="145"/>
      <c r="AJ18" s="144"/>
      <c r="AK18" s="145"/>
      <c r="AL18" s="145"/>
      <c r="AM18" s="144"/>
      <c r="AN18" s="148"/>
      <c r="AO18" s="144"/>
      <c r="AP18" s="144"/>
      <c r="AQ18" s="148"/>
      <c r="AR18" s="144"/>
      <c r="AS18" s="144"/>
      <c r="AT18" s="148"/>
      <c r="AU18" s="145"/>
      <c r="AV18" s="144"/>
      <c r="AW18" s="148"/>
      <c r="AX18" s="145"/>
      <c r="AY18" s="144"/>
      <c r="AZ18" s="148"/>
      <c r="BA18" s="145"/>
      <c r="BB18" s="149">
        <v>1</v>
      </c>
      <c r="BC18" s="148"/>
      <c r="BD18" s="190"/>
    </row>
    <row r="19" spans="1:56" s="26" customFormat="1" x14ac:dyDescent="0.25">
      <c r="A19" s="144">
        <f t="shared" si="0"/>
        <v>77</v>
      </c>
      <c r="B19" s="156">
        <v>43979</v>
      </c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4"/>
      <c r="P19" s="145"/>
      <c r="Q19" s="147"/>
      <c r="R19" s="144"/>
      <c r="S19" s="145"/>
      <c r="T19" s="144"/>
      <c r="U19" s="144"/>
      <c r="V19" s="145"/>
      <c r="W19" s="145"/>
      <c r="X19" s="144"/>
      <c r="Y19" s="145"/>
      <c r="Z19" s="145"/>
      <c r="AA19" s="144"/>
      <c r="AB19" s="145"/>
      <c r="AC19" s="145"/>
      <c r="AD19" s="144"/>
      <c r="AE19" s="145"/>
      <c r="AF19" s="145"/>
      <c r="AG19" s="144"/>
      <c r="AH19" s="145"/>
      <c r="AI19" s="145"/>
      <c r="AJ19" s="144">
        <v>1</v>
      </c>
      <c r="AK19" s="145"/>
      <c r="AL19" s="145"/>
      <c r="AM19" s="144"/>
      <c r="AN19" s="148"/>
      <c r="AO19" s="144"/>
      <c r="AP19" s="144"/>
      <c r="AQ19" s="148"/>
      <c r="AR19" s="144"/>
      <c r="AS19" s="144"/>
      <c r="AT19" s="148"/>
      <c r="AU19" s="145"/>
      <c r="AV19" s="144"/>
      <c r="AW19" s="148"/>
      <c r="AX19" s="145"/>
      <c r="AY19" s="144"/>
      <c r="AZ19" s="148"/>
      <c r="BA19" s="145"/>
      <c r="BB19" s="149">
        <v>1</v>
      </c>
      <c r="BC19" s="148"/>
      <c r="BD19" s="190"/>
    </row>
    <row r="20" spans="1:56" s="26" customFormat="1" x14ac:dyDescent="0.25">
      <c r="A20" s="144">
        <f t="shared" si="0"/>
        <v>79</v>
      </c>
      <c r="B20" s="156">
        <v>43981</v>
      </c>
      <c r="C20" s="144"/>
      <c r="D20" s="145"/>
      <c r="E20" s="146"/>
      <c r="F20" s="144">
        <v>1</v>
      </c>
      <c r="G20" s="145"/>
      <c r="H20" s="146"/>
      <c r="I20" s="144"/>
      <c r="J20" s="145"/>
      <c r="K20" s="146"/>
      <c r="L20" s="144">
        <v>1</v>
      </c>
      <c r="M20" s="145"/>
      <c r="N20" s="145"/>
      <c r="O20" s="144"/>
      <c r="P20" s="145"/>
      <c r="Q20" s="147"/>
      <c r="R20" s="144"/>
      <c r="S20" s="145"/>
      <c r="T20" s="144"/>
      <c r="U20" s="144"/>
      <c r="V20" s="145"/>
      <c r="W20" s="145"/>
      <c r="X20" s="144"/>
      <c r="Y20" s="145"/>
      <c r="Z20" s="145"/>
      <c r="AA20" s="144"/>
      <c r="AB20" s="145"/>
      <c r="AC20" s="145"/>
      <c r="AD20" s="144"/>
      <c r="AE20" s="145"/>
      <c r="AF20" s="145"/>
      <c r="AG20" s="144"/>
      <c r="AH20" s="145"/>
      <c r="AI20" s="145"/>
      <c r="AJ20" s="144"/>
      <c r="AK20" s="145"/>
      <c r="AL20" s="145"/>
      <c r="AM20" s="144"/>
      <c r="AN20" s="148"/>
      <c r="AO20" s="144"/>
      <c r="AP20" s="144"/>
      <c r="AQ20" s="148"/>
      <c r="AR20" s="144"/>
      <c r="AS20" s="144"/>
      <c r="AT20" s="148"/>
      <c r="AU20" s="145"/>
      <c r="AV20" s="144"/>
      <c r="AW20" s="148"/>
      <c r="AX20" s="145"/>
      <c r="AY20" s="144"/>
      <c r="AZ20" s="148"/>
      <c r="BA20" s="145"/>
      <c r="BB20" s="149">
        <v>2</v>
      </c>
      <c r="BC20" s="148"/>
      <c r="BD20" s="190"/>
    </row>
    <row r="21" spans="1:56" s="26" customFormat="1" x14ac:dyDescent="0.25">
      <c r="A21" s="144">
        <f t="shared" si="0"/>
        <v>81</v>
      </c>
      <c r="B21" s="156">
        <v>43983</v>
      </c>
      <c r="C21" s="144"/>
      <c r="D21" s="145"/>
      <c r="E21" s="146"/>
      <c r="F21" s="144"/>
      <c r="G21" s="145"/>
      <c r="H21" s="146"/>
      <c r="I21" s="144"/>
      <c r="J21" s="145"/>
      <c r="K21" s="146"/>
      <c r="L21" s="144">
        <v>1</v>
      </c>
      <c r="M21" s="145"/>
      <c r="N21" s="145"/>
      <c r="O21" s="144"/>
      <c r="P21" s="145"/>
      <c r="Q21" s="147"/>
      <c r="R21" s="144"/>
      <c r="S21" s="145"/>
      <c r="T21" s="144"/>
      <c r="U21" s="144"/>
      <c r="V21" s="145"/>
      <c r="W21" s="145"/>
      <c r="X21" s="144"/>
      <c r="Y21" s="145"/>
      <c r="Z21" s="145"/>
      <c r="AA21" s="144"/>
      <c r="AB21" s="145"/>
      <c r="AC21" s="145"/>
      <c r="AD21" s="144"/>
      <c r="AE21" s="145"/>
      <c r="AF21" s="145"/>
      <c r="AG21" s="144"/>
      <c r="AH21" s="145"/>
      <c r="AI21" s="145"/>
      <c r="AJ21" s="144"/>
      <c r="AK21" s="145"/>
      <c r="AL21" s="145"/>
      <c r="AM21" s="144"/>
      <c r="AN21" s="148"/>
      <c r="AO21" s="144"/>
      <c r="AP21" s="144"/>
      <c r="AQ21" s="148"/>
      <c r="AR21" s="144"/>
      <c r="AS21" s="144">
        <v>1</v>
      </c>
      <c r="AT21" s="148"/>
      <c r="AU21" s="145"/>
      <c r="AV21" s="144"/>
      <c r="AW21" s="148"/>
      <c r="AX21" s="145"/>
      <c r="AY21" s="144"/>
      <c r="AZ21" s="148"/>
      <c r="BA21" s="145"/>
      <c r="BB21" s="149">
        <v>2</v>
      </c>
      <c r="BC21" s="148"/>
      <c r="BD21" s="190"/>
    </row>
    <row r="22" spans="1:56" s="26" customFormat="1" x14ac:dyDescent="0.25">
      <c r="A22" s="144">
        <f t="shared" si="0"/>
        <v>83</v>
      </c>
      <c r="B22" s="156">
        <v>43985</v>
      </c>
      <c r="C22" s="144"/>
      <c r="D22" s="145"/>
      <c r="E22" s="146"/>
      <c r="F22" s="144"/>
      <c r="G22" s="145"/>
      <c r="H22" s="146"/>
      <c r="I22" s="144"/>
      <c r="J22" s="145"/>
      <c r="K22" s="146"/>
      <c r="L22" s="144"/>
      <c r="M22" s="145"/>
      <c r="N22" s="145"/>
      <c r="O22" s="144"/>
      <c r="P22" s="145"/>
      <c r="Q22" s="147"/>
      <c r="R22" s="144"/>
      <c r="S22" s="145"/>
      <c r="T22" s="144"/>
      <c r="U22" s="144"/>
      <c r="V22" s="145"/>
      <c r="W22" s="145"/>
      <c r="X22" s="144"/>
      <c r="Y22" s="145"/>
      <c r="Z22" s="145"/>
      <c r="AA22" s="144"/>
      <c r="AB22" s="145"/>
      <c r="AC22" s="145"/>
      <c r="AD22" s="144"/>
      <c r="AE22" s="145"/>
      <c r="AF22" s="145"/>
      <c r="AG22" s="144"/>
      <c r="AH22" s="145"/>
      <c r="AI22" s="145"/>
      <c r="AJ22" s="144"/>
      <c r="AK22" s="145"/>
      <c r="AL22" s="145"/>
      <c r="AM22" s="144"/>
      <c r="AN22" s="148"/>
      <c r="AO22" s="144"/>
      <c r="AP22" s="144"/>
      <c r="AQ22" s="148"/>
      <c r="AR22" s="144"/>
      <c r="AS22" s="144">
        <v>2</v>
      </c>
      <c r="AT22" s="148"/>
      <c r="AU22" s="145"/>
      <c r="AV22" s="144"/>
      <c r="AW22" s="148"/>
      <c r="AX22" s="145"/>
      <c r="AY22" s="144"/>
      <c r="AZ22" s="148"/>
      <c r="BA22" s="145"/>
      <c r="BB22" s="149">
        <v>2</v>
      </c>
      <c r="BC22" s="148"/>
      <c r="BD22" s="190"/>
    </row>
    <row r="23" spans="1:56" s="26" customFormat="1" x14ac:dyDescent="0.25">
      <c r="A23" s="144">
        <f t="shared" si="0"/>
        <v>84</v>
      </c>
      <c r="B23" s="156">
        <v>43986</v>
      </c>
      <c r="C23" s="144">
        <v>4</v>
      </c>
      <c r="D23" s="145">
        <f>LN(SUM($C$2:C23))</f>
        <v>1.791759469228055</v>
      </c>
      <c r="E23" s="146"/>
      <c r="F23" s="144"/>
      <c r="G23" s="145">
        <f>LN(SUM($F$2:F23))</f>
        <v>0.69314718055994529</v>
      </c>
      <c r="H23" s="146"/>
      <c r="I23" s="144"/>
      <c r="J23" s="145">
        <f>LN(SUM($I$2:I23))</f>
        <v>0.69314718055994529</v>
      </c>
      <c r="K23" s="146"/>
      <c r="L23" s="144"/>
      <c r="M23" s="145">
        <f>LN(SUM($L$2:L23))</f>
        <v>0.69314718055994529</v>
      </c>
      <c r="N23" s="145"/>
      <c r="O23" s="144"/>
      <c r="P23" s="145" t="e">
        <f>LN(SUM($O$2:O23))</f>
        <v>#NUM!</v>
      </c>
      <c r="Q23" s="147"/>
      <c r="R23" s="144"/>
      <c r="S23" s="145" t="e">
        <f>LN(SUM($R$2:R23))</f>
        <v>#NUM!</v>
      </c>
      <c r="T23" s="144"/>
      <c r="U23" s="144"/>
      <c r="V23" s="145">
        <f>LN(SUM($U$2:U23))</f>
        <v>0.69314718055994529</v>
      </c>
      <c r="W23" s="145"/>
      <c r="X23" s="144"/>
      <c r="Y23" s="145">
        <f>LN(SUM($X$2:X23))</f>
        <v>2.1972245773362196</v>
      </c>
      <c r="Z23" s="145"/>
      <c r="AA23" s="144"/>
      <c r="AB23" s="145">
        <f>LN(SUM($AA$2:AA23))</f>
        <v>0</v>
      </c>
      <c r="AC23" s="145"/>
      <c r="AD23" s="144"/>
      <c r="AE23" s="145">
        <f>LN(SUM($AD$2:AD23))</f>
        <v>0</v>
      </c>
      <c r="AF23" s="145"/>
      <c r="AG23" s="144"/>
      <c r="AH23" s="145">
        <f>LN(SUM($AG$2:AG23))</f>
        <v>0</v>
      </c>
      <c r="AI23" s="145"/>
      <c r="AJ23" s="144"/>
      <c r="AK23" s="145">
        <f>LN(SUM($AJ$2:AJ23))</f>
        <v>1.9459101490553132</v>
      </c>
      <c r="AL23" s="145"/>
      <c r="AM23" s="144"/>
      <c r="AN23" s="148" t="e">
        <f>LN(SUM($AM$2:AM23))</f>
        <v>#NUM!</v>
      </c>
      <c r="AO23" s="144"/>
      <c r="AP23" s="144"/>
      <c r="AQ23" s="148" t="e">
        <f>LN(SUM($AP$2:AP23))</f>
        <v>#NUM!</v>
      </c>
      <c r="AR23" s="144"/>
      <c r="AS23" s="144"/>
      <c r="AT23" s="148">
        <f>LN(SUM($AS$2:AS23))</f>
        <v>1.0986122886681098</v>
      </c>
      <c r="AU23" s="145"/>
      <c r="AV23" s="144"/>
      <c r="AW23" s="148" t="e">
        <f>LN(SUM($AV$2:AV23))</f>
        <v>#NUM!</v>
      </c>
      <c r="AX23" s="145"/>
      <c r="AY23" s="144"/>
      <c r="AZ23" s="148">
        <f>LN(SUM($AY$2:AY23))</f>
        <v>0.69314718055994529</v>
      </c>
      <c r="BA23" s="145"/>
      <c r="BB23" s="149">
        <v>4</v>
      </c>
      <c r="BC23" s="148">
        <f>LN(SUM($BB$2:BB23))</f>
        <v>3.6375861597263857</v>
      </c>
      <c r="BD23" s="190"/>
    </row>
    <row r="24" spans="1:56" s="26" customFormat="1" x14ac:dyDescent="0.25">
      <c r="A24" s="144">
        <f t="shared" si="0"/>
        <v>85</v>
      </c>
      <c r="B24" s="156">
        <v>43987</v>
      </c>
      <c r="C24" s="144">
        <v>7</v>
      </c>
      <c r="D24" s="145">
        <f>LN(SUM($C$2:C24))</f>
        <v>2.5649493574615367</v>
      </c>
      <c r="E24" s="146"/>
      <c r="F24" s="144"/>
      <c r="G24" s="145">
        <f>LN(SUM($F$2:F24))</f>
        <v>0.69314718055994529</v>
      </c>
      <c r="H24" s="146"/>
      <c r="I24" s="144"/>
      <c r="J24" s="145">
        <f>LN(SUM($I$2:I24))</f>
        <v>0.69314718055994529</v>
      </c>
      <c r="K24" s="146"/>
      <c r="L24" s="144"/>
      <c r="M24" s="145">
        <f>LN(SUM($L$2:L24))</f>
        <v>0.69314718055994529</v>
      </c>
      <c r="N24" s="145"/>
      <c r="O24" s="144"/>
      <c r="P24" s="145" t="e">
        <f>LN(SUM($O$2:O24))</f>
        <v>#NUM!</v>
      </c>
      <c r="Q24" s="147"/>
      <c r="R24" s="144"/>
      <c r="S24" s="145" t="e">
        <f>LN(SUM($R$2:R24))</f>
        <v>#NUM!</v>
      </c>
      <c r="T24" s="144"/>
      <c r="U24" s="144"/>
      <c r="V24" s="145">
        <f>LN(SUM($U$2:U24))</f>
        <v>0.69314718055994529</v>
      </c>
      <c r="W24" s="145"/>
      <c r="X24" s="144"/>
      <c r="Y24" s="145">
        <f>LN(SUM($X$2:X24))</f>
        <v>2.1972245773362196</v>
      </c>
      <c r="Z24" s="145"/>
      <c r="AA24" s="144"/>
      <c r="AB24" s="145">
        <f>LN(SUM($AA$2:AA24))</f>
        <v>0</v>
      </c>
      <c r="AC24" s="145"/>
      <c r="AD24" s="144"/>
      <c r="AE24" s="145">
        <f>LN(SUM($AD$2:AD24))</f>
        <v>0</v>
      </c>
      <c r="AF24" s="145"/>
      <c r="AG24" s="144"/>
      <c r="AH24" s="145">
        <f>LN(SUM($AG$2:AG24))</f>
        <v>0</v>
      </c>
      <c r="AI24" s="145"/>
      <c r="AJ24" s="144"/>
      <c r="AK24" s="145">
        <f>LN(SUM($AJ$2:AJ24))</f>
        <v>1.9459101490553132</v>
      </c>
      <c r="AL24" s="145"/>
      <c r="AM24" s="144"/>
      <c r="AN24" s="148" t="e">
        <f>LN(SUM($AM$2:AM24))</f>
        <v>#NUM!</v>
      </c>
      <c r="AO24" s="144"/>
      <c r="AP24" s="144"/>
      <c r="AQ24" s="148" t="e">
        <f>LN(SUM($AP$2:AP24))</f>
        <v>#NUM!</v>
      </c>
      <c r="AR24" s="144"/>
      <c r="AS24" s="144"/>
      <c r="AT24" s="148">
        <f>LN(SUM($AS$2:AS24))</f>
        <v>1.0986122886681098</v>
      </c>
      <c r="AU24" s="145"/>
      <c r="AV24" s="144"/>
      <c r="AW24" s="148" t="e">
        <f>LN(SUM($AV$2:AV24))</f>
        <v>#NUM!</v>
      </c>
      <c r="AX24" s="145"/>
      <c r="AY24" s="144"/>
      <c r="AZ24" s="148">
        <f>LN(SUM($AY$2:AY24))</f>
        <v>0.69314718055994529</v>
      </c>
      <c r="BA24" s="145"/>
      <c r="BB24" s="149">
        <v>7</v>
      </c>
      <c r="BC24" s="148">
        <f>LN(SUM($BB$2:BB24))</f>
        <v>3.8066624897703196</v>
      </c>
      <c r="BD24" s="190"/>
    </row>
    <row r="25" spans="1:56" s="26" customFormat="1" x14ac:dyDescent="0.25">
      <c r="A25" s="144">
        <f t="shared" si="0"/>
        <v>86</v>
      </c>
      <c r="B25" s="156">
        <v>43988</v>
      </c>
      <c r="C25" s="144">
        <v>4</v>
      </c>
      <c r="D25" s="145">
        <f>LN(SUM($C$2:C25))</f>
        <v>2.8332133440562162</v>
      </c>
      <c r="E25" s="146"/>
      <c r="F25" s="144"/>
      <c r="G25" s="145">
        <f>LN(SUM($F$2:F25))</f>
        <v>0.69314718055994529</v>
      </c>
      <c r="H25" s="146"/>
      <c r="I25" s="144"/>
      <c r="J25" s="145">
        <f>LN(SUM($I$2:I25))</f>
        <v>0.69314718055994529</v>
      </c>
      <c r="K25" s="146"/>
      <c r="L25" s="144"/>
      <c r="M25" s="145">
        <f>LN(SUM($L$2:L25))</f>
        <v>0.69314718055994529</v>
      </c>
      <c r="N25" s="145"/>
      <c r="O25" s="144"/>
      <c r="P25" s="145" t="e">
        <f>LN(SUM($O$2:O25))</f>
        <v>#NUM!</v>
      </c>
      <c r="Q25" s="147"/>
      <c r="R25" s="144"/>
      <c r="S25" s="145" t="e">
        <f>LN(SUM($R$2:R25))</f>
        <v>#NUM!</v>
      </c>
      <c r="T25" s="144"/>
      <c r="U25" s="144"/>
      <c r="V25" s="145">
        <f>LN(SUM($U$2:U25))</f>
        <v>0.69314718055994529</v>
      </c>
      <c r="W25" s="145"/>
      <c r="X25" s="144">
        <v>1</v>
      </c>
      <c r="Y25" s="145">
        <f>LN(SUM($X$2:X25))</f>
        <v>2.3025850929940459</v>
      </c>
      <c r="Z25" s="145"/>
      <c r="AA25" s="144"/>
      <c r="AB25" s="145">
        <f>LN(SUM($AA$2:AA25))</f>
        <v>0</v>
      </c>
      <c r="AC25" s="145"/>
      <c r="AD25" s="144"/>
      <c r="AE25" s="145">
        <f>LN(SUM($AD$2:AD25))</f>
        <v>0</v>
      </c>
      <c r="AF25" s="145"/>
      <c r="AG25" s="144"/>
      <c r="AH25" s="145">
        <f>LN(SUM($AG$2:AG25))</f>
        <v>0</v>
      </c>
      <c r="AI25" s="145"/>
      <c r="AJ25" s="144"/>
      <c r="AK25" s="145">
        <f>LN(SUM($AJ$2:AJ25))</f>
        <v>1.9459101490553132</v>
      </c>
      <c r="AL25" s="145"/>
      <c r="AM25" s="144"/>
      <c r="AN25" s="148" t="e">
        <f>LN(SUM($AM$2:AM25))</f>
        <v>#NUM!</v>
      </c>
      <c r="AO25" s="144"/>
      <c r="AP25" s="144"/>
      <c r="AQ25" s="148" t="e">
        <f>LN(SUM($AP$2:AP25))</f>
        <v>#NUM!</v>
      </c>
      <c r="AR25" s="144"/>
      <c r="AS25" s="144"/>
      <c r="AT25" s="148">
        <f>LN(SUM($AS$2:AS25))</f>
        <v>1.0986122886681098</v>
      </c>
      <c r="AU25" s="145"/>
      <c r="AV25" s="144"/>
      <c r="AW25" s="148" t="e">
        <f>LN(SUM($AV$2:AV25))</f>
        <v>#NUM!</v>
      </c>
      <c r="AX25" s="145"/>
      <c r="AY25" s="144"/>
      <c r="AZ25" s="148">
        <f>LN(SUM($AY$2:AY25))</f>
        <v>0.69314718055994529</v>
      </c>
      <c r="BA25" s="145"/>
      <c r="BB25" s="149">
        <v>5</v>
      </c>
      <c r="BC25" s="148">
        <f>LN(SUM($BB$2:BB25))</f>
        <v>3.912023005428146</v>
      </c>
      <c r="BD25" s="190"/>
    </row>
    <row r="26" spans="1:56" s="26" customFormat="1" x14ac:dyDescent="0.25">
      <c r="A26" s="144">
        <f t="shared" si="0"/>
        <v>87</v>
      </c>
      <c r="B26" s="156">
        <v>43989</v>
      </c>
      <c r="C26" s="144"/>
      <c r="D26" s="145">
        <f>LN(SUM($C$2:C26))</f>
        <v>2.8332133440562162</v>
      </c>
      <c r="E26" s="146"/>
      <c r="F26" s="144"/>
      <c r="G26" s="145">
        <f>LN(SUM($F$2:F26))</f>
        <v>0.69314718055994529</v>
      </c>
      <c r="H26" s="146"/>
      <c r="I26" s="144"/>
      <c r="J26" s="145">
        <f>LN(SUM($I$2:I26))</f>
        <v>0.69314718055994529</v>
      </c>
      <c r="K26" s="146"/>
      <c r="L26" s="144"/>
      <c r="M26" s="145">
        <f>LN(SUM($L$2:L26))</f>
        <v>0.69314718055994529</v>
      </c>
      <c r="N26" s="145"/>
      <c r="O26" s="144"/>
      <c r="P26" s="145" t="e">
        <f>LN(SUM($O$2:O26))</f>
        <v>#NUM!</v>
      </c>
      <c r="Q26" s="147"/>
      <c r="R26" s="144"/>
      <c r="S26" s="145" t="e">
        <f>LN(SUM($R$2:R26))</f>
        <v>#NUM!</v>
      </c>
      <c r="T26" s="144"/>
      <c r="U26" s="144"/>
      <c r="V26" s="145">
        <f>LN(SUM($U$2:U26))</f>
        <v>0.69314718055994529</v>
      </c>
      <c r="W26" s="145"/>
      <c r="X26" s="144">
        <v>2</v>
      </c>
      <c r="Y26" s="145">
        <f>LN(SUM($X$2:X26))</f>
        <v>2.4849066497880004</v>
      </c>
      <c r="Z26" s="145"/>
      <c r="AA26" s="144"/>
      <c r="AB26" s="145">
        <f>LN(SUM($AA$2:AA26))</f>
        <v>0</v>
      </c>
      <c r="AC26" s="145"/>
      <c r="AD26" s="144"/>
      <c r="AE26" s="145">
        <f>LN(SUM($AD$2:AD26))</f>
        <v>0</v>
      </c>
      <c r="AF26" s="145"/>
      <c r="AG26" s="144"/>
      <c r="AH26" s="145">
        <f>LN(SUM($AG$2:AG26))</f>
        <v>0</v>
      </c>
      <c r="AI26" s="145"/>
      <c r="AJ26" s="144"/>
      <c r="AK26" s="145">
        <f>LN(SUM($AJ$2:AJ26))</f>
        <v>1.9459101490553132</v>
      </c>
      <c r="AL26" s="145"/>
      <c r="AM26" s="144"/>
      <c r="AN26" s="148" t="e">
        <f>LN(SUM($AM$2:AM26))</f>
        <v>#NUM!</v>
      </c>
      <c r="AO26" s="144"/>
      <c r="AP26" s="144"/>
      <c r="AQ26" s="148" t="e">
        <f>LN(SUM($AP$2:AP26))</f>
        <v>#NUM!</v>
      </c>
      <c r="AR26" s="144"/>
      <c r="AS26" s="144"/>
      <c r="AT26" s="148">
        <f>LN(SUM($AS$2:AS26))</f>
        <v>1.0986122886681098</v>
      </c>
      <c r="AU26" s="145"/>
      <c r="AV26" s="144"/>
      <c r="AW26" s="148" t="e">
        <f>LN(SUM($AV$2:AV26))</f>
        <v>#NUM!</v>
      </c>
      <c r="AX26" s="145"/>
      <c r="AY26" s="144"/>
      <c r="AZ26" s="148">
        <f>LN(SUM($AY$2:AY26))</f>
        <v>0.69314718055994529</v>
      </c>
      <c r="BA26" s="145"/>
      <c r="BB26" s="149">
        <v>2</v>
      </c>
      <c r="BC26" s="148">
        <f>LN(SUM($BB$2:BB26))</f>
        <v>3.9512437185814275</v>
      </c>
      <c r="BD26" s="190"/>
    </row>
    <row r="27" spans="1:56" s="26" customFormat="1" x14ac:dyDescent="0.25">
      <c r="A27" s="144">
        <f t="shared" si="0"/>
        <v>88</v>
      </c>
      <c r="B27" s="156">
        <v>43990</v>
      </c>
      <c r="C27" s="144">
        <v>2</v>
      </c>
      <c r="D27" s="145">
        <f>LN(SUM($C$2:C27))</f>
        <v>2.9444389791664403</v>
      </c>
      <c r="E27" s="146"/>
      <c r="F27" s="144"/>
      <c r="G27" s="145">
        <f>LN(SUM($F$2:F27))</f>
        <v>0.69314718055994529</v>
      </c>
      <c r="H27" s="146"/>
      <c r="I27" s="144"/>
      <c r="J27" s="145">
        <f>LN(SUM($I$2:I27))</f>
        <v>0.69314718055994529</v>
      </c>
      <c r="K27" s="146"/>
      <c r="L27" s="144"/>
      <c r="M27" s="145">
        <f>LN(SUM($L$2:L27))</f>
        <v>0.69314718055994529</v>
      </c>
      <c r="N27" s="145"/>
      <c r="O27" s="144"/>
      <c r="P27" s="145" t="e">
        <f>LN(SUM($O$2:O27))</f>
        <v>#NUM!</v>
      </c>
      <c r="Q27" s="147"/>
      <c r="R27" s="144"/>
      <c r="S27" s="145" t="e">
        <f>LN(SUM($R$2:R27))</f>
        <v>#NUM!</v>
      </c>
      <c r="T27" s="144"/>
      <c r="U27" s="144"/>
      <c r="V27" s="145">
        <f>LN(SUM($U$2:U27))</f>
        <v>0.69314718055994529</v>
      </c>
      <c r="W27" s="145"/>
      <c r="X27" s="144"/>
      <c r="Y27" s="145">
        <f>LN(SUM($X$2:X27))</f>
        <v>2.4849066497880004</v>
      </c>
      <c r="Z27" s="145"/>
      <c r="AA27" s="144"/>
      <c r="AB27" s="145">
        <f>LN(SUM($AA$2:AA27))</f>
        <v>0</v>
      </c>
      <c r="AC27" s="145"/>
      <c r="AD27" s="144"/>
      <c r="AE27" s="145">
        <f>LN(SUM($AD$2:AD27))</f>
        <v>0</v>
      </c>
      <c r="AF27" s="145"/>
      <c r="AG27" s="144"/>
      <c r="AH27" s="145">
        <f>LN(SUM($AG$2:AG27))</f>
        <v>0</v>
      </c>
      <c r="AI27" s="145"/>
      <c r="AJ27" s="144"/>
      <c r="AK27" s="145">
        <f>LN(SUM($AJ$2:AJ27))</f>
        <v>1.9459101490553132</v>
      </c>
      <c r="AL27" s="145"/>
      <c r="AM27" s="144"/>
      <c r="AN27" s="148" t="e">
        <f>LN(SUM($AM$2:AM27))</f>
        <v>#NUM!</v>
      </c>
      <c r="AO27" s="144"/>
      <c r="AP27" s="144"/>
      <c r="AQ27" s="148" t="e">
        <f>LN(SUM($AP$2:AP27))</f>
        <v>#NUM!</v>
      </c>
      <c r="AR27" s="144"/>
      <c r="AS27" s="144"/>
      <c r="AT27" s="148">
        <f>LN(SUM($AS$2:AS27))</f>
        <v>1.0986122886681098</v>
      </c>
      <c r="AU27" s="145"/>
      <c r="AV27" s="144"/>
      <c r="AW27" s="148" t="e">
        <f>LN(SUM($AV$2:AV27))</f>
        <v>#NUM!</v>
      </c>
      <c r="AX27" s="145"/>
      <c r="AY27" s="144"/>
      <c r="AZ27" s="148">
        <f>LN(SUM($AY$2:AY27))</f>
        <v>0.69314718055994529</v>
      </c>
      <c r="BA27" s="145"/>
      <c r="BB27" s="149">
        <v>2</v>
      </c>
      <c r="BC27" s="148">
        <f>LN(SUM($BB$2:BB27))</f>
        <v>3.9889840465642745</v>
      </c>
      <c r="BD27" s="190"/>
    </row>
    <row r="28" spans="1:56" s="26" customFormat="1" x14ac:dyDescent="0.25">
      <c r="A28" s="144">
        <f t="shared" si="0"/>
        <v>89</v>
      </c>
      <c r="B28" s="156">
        <v>43991</v>
      </c>
      <c r="C28" s="144"/>
      <c r="D28" s="145">
        <f>LN(SUM($C$2:C28))</f>
        <v>2.9444389791664403</v>
      </c>
      <c r="E28" s="146"/>
      <c r="F28" s="144"/>
      <c r="G28" s="145">
        <f>LN(SUM($F$2:F28))</f>
        <v>0.69314718055994529</v>
      </c>
      <c r="H28" s="146"/>
      <c r="I28" s="144"/>
      <c r="J28" s="145">
        <f>LN(SUM($I$2:I28))</f>
        <v>0.69314718055994529</v>
      </c>
      <c r="K28" s="146"/>
      <c r="L28" s="144"/>
      <c r="M28" s="145">
        <f>LN(SUM($L$2:L28))</f>
        <v>0.69314718055994529</v>
      </c>
      <c r="N28" s="145"/>
      <c r="O28" s="144"/>
      <c r="P28" s="145" t="e">
        <f>LN(SUM($O$2:O28))</f>
        <v>#NUM!</v>
      </c>
      <c r="Q28" s="147"/>
      <c r="R28" s="144"/>
      <c r="S28" s="145" t="e">
        <f>LN(SUM($R$2:R28))</f>
        <v>#NUM!</v>
      </c>
      <c r="T28" s="144"/>
      <c r="U28" s="144"/>
      <c r="V28" s="145">
        <f>LN(SUM($U$2:U28))</f>
        <v>0.69314718055994529</v>
      </c>
      <c r="W28" s="145"/>
      <c r="X28" s="144">
        <v>3</v>
      </c>
      <c r="Y28" s="145">
        <f>LN(SUM($X$2:X28))</f>
        <v>2.7080502011022101</v>
      </c>
      <c r="Z28" s="145"/>
      <c r="AA28" s="144"/>
      <c r="AB28" s="145">
        <f>LN(SUM($AA$2:AA28))</f>
        <v>0</v>
      </c>
      <c r="AC28" s="145"/>
      <c r="AD28" s="144"/>
      <c r="AE28" s="145">
        <f>LN(SUM($AD$2:AD28))</f>
        <v>0</v>
      </c>
      <c r="AF28" s="145"/>
      <c r="AG28" s="144"/>
      <c r="AH28" s="145">
        <f>LN(SUM($AG$2:AG28))</f>
        <v>0</v>
      </c>
      <c r="AI28" s="145"/>
      <c r="AJ28" s="144"/>
      <c r="AK28" s="145">
        <f>LN(SUM($AJ$2:AJ28))</f>
        <v>1.9459101490553132</v>
      </c>
      <c r="AL28" s="145"/>
      <c r="AM28" s="144"/>
      <c r="AN28" s="148" t="e">
        <f>LN(SUM($AM$2:AM28))</f>
        <v>#NUM!</v>
      </c>
      <c r="AO28" s="144"/>
      <c r="AP28" s="144"/>
      <c r="AQ28" s="148" t="e">
        <f>LN(SUM($AP$2:AP28))</f>
        <v>#NUM!</v>
      </c>
      <c r="AR28" s="144"/>
      <c r="AS28" s="144"/>
      <c r="AT28" s="148">
        <f>LN(SUM($AS$2:AS28))</f>
        <v>1.0986122886681098</v>
      </c>
      <c r="AU28" s="145"/>
      <c r="AV28" s="144"/>
      <c r="AW28" s="148" t="e">
        <f>LN(SUM($AV$2:AV28))</f>
        <v>#NUM!</v>
      </c>
      <c r="AX28" s="145"/>
      <c r="AY28" s="144"/>
      <c r="AZ28" s="148">
        <f>LN(SUM($AY$2:AY28))</f>
        <v>0.69314718055994529</v>
      </c>
      <c r="BA28" s="145"/>
      <c r="BB28" s="149">
        <v>3</v>
      </c>
      <c r="BC28" s="148">
        <f>LN(SUM($BB$2:BB28))</f>
        <v>4.0430512678345503</v>
      </c>
      <c r="BD28" s="190"/>
    </row>
    <row r="29" spans="1:56" s="26" customFormat="1" x14ac:dyDescent="0.25">
      <c r="A29" s="144">
        <f t="shared" si="0"/>
        <v>90</v>
      </c>
      <c r="B29" s="156">
        <v>43992</v>
      </c>
      <c r="C29" s="144">
        <v>2</v>
      </c>
      <c r="D29" s="145">
        <f>LN(SUM($C$2:C29))</f>
        <v>3.044522437723423</v>
      </c>
      <c r="E29" s="146">
        <f t="shared" ref="E29:E61" si="1">LN(2)/(SLOPE(D23:D29,A23:A29))</f>
        <v>4.1931829146543675</v>
      </c>
      <c r="F29" s="144"/>
      <c r="G29" s="145">
        <f>LN(SUM($F$2:F29))</f>
        <v>0.69314718055994529</v>
      </c>
      <c r="H29" s="146" t="e">
        <f>LN(2)/(SLOPE(G23:G29,$A23:$A29))</f>
        <v>#DIV/0!</v>
      </c>
      <c r="I29" s="144"/>
      <c r="J29" s="145">
        <f>LN(SUM($I$2:I29))</f>
        <v>0.69314718055994529</v>
      </c>
      <c r="K29" s="146" t="e">
        <f>LN(2)/(SLOPE(J23:J29,$A23:$A29))</f>
        <v>#DIV/0!</v>
      </c>
      <c r="L29" s="144">
        <v>3</v>
      </c>
      <c r="M29" s="145">
        <f>LN(SUM($L$2:L29))</f>
        <v>1.6094379124341003</v>
      </c>
      <c r="N29" s="145">
        <f t="shared" ref="N29:N61" si="2">LN(2)/(SLOPE(M23:M29,A23:A29))</f>
        <v>7.0603941087496143</v>
      </c>
      <c r="O29" s="144"/>
      <c r="P29" s="145" t="e">
        <f>LN(SUM($O$2:O29))</f>
        <v>#NUM!</v>
      </c>
      <c r="Q29" s="147" t="e">
        <f>LN(2)/(SLOPE(P23:P29,$A23:$A29))</f>
        <v>#NUM!</v>
      </c>
      <c r="R29" s="144"/>
      <c r="S29" s="145" t="e">
        <f>LN(SUM($R$2:R29))</f>
        <v>#NUM!</v>
      </c>
      <c r="T29" s="144" t="e">
        <f>LN(2)/(SLOPE(S23:S29,$A23:$A29))</f>
        <v>#NUM!</v>
      </c>
      <c r="U29" s="144"/>
      <c r="V29" s="145">
        <f>LN(SUM($U$2:U29))</f>
        <v>0.69314718055994529</v>
      </c>
      <c r="W29" s="145" t="e">
        <f>LN(2)/(SLOPE(V23:V29,$A23:$A29))</f>
        <v>#DIV/0!</v>
      </c>
      <c r="X29" s="144">
        <v>1</v>
      </c>
      <c r="Y29" s="145">
        <f>LN(SUM($X$2:X29))</f>
        <v>2.7725887222397811</v>
      </c>
      <c r="Z29" s="145">
        <f>LN(2)/(SLOPE(Y23:Y29,$A23:$A29))</f>
        <v>6.623784616502153</v>
      </c>
      <c r="AA29" s="144"/>
      <c r="AB29" s="145">
        <f>LN(SUM($AA$2:AA29))</f>
        <v>0</v>
      </c>
      <c r="AC29" s="145" t="e">
        <f>LN(2)/(SLOPE(AB23:AB29,$A23:$A29))</f>
        <v>#DIV/0!</v>
      </c>
      <c r="AD29" s="144"/>
      <c r="AE29" s="145">
        <f>LN(SUM($AD$2:AD29))</f>
        <v>0</v>
      </c>
      <c r="AF29" s="145" t="e">
        <f>LN(2)/(SLOPE(AE23:AE29,$A23:$A29))</f>
        <v>#DIV/0!</v>
      </c>
      <c r="AG29" s="144"/>
      <c r="AH29" s="145">
        <f>LN(SUM($AG$2:AG29))</f>
        <v>0</v>
      </c>
      <c r="AI29" s="145" t="e">
        <f>LN(2)/(SLOPE(AH23:AH29,$A23:$A29))</f>
        <v>#DIV/0!</v>
      </c>
      <c r="AJ29" s="144"/>
      <c r="AK29" s="145">
        <f>LN(SUM($AJ$2:AJ29))</f>
        <v>1.9459101490553132</v>
      </c>
      <c r="AL29" s="145" t="e">
        <f>LN(2)/(SLOPE(AK23:AK29,$A23:$A29))</f>
        <v>#DIV/0!</v>
      </c>
      <c r="AM29" s="144"/>
      <c r="AN29" s="148" t="e">
        <f>LN(SUM($AM$2:AM29))</f>
        <v>#NUM!</v>
      </c>
      <c r="AO29" s="144" t="e">
        <f>LN(2)/(SLOPE(AN23:AN29,$A23:$A29))</f>
        <v>#NUM!</v>
      </c>
      <c r="AP29" s="144"/>
      <c r="AQ29" s="148" t="e">
        <f>LN(SUM($AP$2:AP29))</f>
        <v>#NUM!</v>
      </c>
      <c r="AR29" s="144" t="e">
        <f>LN(2)/(SLOPE(AQ23:AQ29,$A23:$A29))</f>
        <v>#NUM!</v>
      </c>
      <c r="AS29" s="144"/>
      <c r="AT29" s="148">
        <f>LN(SUM($AS$2:AS29))</f>
        <v>1.0986122886681098</v>
      </c>
      <c r="AU29" s="145" t="e">
        <f>LN(2)/(SLOPE(AT23:AT29,$A23:$A29))</f>
        <v>#DIV/0!</v>
      </c>
      <c r="AV29" s="144"/>
      <c r="AW29" s="148" t="e">
        <f>LN(SUM($AV$2:AV29))</f>
        <v>#NUM!</v>
      </c>
      <c r="AX29" s="145" t="e">
        <f>LN(2)/(SLOPE(AW23:AW29,$A23:$A29))</f>
        <v>#NUM!</v>
      </c>
      <c r="AY29" s="144"/>
      <c r="AZ29" s="148">
        <f>LN(SUM($AY$2:AY29))</f>
        <v>0.69314718055994529</v>
      </c>
      <c r="BA29" s="145" t="e">
        <f>LN(2)/(SLOPE(AZ23:AZ29,$A23:$A29))</f>
        <v>#DIV/0!</v>
      </c>
      <c r="BB29" s="149">
        <v>6</v>
      </c>
      <c r="BC29" s="148">
        <f>LN(SUM($BB$2:BB29))</f>
        <v>4.1431347263915326</v>
      </c>
      <c r="BD29" s="190">
        <f>LN(2)/(SLOPE(BC23:BC29,$A23:$A29))</f>
        <v>9.392309591886228</v>
      </c>
    </row>
    <row r="30" spans="1:56" s="26" customFormat="1" x14ac:dyDescent="0.25">
      <c r="A30" s="144">
        <f t="shared" si="0"/>
        <v>91</v>
      </c>
      <c r="B30" s="156">
        <v>43993</v>
      </c>
      <c r="C30" s="144">
        <v>1</v>
      </c>
      <c r="D30" s="145">
        <f>LN(SUM($C$2:C30))</f>
        <v>3.0910424533583161</v>
      </c>
      <c r="E30" s="146">
        <f t="shared" si="1"/>
        <v>9.1889156283310527</v>
      </c>
      <c r="F30" s="144"/>
      <c r="G30" s="145">
        <f>LN(SUM($F$2:F30))</f>
        <v>0.69314718055994529</v>
      </c>
      <c r="H30" s="146" t="e">
        <f t="shared" ref="H30:H62" si="3">LN(2)/(SLOPE(G24:G30,A24:A30))</f>
        <v>#DIV/0!</v>
      </c>
      <c r="I30" s="144"/>
      <c r="J30" s="145">
        <f>LN(SUM($I$2:I30))</f>
        <v>0.69314718055994529</v>
      </c>
      <c r="K30" s="146" t="e">
        <f t="shared" ref="K30:K94" si="4">LN(2)/(SLOPE(J24:J30,$A24:$A30))</f>
        <v>#DIV/0!</v>
      </c>
      <c r="L30" s="144">
        <v>1</v>
      </c>
      <c r="M30" s="145">
        <f>LN(SUM($L$2:L30))</f>
        <v>1.791759469228055</v>
      </c>
      <c r="N30" s="145">
        <f t="shared" si="2"/>
        <v>3.7844262709775052</v>
      </c>
      <c r="O30" s="144"/>
      <c r="P30" s="145" t="e">
        <f>LN(SUM($O$2:O30))</f>
        <v>#NUM!</v>
      </c>
      <c r="Q30" s="147" t="e">
        <f t="shared" ref="Q30:Q94" si="5">LN(2)/(SLOPE(P24:P30,$A24:$A30))</f>
        <v>#NUM!</v>
      </c>
      <c r="R30" s="144"/>
      <c r="S30" s="145" t="e">
        <f>LN(SUM($R$2:R30))</f>
        <v>#NUM!</v>
      </c>
      <c r="T30" s="144" t="e">
        <f t="shared" ref="T30:T94" si="6">LN(2)/(SLOPE(S24:S30,$A24:$A30))</f>
        <v>#NUM!</v>
      </c>
      <c r="U30" s="144"/>
      <c r="V30" s="145">
        <f>LN(SUM($U$2:U30))</f>
        <v>0.69314718055994529</v>
      </c>
      <c r="W30" s="145" t="e">
        <f t="shared" ref="W30:W94" si="7">LN(2)/(SLOPE(V24:V30,$A24:$A30))</f>
        <v>#DIV/0!</v>
      </c>
      <c r="X30" s="144">
        <v>4</v>
      </c>
      <c r="Y30" s="145">
        <f>LN(SUM($X$2:X30))</f>
        <v>2.9957322735539909</v>
      </c>
      <c r="Z30" s="145">
        <f t="shared" ref="Z30:Z94" si="8">LN(2)/(SLOPE(Y24:Y30,$A24:$A30))</f>
        <v>5.4537509222417739</v>
      </c>
      <c r="AA30" s="144">
        <v>1</v>
      </c>
      <c r="AB30" s="145">
        <f>LN(SUM($AA$2:AA30))</f>
        <v>0.69314718055994529</v>
      </c>
      <c r="AC30" s="145">
        <f t="shared" ref="AC30:AC94" si="9">LN(2)/(SLOPE(AB24:AB30,$A24:$A30))</f>
        <v>9.3333333333333339</v>
      </c>
      <c r="AD30" s="144"/>
      <c r="AE30" s="145">
        <f>LN(SUM($AD$2:AD30))</f>
        <v>0</v>
      </c>
      <c r="AF30" s="145" t="e">
        <f t="shared" ref="AF30:AF94" si="10">LN(2)/(SLOPE(AE24:AE30,$A24:$A30))</f>
        <v>#DIV/0!</v>
      </c>
      <c r="AG30" s="144"/>
      <c r="AH30" s="145">
        <f>LN(SUM($AG$2:AG30))</f>
        <v>0</v>
      </c>
      <c r="AI30" s="145" t="e">
        <f t="shared" ref="AI30:AI94" si="11">LN(2)/(SLOPE(AH24:AH30,$A24:$A30))</f>
        <v>#DIV/0!</v>
      </c>
      <c r="AJ30" s="144"/>
      <c r="AK30" s="145">
        <f>LN(SUM($AJ$2:AJ30))</f>
        <v>1.9459101490553132</v>
      </c>
      <c r="AL30" s="145" t="e">
        <f t="shared" ref="AL30:AL94" si="12">LN(2)/(SLOPE(AK24:AK30,$A24:$A30))</f>
        <v>#DIV/0!</v>
      </c>
      <c r="AM30" s="144"/>
      <c r="AN30" s="148" t="e">
        <f>LN(SUM($AM$2:AM30))</f>
        <v>#NUM!</v>
      </c>
      <c r="AO30" s="144" t="e">
        <f t="shared" ref="AO30:AO94" si="13">LN(2)/(SLOPE(AN24:AN30,$A24:$A30))</f>
        <v>#NUM!</v>
      </c>
      <c r="AP30" s="144"/>
      <c r="AQ30" s="148" t="e">
        <f>LN(SUM($AP$2:AP30))</f>
        <v>#NUM!</v>
      </c>
      <c r="AR30" s="144" t="e">
        <f t="shared" ref="AR30:AR94" si="14">LN(2)/(SLOPE(AQ24:AQ30,$A24:$A30))</f>
        <v>#NUM!</v>
      </c>
      <c r="AS30" s="144">
        <v>1</v>
      </c>
      <c r="AT30" s="148">
        <f>LN(SUM($AS$2:AS30))</f>
        <v>1.3862943611198906</v>
      </c>
      <c r="AU30" s="145">
        <f t="shared" ref="AU30:AU94" si="15">LN(2)/(SLOPE(AT24:AT30,$A24:$A30))</f>
        <v>22.487927836763294</v>
      </c>
      <c r="AV30" s="144"/>
      <c r="AW30" s="148" t="e">
        <f>LN(SUM($AV$2:AV30))</f>
        <v>#NUM!</v>
      </c>
      <c r="AX30" s="145" t="e">
        <f t="shared" ref="AX30:AX94" si="16">LN(2)/(SLOPE(AW24:AW30,$A24:$A30))</f>
        <v>#NUM!</v>
      </c>
      <c r="AY30" s="144"/>
      <c r="AZ30" s="148">
        <f>LN(SUM($AY$2:AY30))</f>
        <v>0.69314718055994529</v>
      </c>
      <c r="BA30" s="145" t="e">
        <f t="shared" ref="BA30:BA94" si="17">LN(2)/(SLOPE(AZ24:AZ30,$A24:$A30))</f>
        <v>#DIV/0!</v>
      </c>
      <c r="BB30" s="149">
        <v>8</v>
      </c>
      <c r="BC30" s="148">
        <f>LN(SUM($BB$2:BB30))</f>
        <v>4.2626798770413155</v>
      </c>
      <c r="BD30" s="190">
        <f t="shared" ref="BD30:BD94" si="18">LN(2)/(SLOPE(BC24:BC30,$A24:$A30))</f>
        <v>10.097440906996143</v>
      </c>
    </row>
    <row r="31" spans="1:56" s="26" customFormat="1" x14ac:dyDescent="0.25">
      <c r="A31" s="144">
        <f t="shared" si="0"/>
        <v>92</v>
      </c>
      <c r="B31" s="156">
        <v>43994</v>
      </c>
      <c r="C31" s="144"/>
      <c r="D31" s="145">
        <f>LN(SUM($C$2:C31))</f>
        <v>3.0910424533583161</v>
      </c>
      <c r="E31" s="146">
        <f t="shared" si="1"/>
        <v>13.97042603118966</v>
      </c>
      <c r="F31" s="144"/>
      <c r="G31" s="145">
        <f>LN(SUM($F$2:F31))</f>
        <v>0.69314718055994529</v>
      </c>
      <c r="H31" s="146" t="e">
        <f t="shared" si="3"/>
        <v>#DIV/0!</v>
      </c>
      <c r="I31" s="144"/>
      <c r="J31" s="145">
        <f>LN(SUM($I$2:I31))</f>
        <v>0.69314718055994529</v>
      </c>
      <c r="K31" s="146" t="e">
        <f t="shared" si="4"/>
        <v>#DIV/0!</v>
      </c>
      <c r="L31" s="144">
        <v>2</v>
      </c>
      <c r="M31" s="145">
        <f>LN(SUM($L$2:L31))</f>
        <v>2.0794415416798357</v>
      </c>
      <c r="N31" s="145">
        <f t="shared" si="2"/>
        <v>2.6687373281842017</v>
      </c>
      <c r="O31" s="144"/>
      <c r="P31" s="145" t="e">
        <f>LN(SUM($O$2:O31))</f>
        <v>#NUM!</v>
      </c>
      <c r="Q31" s="147" t="e">
        <f t="shared" si="5"/>
        <v>#NUM!</v>
      </c>
      <c r="R31" s="144"/>
      <c r="S31" s="145" t="e">
        <f>LN(SUM($R$2:R31))</f>
        <v>#NUM!</v>
      </c>
      <c r="T31" s="144" t="e">
        <f t="shared" si="6"/>
        <v>#NUM!</v>
      </c>
      <c r="U31" s="144"/>
      <c r="V31" s="145">
        <f>LN(SUM($U$2:U31))</f>
        <v>0.69314718055994529</v>
      </c>
      <c r="W31" s="145" t="e">
        <f t="shared" si="7"/>
        <v>#DIV/0!</v>
      </c>
      <c r="X31" s="144"/>
      <c r="Y31" s="145">
        <f>LN(SUM($X$2:X31))</f>
        <v>2.9957322735539909</v>
      </c>
      <c r="Z31" s="145">
        <f t="shared" si="8"/>
        <v>5.7271792455845683</v>
      </c>
      <c r="AA31" s="144"/>
      <c r="AB31" s="145">
        <f>LN(SUM($AA$2:AA31))</f>
        <v>0.69314718055994529</v>
      </c>
      <c r="AC31" s="145">
        <f t="shared" si="9"/>
        <v>5.6000000000000005</v>
      </c>
      <c r="AD31" s="144"/>
      <c r="AE31" s="145">
        <f>LN(SUM($AD$2:AD31))</f>
        <v>0</v>
      </c>
      <c r="AF31" s="145" t="e">
        <f t="shared" si="10"/>
        <v>#DIV/0!</v>
      </c>
      <c r="AG31" s="144"/>
      <c r="AH31" s="145">
        <f>LN(SUM($AG$2:AG31))</f>
        <v>0</v>
      </c>
      <c r="AI31" s="145" t="e">
        <f t="shared" si="11"/>
        <v>#DIV/0!</v>
      </c>
      <c r="AJ31" s="144">
        <v>1</v>
      </c>
      <c r="AK31" s="145">
        <f>LN(SUM($AJ$2:AJ31))</f>
        <v>2.0794415416798357</v>
      </c>
      <c r="AL31" s="145">
        <f t="shared" si="12"/>
        <v>48.448335317054735</v>
      </c>
      <c r="AM31" s="144"/>
      <c r="AN31" s="148" t="e">
        <f>LN(SUM($AM$2:AM31))</f>
        <v>#NUM!</v>
      </c>
      <c r="AO31" s="144" t="e">
        <f t="shared" si="13"/>
        <v>#NUM!</v>
      </c>
      <c r="AP31" s="144"/>
      <c r="AQ31" s="148" t="e">
        <f>LN(SUM($AP$2:AP31))</f>
        <v>#NUM!</v>
      </c>
      <c r="AR31" s="144" t="e">
        <f t="shared" si="14"/>
        <v>#NUM!</v>
      </c>
      <c r="AS31" s="144"/>
      <c r="AT31" s="148">
        <f>LN(SUM($AS$2:AS31))</f>
        <v>1.3862943611198906</v>
      </c>
      <c r="AU31" s="145">
        <f t="shared" si="15"/>
        <v>13.492756702057976</v>
      </c>
      <c r="AV31" s="144"/>
      <c r="AW31" s="148" t="e">
        <f>LN(SUM($AV$2:AV31))</f>
        <v>#NUM!</v>
      </c>
      <c r="AX31" s="145" t="e">
        <f t="shared" si="16"/>
        <v>#NUM!</v>
      </c>
      <c r="AY31" s="144"/>
      <c r="AZ31" s="148">
        <f>LN(SUM($AY$2:AY31))</f>
        <v>0.69314718055994529</v>
      </c>
      <c r="BA31" s="145" t="e">
        <f t="shared" si="17"/>
        <v>#DIV/0!</v>
      </c>
      <c r="BB31" s="149">
        <v>3</v>
      </c>
      <c r="BC31" s="148">
        <f>LN(SUM($BB$2:BB31))</f>
        <v>4.3040650932041702</v>
      </c>
      <c r="BD31" s="190">
        <f t="shared" si="18"/>
        <v>9.9368345535108507</v>
      </c>
    </row>
    <row r="32" spans="1:56" s="26" customFormat="1" x14ac:dyDescent="0.25">
      <c r="A32" s="144">
        <f t="shared" si="0"/>
        <v>93</v>
      </c>
      <c r="B32" s="156">
        <v>43995</v>
      </c>
      <c r="C32" s="144">
        <v>2</v>
      </c>
      <c r="D32" s="145">
        <f>LN(SUM($C$2:C32))</f>
        <v>3.1780538303479458</v>
      </c>
      <c r="E32" s="146">
        <f t="shared" si="1"/>
        <v>13.164010966499555</v>
      </c>
      <c r="F32" s="144">
        <v>1</v>
      </c>
      <c r="G32" s="145">
        <f>LN(SUM($F$2:F32))</f>
        <v>1.0986122886681098</v>
      </c>
      <c r="H32" s="146">
        <f t="shared" si="3"/>
        <v>15.955438719280238</v>
      </c>
      <c r="I32" s="144"/>
      <c r="J32" s="145">
        <f>LN(SUM($I$2:I32))</f>
        <v>0.69314718055994529</v>
      </c>
      <c r="K32" s="146" t="e">
        <f t="shared" si="4"/>
        <v>#DIV/0!</v>
      </c>
      <c r="L32" s="144">
        <v>1</v>
      </c>
      <c r="M32" s="145">
        <f>LN(SUM($L$2:L32))</f>
        <v>2.1972245773362196</v>
      </c>
      <c r="N32" s="145">
        <f t="shared" si="2"/>
        <v>2.3150564440372001</v>
      </c>
      <c r="O32" s="144"/>
      <c r="P32" s="145" t="e">
        <f>LN(SUM($O$2:O32))</f>
        <v>#NUM!</v>
      </c>
      <c r="Q32" s="147" t="e">
        <f t="shared" si="5"/>
        <v>#NUM!</v>
      </c>
      <c r="R32" s="144"/>
      <c r="S32" s="145" t="e">
        <f>LN(SUM($R$2:R32))</f>
        <v>#NUM!</v>
      </c>
      <c r="T32" s="144" t="e">
        <f t="shared" si="6"/>
        <v>#NUM!</v>
      </c>
      <c r="U32" s="144"/>
      <c r="V32" s="145">
        <f>LN(SUM($U$2:U32))</f>
        <v>0.69314718055994529</v>
      </c>
      <c r="W32" s="145" t="e">
        <f t="shared" si="7"/>
        <v>#DIV/0!</v>
      </c>
      <c r="X32" s="144"/>
      <c r="Y32" s="145">
        <f>LN(SUM($X$2:X32))</f>
        <v>2.9957322735539909</v>
      </c>
      <c r="Z32" s="145">
        <f t="shared" si="8"/>
        <v>6.829492383136567</v>
      </c>
      <c r="AA32" s="144">
        <v>14</v>
      </c>
      <c r="AB32" s="145">
        <f>LN(SUM($AA$2:AA32))</f>
        <v>2.7725887222397811</v>
      </c>
      <c r="AC32" s="145">
        <f t="shared" si="9"/>
        <v>1.8666666666666667</v>
      </c>
      <c r="AD32" s="144"/>
      <c r="AE32" s="145">
        <f>LN(SUM($AD$2:AD32))</f>
        <v>0</v>
      </c>
      <c r="AF32" s="145" t="e">
        <f t="shared" si="10"/>
        <v>#DIV/0!</v>
      </c>
      <c r="AG32" s="144"/>
      <c r="AH32" s="145">
        <f>LN(SUM($AG$2:AG32))</f>
        <v>0</v>
      </c>
      <c r="AI32" s="145" t="e">
        <f t="shared" si="11"/>
        <v>#DIV/0!</v>
      </c>
      <c r="AJ32" s="144"/>
      <c r="AK32" s="145">
        <f>LN(SUM($AJ$2:AJ32))</f>
        <v>2.0794415416798357</v>
      </c>
      <c r="AL32" s="145">
        <f t="shared" si="12"/>
        <v>29.069001190232839</v>
      </c>
      <c r="AM32" s="144"/>
      <c r="AN32" s="148" t="e">
        <f>LN(SUM($AM$2:AM32))</f>
        <v>#NUM!</v>
      </c>
      <c r="AO32" s="144" t="e">
        <f t="shared" si="13"/>
        <v>#NUM!</v>
      </c>
      <c r="AP32" s="144"/>
      <c r="AQ32" s="148" t="e">
        <f>LN(SUM($AP$2:AP32))</f>
        <v>#NUM!</v>
      </c>
      <c r="AR32" s="144" t="e">
        <f t="shared" si="14"/>
        <v>#NUM!</v>
      </c>
      <c r="AS32" s="144"/>
      <c r="AT32" s="148">
        <f>LN(SUM($AS$2:AS32))</f>
        <v>1.3862943611198906</v>
      </c>
      <c r="AU32" s="145">
        <f t="shared" si="15"/>
        <v>11.243963918381647</v>
      </c>
      <c r="AV32" s="144"/>
      <c r="AW32" s="148" t="e">
        <f>LN(SUM($AV$2:AV32))</f>
        <v>#NUM!</v>
      </c>
      <c r="AX32" s="145" t="e">
        <f t="shared" si="16"/>
        <v>#NUM!</v>
      </c>
      <c r="AY32" s="144"/>
      <c r="AZ32" s="148">
        <f>LN(SUM($AY$2:AY32))</f>
        <v>0.69314718055994529</v>
      </c>
      <c r="BA32" s="145" t="e">
        <f t="shared" si="17"/>
        <v>#DIV/0!</v>
      </c>
      <c r="BB32" s="149">
        <v>18</v>
      </c>
      <c r="BC32" s="148">
        <f>LN(SUM($BB$2:BB32))</f>
        <v>4.5217885770490405</v>
      </c>
      <c r="BD32" s="190">
        <f t="shared" si="18"/>
        <v>7.5770787550245018</v>
      </c>
    </row>
    <row r="33" spans="1:56" s="26" customFormat="1" x14ac:dyDescent="0.25">
      <c r="A33" s="144">
        <f t="shared" si="0"/>
        <v>94</v>
      </c>
      <c r="B33" s="156">
        <v>43996</v>
      </c>
      <c r="C33" s="144"/>
      <c r="D33" s="145">
        <f>LN(SUM($C$2:C33))</f>
        <v>3.1780538303479458</v>
      </c>
      <c r="E33" s="146">
        <f t="shared" si="1"/>
        <v>15.979098132112858</v>
      </c>
      <c r="F33" s="144"/>
      <c r="G33" s="145">
        <f>LN(SUM($F$2:F33))</f>
        <v>1.0986122886681098</v>
      </c>
      <c r="H33" s="146">
        <f t="shared" si="3"/>
        <v>9.5732632315681432</v>
      </c>
      <c r="I33" s="144"/>
      <c r="J33" s="145">
        <f>LN(SUM($I$2:I33))</f>
        <v>0.69314718055994529</v>
      </c>
      <c r="K33" s="146" t="e">
        <f t="shared" si="4"/>
        <v>#DIV/0!</v>
      </c>
      <c r="L33" s="144"/>
      <c r="M33" s="145">
        <f>LN(SUM($L$2:L33))</f>
        <v>2.1972245773362196</v>
      </c>
      <c r="N33" s="145">
        <f t="shared" si="2"/>
        <v>2.4289327012115791</v>
      </c>
      <c r="O33" s="144"/>
      <c r="P33" s="145" t="e">
        <f>LN(SUM($O$2:O33))</f>
        <v>#NUM!</v>
      </c>
      <c r="Q33" s="147" t="e">
        <f t="shared" si="5"/>
        <v>#NUM!</v>
      </c>
      <c r="R33" s="144"/>
      <c r="S33" s="145" t="e">
        <f>LN(SUM($R$2:R33))</f>
        <v>#NUM!</v>
      </c>
      <c r="T33" s="144" t="e">
        <f t="shared" si="6"/>
        <v>#NUM!</v>
      </c>
      <c r="U33" s="144"/>
      <c r="V33" s="145">
        <f>LN(SUM($U$2:U33))</f>
        <v>0.69314718055994529</v>
      </c>
      <c r="W33" s="145" t="e">
        <f t="shared" si="7"/>
        <v>#DIV/0!</v>
      </c>
      <c r="X33" s="144"/>
      <c r="Y33" s="145">
        <f>LN(SUM($X$2:X33))</f>
        <v>2.9957322735539909</v>
      </c>
      <c r="Z33" s="145">
        <f t="shared" si="8"/>
        <v>8.3261473825898218</v>
      </c>
      <c r="AA33" s="144">
        <v>1</v>
      </c>
      <c r="AB33" s="145">
        <f>LN(SUM($AA$2:AA33))</f>
        <v>2.8332133440562162</v>
      </c>
      <c r="AC33" s="145">
        <f t="shared" si="9"/>
        <v>1.3168793321936889</v>
      </c>
      <c r="AD33" s="144"/>
      <c r="AE33" s="145">
        <f>LN(SUM($AD$2:AD33))</f>
        <v>0</v>
      </c>
      <c r="AF33" s="145" t="e">
        <f t="shared" si="10"/>
        <v>#DIV/0!</v>
      </c>
      <c r="AG33" s="144"/>
      <c r="AH33" s="145">
        <f>LN(SUM($AG$2:AG33))</f>
        <v>0</v>
      </c>
      <c r="AI33" s="145" t="e">
        <f t="shared" si="11"/>
        <v>#DIV/0!</v>
      </c>
      <c r="AJ33" s="144"/>
      <c r="AK33" s="145">
        <f>LN(SUM($AJ$2:AJ33))</f>
        <v>2.0794415416798357</v>
      </c>
      <c r="AL33" s="145">
        <f t="shared" si="12"/>
        <v>24.224167658527367</v>
      </c>
      <c r="AM33" s="144"/>
      <c r="AN33" s="148" t="e">
        <f>LN(SUM($AM$2:AM33))</f>
        <v>#NUM!</v>
      </c>
      <c r="AO33" s="144" t="e">
        <f t="shared" si="13"/>
        <v>#NUM!</v>
      </c>
      <c r="AP33" s="144"/>
      <c r="AQ33" s="148" t="e">
        <f>LN(SUM($AP$2:AP33))</f>
        <v>#NUM!</v>
      </c>
      <c r="AR33" s="144" t="e">
        <f t="shared" si="14"/>
        <v>#NUM!</v>
      </c>
      <c r="AS33" s="144"/>
      <c r="AT33" s="148">
        <f>LN(SUM($AS$2:AS33))</f>
        <v>1.3862943611198906</v>
      </c>
      <c r="AU33" s="145">
        <f t="shared" si="15"/>
        <v>11.243963918381647</v>
      </c>
      <c r="AV33" s="144"/>
      <c r="AW33" s="148" t="e">
        <f>LN(SUM($AV$2:AV33))</f>
        <v>#NUM!</v>
      </c>
      <c r="AX33" s="145" t="e">
        <f t="shared" si="16"/>
        <v>#NUM!</v>
      </c>
      <c r="AY33" s="144"/>
      <c r="AZ33" s="148">
        <f>LN(SUM($AY$2:AY33))</f>
        <v>0.69314718055994529</v>
      </c>
      <c r="BA33" s="145" t="e">
        <f t="shared" si="17"/>
        <v>#DIV/0!</v>
      </c>
      <c r="BB33" s="149">
        <v>1</v>
      </c>
      <c r="BC33" s="148">
        <f>LN(SUM($BB$2:BB33))</f>
        <v>4.5325994931532563</v>
      </c>
      <c r="BD33" s="190">
        <f t="shared" si="18"/>
        <v>7.0594204608114595</v>
      </c>
    </row>
    <row r="34" spans="1:56" s="26" customFormat="1" x14ac:dyDescent="0.25">
      <c r="A34" s="144">
        <f t="shared" ref="A34" si="19">(B34-B33)+A33</f>
        <v>95</v>
      </c>
      <c r="B34" s="156">
        <v>43997</v>
      </c>
      <c r="C34" s="144"/>
      <c r="D34" s="145">
        <f>LN(SUM($C$2:C34))</f>
        <v>3.1780538303479458</v>
      </c>
      <c r="E34" s="146">
        <f>LN(2)/(SLOPE(D28:D34,A28:A34))</f>
        <v>18.397740759836186</v>
      </c>
      <c r="F34" s="144"/>
      <c r="G34" s="145">
        <f>LN(SUM($F$2:F34))</f>
        <v>1.0986122886681098</v>
      </c>
      <c r="H34" s="146">
        <f t="shared" ref="H34" si="20">LN(2)/(SLOPE(G28:G34,A28:A34))</f>
        <v>7.9777193596401208</v>
      </c>
      <c r="I34" s="144"/>
      <c r="J34" s="145">
        <f>LN(SUM($I$2:I34))</f>
        <v>0.69314718055994529</v>
      </c>
      <c r="K34" s="146" t="e">
        <f t="shared" ref="K34" si="21">LN(2)/(SLOPE(J28:J34,$A28:$A34))</f>
        <v>#DIV/0!</v>
      </c>
      <c r="L34" s="144"/>
      <c r="M34" s="145"/>
      <c r="N34" s="145"/>
      <c r="O34" s="144"/>
      <c r="P34" s="145"/>
      <c r="Q34" s="147"/>
      <c r="R34" s="144"/>
      <c r="S34" s="145"/>
      <c r="T34" s="144"/>
      <c r="U34" s="144"/>
      <c r="V34" s="145"/>
      <c r="W34" s="145"/>
      <c r="X34" s="144"/>
      <c r="Y34" s="145"/>
      <c r="Z34" s="145"/>
      <c r="AA34" s="144"/>
      <c r="AB34" s="145"/>
      <c r="AC34" s="145"/>
      <c r="AD34" s="144"/>
      <c r="AE34" s="145"/>
      <c r="AF34" s="145"/>
      <c r="AG34" s="144"/>
      <c r="AH34" s="145"/>
      <c r="AI34" s="145"/>
      <c r="AJ34" s="144"/>
      <c r="AK34" s="145"/>
      <c r="AL34" s="145"/>
      <c r="AM34" s="144"/>
      <c r="AN34" s="148"/>
      <c r="AO34" s="144"/>
      <c r="AP34" s="144"/>
      <c r="AQ34" s="148"/>
      <c r="AR34" s="144"/>
      <c r="AS34" s="144"/>
      <c r="AT34" s="148"/>
      <c r="AU34" s="145"/>
      <c r="AV34" s="144"/>
      <c r="AW34" s="148"/>
      <c r="AX34" s="145"/>
      <c r="AY34" s="144"/>
      <c r="AZ34" s="148"/>
      <c r="BA34" s="145"/>
      <c r="BB34" s="149"/>
      <c r="BC34" s="148"/>
      <c r="BD34" s="190"/>
    </row>
    <row r="35" spans="1:56" s="26" customFormat="1" x14ac:dyDescent="0.25">
      <c r="A35" s="144">
        <f>(B35-B33)+A33</f>
        <v>96</v>
      </c>
      <c r="B35" s="156">
        <v>43998</v>
      </c>
      <c r="C35" s="144">
        <v>6</v>
      </c>
      <c r="D35" s="145">
        <f>LN(SUM($C$2:C35))</f>
        <v>3.4011973816621555</v>
      </c>
      <c r="E35" s="146">
        <f>LN(2)/(SLOPE(D28:D35,A28:A35))</f>
        <v>13.820129873674954</v>
      </c>
      <c r="F35" s="144"/>
      <c r="G35" s="145">
        <f>LN(SUM($F$2:F35))</f>
        <v>1.0986122886681098</v>
      </c>
      <c r="H35" s="146">
        <f>LN(2)/(SLOPE(G28:G35,A28:A35))</f>
        <v>8.9749342795951339</v>
      </c>
      <c r="I35" s="144"/>
      <c r="J35" s="145">
        <f>LN(SUM($I$2:I35))</f>
        <v>0.69314718055994529</v>
      </c>
      <c r="K35" s="146" t="e">
        <f>LN(2)/(SLOPE(J28:J35,$A28:$A35))</f>
        <v>#DIV/0!</v>
      </c>
      <c r="L35" s="144"/>
      <c r="M35" s="145">
        <f>LN(SUM($L$2:L35))</f>
        <v>2.1972245773362196</v>
      </c>
      <c r="N35" s="145">
        <f>LN(2)/(SLOPE(M28:M35,A28:A35))</f>
        <v>3.7361466684271187</v>
      </c>
      <c r="O35" s="144"/>
      <c r="P35" s="145" t="e">
        <f>LN(SUM($O$2:O35))</f>
        <v>#NUM!</v>
      </c>
      <c r="Q35" s="147" t="e">
        <f>LN(2)/(SLOPE(P28:P35,$A28:$A35))</f>
        <v>#NUM!</v>
      </c>
      <c r="R35" s="144"/>
      <c r="S35" s="145" t="e">
        <f>LN(SUM($R$2:R35))</f>
        <v>#NUM!</v>
      </c>
      <c r="T35" s="144" t="e">
        <f>LN(2)/(SLOPE(S28:S35,$A28:$A35))</f>
        <v>#NUM!</v>
      </c>
      <c r="U35" s="144"/>
      <c r="V35" s="145">
        <f>LN(SUM($U$2:U35))</f>
        <v>0.69314718055994529</v>
      </c>
      <c r="W35" s="145" t="e">
        <f>LN(2)/(SLOPE(V28:V35,$A28:$A35))</f>
        <v>#DIV/0!</v>
      </c>
      <c r="X35" s="144"/>
      <c r="Y35" s="145">
        <f>LN(SUM($X$2:X35))</f>
        <v>2.9957322735539909</v>
      </c>
      <c r="Z35" s="145">
        <f>LN(2)/(SLOPE(Y28:Y35,$A28:$A35))</f>
        <v>17.478827543018276</v>
      </c>
      <c r="AA35" s="144">
        <v>8</v>
      </c>
      <c r="AB35" s="145">
        <f>LN(SUM($AA$2:AA35))</f>
        <v>3.2188758248682006</v>
      </c>
      <c r="AC35" s="145">
        <f>LN(2)/(SLOPE(AB28:AB35,$A28:$A35))</f>
        <v>1.2608442028049121</v>
      </c>
      <c r="AD35" s="144"/>
      <c r="AE35" s="145">
        <f>LN(SUM($AD$2:AD35))</f>
        <v>0</v>
      </c>
      <c r="AF35" s="145" t="e">
        <f>LN(2)/(SLOPE(AE28:AE35,$A28:$A35))</f>
        <v>#DIV/0!</v>
      </c>
      <c r="AG35" s="144"/>
      <c r="AH35" s="145">
        <f>LN(SUM($AG$2:AG35))</f>
        <v>0</v>
      </c>
      <c r="AI35" s="145" t="e">
        <f>LN(2)/(SLOPE(AH28:AH35,$A28:$A35))</f>
        <v>#DIV/0!</v>
      </c>
      <c r="AJ35" s="144"/>
      <c r="AK35" s="145">
        <f>LN(SUM($AJ$2:AJ35))</f>
        <v>2.0794415416798357</v>
      </c>
      <c r="AL35" s="145">
        <f>LN(2)/(SLOPE(AK28:AK35,$A28:$A35))</f>
        <v>28.146175755622281</v>
      </c>
      <c r="AM35" s="144"/>
      <c r="AN35" s="148" t="e">
        <f>LN(SUM($AM$2:AM35))</f>
        <v>#NUM!</v>
      </c>
      <c r="AO35" s="144" t="e">
        <f>LN(2)/(SLOPE(AN28:AN35,$A28:$A35))</f>
        <v>#NUM!</v>
      </c>
      <c r="AP35" s="144"/>
      <c r="AQ35" s="148" t="e">
        <f>LN(SUM($AP$2:AP35))</f>
        <v>#NUM!</v>
      </c>
      <c r="AR35" s="144" t="e">
        <f>LN(2)/(SLOPE(AQ28:AQ35,$A28:$A35))</f>
        <v>#NUM!</v>
      </c>
      <c r="AS35" s="144"/>
      <c r="AT35" s="148">
        <f>LN(SUM($AS$2:AS35))</f>
        <v>1.3862943611198906</v>
      </c>
      <c r="AU35" s="145">
        <f>LN(2)/(SLOPE(AT28:AT35,$A28:$A35))</f>
        <v>15.889153645280626</v>
      </c>
      <c r="AV35" s="144"/>
      <c r="AW35" s="148" t="e">
        <f>LN(SUM($AV$2:AV35))</f>
        <v>#NUM!</v>
      </c>
      <c r="AX35" s="145" t="e">
        <f>LN(2)/(SLOPE(AW28:AW35,$A28:$A35))</f>
        <v>#NUM!</v>
      </c>
      <c r="AY35" s="144"/>
      <c r="AZ35" s="148">
        <f>LN(SUM($AY$2:AY35))</f>
        <v>0.69314718055994529</v>
      </c>
      <c r="BA35" s="145" t="e">
        <f>LN(2)/(SLOPE(AZ28:AZ35,$A28:$A35))</f>
        <v>#DIV/0!</v>
      </c>
      <c r="BB35" s="149">
        <v>14</v>
      </c>
      <c r="BC35" s="148">
        <f>LN(SUM($BB$2:BB35))</f>
        <v>4.6728288344619058</v>
      </c>
      <c r="BD35" s="190">
        <f>LN(2)/(SLOPE(BC28:BC35,$A28:$A35))</f>
        <v>7.4436005189079575</v>
      </c>
    </row>
    <row r="36" spans="1:56" s="26" customFormat="1" x14ac:dyDescent="0.25">
      <c r="A36" s="144">
        <f t="shared" si="0"/>
        <v>97</v>
      </c>
      <c r="B36" s="156">
        <v>43999</v>
      </c>
      <c r="C36" s="144"/>
      <c r="D36" s="145">
        <f>LN(SUM($C$2:C36))</f>
        <v>3.4011973816621555</v>
      </c>
      <c r="E36" s="146">
        <f>LN(2)/(SLOPE(D29:D36,A29:A36))</f>
        <v>13.513731479140869</v>
      </c>
      <c r="F36" s="144"/>
      <c r="G36" s="145">
        <f>LN(SUM($F$2:F36))</f>
        <v>1.0986122886681098</v>
      </c>
      <c r="H36" s="146">
        <f>LN(2)/(SLOPE(G29:G36,A29:A36))</f>
        <v>9.573263231568145</v>
      </c>
      <c r="I36" s="144"/>
      <c r="J36" s="145">
        <f>LN(SUM($I$2:I36))</f>
        <v>0.69314718055994529</v>
      </c>
      <c r="K36" s="146" t="e">
        <f>LN(2)/(SLOPE(J29:J36,$A29:$A36))</f>
        <v>#DIV/0!</v>
      </c>
      <c r="L36" s="144">
        <v>1</v>
      </c>
      <c r="M36" s="145">
        <f>LN(SUM($L$2:L36))</f>
        <v>2.3025850929940459</v>
      </c>
      <c r="N36" s="145">
        <f>LN(2)/(SLOPE(M29:M36,A29:A36))</f>
        <v>8.0361664047285561</v>
      </c>
      <c r="O36" s="144"/>
      <c r="P36" s="145" t="e">
        <f>LN(SUM($O$2:O36))</f>
        <v>#NUM!</v>
      </c>
      <c r="Q36" s="147" t="e">
        <f>LN(2)/(SLOPE(P29:P36,$A29:$A36))</f>
        <v>#NUM!</v>
      </c>
      <c r="R36" s="144"/>
      <c r="S36" s="145" t="e">
        <f>LN(SUM($R$2:R36))</f>
        <v>#NUM!</v>
      </c>
      <c r="T36" s="144" t="e">
        <f>LN(2)/(SLOPE(S29:S36,$A29:$A36))</f>
        <v>#NUM!</v>
      </c>
      <c r="U36" s="144"/>
      <c r="V36" s="145">
        <f>LN(SUM($U$2:U36))</f>
        <v>0.69314718055994529</v>
      </c>
      <c r="W36" s="145" t="e">
        <f>LN(2)/(SLOPE(V29:V36,$A29:$A36))</f>
        <v>#DIV/0!</v>
      </c>
      <c r="X36" s="144"/>
      <c r="Y36" s="145">
        <f>LN(SUM($X$2:X36))</f>
        <v>2.9957322735539909</v>
      </c>
      <c r="Z36" s="145">
        <f>LN(2)/(SLOPE(Y29:Y36,$A29:$A36))</f>
        <v>37.275404634064671</v>
      </c>
      <c r="AA36" s="144">
        <v>4</v>
      </c>
      <c r="AB36" s="145">
        <f>LN(SUM($AA$2:AA36))</f>
        <v>3.3672958299864741</v>
      </c>
      <c r="AC36" s="145">
        <f>LN(2)/(SLOPE(AB29:AB36,$A29:$A36))</f>
        <v>1.3664848655763524</v>
      </c>
      <c r="AD36" s="144"/>
      <c r="AE36" s="145">
        <f>LN(SUM($AD$2:AD36))</f>
        <v>0</v>
      </c>
      <c r="AF36" s="145" t="e">
        <f>LN(2)/(SLOPE(AE29:AE36,$A29:$A36))</f>
        <v>#DIV/0!</v>
      </c>
      <c r="AG36" s="144"/>
      <c r="AH36" s="145">
        <f>LN(SUM($AG$2:AG36))</f>
        <v>0</v>
      </c>
      <c r="AI36" s="145" t="e">
        <f>LN(2)/(SLOPE(AH29:AH36,$A29:$A36))</f>
        <v>#DIV/0!</v>
      </c>
      <c r="AJ36" s="144"/>
      <c r="AK36" s="145">
        <f>LN(SUM($AJ$2:AJ36))</f>
        <v>2.0794415416798357</v>
      </c>
      <c r="AL36" s="145">
        <f>LN(2)/(SLOPE(AK29:AK36,$A29:$A36))</f>
        <v>36.735550954689849</v>
      </c>
      <c r="AM36" s="144"/>
      <c r="AN36" s="148" t="e">
        <f>LN(SUM($AM$2:AM36))</f>
        <v>#NUM!</v>
      </c>
      <c r="AO36" s="144" t="e">
        <f>LN(2)/(SLOPE(AN29:AN36,$A29:$A36))</f>
        <v>#NUM!</v>
      </c>
      <c r="AP36" s="144"/>
      <c r="AQ36" s="148" t="e">
        <f>LN(SUM($AP$2:AP36))</f>
        <v>#NUM!</v>
      </c>
      <c r="AR36" s="144" t="e">
        <f>LN(2)/(SLOPE(AQ29:AQ36,$A29:$A36))</f>
        <v>#NUM!</v>
      </c>
      <c r="AS36" s="144"/>
      <c r="AT36" s="148">
        <f>LN(SUM($AS$2:AS36))</f>
        <v>1.3862943611198906</v>
      </c>
      <c r="AU36" s="145">
        <f>LN(2)/(SLOPE(AT29:AT36,$A29:$A36))</f>
        <v>28.913050075838512</v>
      </c>
      <c r="AV36" s="144"/>
      <c r="AW36" s="148" t="e">
        <f>LN(SUM($AV$2:AV36))</f>
        <v>#NUM!</v>
      </c>
      <c r="AX36" s="145" t="e">
        <f>LN(2)/(SLOPE(AW29:AW36,$A29:$A36))</f>
        <v>#NUM!</v>
      </c>
      <c r="AY36" s="144"/>
      <c r="AZ36" s="148">
        <f>LN(SUM($AY$2:AY36))</f>
        <v>0.69314718055994529</v>
      </c>
      <c r="BA36" s="145" t="e">
        <f>LN(2)/(SLOPE(AZ29:AZ36,$A29:$A36))</f>
        <v>#DIV/0!</v>
      </c>
      <c r="BB36" s="149">
        <v>5</v>
      </c>
      <c r="BC36" s="148">
        <f>LN(SUM($BB$2:BB36))</f>
        <v>4.7184988712950942</v>
      </c>
      <c r="BD36" s="190">
        <f>LN(2)/(SLOPE(BC29:BC36,$A29:$A36))</f>
        <v>8.3714247274311475</v>
      </c>
    </row>
    <row r="37" spans="1:56" s="26" customFormat="1" x14ac:dyDescent="0.25">
      <c r="A37" s="144">
        <f t="shared" si="0"/>
        <v>98</v>
      </c>
      <c r="B37" s="156">
        <v>44000</v>
      </c>
      <c r="C37" s="144"/>
      <c r="D37" s="145">
        <f>LN(SUM($C$2:C37))</f>
        <v>3.4011973816621555</v>
      </c>
      <c r="E37" s="146">
        <f>LN(2)/(SLOPE(D30:D37,A30:A37))</f>
        <v>13.259057339381966</v>
      </c>
      <c r="F37" s="144"/>
      <c r="G37" s="145">
        <f>LN(SUM($F$2:F37))</f>
        <v>1.0986122886681098</v>
      </c>
      <c r="H37" s="146">
        <f>LN(2)/(SLOPE(G30:G37,A30:A37))</f>
        <v>11.966579039460179</v>
      </c>
      <c r="I37" s="144"/>
      <c r="J37" s="145">
        <f>LN(SUM($I$2:I37))</f>
        <v>0.69314718055994529</v>
      </c>
      <c r="K37" s="146" t="e">
        <f>LN(2)/(SLOPE(J30:J37,$A30:$A37))</f>
        <v>#DIV/0!</v>
      </c>
      <c r="L37" s="144"/>
      <c r="M37" s="145">
        <f>LN(SUM($L$2:L37))</f>
        <v>2.3025850929940459</v>
      </c>
      <c r="N37" s="145">
        <f>LN(2)/(SLOPE(M30:M37,A30:A37))</f>
        <v>12.444618220581885</v>
      </c>
      <c r="O37" s="144"/>
      <c r="P37" s="145" t="e">
        <f>LN(SUM($O$2:O37))</f>
        <v>#NUM!</v>
      </c>
      <c r="Q37" s="147" t="e">
        <f>LN(2)/(SLOPE(P30:P37,$A30:$A37))</f>
        <v>#NUM!</v>
      </c>
      <c r="R37" s="144"/>
      <c r="S37" s="145" t="e">
        <f>LN(SUM($R$2:R37))</f>
        <v>#NUM!</v>
      </c>
      <c r="T37" s="144" t="e">
        <f>LN(2)/(SLOPE(S30:S37,$A30:$A37))</f>
        <v>#NUM!</v>
      </c>
      <c r="U37" s="144"/>
      <c r="V37" s="145">
        <f>LN(SUM($U$2:U37))</f>
        <v>0.69314718055994529</v>
      </c>
      <c r="W37" s="145" t="e">
        <f>LN(2)/(SLOPE(V30:V37,$A30:$A37))</f>
        <v>#DIV/0!</v>
      </c>
      <c r="X37" s="144"/>
      <c r="Y37" s="145">
        <f>LN(SUM($X$2:X37))</f>
        <v>2.9957322735539909</v>
      </c>
      <c r="Z37" s="145" t="e">
        <f>LN(2)/(SLOPE(Y30:Y37,$A30:$A37))</f>
        <v>#DIV/0!</v>
      </c>
      <c r="AA37" s="144">
        <v>1</v>
      </c>
      <c r="AB37" s="145">
        <f>LN(SUM($AA$2:AA37))</f>
        <v>3.4011973816621555</v>
      </c>
      <c r="AC37" s="145">
        <f>LN(2)/(SLOPE(AB30:AB37,$A30:$A37))</f>
        <v>1.738758115136223</v>
      </c>
      <c r="AD37" s="144"/>
      <c r="AE37" s="145">
        <f>LN(SUM($AD$2:AD37))</f>
        <v>0</v>
      </c>
      <c r="AF37" s="145" t="e">
        <f>LN(2)/(SLOPE(AE30:AE37,$A30:$A37))</f>
        <v>#DIV/0!</v>
      </c>
      <c r="AG37" s="144"/>
      <c r="AH37" s="145">
        <f>LN(SUM($AG$2:AG37))</f>
        <v>0</v>
      </c>
      <c r="AI37" s="145" t="e">
        <f>LN(2)/(SLOPE(AH30:AH37,$A30:$A37))</f>
        <v>#DIV/0!</v>
      </c>
      <c r="AJ37" s="144">
        <v>1</v>
      </c>
      <c r="AK37" s="145">
        <f>LN(SUM($AJ$2:AJ37))</f>
        <v>2.1972245773362196</v>
      </c>
      <c r="AL37" s="145">
        <f>LN(2)/(SLOPE(AK30:AK37,$A30:$A37))</f>
        <v>32.91399214050935</v>
      </c>
      <c r="AM37" s="144"/>
      <c r="AN37" s="148" t="e">
        <f>LN(SUM($AM$2:AM37))</f>
        <v>#NUM!</v>
      </c>
      <c r="AO37" s="144" t="e">
        <f>LN(2)/(SLOPE(AN30:AN37,$A30:$A37))</f>
        <v>#NUM!</v>
      </c>
      <c r="AP37" s="144"/>
      <c r="AQ37" s="148" t="e">
        <f>LN(SUM($AP$2:AP37))</f>
        <v>#NUM!</v>
      </c>
      <c r="AR37" s="144" t="e">
        <f>LN(2)/(SLOPE(AQ30:AQ37,$A30:$A37))</f>
        <v>#NUM!</v>
      </c>
      <c r="AS37" s="144"/>
      <c r="AT37" s="148">
        <f>LN(SUM($AS$2:AS37))</f>
        <v>1.3862943611198906</v>
      </c>
      <c r="AU37" s="145" t="e">
        <f>LN(2)/(SLOPE(AT30:AT37,$A30:$A37))</f>
        <v>#DIV/0!</v>
      </c>
      <c r="AV37" s="144"/>
      <c r="AW37" s="148" t="e">
        <f>LN(SUM($AV$2:AV37))</f>
        <v>#NUM!</v>
      </c>
      <c r="AX37" s="145" t="e">
        <f>LN(2)/(SLOPE(AW30:AW37,$A30:$A37))</f>
        <v>#NUM!</v>
      </c>
      <c r="AY37" s="144"/>
      <c r="AZ37" s="148">
        <f>LN(SUM($AY$2:AY37))</f>
        <v>0.69314718055994529</v>
      </c>
      <c r="BA37" s="145" t="e">
        <f>LN(2)/(SLOPE(AZ30:AZ37,$A30:$A37))</f>
        <v>#DIV/0!</v>
      </c>
      <c r="BB37" s="149">
        <v>2</v>
      </c>
      <c r="BC37" s="148">
        <f>LN(SUM($BB$2:BB37))</f>
        <v>4.7361984483944957</v>
      </c>
      <c r="BD37" s="190">
        <f>LN(2)/(SLOPE(BC30:BC37,$A30:$A37))</f>
        <v>9.897284582821813</v>
      </c>
    </row>
    <row r="38" spans="1:56" s="26" customFormat="1" x14ac:dyDescent="0.25">
      <c r="A38" s="144">
        <f t="shared" si="0"/>
        <v>99</v>
      </c>
      <c r="B38" s="156">
        <v>44001</v>
      </c>
      <c r="C38" s="144"/>
      <c r="D38" s="145">
        <f>LN(SUM($C$2:C38))</f>
        <v>3.4011973816621555</v>
      </c>
      <c r="E38" s="146">
        <f>LN(2)/(SLOPE(D31:D38,A31:A38))</f>
        <v>13.931351656142891</v>
      </c>
      <c r="F38" s="144"/>
      <c r="G38" s="145">
        <f>LN(SUM($F$2:F38))</f>
        <v>1.0986122886681098</v>
      </c>
      <c r="H38" s="146">
        <f>LN(2)/(SLOPE(G31:G38,A31:A38))</f>
        <v>20.514135496217452</v>
      </c>
      <c r="I38" s="144"/>
      <c r="J38" s="145">
        <f>LN(SUM($I$2:I38))</f>
        <v>0.69314718055994529</v>
      </c>
      <c r="K38" s="146" t="e">
        <f>LN(2)/(SLOPE(J31:J38,$A31:$A38))</f>
        <v>#DIV/0!</v>
      </c>
      <c r="L38" s="144">
        <v>1</v>
      </c>
      <c r="M38" s="145">
        <f>LN(SUM($L$2:L38))</f>
        <v>2.3978952727983707</v>
      </c>
      <c r="N38" s="145">
        <f>LN(2)/(SLOPE(M31:M38,A31:A38))</f>
        <v>19.084509077805848</v>
      </c>
      <c r="O38" s="144"/>
      <c r="P38" s="145" t="e">
        <f>LN(SUM($O$2:O38))</f>
        <v>#NUM!</v>
      </c>
      <c r="Q38" s="147" t="e">
        <f>LN(2)/(SLOPE(P31:P38,$A31:$A38))</f>
        <v>#NUM!</v>
      </c>
      <c r="R38" s="144"/>
      <c r="S38" s="145" t="e">
        <f>LN(SUM($R$2:R38))</f>
        <v>#NUM!</v>
      </c>
      <c r="T38" s="144" t="e">
        <f>LN(2)/(SLOPE(S31:S38,$A31:$A38))</f>
        <v>#NUM!</v>
      </c>
      <c r="U38" s="144"/>
      <c r="V38" s="145">
        <f>LN(SUM($U$2:U38))</f>
        <v>0.69314718055994529</v>
      </c>
      <c r="W38" s="145" t="e">
        <f>LN(2)/(SLOPE(V31:V38,$A31:$A38))</f>
        <v>#DIV/0!</v>
      </c>
      <c r="X38" s="144"/>
      <c r="Y38" s="145">
        <f>LN(SUM($X$2:X38))</f>
        <v>2.9957322735539909</v>
      </c>
      <c r="Z38" s="145" t="e">
        <f>LN(2)/(SLOPE(Y31:Y38,$A31:$A38))</f>
        <v>#DIV/0!</v>
      </c>
      <c r="AA38" s="144"/>
      <c r="AB38" s="145">
        <f>LN(SUM($AA$2:AA38))</f>
        <v>3.4011973816621555</v>
      </c>
      <c r="AC38" s="145">
        <f>LN(2)/(SLOPE(AB31:AB38,$A31:$A38))</f>
        <v>2.3987158322957276</v>
      </c>
      <c r="AD38" s="144"/>
      <c r="AE38" s="145">
        <f>LN(SUM($AD$2:AD38))</f>
        <v>0</v>
      </c>
      <c r="AF38" s="145" t="e">
        <f>LN(2)/(SLOPE(AE31:AE38,$A31:$A38))</f>
        <v>#DIV/0!</v>
      </c>
      <c r="AG38" s="144"/>
      <c r="AH38" s="145">
        <f>LN(SUM($AG$2:AG38))</f>
        <v>0</v>
      </c>
      <c r="AI38" s="145" t="e">
        <f>LN(2)/(SLOPE(AH31:AH38,$A31:$A38))</f>
        <v>#DIV/0!</v>
      </c>
      <c r="AJ38" s="144">
        <v>2</v>
      </c>
      <c r="AK38" s="145">
        <f>LN(SUM($AJ$2:AJ38))</f>
        <v>2.3978952727983707</v>
      </c>
      <c r="AL38" s="145">
        <f>LN(2)/(SLOPE(AK31:AK38,$A31:$A38))</f>
        <v>20.984422565462012</v>
      </c>
      <c r="AM38" s="144"/>
      <c r="AN38" s="148" t="e">
        <f>LN(SUM($AM$2:AM38))</f>
        <v>#NUM!</v>
      </c>
      <c r="AO38" s="144" t="e">
        <f>LN(2)/(SLOPE(AN31:AN38,$A31:$A38))</f>
        <v>#NUM!</v>
      </c>
      <c r="AP38" s="144"/>
      <c r="AQ38" s="148" t="e">
        <f>LN(SUM($AP$2:AP38))</f>
        <v>#NUM!</v>
      </c>
      <c r="AR38" s="144" t="e">
        <f>LN(2)/(SLOPE(AQ31:AQ38,$A31:$A38))</f>
        <v>#NUM!</v>
      </c>
      <c r="AS38" s="144"/>
      <c r="AT38" s="148">
        <f>LN(SUM($AS$2:AS38))</f>
        <v>1.3862943611198906</v>
      </c>
      <c r="AU38" s="145" t="e">
        <f>LN(2)/(SLOPE(AT31:AT38,$A31:$A38))</f>
        <v>#DIV/0!</v>
      </c>
      <c r="AV38" s="144"/>
      <c r="AW38" s="148" t="e">
        <f>LN(SUM($AV$2:AV38))</f>
        <v>#NUM!</v>
      </c>
      <c r="AX38" s="145" t="e">
        <f>LN(2)/(SLOPE(AW31:AW38,$A31:$A38))</f>
        <v>#NUM!</v>
      </c>
      <c r="AY38" s="144"/>
      <c r="AZ38" s="148">
        <f>LN(SUM($AY$2:AY38))</f>
        <v>0.69314718055994529</v>
      </c>
      <c r="BA38" s="145" t="e">
        <f>LN(2)/(SLOPE(AZ31:AZ38,$A31:$A38))</f>
        <v>#DIV/0!</v>
      </c>
      <c r="BB38" s="149">
        <v>3</v>
      </c>
      <c r="BC38" s="148">
        <f>LN(SUM($BB$2:BB38))</f>
        <v>4.7621739347977563</v>
      </c>
      <c r="BD38" s="190">
        <f>LN(2)/(SLOPE(BC31:BC38,$A31:$A38))</f>
        <v>11.795769619315289</v>
      </c>
    </row>
    <row r="39" spans="1:56" s="26" customFormat="1" x14ac:dyDescent="0.25">
      <c r="A39" s="144">
        <f t="shared" si="0"/>
        <v>100</v>
      </c>
      <c r="B39" s="156">
        <v>44002</v>
      </c>
      <c r="C39" s="144"/>
      <c r="D39" s="145">
        <f>LN(SUM($C$2:C39))</f>
        <v>3.4011973816621555</v>
      </c>
      <c r="E39" s="146">
        <f>LN(2)/(SLOPE(D32:D39,A32:A39))</f>
        <v>17.395188829230186</v>
      </c>
      <c r="F39" s="144"/>
      <c r="G39" s="145">
        <f>LN(SUM($F$2:F39))</f>
        <v>1.0986122886681098</v>
      </c>
      <c r="H39" s="146" t="e">
        <f>LN(2)/(SLOPE(G32:G39,A32:A39))</f>
        <v>#DIV/0!</v>
      </c>
      <c r="I39" s="144"/>
      <c r="J39" s="145">
        <f>LN(SUM($I$2:I39))</f>
        <v>0.69314718055994529</v>
      </c>
      <c r="K39" s="146" t="e">
        <f>LN(2)/(SLOPE(J32:J39,$A32:$A39))</f>
        <v>#DIV/0!</v>
      </c>
      <c r="L39" s="144">
        <v>1</v>
      </c>
      <c r="M39" s="145">
        <f>LN(SUM($L$2:L39))</f>
        <v>2.4849066497880004</v>
      </c>
      <c r="N39" s="145">
        <f>LN(2)/(SLOPE(M32:M39,A32:A39))</f>
        <v>17.413246589560149</v>
      </c>
      <c r="O39" s="144"/>
      <c r="P39" s="145" t="e">
        <f>LN(SUM($O$2:O39))</f>
        <v>#NUM!</v>
      </c>
      <c r="Q39" s="147" t="e">
        <f>LN(2)/(SLOPE(P32:P39,$A32:$A39))</f>
        <v>#NUM!</v>
      </c>
      <c r="R39" s="144"/>
      <c r="S39" s="145" t="e">
        <f>LN(SUM($R$2:R39))</f>
        <v>#NUM!</v>
      </c>
      <c r="T39" s="144" t="e">
        <f>LN(2)/(SLOPE(S32:S39,$A32:$A39))</f>
        <v>#NUM!</v>
      </c>
      <c r="U39" s="144"/>
      <c r="V39" s="145">
        <f>LN(SUM($U$2:U39))</f>
        <v>0.69314718055994529</v>
      </c>
      <c r="W39" s="145" t="e">
        <f>LN(2)/(SLOPE(V32:V39,$A32:$A39))</f>
        <v>#DIV/0!</v>
      </c>
      <c r="X39" s="144">
        <v>1</v>
      </c>
      <c r="Y39" s="145">
        <f>LN(SUM($X$2:X39))</f>
        <v>3.044522437723423</v>
      </c>
      <c r="Z39" s="145">
        <f>LN(2)/(SLOPE(Y32:Y39,$A32:$A39))</f>
        <v>170.48038899468511</v>
      </c>
      <c r="AA39" s="144">
        <v>7</v>
      </c>
      <c r="AB39" s="145">
        <f>LN(SUM($AA$2:AA39))</f>
        <v>3.6109179126442243</v>
      </c>
      <c r="AC39" s="145">
        <f>LN(2)/(SLOPE(AB32:AB39,$A32:$A39))</f>
        <v>5.832064515907911</v>
      </c>
      <c r="AD39" s="144"/>
      <c r="AE39" s="145">
        <f>LN(SUM($AD$2:AD39))</f>
        <v>0</v>
      </c>
      <c r="AF39" s="145" t="e">
        <f>LN(2)/(SLOPE(AE32:AE39,$A32:$A39))</f>
        <v>#DIV/0!</v>
      </c>
      <c r="AG39" s="144"/>
      <c r="AH39" s="145">
        <f>LN(SUM($AG$2:AG39))</f>
        <v>0</v>
      </c>
      <c r="AI39" s="145" t="e">
        <f>LN(2)/(SLOPE(AH32:AH39,$A32:$A39))</f>
        <v>#DIV/0!</v>
      </c>
      <c r="AJ39" s="144">
        <v>9</v>
      </c>
      <c r="AK39" s="145">
        <f>LN(SUM($AJ$2:AJ39))</f>
        <v>2.9957322735539909</v>
      </c>
      <c r="AL39" s="145">
        <f>LN(2)/(SLOPE(AK32:AK39,$A32:$A39))</f>
        <v>7.0256579151276171</v>
      </c>
      <c r="AM39" s="144"/>
      <c r="AN39" s="148" t="e">
        <f>LN(SUM($AM$2:AM39))</f>
        <v>#NUM!</v>
      </c>
      <c r="AO39" s="144" t="e">
        <f>LN(2)/(SLOPE(AN32:AN39,$A32:$A39))</f>
        <v>#NUM!</v>
      </c>
      <c r="AP39" s="144"/>
      <c r="AQ39" s="148" t="e">
        <f>LN(SUM($AP$2:AP39))</f>
        <v>#NUM!</v>
      </c>
      <c r="AR39" s="144" t="e">
        <f>LN(2)/(SLOPE(AQ32:AQ39,$A32:$A39))</f>
        <v>#NUM!</v>
      </c>
      <c r="AS39" s="144"/>
      <c r="AT39" s="148">
        <f>LN(SUM($AS$2:AS39))</f>
        <v>1.3862943611198906</v>
      </c>
      <c r="AU39" s="145" t="e">
        <f>LN(2)/(SLOPE(AT32:AT39,$A32:$A39))</f>
        <v>#DIV/0!</v>
      </c>
      <c r="AV39" s="144"/>
      <c r="AW39" s="148" t="e">
        <f>LN(SUM($AV$2:AV39))</f>
        <v>#NUM!</v>
      </c>
      <c r="AX39" s="145" t="e">
        <f>LN(2)/(SLOPE(AW32:AW39,$A32:$A39))</f>
        <v>#NUM!</v>
      </c>
      <c r="AY39" s="144"/>
      <c r="AZ39" s="148">
        <f>LN(SUM($AY$2:AY39))</f>
        <v>0.69314718055994529</v>
      </c>
      <c r="BA39" s="145" t="e">
        <f>LN(2)/(SLOPE(AZ32:AZ39,$A32:$A39))</f>
        <v>#DIV/0!</v>
      </c>
      <c r="BB39" s="149">
        <v>18</v>
      </c>
      <c r="BC39" s="148">
        <f>LN(SUM($BB$2:BB39))</f>
        <v>4.9052747784384296</v>
      </c>
      <c r="BD39" s="190">
        <f>LN(2)/(SLOPE(BC32:BC39,$A32:$A39))</f>
        <v>13.636800892190841</v>
      </c>
    </row>
    <row r="40" spans="1:56" s="26" customFormat="1" x14ac:dyDescent="0.25">
      <c r="A40" s="144">
        <f t="shared" si="0"/>
        <v>101</v>
      </c>
      <c r="B40" s="156">
        <v>44003</v>
      </c>
      <c r="C40" s="144"/>
      <c r="D40" s="145">
        <f>LN(SUM($C$2:C40))</f>
        <v>3.4011973816621555</v>
      </c>
      <c r="E40" s="146">
        <f>LN(2)/(SLOPE(D33:D40,A33:A40))</f>
        <v>21.743986036537734</v>
      </c>
      <c r="F40" s="144"/>
      <c r="G40" s="145">
        <f>LN(SUM($F$2:F40))</f>
        <v>1.0986122886681098</v>
      </c>
      <c r="H40" s="146" t="e">
        <f>LN(2)/(SLOPE(G33:G40,A33:A40))</f>
        <v>#DIV/0!</v>
      </c>
      <c r="I40" s="144"/>
      <c r="J40" s="145">
        <f>LN(SUM($I$2:I40))</f>
        <v>0.69314718055994529</v>
      </c>
      <c r="K40" s="146" t="e">
        <f>LN(2)/(SLOPE(J33:J40,$A33:$A40))</f>
        <v>#DIV/0!</v>
      </c>
      <c r="L40" s="144">
        <v>1</v>
      </c>
      <c r="M40" s="145">
        <f>LN(SUM($L$2:L40))</f>
        <v>2.5649493574615367</v>
      </c>
      <c r="N40" s="145">
        <f>LN(2)/(SLOPE(M33:M40,A33:A40))</f>
        <v>12.543101665623176</v>
      </c>
      <c r="O40" s="144"/>
      <c r="P40" s="145" t="e">
        <f>LN(SUM($O$2:O40))</f>
        <v>#NUM!</v>
      </c>
      <c r="Q40" s="147" t="e">
        <f>LN(2)/(SLOPE(P33:P40,$A33:$A40))</f>
        <v>#NUM!</v>
      </c>
      <c r="R40" s="144"/>
      <c r="S40" s="145" t="e">
        <f>LN(SUM($R$2:R40))</f>
        <v>#NUM!</v>
      </c>
      <c r="T40" s="144" t="e">
        <f>LN(2)/(SLOPE(S33:S40,$A33:$A40))</f>
        <v>#NUM!</v>
      </c>
      <c r="U40" s="144"/>
      <c r="V40" s="145">
        <f>LN(SUM($U$2:U40))</f>
        <v>0.69314718055994529</v>
      </c>
      <c r="W40" s="145" t="e">
        <f>LN(2)/(SLOPE(V33:V40,$A33:$A40))</f>
        <v>#DIV/0!</v>
      </c>
      <c r="X40" s="144"/>
      <c r="Y40" s="145">
        <f>LN(SUM($X$2:X40))</f>
        <v>3.044522437723423</v>
      </c>
      <c r="Z40" s="145">
        <f>LN(2)/(SLOPE(Y33:Y40,$A33:$A40))</f>
        <v>93.687420979061201</v>
      </c>
      <c r="AA40" s="144"/>
      <c r="AB40" s="145">
        <f>LN(SUM($AA$2:AA40))</f>
        <v>3.6109179126442243</v>
      </c>
      <c r="AC40" s="145">
        <f>LN(2)/(SLOPE(AB33:AB40,$A33:$A40))</f>
        <v>6.5888468519466592</v>
      </c>
      <c r="AD40" s="144"/>
      <c r="AE40" s="145">
        <f>LN(SUM($AD$2:AD40))</f>
        <v>0</v>
      </c>
      <c r="AF40" s="145" t="e">
        <f>LN(2)/(SLOPE(AE33:AE40,$A33:$A40))</f>
        <v>#DIV/0!</v>
      </c>
      <c r="AG40" s="144"/>
      <c r="AH40" s="145">
        <f>LN(SUM($AG$2:AG40))</f>
        <v>0</v>
      </c>
      <c r="AI40" s="145" t="e">
        <f>LN(2)/(SLOPE(AH33:AH40,$A33:$A40))</f>
        <v>#DIV/0!</v>
      </c>
      <c r="AJ40" s="144">
        <v>9</v>
      </c>
      <c r="AK40" s="145">
        <f>LN(SUM($AJ$2:AJ40))</f>
        <v>3.3672958299864741</v>
      </c>
      <c r="AL40" s="145">
        <f>LN(2)/(SLOPE(AK33:AK40,$A33:$A40))</f>
        <v>3.7800224448442874</v>
      </c>
      <c r="AM40" s="144"/>
      <c r="AN40" s="148" t="e">
        <f>LN(SUM($AM$2:AM40))</f>
        <v>#NUM!</v>
      </c>
      <c r="AO40" s="144" t="e">
        <f>LN(2)/(SLOPE(AN33:AN40,$A33:$A40))</f>
        <v>#NUM!</v>
      </c>
      <c r="AP40" s="144"/>
      <c r="AQ40" s="148" t="e">
        <f>LN(SUM($AP$2:AP40))</f>
        <v>#NUM!</v>
      </c>
      <c r="AR40" s="144" t="e">
        <f>LN(2)/(SLOPE(AQ33:AQ40,$A33:$A40))</f>
        <v>#NUM!</v>
      </c>
      <c r="AS40" s="144"/>
      <c r="AT40" s="148">
        <f>LN(SUM($AS$2:AS40))</f>
        <v>1.3862943611198906</v>
      </c>
      <c r="AU40" s="145" t="e">
        <f>LN(2)/(SLOPE(AT33:AT40,$A33:$A40))</f>
        <v>#DIV/0!</v>
      </c>
      <c r="AV40" s="144"/>
      <c r="AW40" s="148" t="e">
        <f>LN(SUM($AV$2:AV40))</f>
        <v>#NUM!</v>
      </c>
      <c r="AX40" s="145" t="e">
        <f>LN(2)/(SLOPE(AW33:AW40,$A33:$A40))</f>
        <v>#NUM!</v>
      </c>
      <c r="AY40" s="144"/>
      <c r="AZ40" s="148">
        <f>LN(SUM($AY$2:AY40))</f>
        <v>0.69314718055994529</v>
      </c>
      <c r="BA40" s="145" t="e">
        <f>LN(2)/(SLOPE(AZ33:AZ40,$A33:$A40))</f>
        <v>#DIV/0!</v>
      </c>
      <c r="BB40" s="149">
        <v>10</v>
      </c>
      <c r="BC40" s="148">
        <f>LN(SUM($BB$2:BB40))</f>
        <v>4.9767337424205742</v>
      </c>
      <c r="BD40" s="190">
        <f>LN(2)/(SLOPE(BC33:BC40,$A33:$A40))</f>
        <v>11.693914593149463</v>
      </c>
    </row>
    <row r="41" spans="1:56" s="26" customFormat="1" x14ac:dyDescent="0.25">
      <c r="A41" s="144">
        <f t="shared" si="0"/>
        <v>102</v>
      </c>
      <c r="B41" s="156">
        <v>44004</v>
      </c>
      <c r="C41" s="144"/>
      <c r="D41" s="145">
        <f>LN(SUM($C$2:C41))</f>
        <v>3.4011973816621555</v>
      </c>
      <c r="E41" s="146" t="e">
        <f t="shared" si="1"/>
        <v>#DIV/0!</v>
      </c>
      <c r="F41" s="144"/>
      <c r="G41" s="145">
        <f>LN(SUM($F$2:F41))</f>
        <v>1.0986122886681098</v>
      </c>
      <c r="H41" s="146" t="e">
        <f t="shared" si="3"/>
        <v>#DIV/0!</v>
      </c>
      <c r="I41" s="144"/>
      <c r="J41" s="145">
        <f>LN(SUM($I$2:I41))</f>
        <v>0.69314718055994529</v>
      </c>
      <c r="K41" s="146" t="e">
        <f t="shared" si="4"/>
        <v>#DIV/0!</v>
      </c>
      <c r="L41" s="144">
        <v>5</v>
      </c>
      <c r="M41" s="145">
        <f>LN(SUM($L$2:L41))</f>
        <v>2.8903717578961645</v>
      </c>
      <c r="N41" s="145">
        <f t="shared" si="2"/>
        <v>6.9650742405878212</v>
      </c>
      <c r="O41" s="144"/>
      <c r="P41" s="145" t="e">
        <f>LN(SUM($O$2:O41))</f>
        <v>#NUM!</v>
      </c>
      <c r="Q41" s="147" t="e">
        <f t="shared" si="5"/>
        <v>#NUM!</v>
      </c>
      <c r="R41" s="144"/>
      <c r="S41" s="145" t="e">
        <f>LN(SUM($R$2:R41))</f>
        <v>#NUM!</v>
      </c>
      <c r="T41" s="144" t="e">
        <f t="shared" si="6"/>
        <v>#NUM!</v>
      </c>
      <c r="U41" s="144"/>
      <c r="V41" s="145">
        <f>LN(SUM($U$2:U41))</f>
        <v>0.69314718055994529</v>
      </c>
      <c r="W41" s="145" t="e">
        <f t="shared" si="7"/>
        <v>#DIV/0!</v>
      </c>
      <c r="X41" s="144">
        <v>1</v>
      </c>
      <c r="Y41" s="145">
        <f>LN(SUM($X$2:X41))</f>
        <v>3.0910424533583161</v>
      </c>
      <c r="Z41" s="145">
        <f t="shared" si="8"/>
        <v>44.894921877523878</v>
      </c>
      <c r="AA41" s="144"/>
      <c r="AB41" s="145">
        <f>LN(SUM($AA$2:AA41))</f>
        <v>3.6109179126442243</v>
      </c>
      <c r="AC41" s="145">
        <f t="shared" si="9"/>
        <v>10.361547556429086</v>
      </c>
      <c r="AD41" s="144"/>
      <c r="AE41" s="145">
        <f>LN(SUM($AD$2:AD41))</f>
        <v>0</v>
      </c>
      <c r="AF41" s="145" t="e">
        <f t="shared" si="10"/>
        <v>#DIV/0!</v>
      </c>
      <c r="AG41" s="144"/>
      <c r="AH41" s="145">
        <f>LN(SUM($AG$2:AG41))</f>
        <v>0</v>
      </c>
      <c r="AI41" s="145" t="e">
        <f t="shared" si="11"/>
        <v>#DIV/0!</v>
      </c>
      <c r="AJ41" s="144">
        <v>10</v>
      </c>
      <c r="AK41" s="145">
        <f>LN(SUM($AJ$2:AJ41))</f>
        <v>3.6635616461296463</v>
      </c>
      <c r="AL41" s="145">
        <f t="shared" si="12"/>
        <v>2.3882284071108906</v>
      </c>
      <c r="AM41" s="144"/>
      <c r="AN41" s="148" t="e">
        <f>LN(SUM($AM$2:AM41))</f>
        <v>#NUM!</v>
      </c>
      <c r="AO41" s="144" t="e">
        <f t="shared" si="13"/>
        <v>#NUM!</v>
      </c>
      <c r="AP41" s="144"/>
      <c r="AQ41" s="148" t="e">
        <f>LN(SUM($AP$2:AP41))</f>
        <v>#NUM!</v>
      </c>
      <c r="AR41" s="144" t="e">
        <f t="shared" si="14"/>
        <v>#NUM!</v>
      </c>
      <c r="AS41" s="144"/>
      <c r="AT41" s="148">
        <f>LN(SUM($AS$2:AS41))</f>
        <v>1.3862943611198906</v>
      </c>
      <c r="AU41" s="145" t="e">
        <f t="shared" si="15"/>
        <v>#DIV/0!</v>
      </c>
      <c r="AV41" s="144"/>
      <c r="AW41" s="148" t="e">
        <f>LN(SUM($AV$2:AV41))</f>
        <v>#NUM!</v>
      </c>
      <c r="AX41" s="145" t="e">
        <f t="shared" si="16"/>
        <v>#NUM!</v>
      </c>
      <c r="AY41" s="144"/>
      <c r="AZ41" s="148">
        <f>LN(SUM($AY$2:AY41))</f>
        <v>0.69314718055994529</v>
      </c>
      <c r="BA41" s="145" t="e">
        <f t="shared" si="17"/>
        <v>#DIV/0!</v>
      </c>
      <c r="BB41" s="149">
        <v>16</v>
      </c>
      <c r="BC41" s="148">
        <f>LN(SUM($BB$2:BB41))</f>
        <v>5.0814043649844631</v>
      </c>
      <c r="BD41" s="190">
        <f t="shared" si="18"/>
        <v>10.154553781173133</v>
      </c>
    </row>
    <row r="42" spans="1:56" s="26" customFormat="1" x14ac:dyDescent="0.25">
      <c r="A42" s="144">
        <f t="shared" si="0"/>
        <v>103</v>
      </c>
      <c r="B42" s="156">
        <v>44005</v>
      </c>
      <c r="C42" s="144"/>
      <c r="D42" s="145">
        <f>LN(SUM($C$2:C42))</f>
        <v>3.4011973816621555</v>
      </c>
      <c r="E42" s="146" t="e">
        <f t="shared" si="1"/>
        <v>#DIV/0!</v>
      </c>
      <c r="F42" s="144"/>
      <c r="G42" s="145">
        <f>LN(SUM($F$2:F42))</f>
        <v>1.0986122886681098</v>
      </c>
      <c r="H42" s="146" t="e">
        <f t="shared" si="3"/>
        <v>#DIV/0!</v>
      </c>
      <c r="I42" s="144"/>
      <c r="J42" s="145">
        <f>LN(SUM($I$2:I42))</f>
        <v>0.69314718055994529</v>
      </c>
      <c r="K42" s="146" t="e">
        <f t="shared" si="4"/>
        <v>#DIV/0!</v>
      </c>
      <c r="L42" s="144">
        <v>4</v>
      </c>
      <c r="M42" s="145">
        <f>LN(SUM($L$2:L42))</f>
        <v>3.0910424533583161</v>
      </c>
      <c r="N42" s="145">
        <f t="shared" si="2"/>
        <v>5.2341218166067307</v>
      </c>
      <c r="O42" s="144"/>
      <c r="P42" s="145" t="e">
        <f>LN(SUM($O$2:O42))</f>
        <v>#NUM!</v>
      </c>
      <c r="Q42" s="147" t="e">
        <f t="shared" si="5"/>
        <v>#NUM!</v>
      </c>
      <c r="R42" s="144"/>
      <c r="S42" s="145" t="e">
        <f>LN(SUM($R$2:R42))</f>
        <v>#NUM!</v>
      </c>
      <c r="T42" s="144" t="e">
        <f t="shared" si="6"/>
        <v>#NUM!</v>
      </c>
      <c r="U42" s="144"/>
      <c r="V42" s="145">
        <f>LN(SUM($U$2:U42))</f>
        <v>0.69314718055994529</v>
      </c>
      <c r="W42" s="145" t="e">
        <f t="shared" si="7"/>
        <v>#DIV/0!</v>
      </c>
      <c r="X42" s="144"/>
      <c r="Y42" s="145">
        <f>LN(SUM($X$2:X42))</f>
        <v>3.0910424533583161</v>
      </c>
      <c r="Z42" s="145">
        <f t="shared" si="8"/>
        <v>36.943849273438659</v>
      </c>
      <c r="AA42" s="144"/>
      <c r="AB42" s="145">
        <f>LN(SUM($AA$2:AA42))</f>
        <v>3.6109179126442243</v>
      </c>
      <c r="AC42" s="145">
        <f t="shared" si="9"/>
        <v>14.270385113996975</v>
      </c>
      <c r="AD42" s="144"/>
      <c r="AE42" s="145">
        <f>LN(SUM($AD$2:AD42))</f>
        <v>0</v>
      </c>
      <c r="AF42" s="145" t="e">
        <f t="shared" si="10"/>
        <v>#DIV/0!</v>
      </c>
      <c r="AG42" s="144"/>
      <c r="AH42" s="145">
        <f>LN(SUM($AG$2:AG42))</f>
        <v>0</v>
      </c>
      <c r="AI42" s="145" t="e">
        <f t="shared" si="11"/>
        <v>#DIV/0!</v>
      </c>
      <c r="AJ42" s="144">
        <v>13</v>
      </c>
      <c r="AK42" s="145">
        <f>LN(SUM($AJ$2:AJ42))</f>
        <v>3.9512437185814275</v>
      </c>
      <c r="AL42" s="145">
        <f t="shared" si="12"/>
        <v>2.0392077058917648</v>
      </c>
      <c r="AM42" s="144"/>
      <c r="AN42" s="148" t="e">
        <f>LN(SUM($AM$2:AM42))</f>
        <v>#NUM!</v>
      </c>
      <c r="AO42" s="144" t="e">
        <f t="shared" si="13"/>
        <v>#NUM!</v>
      </c>
      <c r="AP42" s="144"/>
      <c r="AQ42" s="148" t="e">
        <f>LN(SUM($AP$2:AP42))</f>
        <v>#NUM!</v>
      </c>
      <c r="AR42" s="144" t="e">
        <f t="shared" si="14"/>
        <v>#NUM!</v>
      </c>
      <c r="AS42" s="144">
        <v>1</v>
      </c>
      <c r="AT42" s="148">
        <f>LN(SUM($AS$2:AS42))</f>
        <v>1.6094379124341003</v>
      </c>
      <c r="AU42" s="145">
        <f t="shared" si="15"/>
        <v>28.991981382050312</v>
      </c>
      <c r="AV42" s="144"/>
      <c r="AW42" s="148" t="e">
        <f>LN(SUM($AV$2:AV42))</f>
        <v>#NUM!</v>
      </c>
      <c r="AX42" s="145" t="e">
        <f t="shared" si="16"/>
        <v>#NUM!</v>
      </c>
      <c r="AY42" s="144"/>
      <c r="AZ42" s="148">
        <f>LN(SUM($AY$2:AY42))</f>
        <v>0.69314718055994529</v>
      </c>
      <c r="BA42" s="145" t="e">
        <f t="shared" si="17"/>
        <v>#DIV/0!</v>
      </c>
      <c r="BB42" s="149">
        <v>18</v>
      </c>
      <c r="BC42" s="148">
        <f>LN(SUM($BB$2:BB42))</f>
        <v>5.1873858058407549</v>
      </c>
      <c r="BD42" s="190">
        <f t="shared" si="18"/>
        <v>8.3958507773853164</v>
      </c>
    </row>
    <row r="43" spans="1:56" s="26" customFormat="1" x14ac:dyDescent="0.25">
      <c r="A43" s="144">
        <f t="shared" si="0"/>
        <v>104</v>
      </c>
      <c r="B43" s="156">
        <v>44006</v>
      </c>
      <c r="C43" s="144"/>
      <c r="D43" s="145">
        <f>LN(SUM($C$2:C43))</f>
        <v>3.4011973816621555</v>
      </c>
      <c r="E43" s="146" t="e">
        <f t="shared" si="1"/>
        <v>#DIV/0!</v>
      </c>
      <c r="F43" s="144"/>
      <c r="G43" s="145">
        <f>LN(SUM($F$2:F43))</f>
        <v>1.0986122886681098</v>
      </c>
      <c r="H43" s="146" t="e">
        <f t="shared" si="3"/>
        <v>#DIV/0!</v>
      </c>
      <c r="I43" s="144"/>
      <c r="J43" s="145">
        <f>LN(SUM($I$2:I43))</f>
        <v>0.69314718055994529</v>
      </c>
      <c r="K43" s="146" t="e">
        <f t="shared" si="4"/>
        <v>#DIV/0!</v>
      </c>
      <c r="L43" s="144">
        <v>7</v>
      </c>
      <c r="M43" s="145">
        <f>LN(SUM($L$2:L43))</f>
        <v>3.3672958299864741</v>
      </c>
      <c r="N43" s="145">
        <f t="shared" si="2"/>
        <v>3.8926078423908241</v>
      </c>
      <c r="O43" s="144"/>
      <c r="P43" s="145" t="e">
        <f>LN(SUM($O$2:O43))</f>
        <v>#NUM!</v>
      </c>
      <c r="Q43" s="147" t="e">
        <f t="shared" si="5"/>
        <v>#NUM!</v>
      </c>
      <c r="R43" s="144"/>
      <c r="S43" s="145" t="e">
        <f>LN(SUM($R$2:R43))</f>
        <v>#NUM!</v>
      </c>
      <c r="T43" s="144" t="e">
        <f t="shared" si="6"/>
        <v>#NUM!</v>
      </c>
      <c r="U43" s="144"/>
      <c r="V43" s="145">
        <f>LN(SUM($U$2:U43))</f>
        <v>0.69314718055994529</v>
      </c>
      <c r="W43" s="145" t="e">
        <f t="shared" si="7"/>
        <v>#DIV/0!</v>
      </c>
      <c r="X43" s="144"/>
      <c r="Y43" s="145">
        <f>LN(SUM($X$2:X43))</f>
        <v>3.0910424533583161</v>
      </c>
      <c r="Z43" s="145">
        <f t="shared" si="8"/>
        <v>37.10418704588659</v>
      </c>
      <c r="AA43" s="144">
        <v>2</v>
      </c>
      <c r="AB43" s="145">
        <f>LN(SUM($AA$2:AA43))</f>
        <v>3.6635616461296463</v>
      </c>
      <c r="AC43" s="145">
        <f t="shared" si="9"/>
        <v>16.085848705655447</v>
      </c>
      <c r="AD43" s="144"/>
      <c r="AE43" s="145">
        <f>LN(SUM($AD$2:AD43))</f>
        <v>0</v>
      </c>
      <c r="AF43" s="145" t="e">
        <f t="shared" si="10"/>
        <v>#DIV/0!</v>
      </c>
      <c r="AG43" s="144"/>
      <c r="AH43" s="145">
        <f>LN(SUM($AG$2:AG43))</f>
        <v>0</v>
      </c>
      <c r="AI43" s="145" t="e">
        <f t="shared" si="11"/>
        <v>#DIV/0!</v>
      </c>
      <c r="AJ43" s="144">
        <v>11</v>
      </c>
      <c r="AK43" s="145">
        <f>LN(SUM($AJ$2:AJ43))</f>
        <v>4.1431347263915326</v>
      </c>
      <c r="AL43" s="145">
        <f t="shared" si="12"/>
        <v>2.0191014075650995</v>
      </c>
      <c r="AM43" s="144"/>
      <c r="AN43" s="148" t="e">
        <f>LN(SUM($AM$2:AM43))</f>
        <v>#NUM!</v>
      </c>
      <c r="AO43" s="144" t="e">
        <f t="shared" si="13"/>
        <v>#NUM!</v>
      </c>
      <c r="AP43" s="144"/>
      <c r="AQ43" s="148" t="e">
        <f>LN(SUM($AP$2:AP43))</f>
        <v>#NUM!</v>
      </c>
      <c r="AR43" s="144" t="e">
        <f t="shared" si="14"/>
        <v>#NUM!</v>
      </c>
      <c r="AS43" s="144"/>
      <c r="AT43" s="148">
        <f>LN(SUM($AS$2:AS43))</f>
        <v>1.6094379124341003</v>
      </c>
      <c r="AU43" s="145">
        <f t="shared" si="15"/>
        <v>17.395188829230186</v>
      </c>
      <c r="AV43" s="144"/>
      <c r="AW43" s="148" t="e">
        <f>LN(SUM($AV$2:AV43))</f>
        <v>#NUM!</v>
      </c>
      <c r="AX43" s="145" t="e">
        <f t="shared" si="16"/>
        <v>#NUM!</v>
      </c>
      <c r="AY43" s="144"/>
      <c r="AZ43" s="148">
        <f>LN(SUM($AY$2:AY43))</f>
        <v>0.69314718055994529</v>
      </c>
      <c r="BA43" s="145" t="e">
        <f t="shared" si="17"/>
        <v>#DIV/0!</v>
      </c>
      <c r="BB43" s="149">
        <v>20</v>
      </c>
      <c r="BC43" s="148">
        <f>LN(SUM($BB$2:BB43))</f>
        <v>5.2933048247244923</v>
      </c>
      <c r="BD43" s="190">
        <f t="shared" si="18"/>
        <v>7.1938615929921772</v>
      </c>
    </row>
    <row r="44" spans="1:56" s="26" customFormat="1" x14ac:dyDescent="0.25">
      <c r="A44" s="144">
        <f t="shared" si="0"/>
        <v>105</v>
      </c>
      <c r="B44" s="156">
        <v>44007</v>
      </c>
      <c r="C44" s="144"/>
      <c r="D44" s="145">
        <f>LN(SUM($C$2:C44))</f>
        <v>3.4011973816621555</v>
      </c>
      <c r="E44" s="146" t="e">
        <f t="shared" si="1"/>
        <v>#DIV/0!</v>
      </c>
      <c r="F44" s="144"/>
      <c r="G44" s="145">
        <f>LN(SUM($F$2:F44))</f>
        <v>1.0986122886681098</v>
      </c>
      <c r="H44" s="146" t="e">
        <f t="shared" si="3"/>
        <v>#DIV/0!</v>
      </c>
      <c r="I44" s="144"/>
      <c r="J44" s="145">
        <f>LN(SUM($I$2:I44))</f>
        <v>0.69314718055994529</v>
      </c>
      <c r="K44" s="146" t="e">
        <f t="shared" si="4"/>
        <v>#DIV/0!</v>
      </c>
      <c r="L44" s="144">
        <v>4</v>
      </c>
      <c r="M44" s="145">
        <f>LN(SUM($L$2:L44))</f>
        <v>3.4965075614664802</v>
      </c>
      <c r="N44" s="145">
        <f t="shared" si="2"/>
        <v>3.4739814459644216</v>
      </c>
      <c r="O44" s="144"/>
      <c r="P44" s="145" t="e">
        <f>LN(SUM($O$2:O44))</f>
        <v>#NUM!</v>
      </c>
      <c r="Q44" s="147" t="e">
        <f t="shared" si="5"/>
        <v>#NUM!</v>
      </c>
      <c r="R44" s="144"/>
      <c r="S44" s="145" t="e">
        <f>LN(SUM($R$2:R44))</f>
        <v>#NUM!</v>
      </c>
      <c r="T44" s="144" t="e">
        <f t="shared" si="6"/>
        <v>#NUM!</v>
      </c>
      <c r="U44" s="144"/>
      <c r="V44" s="145">
        <f>LN(SUM($U$2:U44))</f>
        <v>0.69314718055994529</v>
      </c>
      <c r="W44" s="145" t="e">
        <f t="shared" si="7"/>
        <v>#DIV/0!</v>
      </c>
      <c r="X44" s="144"/>
      <c r="Y44" s="145">
        <f>LN(SUM($X$2:X44))</f>
        <v>3.0910424533583161</v>
      </c>
      <c r="Z44" s="145">
        <f t="shared" si="8"/>
        <v>45.613514563608035</v>
      </c>
      <c r="AA44" s="144">
        <v>3</v>
      </c>
      <c r="AB44" s="145">
        <f>LN(SUM($AA$2:AA44))</f>
        <v>3.7376696182833684</v>
      </c>
      <c r="AC44" s="145">
        <f t="shared" si="9"/>
        <v>17.411005950290157</v>
      </c>
      <c r="AD44" s="144"/>
      <c r="AE44" s="145">
        <f>LN(SUM($AD$2:AD44))</f>
        <v>0</v>
      </c>
      <c r="AF44" s="145" t="e">
        <f t="shared" si="10"/>
        <v>#DIV/0!</v>
      </c>
      <c r="AG44" s="144"/>
      <c r="AH44" s="145">
        <f>LN(SUM($AG$2:AG44))</f>
        <v>0</v>
      </c>
      <c r="AI44" s="145" t="e">
        <f t="shared" si="11"/>
        <v>#DIV/0!</v>
      </c>
      <c r="AJ44" s="144">
        <v>10</v>
      </c>
      <c r="AK44" s="145">
        <f>LN(SUM($AJ$2:AJ44))</f>
        <v>4.290459441148391</v>
      </c>
      <c r="AL44" s="145">
        <f t="shared" si="12"/>
        <v>2.268245793287623</v>
      </c>
      <c r="AM44" s="144"/>
      <c r="AN44" s="148" t="e">
        <f>LN(SUM($AM$2:AM44))</f>
        <v>#NUM!</v>
      </c>
      <c r="AO44" s="144" t="e">
        <f t="shared" si="13"/>
        <v>#NUM!</v>
      </c>
      <c r="AP44" s="144"/>
      <c r="AQ44" s="148" t="e">
        <f>LN(SUM($AP$2:AP44))</f>
        <v>#NUM!</v>
      </c>
      <c r="AR44" s="144" t="e">
        <f t="shared" si="14"/>
        <v>#NUM!</v>
      </c>
      <c r="AS44" s="144"/>
      <c r="AT44" s="148">
        <f>LN(SUM($AS$2:AS44))</f>
        <v>1.6094379124341003</v>
      </c>
      <c r="AU44" s="145">
        <f t="shared" si="15"/>
        <v>14.495990691025156</v>
      </c>
      <c r="AV44" s="144"/>
      <c r="AW44" s="148" t="e">
        <f>LN(SUM($AV$2:AV44))</f>
        <v>#NUM!</v>
      </c>
      <c r="AX44" s="145" t="e">
        <f t="shared" si="16"/>
        <v>#NUM!</v>
      </c>
      <c r="AY44" s="144"/>
      <c r="AZ44" s="148">
        <f>LN(SUM($AY$2:AY44))</f>
        <v>0.69314718055994529</v>
      </c>
      <c r="BA44" s="145" t="e">
        <f t="shared" si="17"/>
        <v>#DIV/0!</v>
      </c>
      <c r="BB44" s="149">
        <v>17</v>
      </c>
      <c r="BC44" s="148">
        <f>LN(SUM($BB$2:BB44))</f>
        <v>5.3752784076841653</v>
      </c>
      <c r="BD44" s="190">
        <f t="shared" si="18"/>
        <v>6.8676381522384533</v>
      </c>
    </row>
    <row r="45" spans="1:56" s="26" customFormat="1" x14ac:dyDescent="0.25">
      <c r="A45" s="144">
        <f t="shared" si="0"/>
        <v>106</v>
      </c>
      <c r="B45" s="156">
        <v>44008</v>
      </c>
      <c r="C45" s="144"/>
      <c r="D45" s="145">
        <f>LN(SUM($C$2:C45))</f>
        <v>3.4011973816621555</v>
      </c>
      <c r="E45" s="146" t="e">
        <f t="shared" si="1"/>
        <v>#DIV/0!</v>
      </c>
      <c r="F45" s="144"/>
      <c r="G45" s="145">
        <f>LN(SUM($F$2:F45))</f>
        <v>1.0986122886681098</v>
      </c>
      <c r="H45" s="146" t="e">
        <f t="shared" si="3"/>
        <v>#DIV/0!</v>
      </c>
      <c r="I45" s="144"/>
      <c r="J45" s="145">
        <f>LN(SUM($I$2:I45))</f>
        <v>0.69314718055994529</v>
      </c>
      <c r="K45" s="146" t="e">
        <f t="shared" si="4"/>
        <v>#DIV/0!</v>
      </c>
      <c r="L45" s="144">
        <v>12</v>
      </c>
      <c r="M45" s="145">
        <f>LN(SUM($L$2:L45))</f>
        <v>3.8066624897703196</v>
      </c>
      <c r="N45" s="145">
        <f t="shared" si="2"/>
        <v>3.0780607474739261</v>
      </c>
      <c r="O45" s="144"/>
      <c r="P45" s="145" t="e">
        <f>LN(SUM($O$2:O45))</f>
        <v>#NUM!</v>
      </c>
      <c r="Q45" s="147" t="e">
        <f t="shared" si="5"/>
        <v>#NUM!</v>
      </c>
      <c r="R45" s="144"/>
      <c r="S45" s="145" t="e">
        <f>LN(SUM($R$2:R45))</f>
        <v>#NUM!</v>
      </c>
      <c r="T45" s="144" t="e">
        <f t="shared" si="6"/>
        <v>#NUM!</v>
      </c>
      <c r="U45" s="144"/>
      <c r="V45" s="145">
        <f>LN(SUM($U$2:U45))</f>
        <v>0.69314718055994529</v>
      </c>
      <c r="W45" s="145" t="e">
        <f t="shared" si="7"/>
        <v>#DIV/0!</v>
      </c>
      <c r="X45" s="144"/>
      <c r="Y45" s="145">
        <f>LN(SUM($X$2:X45))</f>
        <v>3.0910424533583161</v>
      </c>
      <c r="Z45" s="145">
        <f t="shared" si="8"/>
        <v>83.439873313890757</v>
      </c>
      <c r="AA45" s="144"/>
      <c r="AB45" s="145">
        <f>LN(SUM($AA$2:AA45))</f>
        <v>3.7376696182833684</v>
      </c>
      <c r="AC45" s="145">
        <f t="shared" si="9"/>
        <v>28.27514147191755</v>
      </c>
      <c r="AD45" s="144"/>
      <c r="AE45" s="145">
        <f>LN(SUM($AD$2:AD45))</f>
        <v>0</v>
      </c>
      <c r="AF45" s="145" t="e">
        <f t="shared" si="10"/>
        <v>#DIV/0!</v>
      </c>
      <c r="AG45" s="144"/>
      <c r="AH45" s="145">
        <f>LN(SUM($AG$2:AG45))</f>
        <v>0</v>
      </c>
      <c r="AI45" s="145" t="e">
        <f t="shared" si="11"/>
        <v>#DIV/0!</v>
      </c>
      <c r="AJ45" s="144">
        <v>8</v>
      </c>
      <c r="AK45" s="145">
        <f>LN(SUM($AJ$2:AJ45))</f>
        <v>4.3944491546724391</v>
      </c>
      <c r="AL45" s="145">
        <f t="shared" si="12"/>
        <v>2.9757696185671358</v>
      </c>
      <c r="AM45" s="144"/>
      <c r="AN45" s="148" t="e">
        <f>LN(SUM($AM$2:AM45))</f>
        <v>#NUM!</v>
      </c>
      <c r="AO45" s="144" t="e">
        <f t="shared" si="13"/>
        <v>#NUM!</v>
      </c>
      <c r="AP45" s="144"/>
      <c r="AQ45" s="148" t="e">
        <f>LN(SUM($AP$2:AP45))</f>
        <v>#NUM!</v>
      </c>
      <c r="AR45" s="144" t="e">
        <f t="shared" si="14"/>
        <v>#NUM!</v>
      </c>
      <c r="AS45" s="144"/>
      <c r="AT45" s="148">
        <f>LN(SUM($AS$2:AS45))</f>
        <v>1.6094379124341003</v>
      </c>
      <c r="AU45" s="145">
        <f t="shared" si="15"/>
        <v>14.495990691025156</v>
      </c>
      <c r="AV45" s="144"/>
      <c r="AW45" s="148" t="e">
        <f>LN(SUM($AV$2:AV45))</f>
        <v>#NUM!</v>
      </c>
      <c r="AX45" s="145" t="e">
        <f t="shared" si="16"/>
        <v>#NUM!</v>
      </c>
      <c r="AY45" s="144"/>
      <c r="AZ45" s="148">
        <f>LN(SUM($AY$2:AY45))</f>
        <v>0.69314718055994529</v>
      </c>
      <c r="BA45" s="145" t="e">
        <f t="shared" si="17"/>
        <v>#DIV/0!</v>
      </c>
      <c r="BB45" s="149">
        <v>20</v>
      </c>
      <c r="BC45" s="148">
        <f>LN(SUM($BB$2:BB45))</f>
        <v>5.4638318050256105</v>
      </c>
      <c r="BD45" s="190">
        <f t="shared" si="18"/>
        <v>7.2292635812398149</v>
      </c>
    </row>
    <row r="46" spans="1:56" s="26" customFormat="1" x14ac:dyDescent="0.25">
      <c r="A46" s="144">
        <f t="shared" si="0"/>
        <v>107</v>
      </c>
      <c r="B46" s="156">
        <v>44009</v>
      </c>
      <c r="C46" s="144"/>
      <c r="D46" s="145">
        <f>LN(SUM($C$2:C46))</f>
        <v>3.4011973816621555</v>
      </c>
      <c r="E46" s="146" t="e">
        <f t="shared" si="1"/>
        <v>#DIV/0!</v>
      </c>
      <c r="F46" s="144"/>
      <c r="G46" s="145">
        <f>LN(SUM($F$2:F46))</f>
        <v>1.0986122886681098</v>
      </c>
      <c r="H46" s="146" t="e">
        <f t="shared" si="3"/>
        <v>#DIV/0!</v>
      </c>
      <c r="I46" s="144"/>
      <c r="J46" s="145">
        <f>LN(SUM($I$2:I46))</f>
        <v>0.69314718055994529</v>
      </c>
      <c r="K46" s="146" t="e">
        <f t="shared" si="4"/>
        <v>#DIV/0!</v>
      </c>
      <c r="L46" s="144">
        <v>1</v>
      </c>
      <c r="M46" s="145">
        <f>LN(SUM($L$2:L46))</f>
        <v>3.8286413964890951</v>
      </c>
      <c r="N46" s="145">
        <f t="shared" si="2"/>
        <v>3.2190622180046256</v>
      </c>
      <c r="O46" s="144"/>
      <c r="P46" s="145" t="e">
        <f>LN(SUM($O$2:O46))</f>
        <v>#NUM!</v>
      </c>
      <c r="Q46" s="147" t="e">
        <f t="shared" si="5"/>
        <v>#NUM!</v>
      </c>
      <c r="R46" s="144"/>
      <c r="S46" s="145" t="e">
        <f>LN(SUM($R$2:R46))</f>
        <v>#NUM!</v>
      </c>
      <c r="T46" s="144" t="e">
        <f t="shared" si="6"/>
        <v>#NUM!</v>
      </c>
      <c r="U46" s="144"/>
      <c r="V46" s="145">
        <f>LN(SUM($U$2:U46))</f>
        <v>0.69314718055994529</v>
      </c>
      <c r="W46" s="145" t="e">
        <f t="shared" si="7"/>
        <v>#DIV/0!</v>
      </c>
      <c r="X46" s="144">
        <v>2</v>
      </c>
      <c r="Y46" s="145">
        <f>LN(SUM($X$2:X46))</f>
        <v>3.1780538303479458</v>
      </c>
      <c r="Z46" s="145">
        <f t="shared" si="8"/>
        <v>48.448335317054649</v>
      </c>
      <c r="AA46" s="144"/>
      <c r="AB46" s="145">
        <f>LN(SUM($AA$2:AA46))</f>
        <v>3.7376696182833684</v>
      </c>
      <c r="AC46" s="145">
        <f t="shared" si="9"/>
        <v>25.519868362340418</v>
      </c>
      <c r="AD46" s="144"/>
      <c r="AE46" s="145">
        <f>LN(SUM($AD$2:AD46))</f>
        <v>0</v>
      </c>
      <c r="AF46" s="145" t="e">
        <f t="shared" si="10"/>
        <v>#DIV/0!</v>
      </c>
      <c r="AG46" s="144"/>
      <c r="AH46" s="145">
        <f>LN(SUM($AG$2:AG46))</f>
        <v>0</v>
      </c>
      <c r="AI46" s="145" t="e">
        <f t="shared" si="11"/>
        <v>#DIV/0!</v>
      </c>
      <c r="AJ46" s="144">
        <v>7</v>
      </c>
      <c r="AK46" s="145">
        <f>LN(SUM($AJ$2:AJ46))</f>
        <v>4.4773368144782069</v>
      </c>
      <c r="AL46" s="145">
        <f t="shared" si="12"/>
        <v>3.7824383197106584</v>
      </c>
      <c r="AM46" s="144"/>
      <c r="AN46" s="148" t="e">
        <f>LN(SUM($AM$2:AM46))</f>
        <v>#NUM!</v>
      </c>
      <c r="AO46" s="144" t="e">
        <f t="shared" si="13"/>
        <v>#NUM!</v>
      </c>
      <c r="AP46" s="144"/>
      <c r="AQ46" s="148" t="e">
        <f>LN(SUM($AP$2:AP46))</f>
        <v>#NUM!</v>
      </c>
      <c r="AR46" s="144" t="e">
        <f t="shared" si="14"/>
        <v>#NUM!</v>
      </c>
      <c r="AS46" s="144"/>
      <c r="AT46" s="148">
        <f>LN(SUM($AS$2:AS46))</f>
        <v>1.6094379124341003</v>
      </c>
      <c r="AU46" s="145">
        <f t="shared" si="15"/>
        <v>17.395188829230186</v>
      </c>
      <c r="AV46" s="144"/>
      <c r="AW46" s="148" t="e">
        <f>LN(SUM($AV$2:AV46))</f>
        <v>#NUM!</v>
      </c>
      <c r="AX46" s="145" t="e">
        <f t="shared" si="16"/>
        <v>#NUM!</v>
      </c>
      <c r="AY46" s="144"/>
      <c r="AZ46" s="148">
        <f>LN(SUM($AY$2:AY46))</f>
        <v>0.69314718055994529</v>
      </c>
      <c r="BA46" s="145" t="e">
        <f t="shared" si="17"/>
        <v>#DIV/0!</v>
      </c>
      <c r="BB46" s="149">
        <v>10</v>
      </c>
      <c r="BC46" s="148">
        <f>LN(SUM($BB$2:BB46))</f>
        <v>5.5053315359323625</v>
      </c>
      <c r="BD46" s="190">
        <f t="shared" si="18"/>
        <v>7.645384536714781</v>
      </c>
    </row>
    <row r="47" spans="1:56" s="26" customFormat="1" x14ac:dyDescent="0.25">
      <c r="A47" s="144">
        <f t="shared" si="0"/>
        <v>108</v>
      </c>
      <c r="B47" s="156">
        <v>44010</v>
      </c>
      <c r="C47" s="144">
        <v>1</v>
      </c>
      <c r="D47" s="145">
        <f>LN(SUM($C$2:C47))</f>
        <v>3.4339872044851463</v>
      </c>
      <c r="E47" s="146">
        <f t="shared" si="1"/>
        <v>197.29822024808593</v>
      </c>
      <c r="F47" s="144"/>
      <c r="G47" s="145">
        <f>LN(SUM($F$2:F47))</f>
        <v>1.0986122886681098</v>
      </c>
      <c r="H47" s="146" t="e">
        <f t="shared" si="3"/>
        <v>#DIV/0!</v>
      </c>
      <c r="I47" s="144"/>
      <c r="J47" s="145">
        <f>LN(SUM($I$2:I47))</f>
        <v>0.69314718055994529</v>
      </c>
      <c r="K47" s="146" t="e">
        <f t="shared" si="4"/>
        <v>#DIV/0!</v>
      </c>
      <c r="L47" s="144">
        <v>13</v>
      </c>
      <c r="M47" s="145">
        <f>LN(SUM($L$2:L47))</f>
        <v>4.0775374439057197</v>
      </c>
      <c r="N47" s="145">
        <f t="shared" si="2"/>
        <v>3.544175076708278</v>
      </c>
      <c r="O47" s="144"/>
      <c r="P47" s="145" t="e">
        <f>LN(SUM($O$2:O47))</f>
        <v>#NUM!</v>
      </c>
      <c r="Q47" s="147" t="e">
        <f t="shared" si="5"/>
        <v>#NUM!</v>
      </c>
      <c r="R47" s="144"/>
      <c r="S47" s="145" t="e">
        <f>LN(SUM($R$2:R47))</f>
        <v>#NUM!</v>
      </c>
      <c r="T47" s="144" t="e">
        <f t="shared" si="6"/>
        <v>#NUM!</v>
      </c>
      <c r="U47" s="144"/>
      <c r="V47" s="145">
        <f>LN(SUM($U$2:U47))</f>
        <v>0.69314718055994529</v>
      </c>
      <c r="W47" s="145" t="e">
        <f t="shared" si="7"/>
        <v>#DIV/0!</v>
      </c>
      <c r="X47" s="144">
        <v>3</v>
      </c>
      <c r="Y47" s="145">
        <f>LN(SUM($X$2:X47))</f>
        <v>3.2958368660043291</v>
      </c>
      <c r="Z47" s="145">
        <f t="shared" si="8"/>
        <v>24.616912167905394</v>
      </c>
      <c r="AA47" s="144"/>
      <c r="AB47" s="145">
        <f>LN(SUM($AA$2:AA47))</f>
        <v>3.7376696182833684</v>
      </c>
      <c r="AC47" s="145">
        <f t="shared" si="9"/>
        <v>27.41777022376046</v>
      </c>
      <c r="AD47" s="144"/>
      <c r="AE47" s="145">
        <f>LN(SUM($AD$2:AD47))</f>
        <v>0</v>
      </c>
      <c r="AF47" s="145" t="e">
        <f t="shared" si="10"/>
        <v>#DIV/0!</v>
      </c>
      <c r="AG47" s="144"/>
      <c r="AH47" s="145">
        <f>LN(SUM($AG$2:AG47))</f>
        <v>0</v>
      </c>
      <c r="AI47" s="145" t="e">
        <f t="shared" si="11"/>
        <v>#DIV/0!</v>
      </c>
      <c r="AJ47" s="144">
        <v>8</v>
      </c>
      <c r="AK47" s="145">
        <f>LN(SUM($AJ$2:AJ47))</f>
        <v>4.5643481914678361</v>
      </c>
      <c r="AL47" s="145">
        <f t="shared" si="12"/>
        <v>4.8449321281683524</v>
      </c>
      <c r="AM47" s="144"/>
      <c r="AN47" s="148" t="e">
        <f>LN(SUM($AM$2:AM47))</f>
        <v>#NUM!</v>
      </c>
      <c r="AO47" s="144" t="e">
        <f t="shared" si="13"/>
        <v>#NUM!</v>
      </c>
      <c r="AP47" s="144"/>
      <c r="AQ47" s="148" t="e">
        <f>LN(SUM($AP$2:AP47))</f>
        <v>#NUM!</v>
      </c>
      <c r="AR47" s="144" t="e">
        <f t="shared" si="14"/>
        <v>#NUM!</v>
      </c>
      <c r="AS47" s="144"/>
      <c r="AT47" s="148">
        <f>LN(SUM($AS$2:AS47))</f>
        <v>1.6094379124341003</v>
      </c>
      <c r="AU47" s="145">
        <f t="shared" si="15"/>
        <v>28.991981382050312</v>
      </c>
      <c r="AV47" s="144"/>
      <c r="AW47" s="148" t="e">
        <f>LN(SUM($AV$2:AV47))</f>
        <v>#NUM!</v>
      </c>
      <c r="AX47" s="145" t="e">
        <f t="shared" si="16"/>
        <v>#NUM!</v>
      </c>
      <c r="AY47" s="144"/>
      <c r="AZ47" s="148">
        <f>LN(SUM($AY$2:AY47))</f>
        <v>0.69314718055994529</v>
      </c>
      <c r="BA47" s="145" t="e">
        <f t="shared" si="17"/>
        <v>#DIV/0!</v>
      </c>
      <c r="BB47" s="149">
        <v>25</v>
      </c>
      <c r="BC47" s="148">
        <f>LN(SUM($BB$2:BB47))</f>
        <v>5.602118820879701</v>
      </c>
      <c r="BD47" s="190">
        <f t="shared" si="18"/>
        <v>8.1940530277625303</v>
      </c>
    </row>
    <row r="48" spans="1:56" s="26" customFormat="1" x14ac:dyDescent="0.25">
      <c r="A48" s="144">
        <f t="shared" si="0"/>
        <v>109</v>
      </c>
      <c r="B48" s="156">
        <v>44011</v>
      </c>
      <c r="C48" s="144"/>
      <c r="D48" s="145">
        <f>LN(SUM($C$2:C48))</f>
        <v>3.4339872044851463</v>
      </c>
      <c r="E48" s="146">
        <f t="shared" si="1"/>
        <v>118.37893214885156</v>
      </c>
      <c r="F48" s="144"/>
      <c r="G48" s="145">
        <f>LN(SUM($F$2:F48))</f>
        <v>1.0986122886681098</v>
      </c>
      <c r="H48" s="146" t="e">
        <f t="shared" si="3"/>
        <v>#DIV/0!</v>
      </c>
      <c r="I48" s="144"/>
      <c r="J48" s="145">
        <f>LN(SUM($I$2:I48))</f>
        <v>0.69314718055994529</v>
      </c>
      <c r="K48" s="146" t="e">
        <f t="shared" si="4"/>
        <v>#DIV/0!</v>
      </c>
      <c r="L48" s="144"/>
      <c r="M48" s="145">
        <f>LN(SUM($L$2:L48))</f>
        <v>4.0775374439057197</v>
      </c>
      <c r="N48" s="145">
        <f t="shared" si="2"/>
        <v>4.1187820029292288</v>
      </c>
      <c r="O48" s="144"/>
      <c r="P48" s="145" t="e">
        <f>LN(SUM($O$2:O48))</f>
        <v>#NUM!</v>
      </c>
      <c r="Q48" s="147" t="e">
        <f t="shared" si="5"/>
        <v>#NUM!</v>
      </c>
      <c r="R48" s="144"/>
      <c r="S48" s="145" t="e">
        <f>LN(SUM($R$2:R48))</f>
        <v>#NUM!</v>
      </c>
      <c r="T48" s="144" t="e">
        <f t="shared" si="6"/>
        <v>#NUM!</v>
      </c>
      <c r="U48" s="144"/>
      <c r="V48" s="145">
        <f>LN(SUM($U$2:U48))</f>
        <v>0.69314718055994529</v>
      </c>
      <c r="W48" s="145" t="e">
        <f t="shared" si="7"/>
        <v>#DIV/0!</v>
      </c>
      <c r="X48" s="144"/>
      <c r="Y48" s="145">
        <f>LN(SUM($X$2:X48))</f>
        <v>3.2958368660043291</v>
      </c>
      <c r="Z48" s="145">
        <f t="shared" si="8"/>
        <v>17.469316240969846</v>
      </c>
      <c r="AA48" s="144"/>
      <c r="AB48" s="145">
        <f>LN(SUM($AA$2:AA48))</f>
        <v>3.7376696182833684</v>
      </c>
      <c r="AC48" s="145">
        <f t="shared" si="9"/>
        <v>36.725040365871372</v>
      </c>
      <c r="AD48" s="144"/>
      <c r="AE48" s="145">
        <f>LN(SUM($AD$2:AD48))</f>
        <v>0</v>
      </c>
      <c r="AF48" s="145" t="e">
        <f t="shared" si="10"/>
        <v>#DIV/0!</v>
      </c>
      <c r="AG48" s="144"/>
      <c r="AH48" s="145">
        <f>LN(SUM($AG$2:AG48))</f>
        <v>0</v>
      </c>
      <c r="AI48" s="145" t="e">
        <f t="shared" si="11"/>
        <v>#DIV/0!</v>
      </c>
      <c r="AJ48" s="144">
        <v>5</v>
      </c>
      <c r="AK48" s="145">
        <f>LN(SUM($AJ$2:AJ48))</f>
        <v>4.6151205168412597</v>
      </c>
      <c r="AL48" s="145">
        <f t="shared" si="12"/>
        <v>6.4245417376432661</v>
      </c>
      <c r="AM48" s="144"/>
      <c r="AN48" s="148" t="e">
        <f>LN(SUM($AM$2:AM48))</f>
        <v>#NUM!</v>
      </c>
      <c r="AO48" s="144" t="e">
        <f t="shared" si="13"/>
        <v>#NUM!</v>
      </c>
      <c r="AP48" s="144"/>
      <c r="AQ48" s="148" t="e">
        <f>LN(SUM($AP$2:AP48))</f>
        <v>#NUM!</v>
      </c>
      <c r="AR48" s="144" t="e">
        <f t="shared" si="14"/>
        <v>#NUM!</v>
      </c>
      <c r="AS48" s="144"/>
      <c r="AT48" s="148">
        <f>LN(SUM($AS$2:AS48))</f>
        <v>1.6094379124341003</v>
      </c>
      <c r="AU48" s="145" t="e">
        <f t="shared" si="15"/>
        <v>#DIV/0!</v>
      </c>
      <c r="AV48" s="144"/>
      <c r="AW48" s="148" t="e">
        <f>LN(SUM($AV$2:AV48))</f>
        <v>#NUM!</v>
      </c>
      <c r="AX48" s="145" t="e">
        <f t="shared" si="16"/>
        <v>#NUM!</v>
      </c>
      <c r="AY48" s="144"/>
      <c r="AZ48" s="148">
        <f>LN(SUM($AY$2:AY48))</f>
        <v>0.69314718055994529</v>
      </c>
      <c r="BA48" s="145" t="e">
        <f t="shared" si="17"/>
        <v>#DIV/0!</v>
      </c>
      <c r="BB48" s="149">
        <v>5</v>
      </c>
      <c r="BC48" s="148">
        <f>LN(SUM($BB$2:BB48))</f>
        <v>5.6204008657171496</v>
      </c>
      <c r="BD48" s="190">
        <f t="shared" si="18"/>
        <v>9.4825190128732242</v>
      </c>
    </row>
    <row r="49" spans="1:56" s="26" customFormat="1" x14ac:dyDescent="0.25">
      <c r="A49" s="144">
        <f t="shared" si="0"/>
        <v>110</v>
      </c>
      <c r="B49" s="156">
        <v>44012</v>
      </c>
      <c r="C49" s="144">
        <v>2</v>
      </c>
      <c r="D49" s="145">
        <f>LN(SUM($C$2:C49))</f>
        <v>3.4965075614664802</v>
      </c>
      <c r="E49" s="146">
        <f t="shared" si="1"/>
        <v>50.502525780953029</v>
      </c>
      <c r="F49" s="144"/>
      <c r="G49" s="145">
        <f>LN(SUM($F$2:F49))</f>
        <v>1.0986122886681098</v>
      </c>
      <c r="H49" s="146" t="e">
        <f t="shared" si="3"/>
        <v>#DIV/0!</v>
      </c>
      <c r="I49" s="144"/>
      <c r="J49" s="145">
        <f>LN(SUM($I$2:I49))</f>
        <v>0.69314718055994529</v>
      </c>
      <c r="K49" s="146" t="e">
        <f t="shared" si="4"/>
        <v>#DIV/0!</v>
      </c>
      <c r="L49" s="144"/>
      <c r="M49" s="145">
        <f>LN(SUM($L$2:L49))</f>
        <v>4.0775374439057197</v>
      </c>
      <c r="N49" s="145">
        <f t="shared" si="2"/>
        <v>5.4461209677043767</v>
      </c>
      <c r="O49" s="144"/>
      <c r="P49" s="145" t="e">
        <f>LN(SUM($O$2:O49))</f>
        <v>#NUM!</v>
      </c>
      <c r="Q49" s="147" t="e">
        <f t="shared" si="5"/>
        <v>#NUM!</v>
      </c>
      <c r="R49" s="144"/>
      <c r="S49" s="145" t="e">
        <f>LN(SUM($R$2:R49))</f>
        <v>#NUM!</v>
      </c>
      <c r="T49" s="144" t="e">
        <f t="shared" si="6"/>
        <v>#NUM!</v>
      </c>
      <c r="U49" s="144"/>
      <c r="V49" s="145">
        <f>LN(SUM($U$2:U49))</f>
        <v>0.69314718055994529</v>
      </c>
      <c r="W49" s="145" t="e">
        <f t="shared" si="7"/>
        <v>#DIV/0!</v>
      </c>
      <c r="X49" s="144"/>
      <c r="Y49" s="145">
        <f>LN(SUM($X$2:X49))</f>
        <v>3.2958368660043291</v>
      </c>
      <c r="Z49" s="145">
        <f t="shared" si="8"/>
        <v>15.794800262467273</v>
      </c>
      <c r="AA49" s="144"/>
      <c r="AB49" s="145">
        <f>LN(SUM($AA$2:AA49))</f>
        <v>3.7376696182833684</v>
      </c>
      <c r="AC49" s="145">
        <f t="shared" si="9"/>
        <v>87.296595726661351</v>
      </c>
      <c r="AD49" s="144"/>
      <c r="AE49" s="145">
        <f>LN(SUM($AD$2:AD49))</f>
        <v>0</v>
      </c>
      <c r="AF49" s="145" t="e">
        <f t="shared" si="10"/>
        <v>#DIV/0!</v>
      </c>
      <c r="AG49" s="144"/>
      <c r="AH49" s="145">
        <f>LN(SUM($AG$2:AG49))</f>
        <v>0</v>
      </c>
      <c r="AI49" s="145" t="e">
        <f t="shared" si="11"/>
        <v>#DIV/0!</v>
      </c>
      <c r="AJ49" s="144">
        <v>5</v>
      </c>
      <c r="AK49" s="145">
        <f>LN(SUM($AJ$2:AJ49))</f>
        <v>4.6634390941120669</v>
      </c>
      <c r="AL49" s="145">
        <f t="shared" si="12"/>
        <v>8.1542126115621407</v>
      </c>
      <c r="AM49" s="144"/>
      <c r="AN49" s="148" t="e">
        <f>LN(SUM($AM$2:AM49))</f>
        <v>#NUM!</v>
      </c>
      <c r="AO49" s="144" t="e">
        <f t="shared" si="13"/>
        <v>#NUM!</v>
      </c>
      <c r="AP49" s="144"/>
      <c r="AQ49" s="148" t="e">
        <f>LN(SUM($AP$2:AP49))</f>
        <v>#NUM!</v>
      </c>
      <c r="AR49" s="144" t="e">
        <f t="shared" si="14"/>
        <v>#NUM!</v>
      </c>
      <c r="AS49" s="144"/>
      <c r="AT49" s="148">
        <f>LN(SUM($AS$2:AS49))</f>
        <v>1.6094379124341003</v>
      </c>
      <c r="AU49" s="145" t="e">
        <f t="shared" si="15"/>
        <v>#DIV/0!</v>
      </c>
      <c r="AV49" s="144"/>
      <c r="AW49" s="148" t="e">
        <f>LN(SUM($AV$2:AV49))</f>
        <v>#NUM!</v>
      </c>
      <c r="AX49" s="145" t="e">
        <f t="shared" si="16"/>
        <v>#NUM!</v>
      </c>
      <c r="AY49" s="144"/>
      <c r="AZ49" s="148">
        <f>LN(SUM($AY$2:AY49))</f>
        <v>0.69314718055994529</v>
      </c>
      <c r="BA49" s="145" t="e">
        <f t="shared" si="17"/>
        <v>#DIV/0!</v>
      </c>
      <c r="BB49" s="149">
        <v>7</v>
      </c>
      <c r="BC49" s="148">
        <f>LN(SUM($BB$2:BB49))</f>
        <v>5.6454468976432377</v>
      </c>
      <c r="BD49" s="190">
        <f t="shared" si="18"/>
        <v>11.518458810320356</v>
      </c>
    </row>
    <row r="50" spans="1:56" s="26" customFormat="1" x14ac:dyDescent="0.25">
      <c r="A50" s="144">
        <f t="shared" si="0"/>
        <v>111</v>
      </c>
      <c r="B50" s="156">
        <v>44013</v>
      </c>
      <c r="C50" s="144">
        <v>1</v>
      </c>
      <c r="D50" s="145">
        <f>LN(SUM($C$2:C50))</f>
        <v>3.5263605246161616</v>
      </c>
      <c r="E50" s="146">
        <f t="shared" si="1"/>
        <v>32.406300972137508</v>
      </c>
      <c r="F50" s="144"/>
      <c r="G50" s="145">
        <f>LN(SUM($F$2:F50))</f>
        <v>1.0986122886681098</v>
      </c>
      <c r="H50" s="146" t="e">
        <f t="shared" si="3"/>
        <v>#DIV/0!</v>
      </c>
      <c r="I50" s="144"/>
      <c r="J50" s="145">
        <f>LN(SUM($I$2:I50))</f>
        <v>0.69314718055994529</v>
      </c>
      <c r="K50" s="146" t="e">
        <f t="shared" si="4"/>
        <v>#DIV/0!</v>
      </c>
      <c r="L50" s="144"/>
      <c r="M50" s="145">
        <f>LN(SUM($L$2:L50))</f>
        <v>4.0775374439057197</v>
      </c>
      <c r="N50" s="145">
        <f t="shared" si="2"/>
        <v>7.6598840986642083</v>
      </c>
      <c r="O50" s="144"/>
      <c r="P50" s="145" t="e">
        <f>LN(SUM($O$2:O50))</f>
        <v>#NUM!</v>
      </c>
      <c r="Q50" s="147" t="e">
        <f t="shared" si="5"/>
        <v>#NUM!</v>
      </c>
      <c r="R50" s="144"/>
      <c r="S50" s="145" t="e">
        <f>LN(SUM($R$2:R50))</f>
        <v>#NUM!</v>
      </c>
      <c r="T50" s="144" t="e">
        <f t="shared" si="6"/>
        <v>#NUM!</v>
      </c>
      <c r="U50" s="144"/>
      <c r="V50" s="145">
        <f>LN(SUM($U$2:U50))</f>
        <v>0.69314718055994529</v>
      </c>
      <c r="W50" s="145" t="e">
        <f t="shared" si="7"/>
        <v>#DIV/0!</v>
      </c>
      <c r="X50" s="144"/>
      <c r="Y50" s="145">
        <f>LN(SUM($X$2:X50))</f>
        <v>3.2958368660043291</v>
      </c>
      <c r="Z50" s="145">
        <f t="shared" si="8"/>
        <v>16.998497378822453</v>
      </c>
      <c r="AA50" s="144"/>
      <c r="AB50" s="145">
        <f>LN(SUM($AA$2:AA50))</f>
        <v>3.7376696182833684</v>
      </c>
      <c r="AC50" s="145" t="e">
        <f t="shared" si="9"/>
        <v>#DIV/0!</v>
      </c>
      <c r="AD50" s="144"/>
      <c r="AE50" s="145">
        <f>LN(SUM($AD$2:AD50))</f>
        <v>0</v>
      </c>
      <c r="AF50" s="145" t="e">
        <f t="shared" si="10"/>
        <v>#DIV/0!</v>
      </c>
      <c r="AG50" s="144"/>
      <c r="AH50" s="145">
        <f>LN(SUM($AG$2:AG50))</f>
        <v>0</v>
      </c>
      <c r="AI50" s="145" t="e">
        <f t="shared" si="11"/>
        <v>#DIV/0!</v>
      </c>
      <c r="AJ50" s="144">
        <v>9</v>
      </c>
      <c r="AK50" s="145">
        <f>LN(SUM($AJ$2:AJ50))</f>
        <v>4.7449321283632502</v>
      </c>
      <c r="AL50" s="145">
        <f t="shared" si="12"/>
        <v>9.5176028694541568</v>
      </c>
      <c r="AM50" s="144"/>
      <c r="AN50" s="148" t="e">
        <f>LN(SUM($AM$2:AM50))</f>
        <v>#NUM!</v>
      </c>
      <c r="AO50" s="144" t="e">
        <f t="shared" si="13"/>
        <v>#NUM!</v>
      </c>
      <c r="AP50" s="144"/>
      <c r="AQ50" s="148" t="e">
        <f>LN(SUM($AP$2:AP50))</f>
        <v>#NUM!</v>
      </c>
      <c r="AR50" s="144" t="e">
        <f t="shared" si="14"/>
        <v>#NUM!</v>
      </c>
      <c r="AS50" s="144"/>
      <c r="AT50" s="148">
        <f>LN(SUM($AS$2:AS50))</f>
        <v>1.6094379124341003</v>
      </c>
      <c r="AU50" s="145" t="e">
        <f t="shared" si="15"/>
        <v>#DIV/0!</v>
      </c>
      <c r="AV50" s="144"/>
      <c r="AW50" s="148" t="e">
        <f>LN(SUM($AV$2:AV50))</f>
        <v>#NUM!</v>
      </c>
      <c r="AX50" s="145" t="e">
        <f t="shared" si="16"/>
        <v>#NUM!</v>
      </c>
      <c r="AY50" s="144"/>
      <c r="AZ50" s="148">
        <f>LN(SUM($AY$2:AY50))</f>
        <v>0.69314718055994529</v>
      </c>
      <c r="BA50" s="145" t="e">
        <f t="shared" si="17"/>
        <v>#DIV/0!</v>
      </c>
      <c r="BB50" s="149">
        <v>10</v>
      </c>
      <c r="BC50" s="148">
        <f>LN(SUM($BB$2:BB50))</f>
        <v>5.6801726090170677</v>
      </c>
      <c r="BD50" s="190">
        <f t="shared" si="18"/>
        <v>13.932785489988939</v>
      </c>
    </row>
    <row r="51" spans="1:56" s="26" customFormat="1" x14ac:dyDescent="0.25">
      <c r="A51" s="144">
        <f t="shared" si="0"/>
        <v>112</v>
      </c>
      <c r="B51" s="156">
        <v>44014</v>
      </c>
      <c r="C51" s="144">
        <v>5</v>
      </c>
      <c r="D51" s="145">
        <f>LN(SUM($C$2:C51))</f>
        <v>3.6635616461296463</v>
      </c>
      <c r="E51" s="146">
        <f t="shared" si="1"/>
        <v>17.644717895658221</v>
      </c>
      <c r="F51" s="144"/>
      <c r="G51" s="145">
        <f>LN(SUM($F$2:F51))</f>
        <v>1.0986122886681098</v>
      </c>
      <c r="H51" s="146" t="e">
        <f t="shared" si="3"/>
        <v>#DIV/0!</v>
      </c>
      <c r="I51" s="144"/>
      <c r="J51" s="145">
        <f>LN(SUM($I$2:I51))</f>
        <v>0.69314718055994529</v>
      </c>
      <c r="K51" s="146" t="e">
        <f t="shared" si="4"/>
        <v>#DIV/0!</v>
      </c>
      <c r="L51" s="144">
        <v>10</v>
      </c>
      <c r="M51" s="145">
        <f>LN(SUM($L$2:L51))</f>
        <v>4.2341065045972597</v>
      </c>
      <c r="N51" s="145">
        <f t="shared" si="2"/>
        <v>10.902678429582416</v>
      </c>
      <c r="O51" s="144"/>
      <c r="P51" s="145" t="e">
        <f>LN(SUM($O$2:O51))</f>
        <v>#NUM!</v>
      </c>
      <c r="Q51" s="147" t="e">
        <f t="shared" si="5"/>
        <v>#NUM!</v>
      </c>
      <c r="R51" s="144"/>
      <c r="S51" s="145" t="e">
        <f>LN(SUM($R$2:R51))</f>
        <v>#NUM!</v>
      </c>
      <c r="T51" s="144" t="e">
        <f t="shared" si="6"/>
        <v>#NUM!</v>
      </c>
      <c r="U51" s="144"/>
      <c r="V51" s="145">
        <f>LN(SUM($U$2:U51))</f>
        <v>0.69314718055994529</v>
      </c>
      <c r="W51" s="145" t="e">
        <f t="shared" si="7"/>
        <v>#DIV/0!</v>
      </c>
      <c r="X51" s="144"/>
      <c r="Y51" s="145">
        <f>LN(SUM($X$2:X51))</f>
        <v>3.2958368660043291</v>
      </c>
      <c r="Z51" s="145">
        <f t="shared" si="8"/>
        <v>22.834445353906929</v>
      </c>
      <c r="AA51" s="144"/>
      <c r="AB51" s="145">
        <f>LN(SUM($AA$2:AA51))</f>
        <v>3.7376696182833684</v>
      </c>
      <c r="AC51" s="145" t="e">
        <f t="shared" si="9"/>
        <v>#DIV/0!</v>
      </c>
      <c r="AD51" s="144"/>
      <c r="AE51" s="145">
        <f>LN(SUM($AD$2:AD51))</f>
        <v>0</v>
      </c>
      <c r="AF51" s="145" t="e">
        <f t="shared" si="10"/>
        <v>#DIV/0!</v>
      </c>
      <c r="AG51" s="144"/>
      <c r="AH51" s="145">
        <f>LN(SUM($AG$2:AG51))</f>
        <v>0</v>
      </c>
      <c r="AI51" s="145" t="e">
        <f t="shared" si="11"/>
        <v>#DIV/0!</v>
      </c>
      <c r="AJ51" s="144">
        <v>2</v>
      </c>
      <c r="AK51" s="145">
        <f>LN(SUM($AJ$2:AJ51))</f>
        <v>4.7621739347977563</v>
      </c>
      <c r="AL51" s="145">
        <f t="shared" si="12"/>
        <v>11.170425322428953</v>
      </c>
      <c r="AM51" s="144"/>
      <c r="AN51" s="148" t="e">
        <f>LN(SUM($AM$2:AM51))</f>
        <v>#NUM!</v>
      </c>
      <c r="AO51" s="144" t="e">
        <f t="shared" si="13"/>
        <v>#NUM!</v>
      </c>
      <c r="AP51" s="144"/>
      <c r="AQ51" s="148" t="e">
        <f>LN(SUM($AP$2:AP51))</f>
        <v>#NUM!</v>
      </c>
      <c r="AR51" s="144" t="e">
        <f t="shared" si="14"/>
        <v>#NUM!</v>
      </c>
      <c r="AS51" s="144"/>
      <c r="AT51" s="148">
        <f>LN(SUM($AS$2:AS51))</f>
        <v>1.6094379124341003</v>
      </c>
      <c r="AU51" s="145" t="e">
        <f t="shared" si="15"/>
        <v>#DIV/0!</v>
      </c>
      <c r="AV51" s="144"/>
      <c r="AW51" s="148" t="e">
        <f>LN(SUM($AV$2:AV51))</f>
        <v>#NUM!</v>
      </c>
      <c r="AX51" s="145" t="e">
        <f t="shared" si="16"/>
        <v>#NUM!</v>
      </c>
      <c r="AY51" s="144"/>
      <c r="AZ51" s="148">
        <f>LN(SUM($AY$2:AY51))</f>
        <v>0.69314718055994529</v>
      </c>
      <c r="BA51" s="145" t="e">
        <f t="shared" si="17"/>
        <v>#DIV/0!</v>
      </c>
      <c r="BB51" s="149">
        <v>17</v>
      </c>
      <c r="BC51" s="148">
        <f>LN(SUM($BB$2:BB51))</f>
        <v>5.7365722974791922</v>
      </c>
      <c r="BD51" s="190">
        <f t="shared" si="18"/>
        <v>16.023458642118189</v>
      </c>
    </row>
    <row r="52" spans="1:56" s="26" customFormat="1" x14ac:dyDescent="0.25">
      <c r="A52" s="144">
        <f t="shared" si="0"/>
        <v>113</v>
      </c>
      <c r="B52" s="156">
        <v>44015</v>
      </c>
      <c r="C52" s="144"/>
      <c r="D52" s="145">
        <f>LN(SUM($C$2:C52))</f>
        <v>3.6635616461296463</v>
      </c>
      <c r="E52" s="146">
        <f t="shared" si="1"/>
        <v>14.498658017240304</v>
      </c>
      <c r="F52" s="144"/>
      <c r="G52" s="145">
        <f>LN(SUM($F$2:F52))</f>
        <v>1.0986122886681098</v>
      </c>
      <c r="H52" s="146" t="e">
        <f t="shared" si="3"/>
        <v>#DIV/0!</v>
      </c>
      <c r="I52" s="144"/>
      <c r="J52" s="145">
        <f>LN(SUM($I$2:I52))</f>
        <v>0.69314718055994529</v>
      </c>
      <c r="K52" s="146" t="e">
        <f t="shared" si="4"/>
        <v>#DIV/0!</v>
      </c>
      <c r="L52" s="144">
        <v>1</v>
      </c>
      <c r="M52" s="145">
        <f>LN(SUM($L$2:L52))</f>
        <v>4.2484952420493594</v>
      </c>
      <c r="N52" s="145">
        <f t="shared" si="2"/>
        <v>12.340640475226857</v>
      </c>
      <c r="O52" s="144"/>
      <c r="P52" s="145" t="e">
        <f>LN(SUM($O$2:O52))</f>
        <v>#NUM!</v>
      </c>
      <c r="Q52" s="147" t="e">
        <f t="shared" si="5"/>
        <v>#NUM!</v>
      </c>
      <c r="R52" s="144"/>
      <c r="S52" s="145" t="e">
        <f>LN(SUM($R$2:R52))</f>
        <v>#NUM!</v>
      </c>
      <c r="T52" s="144" t="e">
        <f t="shared" si="6"/>
        <v>#NUM!</v>
      </c>
      <c r="U52" s="144"/>
      <c r="V52" s="145">
        <f>LN(SUM($U$2:U52))</f>
        <v>0.69314718055994529</v>
      </c>
      <c r="W52" s="145" t="e">
        <f t="shared" si="7"/>
        <v>#DIV/0!</v>
      </c>
      <c r="X52" s="144"/>
      <c r="Y52" s="145">
        <f>LN(SUM($X$2:X52))</f>
        <v>3.2958368660043291</v>
      </c>
      <c r="Z52" s="145">
        <f t="shared" si="8"/>
        <v>54.926192462042742</v>
      </c>
      <c r="AA52" s="144"/>
      <c r="AB52" s="145">
        <f>LN(SUM($AA$2:AA52))</f>
        <v>3.7376696182833684</v>
      </c>
      <c r="AC52" s="145" t="e">
        <f t="shared" si="9"/>
        <v>#DIV/0!</v>
      </c>
      <c r="AD52" s="144"/>
      <c r="AE52" s="145">
        <f>LN(SUM($AD$2:AD52))</f>
        <v>0</v>
      </c>
      <c r="AF52" s="145" t="e">
        <f t="shared" si="10"/>
        <v>#DIV/0!</v>
      </c>
      <c r="AG52" s="144"/>
      <c r="AH52" s="145">
        <f>LN(SUM($AG$2:AG52))</f>
        <v>0</v>
      </c>
      <c r="AI52" s="145" t="e">
        <f t="shared" si="11"/>
        <v>#DIV/0!</v>
      </c>
      <c r="AJ52" s="144">
        <v>9</v>
      </c>
      <c r="AK52" s="145">
        <f>LN(SUM($AJ$2:AJ52))</f>
        <v>4.836281906951478</v>
      </c>
      <c r="AL52" s="145">
        <f t="shared" si="12"/>
        <v>12.112675985451803</v>
      </c>
      <c r="AM52" s="144"/>
      <c r="AN52" s="148" t="e">
        <f>LN(SUM($AM$2:AM52))</f>
        <v>#NUM!</v>
      </c>
      <c r="AO52" s="144" t="e">
        <f t="shared" si="13"/>
        <v>#NUM!</v>
      </c>
      <c r="AP52" s="144"/>
      <c r="AQ52" s="148" t="e">
        <f>LN(SUM($AP$2:AP52))</f>
        <v>#NUM!</v>
      </c>
      <c r="AR52" s="144" t="e">
        <f t="shared" si="14"/>
        <v>#NUM!</v>
      </c>
      <c r="AS52" s="144"/>
      <c r="AT52" s="148">
        <f>LN(SUM($AS$2:AS52))</f>
        <v>1.6094379124341003</v>
      </c>
      <c r="AU52" s="145" t="e">
        <f t="shared" si="15"/>
        <v>#DIV/0!</v>
      </c>
      <c r="AV52" s="144"/>
      <c r="AW52" s="148" t="e">
        <f>LN(SUM($AV$2:AV52))</f>
        <v>#NUM!</v>
      </c>
      <c r="AX52" s="145" t="e">
        <f t="shared" si="16"/>
        <v>#NUM!</v>
      </c>
      <c r="AY52" s="144"/>
      <c r="AZ52" s="148">
        <f>LN(SUM($AY$2:AY52))</f>
        <v>0.69314718055994529</v>
      </c>
      <c r="BA52" s="145" t="e">
        <f t="shared" si="17"/>
        <v>#DIV/0!</v>
      </c>
      <c r="BB52" s="149">
        <v>10</v>
      </c>
      <c r="BC52" s="148">
        <f>LN(SUM($BB$2:BB52))</f>
        <v>5.768320995793772</v>
      </c>
      <c r="BD52" s="190">
        <f t="shared" si="18"/>
        <v>17.36516067638772</v>
      </c>
    </row>
    <row r="53" spans="1:56" s="26" customFormat="1" x14ac:dyDescent="0.25">
      <c r="A53" s="144">
        <f t="shared" si="0"/>
        <v>114</v>
      </c>
      <c r="B53" s="156">
        <v>44016</v>
      </c>
      <c r="C53" s="144"/>
      <c r="D53" s="145">
        <f>LN(SUM($C$2:C53))</f>
        <v>3.6635616461296463</v>
      </c>
      <c r="E53" s="146">
        <f t="shared" si="1"/>
        <v>14.759854723937762</v>
      </c>
      <c r="F53" s="144"/>
      <c r="G53" s="145">
        <f>LN(SUM($F$2:F53))</f>
        <v>1.0986122886681098</v>
      </c>
      <c r="H53" s="146" t="e">
        <f t="shared" si="3"/>
        <v>#DIV/0!</v>
      </c>
      <c r="I53" s="144"/>
      <c r="J53" s="145">
        <f>LN(SUM($I$2:I53))</f>
        <v>0.69314718055994529</v>
      </c>
      <c r="K53" s="146" t="e">
        <f t="shared" si="4"/>
        <v>#DIV/0!</v>
      </c>
      <c r="L53" s="144">
        <v>3</v>
      </c>
      <c r="M53" s="145">
        <f>LN(SUM($L$2:L53))</f>
        <v>4.290459441148391</v>
      </c>
      <c r="N53" s="145">
        <f t="shared" si="2"/>
        <v>17.065825442920108</v>
      </c>
      <c r="O53" s="144"/>
      <c r="P53" s="145" t="e">
        <f>LN(SUM($O$2:O53))</f>
        <v>#NUM!</v>
      </c>
      <c r="Q53" s="147" t="e">
        <f t="shared" si="5"/>
        <v>#NUM!</v>
      </c>
      <c r="R53" s="144"/>
      <c r="S53" s="145" t="e">
        <f>LN(SUM($R$2:R53))</f>
        <v>#NUM!</v>
      </c>
      <c r="T53" s="144" t="e">
        <f t="shared" si="6"/>
        <v>#NUM!</v>
      </c>
      <c r="U53" s="144"/>
      <c r="V53" s="145">
        <f>LN(SUM($U$2:U53))</f>
        <v>0.69314718055994529</v>
      </c>
      <c r="W53" s="145" t="e">
        <f t="shared" si="7"/>
        <v>#DIV/0!</v>
      </c>
      <c r="X53" s="144"/>
      <c r="Y53" s="145">
        <f>LN(SUM($X$2:X53))</f>
        <v>3.2958368660043291</v>
      </c>
      <c r="Z53" s="145" t="e">
        <f t="shared" si="8"/>
        <v>#DIV/0!</v>
      </c>
      <c r="AA53" s="144"/>
      <c r="AB53" s="145">
        <f>LN(SUM($AA$2:AA53))</f>
        <v>3.7376696182833684</v>
      </c>
      <c r="AC53" s="145" t="e">
        <f t="shared" si="9"/>
        <v>#DIV/0!</v>
      </c>
      <c r="AD53" s="144"/>
      <c r="AE53" s="145">
        <f>LN(SUM($AD$2:AD53))</f>
        <v>0</v>
      </c>
      <c r="AF53" s="145" t="e">
        <f t="shared" si="10"/>
        <v>#DIV/0!</v>
      </c>
      <c r="AG53" s="144"/>
      <c r="AH53" s="145">
        <f>LN(SUM($AG$2:AG53))</f>
        <v>0</v>
      </c>
      <c r="AI53" s="145" t="e">
        <f t="shared" si="11"/>
        <v>#DIV/0!</v>
      </c>
      <c r="AJ53" s="144">
        <v>2</v>
      </c>
      <c r="AK53" s="145">
        <f>LN(SUM($AJ$2:AJ53))</f>
        <v>4.8520302639196169</v>
      </c>
      <c r="AL53" s="145">
        <f t="shared" si="12"/>
        <v>13.822425754286943</v>
      </c>
      <c r="AM53" s="144"/>
      <c r="AN53" s="148" t="e">
        <f>LN(SUM($AM$2:AM53))</f>
        <v>#NUM!</v>
      </c>
      <c r="AO53" s="144" t="e">
        <f t="shared" si="13"/>
        <v>#NUM!</v>
      </c>
      <c r="AP53" s="144"/>
      <c r="AQ53" s="148" t="e">
        <f>LN(SUM($AP$2:AP53))</f>
        <v>#NUM!</v>
      </c>
      <c r="AR53" s="144" t="e">
        <f t="shared" si="14"/>
        <v>#NUM!</v>
      </c>
      <c r="AS53" s="144"/>
      <c r="AT53" s="148">
        <f>LN(SUM($AS$2:AS53))</f>
        <v>1.6094379124341003</v>
      </c>
      <c r="AU53" s="145" t="e">
        <f t="shared" si="15"/>
        <v>#DIV/0!</v>
      </c>
      <c r="AV53" s="144"/>
      <c r="AW53" s="148" t="e">
        <f>LN(SUM($AV$2:AV53))</f>
        <v>#NUM!</v>
      </c>
      <c r="AX53" s="145" t="e">
        <f t="shared" si="16"/>
        <v>#NUM!</v>
      </c>
      <c r="AY53" s="144"/>
      <c r="AZ53" s="148">
        <f>LN(SUM($AY$2:AY53))</f>
        <v>0.69314718055994529</v>
      </c>
      <c r="BA53" s="145" t="e">
        <f t="shared" si="17"/>
        <v>#DIV/0!</v>
      </c>
      <c r="BB53" s="149">
        <v>5</v>
      </c>
      <c r="BC53" s="148">
        <f>LN(SUM($BB$2:BB53))</f>
        <v>5.7838251823297373</v>
      </c>
      <c r="BD53" s="190">
        <f t="shared" si="18"/>
        <v>20.822270907819199</v>
      </c>
    </row>
    <row r="54" spans="1:56" s="26" customFormat="1" x14ac:dyDescent="0.25">
      <c r="A54" s="144">
        <f t="shared" si="0"/>
        <v>115</v>
      </c>
      <c r="B54" s="156">
        <v>44017</v>
      </c>
      <c r="C54" s="144"/>
      <c r="D54" s="145">
        <f>LN(SUM($C$2:C54))</f>
        <v>3.6635616461296463</v>
      </c>
      <c r="E54" s="146">
        <f t="shared" si="1"/>
        <v>16.730668424129057</v>
      </c>
      <c r="F54" s="144"/>
      <c r="G54" s="145">
        <f>LN(SUM($F$2:F54))</f>
        <v>1.0986122886681098</v>
      </c>
      <c r="H54" s="146" t="e">
        <f t="shared" si="3"/>
        <v>#DIV/0!</v>
      </c>
      <c r="I54" s="144"/>
      <c r="J54" s="145">
        <f>LN(SUM($I$2:I54))</f>
        <v>0.69314718055994529</v>
      </c>
      <c r="K54" s="146" t="e">
        <f t="shared" si="4"/>
        <v>#DIV/0!</v>
      </c>
      <c r="L54" s="144">
        <v>2</v>
      </c>
      <c r="M54" s="145">
        <f>LN(SUM($L$2:L54))</f>
        <v>4.3174881135363101</v>
      </c>
      <c r="N54" s="145">
        <f t="shared" si="2"/>
        <v>14.740489134852167</v>
      </c>
      <c r="O54" s="144"/>
      <c r="P54" s="145" t="e">
        <f>LN(SUM($O$2:O54))</f>
        <v>#NUM!</v>
      </c>
      <c r="Q54" s="147" t="e">
        <f t="shared" si="5"/>
        <v>#NUM!</v>
      </c>
      <c r="R54" s="144"/>
      <c r="S54" s="145" t="e">
        <f>LN(SUM($R$2:R54))</f>
        <v>#NUM!</v>
      </c>
      <c r="T54" s="144" t="e">
        <f t="shared" si="6"/>
        <v>#NUM!</v>
      </c>
      <c r="U54" s="144"/>
      <c r="V54" s="145">
        <f>LN(SUM($U$2:U54))</f>
        <v>0.69314718055994529</v>
      </c>
      <c r="W54" s="145" t="e">
        <f t="shared" si="7"/>
        <v>#DIV/0!</v>
      </c>
      <c r="X54" s="144"/>
      <c r="Y54" s="145">
        <f>LN(SUM($X$2:X54))</f>
        <v>3.2958368660043291</v>
      </c>
      <c r="Z54" s="145" t="e">
        <f t="shared" si="8"/>
        <v>#DIV/0!</v>
      </c>
      <c r="AA54" s="144"/>
      <c r="AB54" s="145">
        <f>LN(SUM($AA$2:AA54))</f>
        <v>3.7376696182833684</v>
      </c>
      <c r="AC54" s="145" t="e">
        <f t="shared" si="9"/>
        <v>#DIV/0!</v>
      </c>
      <c r="AD54" s="144"/>
      <c r="AE54" s="145">
        <f>LN(SUM($AD$2:AD54))</f>
        <v>0</v>
      </c>
      <c r="AF54" s="145" t="e">
        <f t="shared" si="10"/>
        <v>#DIV/0!</v>
      </c>
      <c r="AG54" s="144"/>
      <c r="AH54" s="145">
        <f>LN(SUM($AG$2:AG54))</f>
        <v>0</v>
      </c>
      <c r="AI54" s="145" t="e">
        <f t="shared" si="11"/>
        <v>#DIV/0!</v>
      </c>
      <c r="AJ54" s="144">
        <v>4</v>
      </c>
      <c r="AK54" s="145">
        <f>LN(SUM($AJ$2:AJ54))</f>
        <v>4.8828019225863706</v>
      </c>
      <c r="AL54" s="145">
        <f t="shared" si="12"/>
        <v>15.263040459921092</v>
      </c>
      <c r="AM54" s="144"/>
      <c r="AN54" s="148" t="e">
        <f>LN(SUM($AM$2:AM54))</f>
        <v>#NUM!</v>
      </c>
      <c r="AO54" s="144" t="e">
        <f t="shared" si="13"/>
        <v>#NUM!</v>
      </c>
      <c r="AP54" s="144"/>
      <c r="AQ54" s="148" t="e">
        <f>LN(SUM($AP$2:AP54))</f>
        <v>#NUM!</v>
      </c>
      <c r="AR54" s="144" t="e">
        <f t="shared" si="14"/>
        <v>#NUM!</v>
      </c>
      <c r="AS54" s="144"/>
      <c r="AT54" s="148">
        <f>LN(SUM($AS$2:AS54))</f>
        <v>1.6094379124341003</v>
      </c>
      <c r="AU54" s="145" t="e">
        <f t="shared" si="15"/>
        <v>#DIV/0!</v>
      </c>
      <c r="AV54" s="144"/>
      <c r="AW54" s="148" t="e">
        <f>LN(SUM($AV$2:AV54))</f>
        <v>#NUM!</v>
      </c>
      <c r="AX54" s="145" t="e">
        <f t="shared" si="16"/>
        <v>#NUM!</v>
      </c>
      <c r="AY54" s="144"/>
      <c r="AZ54" s="148">
        <f>LN(SUM($AY$2:AY54))</f>
        <v>0.69314718055994529</v>
      </c>
      <c r="BA54" s="145" t="e">
        <f t="shared" si="17"/>
        <v>#DIV/0!</v>
      </c>
      <c r="BB54" s="149">
        <v>6</v>
      </c>
      <c r="BC54" s="148">
        <f>LN(SUM($BB$2:BB54))</f>
        <v>5.8021183753770629</v>
      </c>
      <c r="BD54" s="190">
        <f t="shared" si="18"/>
        <v>21.326258365885451</v>
      </c>
    </row>
    <row r="55" spans="1:56" s="26" customFormat="1" x14ac:dyDescent="0.25">
      <c r="A55" s="144">
        <f t="shared" si="0"/>
        <v>116</v>
      </c>
      <c r="B55" s="156">
        <v>44018</v>
      </c>
      <c r="C55" s="144"/>
      <c r="D55" s="145">
        <f>LN(SUM($C$2:C55))</f>
        <v>3.6635616461296463</v>
      </c>
      <c r="E55" s="146">
        <f t="shared" si="1"/>
        <v>25.024509412614812</v>
      </c>
      <c r="F55" s="144"/>
      <c r="G55" s="145">
        <f>LN(SUM($F$2:F55))</f>
        <v>1.0986122886681098</v>
      </c>
      <c r="H55" s="146" t="e">
        <f t="shared" si="3"/>
        <v>#DIV/0!</v>
      </c>
      <c r="I55" s="144"/>
      <c r="J55" s="145">
        <f>LN(SUM($I$2:I55))</f>
        <v>0.69314718055994529</v>
      </c>
      <c r="K55" s="146" t="e">
        <f t="shared" si="4"/>
        <v>#DIV/0!</v>
      </c>
      <c r="L55" s="144"/>
      <c r="M55" s="145">
        <f>LN(SUM($L$2:L55))</f>
        <v>4.3174881135363101</v>
      </c>
      <c r="N55" s="145">
        <f t="shared" si="2"/>
        <v>15.451018191705554</v>
      </c>
      <c r="O55" s="144"/>
      <c r="P55" s="145" t="e">
        <f>LN(SUM($O$2:O55))</f>
        <v>#NUM!</v>
      </c>
      <c r="Q55" s="147" t="e">
        <f t="shared" si="5"/>
        <v>#NUM!</v>
      </c>
      <c r="R55" s="144"/>
      <c r="S55" s="145" t="e">
        <f>LN(SUM($R$2:R55))</f>
        <v>#NUM!</v>
      </c>
      <c r="T55" s="144" t="e">
        <f t="shared" si="6"/>
        <v>#NUM!</v>
      </c>
      <c r="U55" s="144"/>
      <c r="V55" s="145">
        <f>LN(SUM($U$2:U55))</f>
        <v>0.69314718055994529</v>
      </c>
      <c r="W55" s="145" t="e">
        <f t="shared" si="7"/>
        <v>#DIV/0!</v>
      </c>
      <c r="X55" s="144"/>
      <c r="Y55" s="145">
        <f>LN(SUM($X$2:X55))</f>
        <v>3.2958368660043291</v>
      </c>
      <c r="Z55" s="145" t="e">
        <f t="shared" si="8"/>
        <v>#DIV/0!</v>
      </c>
      <c r="AA55" s="144"/>
      <c r="AB55" s="145">
        <f>LN(SUM($AA$2:AA55))</f>
        <v>3.7376696182833684</v>
      </c>
      <c r="AC55" s="145" t="e">
        <f t="shared" si="9"/>
        <v>#DIV/0!</v>
      </c>
      <c r="AD55" s="144"/>
      <c r="AE55" s="145">
        <f>LN(SUM($AD$2:AD55))</f>
        <v>0</v>
      </c>
      <c r="AF55" s="145" t="e">
        <f t="shared" si="10"/>
        <v>#DIV/0!</v>
      </c>
      <c r="AG55" s="144"/>
      <c r="AH55" s="145">
        <f>LN(SUM($AG$2:AG55))</f>
        <v>0</v>
      </c>
      <c r="AI55" s="145" t="e">
        <f t="shared" si="11"/>
        <v>#DIV/0!</v>
      </c>
      <c r="AJ55" s="144">
        <v>5</v>
      </c>
      <c r="AK55" s="145">
        <f>LN(SUM($AJ$2:AJ55))</f>
        <v>4.9199809258281251</v>
      </c>
      <c r="AL55" s="145">
        <f t="shared" si="12"/>
        <v>17.096331022544859</v>
      </c>
      <c r="AM55" s="144"/>
      <c r="AN55" s="148" t="e">
        <f>LN(SUM($AM$2:AM55))</f>
        <v>#NUM!</v>
      </c>
      <c r="AO55" s="144" t="e">
        <f t="shared" si="13"/>
        <v>#NUM!</v>
      </c>
      <c r="AP55" s="144"/>
      <c r="AQ55" s="148" t="e">
        <f>LN(SUM($AP$2:AP55))</f>
        <v>#NUM!</v>
      </c>
      <c r="AR55" s="144" t="e">
        <f t="shared" si="14"/>
        <v>#NUM!</v>
      </c>
      <c r="AS55" s="144"/>
      <c r="AT55" s="148">
        <f>LN(SUM($AS$2:AS55))</f>
        <v>1.6094379124341003</v>
      </c>
      <c r="AU55" s="145" t="e">
        <f t="shared" si="15"/>
        <v>#DIV/0!</v>
      </c>
      <c r="AV55" s="144"/>
      <c r="AW55" s="148" t="e">
        <f>LN(SUM($AV$2:AV55))</f>
        <v>#NUM!</v>
      </c>
      <c r="AX55" s="145" t="e">
        <f t="shared" si="16"/>
        <v>#NUM!</v>
      </c>
      <c r="AY55" s="144"/>
      <c r="AZ55" s="148">
        <f>LN(SUM($AY$2:AY55))</f>
        <v>0.69314718055994529</v>
      </c>
      <c r="BA55" s="145" t="e">
        <f t="shared" si="17"/>
        <v>#DIV/0!</v>
      </c>
      <c r="BB55" s="149">
        <v>5</v>
      </c>
      <c r="BC55" s="148">
        <f>LN(SUM($BB$2:BB55))</f>
        <v>5.8171111599632042</v>
      </c>
      <c r="BD55" s="190">
        <f t="shared" si="18"/>
        <v>24.075456320098091</v>
      </c>
    </row>
    <row r="56" spans="1:56" s="26" customFormat="1" x14ac:dyDescent="0.25">
      <c r="A56" s="144">
        <f t="shared" si="0"/>
        <v>117</v>
      </c>
      <c r="B56" s="156">
        <v>44019</v>
      </c>
      <c r="C56" s="144"/>
      <c r="D56" s="145">
        <f>LN(SUM($C$2:C56))</f>
        <v>3.6635616461296463</v>
      </c>
      <c r="E56" s="146">
        <f t="shared" si="1"/>
        <v>47.152483987460101</v>
      </c>
      <c r="F56" s="144"/>
      <c r="G56" s="145">
        <f>LN(SUM($F$2:F56))</f>
        <v>1.0986122886681098</v>
      </c>
      <c r="H56" s="146" t="e">
        <f t="shared" si="3"/>
        <v>#DIV/0!</v>
      </c>
      <c r="I56" s="144"/>
      <c r="J56" s="145">
        <f>LN(SUM($I$2:I56))</f>
        <v>0.69314718055994529</v>
      </c>
      <c r="K56" s="146" t="e">
        <f t="shared" si="4"/>
        <v>#DIV/0!</v>
      </c>
      <c r="L56" s="144">
        <v>1</v>
      </c>
      <c r="M56" s="145">
        <f>LN(SUM($L$2:L56))</f>
        <v>4.3307333402863311</v>
      </c>
      <c r="N56" s="145">
        <f t="shared" si="2"/>
        <v>19.498912310269898</v>
      </c>
      <c r="O56" s="144"/>
      <c r="P56" s="145" t="e">
        <f>LN(SUM($O$2:O56))</f>
        <v>#NUM!</v>
      </c>
      <c r="Q56" s="147" t="e">
        <f t="shared" si="5"/>
        <v>#NUM!</v>
      </c>
      <c r="R56" s="144"/>
      <c r="S56" s="145" t="e">
        <f>LN(SUM($R$2:R56))</f>
        <v>#NUM!</v>
      </c>
      <c r="T56" s="144" t="e">
        <f t="shared" si="6"/>
        <v>#NUM!</v>
      </c>
      <c r="U56" s="144"/>
      <c r="V56" s="145">
        <f>LN(SUM($U$2:U56))</f>
        <v>0.69314718055994529</v>
      </c>
      <c r="W56" s="145" t="e">
        <f t="shared" si="7"/>
        <v>#DIV/0!</v>
      </c>
      <c r="X56" s="144">
        <v>1</v>
      </c>
      <c r="Y56" s="145">
        <f>LN(SUM($X$2:X56))</f>
        <v>3.3322045101752038</v>
      </c>
      <c r="Z56" s="145">
        <f t="shared" si="8"/>
        <v>177.88817045254766</v>
      </c>
      <c r="AA56" s="144"/>
      <c r="AB56" s="145">
        <f>LN(SUM($AA$2:AA56))</f>
        <v>3.7376696182833684</v>
      </c>
      <c r="AC56" s="145" t="e">
        <f t="shared" si="9"/>
        <v>#DIV/0!</v>
      </c>
      <c r="AD56" s="144"/>
      <c r="AE56" s="145">
        <f>LN(SUM($AD$2:AD56))</f>
        <v>0</v>
      </c>
      <c r="AF56" s="145" t="e">
        <f t="shared" si="10"/>
        <v>#DIV/0!</v>
      </c>
      <c r="AG56" s="144"/>
      <c r="AH56" s="145">
        <f>LN(SUM($AG$2:AG56))</f>
        <v>0</v>
      </c>
      <c r="AI56" s="145" t="e">
        <f t="shared" si="11"/>
        <v>#DIV/0!</v>
      </c>
      <c r="AJ56" s="144">
        <v>7</v>
      </c>
      <c r="AK56" s="145">
        <f>LN(SUM($AJ$2:AJ56))</f>
        <v>4.9698132995760007</v>
      </c>
      <c r="AL56" s="145">
        <f t="shared" si="12"/>
        <v>18.719658599373609</v>
      </c>
      <c r="AM56" s="144"/>
      <c r="AN56" s="148" t="e">
        <f>LN(SUM($AM$2:AM56))</f>
        <v>#NUM!</v>
      </c>
      <c r="AO56" s="144" t="e">
        <f t="shared" si="13"/>
        <v>#NUM!</v>
      </c>
      <c r="AP56" s="144"/>
      <c r="AQ56" s="148" t="e">
        <f>LN(SUM($AP$2:AP56))</f>
        <v>#NUM!</v>
      </c>
      <c r="AR56" s="144" t="e">
        <f t="shared" si="14"/>
        <v>#NUM!</v>
      </c>
      <c r="AS56" s="144"/>
      <c r="AT56" s="148">
        <f>LN(SUM($AS$2:AS56))</f>
        <v>1.6094379124341003</v>
      </c>
      <c r="AU56" s="145" t="e">
        <f t="shared" si="15"/>
        <v>#DIV/0!</v>
      </c>
      <c r="AV56" s="144"/>
      <c r="AW56" s="148" t="e">
        <f>LN(SUM($AV$2:AV56))</f>
        <v>#NUM!</v>
      </c>
      <c r="AX56" s="145" t="e">
        <f t="shared" si="16"/>
        <v>#NUM!</v>
      </c>
      <c r="AY56" s="144"/>
      <c r="AZ56" s="148">
        <f>LN(SUM($AY$2:AY56))</f>
        <v>0.69314718055994529</v>
      </c>
      <c r="BA56" s="145" t="e">
        <f t="shared" si="17"/>
        <v>#DIV/0!</v>
      </c>
      <c r="BB56" s="149">
        <v>9</v>
      </c>
      <c r="BC56" s="148">
        <f>LN(SUM($BB$2:BB56))</f>
        <v>5.8435444170313602</v>
      </c>
      <c r="BD56" s="190">
        <f t="shared" si="18"/>
        <v>28.333415201389425</v>
      </c>
    </row>
    <row r="57" spans="1:56" s="26" customFormat="1" x14ac:dyDescent="0.25">
      <c r="A57" s="144">
        <f t="shared" si="0"/>
        <v>118</v>
      </c>
      <c r="B57" s="156">
        <v>44020</v>
      </c>
      <c r="C57" s="144"/>
      <c r="D57" s="145">
        <f>LN(SUM($C$2:C57))</f>
        <v>3.6635616461296463</v>
      </c>
      <c r="E57" s="146" t="e">
        <f t="shared" si="1"/>
        <v>#DIV/0!</v>
      </c>
      <c r="F57" s="144"/>
      <c r="G57" s="145">
        <f>LN(SUM($F$2:F57))</f>
        <v>1.0986122886681098</v>
      </c>
      <c r="H57" s="146" t="e">
        <f t="shared" si="3"/>
        <v>#DIV/0!</v>
      </c>
      <c r="I57" s="144"/>
      <c r="J57" s="145">
        <f>LN(SUM($I$2:I57))</f>
        <v>0.69314718055994529</v>
      </c>
      <c r="K57" s="146" t="e">
        <f t="shared" si="4"/>
        <v>#DIV/0!</v>
      </c>
      <c r="L57" s="144">
        <v>2</v>
      </c>
      <c r="M57" s="145">
        <f>LN(SUM($L$2:L57))</f>
        <v>4.3567088266895917</v>
      </c>
      <c r="N57" s="145">
        <f t="shared" si="2"/>
        <v>34.700000672898462</v>
      </c>
      <c r="O57" s="144"/>
      <c r="P57" s="145" t="e">
        <f>LN(SUM($O$2:O57))</f>
        <v>#NUM!</v>
      </c>
      <c r="Q57" s="147" t="e">
        <f t="shared" si="5"/>
        <v>#NUM!</v>
      </c>
      <c r="R57" s="144"/>
      <c r="S57" s="145" t="e">
        <f>LN(SUM($R$2:R57))</f>
        <v>#NUM!</v>
      </c>
      <c r="T57" s="144" t="e">
        <f t="shared" si="6"/>
        <v>#NUM!</v>
      </c>
      <c r="U57" s="144"/>
      <c r="V57" s="145">
        <f>LN(SUM($U$2:U57))</f>
        <v>0.69314718055994529</v>
      </c>
      <c r="W57" s="145" t="e">
        <f t="shared" si="7"/>
        <v>#DIV/0!</v>
      </c>
      <c r="X57" s="144">
        <v>1</v>
      </c>
      <c r="Y57" s="145">
        <f>LN(SUM($X$2:X57))</f>
        <v>3.3672958299864741</v>
      </c>
      <c r="Z57" s="145">
        <f t="shared" si="8"/>
        <v>67.597693125376523</v>
      </c>
      <c r="AA57" s="144">
        <v>1</v>
      </c>
      <c r="AB57" s="145">
        <f>LN(SUM($AA$2:AA57))</f>
        <v>3.7612001156935624</v>
      </c>
      <c r="AC57" s="145">
        <f t="shared" si="9"/>
        <v>274.93569610744686</v>
      </c>
      <c r="AD57" s="144"/>
      <c r="AE57" s="145">
        <f>LN(SUM($AD$2:AD57))</f>
        <v>0</v>
      </c>
      <c r="AF57" s="145" t="e">
        <f t="shared" si="10"/>
        <v>#DIV/0!</v>
      </c>
      <c r="AG57" s="144"/>
      <c r="AH57" s="145">
        <f>LN(SUM($AG$2:AG57))</f>
        <v>0</v>
      </c>
      <c r="AI57" s="145" t="e">
        <f t="shared" si="11"/>
        <v>#DIV/0!</v>
      </c>
      <c r="AJ57" s="144">
        <v>6</v>
      </c>
      <c r="AK57" s="145">
        <f>LN(SUM($AJ$2:AJ57))</f>
        <v>5.0106352940962555</v>
      </c>
      <c r="AL57" s="145">
        <f t="shared" si="12"/>
        <v>17.963870339970892</v>
      </c>
      <c r="AM57" s="144"/>
      <c r="AN57" s="148" t="e">
        <f>LN(SUM($AM$2:AM57))</f>
        <v>#NUM!</v>
      </c>
      <c r="AO57" s="144" t="e">
        <f t="shared" si="13"/>
        <v>#NUM!</v>
      </c>
      <c r="AP57" s="144"/>
      <c r="AQ57" s="148" t="e">
        <f>LN(SUM($AP$2:AP57))</f>
        <v>#NUM!</v>
      </c>
      <c r="AR57" s="144" t="e">
        <f t="shared" si="14"/>
        <v>#NUM!</v>
      </c>
      <c r="AS57" s="144"/>
      <c r="AT57" s="148">
        <f>LN(SUM($AS$2:AS57))</f>
        <v>1.6094379124341003</v>
      </c>
      <c r="AU57" s="145" t="e">
        <f t="shared" si="15"/>
        <v>#DIV/0!</v>
      </c>
      <c r="AV57" s="144"/>
      <c r="AW57" s="148" t="e">
        <f>LN(SUM($AV$2:AV57))</f>
        <v>#NUM!</v>
      </c>
      <c r="AX57" s="145" t="e">
        <f t="shared" si="16"/>
        <v>#NUM!</v>
      </c>
      <c r="AY57" s="144"/>
      <c r="AZ57" s="148">
        <f>LN(SUM($AY$2:AY57))</f>
        <v>0.69314718055994529</v>
      </c>
      <c r="BA57" s="145" t="e">
        <f t="shared" si="17"/>
        <v>#DIV/0!</v>
      </c>
      <c r="BB57" s="149">
        <v>10</v>
      </c>
      <c r="BC57" s="148">
        <f>LN(SUM($BB$2:BB57))</f>
        <v>5.872117789475416</v>
      </c>
      <c r="BD57" s="190">
        <f t="shared" si="18"/>
        <v>32.874543415413825</v>
      </c>
    </row>
    <row r="58" spans="1:56" s="26" customFormat="1" x14ac:dyDescent="0.25">
      <c r="A58" s="144">
        <f t="shared" si="0"/>
        <v>119</v>
      </c>
      <c r="B58" s="156">
        <v>44021</v>
      </c>
      <c r="C58" s="144"/>
      <c r="D58" s="145">
        <f>LN(SUM($C$2:C58))</f>
        <v>3.6635616461296463</v>
      </c>
      <c r="E58" s="146" t="e">
        <f t="shared" si="1"/>
        <v>#DIV/0!</v>
      </c>
      <c r="F58" s="144"/>
      <c r="G58" s="145">
        <f>LN(SUM($F$2:F58))</f>
        <v>1.0986122886681098</v>
      </c>
      <c r="H58" s="146" t="e">
        <f t="shared" si="3"/>
        <v>#DIV/0!</v>
      </c>
      <c r="I58" s="144">
        <v>1</v>
      </c>
      <c r="J58" s="145">
        <f>LN(SUM($I$2:I58))</f>
        <v>1.0986122886681098</v>
      </c>
      <c r="K58" s="146">
        <f t="shared" si="4"/>
        <v>15.955438719280238</v>
      </c>
      <c r="L58" s="144">
        <v>2</v>
      </c>
      <c r="M58" s="145">
        <f>LN(SUM($L$2:L58))</f>
        <v>4.3820266346738812</v>
      </c>
      <c r="N58" s="145">
        <f t="shared" si="2"/>
        <v>35.524006775837961</v>
      </c>
      <c r="O58" s="144"/>
      <c r="P58" s="145" t="e">
        <f>LN(SUM($O$2:O58))</f>
        <v>#NUM!</v>
      </c>
      <c r="Q58" s="147" t="e">
        <f t="shared" si="5"/>
        <v>#NUM!</v>
      </c>
      <c r="R58" s="144"/>
      <c r="S58" s="145" t="e">
        <f>LN(SUM($R$2:R58))</f>
        <v>#NUM!</v>
      </c>
      <c r="T58" s="144" t="e">
        <f t="shared" si="6"/>
        <v>#NUM!</v>
      </c>
      <c r="U58" s="144"/>
      <c r="V58" s="145">
        <f>LN(SUM($U$2:U58))</f>
        <v>0.69314718055994529</v>
      </c>
      <c r="W58" s="145" t="e">
        <f t="shared" si="7"/>
        <v>#DIV/0!</v>
      </c>
      <c r="X58" s="144">
        <v>11</v>
      </c>
      <c r="Y58" s="145">
        <f>LN(SUM($X$2:X58))</f>
        <v>3.6888794541139363</v>
      </c>
      <c r="Z58" s="145">
        <f t="shared" si="8"/>
        <v>14.28734578401499</v>
      </c>
      <c r="AA58" s="144"/>
      <c r="AB58" s="145">
        <f>LN(SUM($AA$2:AA58))</f>
        <v>3.7612001156935624</v>
      </c>
      <c r="AC58" s="145">
        <f t="shared" si="9"/>
        <v>164.96141766446814</v>
      </c>
      <c r="AD58" s="144"/>
      <c r="AE58" s="145">
        <f>LN(SUM($AD$2:AD58))</f>
        <v>0</v>
      </c>
      <c r="AF58" s="145" t="e">
        <f t="shared" si="10"/>
        <v>#DIV/0!</v>
      </c>
      <c r="AG58" s="144"/>
      <c r="AH58" s="145">
        <f>LN(SUM($AG$2:AG58))</f>
        <v>0</v>
      </c>
      <c r="AI58" s="145" t="e">
        <f t="shared" si="11"/>
        <v>#DIV/0!</v>
      </c>
      <c r="AJ58" s="144">
        <v>5</v>
      </c>
      <c r="AK58" s="145">
        <f>LN(SUM($AJ$2:AJ58))</f>
        <v>5.0434251169192468</v>
      </c>
      <c r="AL58" s="145">
        <f t="shared" si="12"/>
        <v>18.922732765040287</v>
      </c>
      <c r="AM58" s="144"/>
      <c r="AN58" s="148" t="e">
        <f>LN(SUM($AM$2:AM58))</f>
        <v>#NUM!</v>
      </c>
      <c r="AO58" s="144" t="e">
        <f t="shared" si="13"/>
        <v>#NUM!</v>
      </c>
      <c r="AP58" s="144"/>
      <c r="AQ58" s="148" t="e">
        <f>LN(SUM($AP$2:AP58))</f>
        <v>#NUM!</v>
      </c>
      <c r="AR58" s="144" t="e">
        <f t="shared" si="14"/>
        <v>#NUM!</v>
      </c>
      <c r="AS58" s="144">
        <v>1</v>
      </c>
      <c r="AT58" s="148">
        <f>LN(SUM($AS$2:AS58))</f>
        <v>1.791759469228055</v>
      </c>
      <c r="AU58" s="145">
        <f t="shared" si="15"/>
        <v>35.483317491290002</v>
      </c>
      <c r="AV58" s="144"/>
      <c r="AW58" s="148" t="e">
        <f>LN(SUM($AV$2:AV58))</f>
        <v>#NUM!</v>
      </c>
      <c r="AX58" s="145" t="e">
        <f t="shared" si="16"/>
        <v>#NUM!</v>
      </c>
      <c r="AY58" s="144"/>
      <c r="AZ58" s="148">
        <f>LN(SUM($AY$2:AY58))</f>
        <v>0.69314718055994529</v>
      </c>
      <c r="BA58" s="145" t="e">
        <f t="shared" si="17"/>
        <v>#DIV/0!</v>
      </c>
      <c r="BB58" s="149">
        <v>20</v>
      </c>
      <c r="BC58" s="148">
        <f>LN(SUM($BB$2:BB58))</f>
        <v>5.9269260259704106</v>
      </c>
      <c r="BD58" s="190">
        <f t="shared" si="18"/>
        <v>27.972591635163315</v>
      </c>
    </row>
    <row r="59" spans="1:56" s="26" customFormat="1" x14ac:dyDescent="0.25">
      <c r="A59" s="144">
        <f t="shared" si="0"/>
        <v>120</v>
      </c>
      <c r="B59" s="156">
        <v>44022</v>
      </c>
      <c r="C59" s="144">
        <v>1</v>
      </c>
      <c r="D59" s="145">
        <f>LN(SUM($C$2:C59))</f>
        <v>3.6888794541139363</v>
      </c>
      <c r="E59" s="146">
        <f t="shared" si="1"/>
        <v>255.52661151551868</v>
      </c>
      <c r="F59" s="144"/>
      <c r="G59" s="145">
        <f>LN(SUM($F$2:F59))</f>
        <v>1.0986122886681098</v>
      </c>
      <c r="H59" s="146" t="e">
        <f t="shared" si="3"/>
        <v>#DIV/0!</v>
      </c>
      <c r="I59" s="144">
        <v>2</v>
      </c>
      <c r="J59" s="145">
        <f>LN(SUM($I$2:I59))</f>
        <v>1.6094379124341003</v>
      </c>
      <c r="K59" s="146">
        <f t="shared" si="4"/>
        <v>5.4520219973819621</v>
      </c>
      <c r="L59" s="144">
        <v>1</v>
      </c>
      <c r="M59" s="145">
        <f>LN(SUM($L$2:L59))</f>
        <v>4.3944491546724391</v>
      </c>
      <c r="N59" s="145">
        <f t="shared" si="2"/>
        <v>40.411115605301895</v>
      </c>
      <c r="O59" s="144"/>
      <c r="P59" s="145" t="e">
        <f>LN(SUM($O$2:O59))</f>
        <v>#NUM!</v>
      </c>
      <c r="Q59" s="147" t="e">
        <f t="shared" si="5"/>
        <v>#NUM!</v>
      </c>
      <c r="R59" s="144"/>
      <c r="S59" s="145" t="e">
        <f>LN(SUM($R$2:R59))</f>
        <v>#NUM!</v>
      </c>
      <c r="T59" s="144" t="e">
        <f t="shared" si="6"/>
        <v>#NUM!</v>
      </c>
      <c r="U59" s="144"/>
      <c r="V59" s="145">
        <f>LN(SUM($U$2:U59))</f>
        <v>0.69314718055994529</v>
      </c>
      <c r="W59" s="145" t="e">
        <f t="shared" si="7"/>
        <v>#DIV/0!</v>
      </c>
      <c r="X59" s="144">
        <v>4</v>
      </c>
      <c r="Y59" s="145">
        <f>LN(SUM($X$2:X59))</f>
        <v>3.784189633918261</v>
      </c>
      <c r="Z59" s="145">
        <f t="shared" si="8"/>
        <v>8.3561959156164036</v>
      </c>
      <c r="AA59" s="144">
        <v>1</v>
      </c>
      <c r="AB59" s="145">
        <f>LN(SUM($AA$2:AA59))</f>
        <v>3.784189633918261</v>
      </c>
      <c r="AC59" s="145">
        <f t="shared" si="9"/>
        <v>92.352980784912674</v>
      </c>
      <c r="AD59" s="144"/>
      <c r="AE59" s="145">
        <f>LN(SUM($AD$2:AD59))</f>
        <v>0</v>
      </c>
      <c r="AF59" s="145" t="e">
        <f t="shared" si="10"/>
        <v>#DIV/0!</v>
      </c>
      <c r="AG59" s="144"/>
      <c r="AH59" s="145">
        <f>LN(SUM($AG$2:AG59))</f>
        <v>0</v>
      </c>
      <c r="AI59" s="145" t="e">
        <f t="shared" si="11"/>
        <v>#DIV/0!</v>
      </c>
      <c r="AJ59" s="144">
        <v>12</v>
      </c>
      <c r="AK59" s="145">
        <f>LN(SUM($AJ$2:AJ59))</f>
        <v>5.1179938124167554</v>
      </c>
      <c r="AL59" s="145">
        <f t="shared" si="12"/>
        <v>16.042535115368263</v>
      </c>
      <c r="AM59" s="144"/>
      <c r="AN59" s="148" t="e">
        <f>LN(SUM($AM$2:AM59))</f>
        <v>#NUM!</v>
      </c>
      <c r="AO59" s="144" t="e">
        <f t="shared" si="13"/>
        <v>#NUM!</v>
      </c>
      <c r="AP59" s="144"/>
      <c r="AQ59" s="148" t="e">
        <f>LN(SUM($AP$2:AP59))</f>
        <v>#NUM!</v>
      </c>
      <c r="AR59" s="144" t="e">
        <f t="shared" si="14"/>
        <v>#NUM!</v>
      </c>
      <c r="AS59" s="144"/>
      <c r="AT59" s="148">
        <f>LN(SUM($AS$2:AS59))</f>
        <v>1.791759469228055</v>
      </c>
      <c r="AU59" s="145">
        <f t="shared" si="15"/>
        <v>21.289990494774003</v>
      </c>
      <c r="AV59" s="144">
        <v>1</v>
      </c>
      <c r="AW59" s="148">
        <f>LN(SUM($AV$2:AV59))</f>
        <v>0</v>
      </c>
      <c r="AX59" s="145" t="e">
        <f t="shared" si="16"/>
        <v>#NUM!</v>
      </c>
      <c r="AY59" s="144"/>
      <c r="AZ59" s="148">
        <f>LN(SUM($AY$2:AY59))</f>
        <v>0.69314718055994529</v>
      </c>
      <c r="BA59" s="145" t="e">
        <f t="shared" si="17"/>
        <v>#DIV/0!</v>
      </c>
      <c r="BB59" s="149">
        <v>22</v>
      </c>
      <c r="BC59" s="148">
        <f>LN(SUM($BB$2:BB59))</f>
        <v>5.9839362806871907</v>
      </c>
      <c r="BD59" s="190">
        <f t="shared" si="18"/>
        <v>21.446498680791059</v>
      </c>
    </row>
    <row r="60" spans="1:56" s="26" customFormat="1" x14ac:dyDescent="0.25">
      <c r="A60" s="144">
        <f t="shared" si="0"/>
        <v>121</v>
      </c>
      <c r="B60" s="156">
        <v>44023</v>
      </c>
      <c r="C60" s="144"/>
      <c r="D60" s="145">
        <f>LN(SUM($C$2:C60))</f>
        <v>3.6888794541139363</v>
      </c>
      <c r="E60" s="146">
        <f t="shared" si="1"/>
        <v>153.31596690931121</v>
      </c>
      <c r="F60" s="144"/>
      <c r="G60" s="145">
        <f>LN(SUM($F$2:F60))</f>
        <v>1.0986122886681098</v>
      </c>
      <c r="H60" s="146" t="e">
        <f t="shared" si="3"/>
        <v>#DIV/0!</v>
      </c>
      <c r="I60" s="144">
        <v>1</v>
      </c>
      <c r="J60" s="145">
        <f>LN(SUM($I$2:I60))</f>
        <v>1.791759469228055</v>
      </c>
      <c r="K60" s="146">
        <f t="shared" si="4"/>
        <v>3.5071430892264939</v>
      </c>
      <c r="L60" s="144">
        <v>2</v>
      </c>
      <c r="M60" s="145">
        <f>LN(SUM($L$2:L60))</f>
        <v>4.4188406077965983</v>
      </c>
      <c r="N60" s="145">
        <f t="shared" si="2"/>
        <v>38.10947451037179</v>
      </c>
      <c r="O60" s="144"/>
      <c r="P60" s="145" t="e">
        <f>LN(SUM($O$2:O60))</f>
        <v>#NUM!</v>
      </c>
      <c r="Q60" s="147" t="e">
        <f t="shared" si="5"/>
        <v>#NUM!</v>
      </c>
      <c r="R60" s="144"/>
      <c r="S60" s="145" t="e">
        <f>LN(SUM($R$2:R60))</f>
        <v>#NUM!</v>
      </c>
      <c r="T60" s="144" t="e">
        <f t="shared" si="6"/>
        <v>#NUM!</v>
      </c>
      <c r="U60" s="144"/>
      <c r="V60" s="145">
        <f>LN(SUM($U$2:U60))</f>
        <v>0.69314718055994529</v>
      </c>
      <c r="W60" s="145" t="e">
        <f t="shared" si="7"/>
        <v>#DIV/0!</v>
      </c>
      <c r="X60" s="144">
        <v>6</v>
      </c>
      <c r="Y60" s="145">
        <f>LN(SUM($X$2:X60))</f>
        <v>3.912023005428146</v>
      </c>
      <c r="Z60" s="145">
        <f t="shared" si="8"/>
        <v>6.0994637790327557</v>
      </c>
      <c r="AA60" s="144"/>
      <c r="AB60" s="145">
        <f>LN(SUM($AA$2:AA60))</f>
        <v>3.784189633918261</v>
      </c>
      <c r="AC60" s="145">
        <f t="shared" si="9"/>
        <v>75.77432335587612</v>
      </c>
      <c r="AD60" s="144"/>
      <c r="AE60" s="145">
        <f>LN(SUM($AD$2:AD60))</f>
        <v>0</v>
      </c>
      <c r="AF60" s="145" t="e">
        <f t="shared" si="10"/>
        <v>#DIV/0!</v>
      </c>
      <c r="AG60" s="144"/>
      <c r="AH60" s="145">
        <f>LN(SUM($AG$2:AG60))</f>
        <v>0</v>
      </c>
      <c r="AI60" s="145" t="e">
        <f t="shared" si="11"/>
        <v>#DIV/0!</v>
      </c>
      <c r="AJ60" s="144">
        <v>20</v>
      </c>
      <c r="AK60" s="145">
        <f>LN(SUM($AJ$2:AJ60))</f>
        <v>5.2311086168545868</v>
      </c>
      <c r="AL60" s="145">
        <f t="shared" si="12"/>
        <v>12.814382309436031</v>
      </c>
      <c r="AM60" s="144"/>
      <c r="AN60" s="148" t="e">
        <f>LN(SUM($AM$2:AM60))</f>
        <v>#NUM!</v>
      </c>
      <c r="AO60" s="144" t="e">
        <f t="shared" si="13"/>
        <v>#NUM!</v>
      </c>
      <c r="AP60" s="144"/>
      <c r="AQ60" s="148" t="e">
        <f>LN(SUM($AP$2:AP60))</f>
        <v>#NUM!</v>
      </c>
      <c r="AR60" s="144" t="e">
        <f t="shared" si="14"/>
        <v>#NUM!</v>
      </c>
      <c r="AS60" s="144">
        <v>1</v>
      </c>
      <c r="AT60" s="148">
        <f>LN(SUM($AS$2:AS60))</f>
        <v>1.9459101490553132</v>
      </c>
      <c r="AU60" s="145">
        <f t="shared" si="15"/>
        <v>12.470029070006632</v>
      </c>
      <c r="AV60" s="144">
        <v>1</v>
      </c>
      <c r="AW60" s="148">
        <f>LN(SUM($AV$2:AV60))</f>
        <v>0.69314718055994529</v>
      </c>
      <c r="AX60" s="145" t="e">
        <f t="shared" si="16"/>
        <v>#NUM!</v>
      </c>
      <c r="AY60" s="144"/>
      <c r="AZ60" s="148">
        <f>LN(SUM($AY$2:AY60))</f>
        <v>0.69314718055994529</v>
      </c>
      <c r="BA60" s="145" t="e">
        <f t="shared" si="17"/>
        <v>#DIV/0!</v>
      </c>
      <c r="BB60" s="149">
        <v>31</v>
      </c>
      <c r="BC60" s="148">
        <f>LN(SUM($BB$2:BB60))</f>
        <v>6.0591231955817966</v>
      </c>
      <c r="BD60" s="190">
        <f t="shared" si="18"/>
        <v>16.33616541372221</v>
      </c>
    </row>
    <row r="61" spans="1:56" s="26" customFormat="1" x14ac:dyDescent="0.25">
      <c r="A61" s="144">
        <f t="shared" si="0"/>
        <v>122</v>
      </c>
      <c r="B61" s="156">
        <v>44024</v>
      </c>
      <c r="C61" s="144">
        <v>1</v>
      </c>
      <c r="D61" s="145">
        <f>LN(SUM($C$2:C61))</f>
        <v>3.713572066704308</v>
      </c>
      <c r="E61" s="146">
        <f t="shared" si="1"/>
        <v>85.882461448874338</v>
      </c>
      <c r="F61" s="144"/>
      <c r="G61" s="145">
        <f>LN(SUM($F$2:F61))</f>
        <v>1.0986122886681098</v>
      </c>
      <c r="H61" s="146" t="e">
        <f t="shared" si="3"/>
        <v>#DIV/0!</v>
      </c>
      <c r="I61" s="144">
        <v>6</v>
      </c>
      <c r="J61" s="145">
        <f>LN(SUM($I$2:I61))</f>
        <v>2.4849066497880004</v>
      </c>
      <c r="K61" s="146">
        <f t="shared" si="4"/>
        <v>2.2863226157860455</v>
      </c>
      <c r="L61" s="144">
        <v>10</v>
      </c>
      <c r="M61" s="145">
        <f>LN(SUM($L$2:L61))</f>
        <v>4.5325994931532563</v>
      </c>
      <c r="N61" s="145">
        <f t="shared" si="2"/>
        <v>22.586255629710813</v>
      </c>
      <c r="O61" s="144"/>
      <c r="P61" s="145" t="e">
        <f>LN(SUM($O$2:O61))</f>
        <v>#NUM!</v>
      </c>
      <c r="Q61" s="147" t="e">
        <f t="shared" si="5"/>
        <v>#NUM!</v>
      </c>
      <c r="R61" s="144"/>
      <c r="S61" s="145" t="e">
        <f>LN(SUM($R$2:R61))</f>
        <v>#NUM!</v>
      </c>
      <c r="T61" s="144" t="e">
        <f t="shared" si="6"/>
        <v>#NUM!</v>
      </c>
      <c r="U61" s="144"/>
      <c r="V61" s="145">
        <f>LN(SUM($U$2:U61))</f>
        <v>0.69314718055994529</v>
      </c>
      <c r="W61" s="145" t="e">
        <f t="shared" si="7"/>
        <v>#DIV/0!</v>
      </c>
      <c r="X61" s="144">
        <v>12</v>
      </c>
      <c r="Y61" s="145">
        <f>LN(SUM($X$2:X61))</f>
        <v>4.1271343850450917</v>
      </c>
      <c r="Z61" s="145">
        <f t="shared" si="8"/>
        <v>4.7680841473751014</v>
      </c>
      <c r="AA61" s="144"/>
      <c r="AB61" s="145">
        <f>LN(SUM($AA$2:AA61))</f>
        <v>3.784189633918261</v>
      </c>
      <c r="AC61" s="145">
        <f t="shared" si="9"/>
        <v>75.934706768612912</v>
      </c>
      <c r="AD61" s="144">
        <v>1</v>
      </c>
      <c r="AE61" s="145">
        <f>LN(SUM($AD$2:AD61))</f>
        <v>0.69314718055994529</v>
      </c>
      <c r="AF61" s="145">
        <f t="shared" si="10"/>
        <v>9.3333333333333339</v>
      </c>
      <c r="AG61" s="144"/>
      <c r="AH61" s="145">
        <f>LN(SUM($AG$2:AG61))</f>
        <v>0</v>
      </c>
      <c r="AI61" s="145" t="e">
        <f t="shared" si="11"/>
        <v>#DIV/0!</v>
      </c>
      <c r="AJ61" s="144">
        <v>25</v>
      </c>
      <c r="AK61" s="145">
        <f>LN(SUM($AJ$2:AJ61))</f>
        <v>5.3565862746720123</v>
      </c>
      <c r="AL61" s="145">
        <f t="shared" si="12"/>
        <v>10.005397076712335</v>
      </c>
      <c r="AM61" s="144"/>
      <c r="AN61" s="148" t="e">
        <f>LN(SUM($AM$2:AM61))</f>
        <v>#NUM!</v>
      </c>
      <c r="AO61" s="144" t="e">
        <f t="shared" si="13"/>
        <v>#NUM!</v>
      </c>
      <c r="AP61" s="144"/>
      <c r="AQ61" s="148" t="e">
        <f>LN(SUM($AP$2:AP61))</f>
        <v>#NUM!</v>
      </c>
      <c r="AR61" s="144" t="e">
        <f t="shared" si="14"/>
        <v>#NUM!</v>
      </c>
      <c r="AS61" s="144">
        <v>2</v>
      </c>
      <c r="AT61" s="148">
        <f>LN(SUM($AS$2:AS61))</f>
        <v>2.1972245773362196</v>
      </c>
      <c r="AU61" s="145">
        <f t="shared" si="15"/>
        <v>7.4115665514265929</v>
      </c>
      <c r="AV61" s="144"/>
      <c r="AW61" s="148">
        <f>LN(SUM($AV$2:AV61))</f>
        <v>0.69314718055994529</v>
      </c>
      <c r="AX61" s="145" t="e">
        <f t="shared" si="16"/>
        <v>#NUM!</v>
      </c>
      <c r="AY61" s="144"/>
      <c r="AZ61" s="148">
        <f>LN(SUM($AY$2:AY61))</f>
        <v>0.69314718055994529</v>
      </c>
      <c r="BA61" s="145" t="e">
        <f t="shared" si="17"/>
        <v>#DIV/0!</v>
      </c>
      <c r="BB61" s="149">
        <v>57</v>
      </c>
      <c r="BC61" s="148">
        <f>LN(SUM($BB$2:BB61))</f>
        <v>6.1841488909374833</v>
      </c>
      <c r="BD61" s="190">
        <f t="shared" si="18"/>
        <v>11.80478563383447</v>
      </c>
    </row>
    <row r="62" spans="1:56" s="26" customFormat="1" x14ac:dyDescent="0.25">
      <c r="A62" s="144">
        <f t="shared" si="0"/>
        <v>123</v>
      </c>
      <c r="B62" s="156">
        <v>44025</v>
      </c>
      <c r="C62" s="144">
        <v>1</v>
      </c>
      <c r="D62" s="145">
        <f>LN(SUM($C$2:C62))</f>
        <v>3.7376696182833684</v>
      </c>
      <c r="E62" s="146">
        <f t="shared" ref="E62:E93" si="22">LN(2)/(SLOPE(D56:D62,A56:A62))</f>
        <v>55.824592511060658</v>
      </c>
      <c r="F62" s="144"/>
      <c r="G62" s="145">
        <f>LN(SUM($F$2:F62))</f>
        <v>1.0986122886681098</v>
      </c>
      <c r="H62" s="146" t="e">
        <f t="shared" si="3"/>
        <v>#DIV/0!</v>
      </c>
      <c r="I62" s="144">
        <v>7</v>
      </c>
      <c r="J62" s="145">
        <f>LN(SUM($I$2:I62))</f>
        <v>2.9444389791664403</v>
      </c>
      <c r="K62" s="146">
        <f t="shared" si="4"/>
        <v>1.7594894166868862</v>
      </c>
      <c r="L62" s="144">
        <v>1</v>
      </c>
      <c r="M62" s="145">
        <f>LN(SUM($L$2:L62))</f>
        <v>4.5432947822700038</v>
      </c>
      <c r="N62" s="145">
        <f t="shared" ref="N62:N93" si="23">LN(2)/(SLOPE(M56:M62,A56:A62))</f>
        <v>18.911143172388648</v>
      </c>
      <c r="O62" s="144"/>
      <c r="P62" s="145" t="e">
        <f>LN(SUM($O$2:O62))</f>
        <v>#NUM!</v>
      </c>
      <c r="Q62" s="147" t="e">
        <f t="shared" si="5"/>
        <v>#NUM!</v>
      </c>
      <c r="R62" s="144"/>
      <c r="S62" s="145" t="e">
        <f>LN(SUM($R$2:R62))</f>
        <v>#NUM!</v>
      </c>
      <c r="T62" s="144" t="e">
        <f t="shared" si="6"/>
        <v>#NUM!</v>
      </c>
      <c r="U62" s="144"/>
      <c r="V62" s="145">
        <f>LN(SUM($U$2:U62))</f>
        <v>0.69314718055994529</v>
      </c>
      <c r="W62" s="145" t="e">
        <f t="shared" si="7"/>
        <v>#DIV/0!</v>
      </c>
      <c r="X62" s="144">
        <v>8</v>
      </c>
      <c r="Y62" s="145">
        <f>LN(SUM($X$2:X62))</f>
        <v>4.2484952420493594</v>
      </c>
      <c r="Z62" s="145">
        <f t="shared" si="8"/>
        <v>4.3208922945831612</v>
      </c>
      <c r="AA62" s="144"/>
      <c r="AB62" s="145">
        <f>LN(SUM($AA$2:AA62))</f>
        <v>3.784189633918261</v>
      </c>
      <c r="AC62" s="145">
        <f t="shared" si="9"/>
        <v>93.07174607578645</v>
      </c>
      <c r="AD62" s="144"/>
      <c r="AE62" s="145">
        <f>LN(SUM($AD$2:AD62))</f>
        <v>0.69314718055994529</v>
      </c>
      <c r="AF62" s="145">
        <f t="shared" si="10"/>
        <v>5.6000000000000005</v>
      </c>
      <c r="AG62" s="144">
        <v>1</v>
      </c>
      <c r="AH62" s="145">
        <f>LN(SUM($AG$2:AG62))</f>
        <v>0.69314718055994529</v>
      </c>
      <c r="AI62" s="145">
        <f t="shared" si="11"/>
        <v>9.3333333333333339</v>
      </c>
      <c r="AJ62" s="144">
        <v>22</v>
      </c>
      <c r="AK62" s="145">
        <f>LN(SUM($AJ$2:AJ62))</f>
        <v>5.4553211153577017</v>
      </c>
      <c r="AL62" s="145">
        <f t="shared" si="12"/>
        <v>8.3078836717015854</v>
      </c>
      <c r="AM62" s="144"/>
      <c r="AN62" s="148" t="e">
        <f>LN(SUM($AM$2:AM62))</f>
        <v>#NUM!</v>
      </c>
      <c r="AO62" s="144" t="e">
        <f t="shared" si="13"/>
        <v>#NUM!</v>
      </c>
      <c r="AP62" s="144"/>
      <c r="AQ62" s="148" t="e">
        <f>LN(SUM($AP$2:AP62))</f>
        <v>#NUM!</v>
      </c>
      <c r="AR62" s="144" t="e">
        <f t="shared" si="14"/>
        <v>#NUM!</v>
      </c>
      <c r="AS62" s="144">
        <v>3</v>
      </c>
      <c r="AT62" s="148">
        <f>LN(SUM($AS$2:AS62))</f>
        <v>2.4849066497880004</v>
      </c>
      <c r="AU62" s="145">
        <f t="shared" si="15"/>
        <v>4.9058347344723963</v>
      </c>
      <c r="AV62" s="144"/>
      <c r="AW62" s="148">
        <f>LN(SUM($AV$2:AV62))</f>
        <v>0.69314718055994529</v>
      </c>
      <c r="AX62" s="145" t="e">
        <f t="shared" si="16"/>
        <v>#NUM!</v>
      </c>
      <c r="AY62" s="144"/>
      <c r="AZ62" s="148">
        <f>LN(SUM($AY$2:AY62))</f>
        <v>0.69314718055994529</v>
      </c>
      <c r="BA62" s="145" t="e">
        <f t="shared" si="17"/>
        <v>#DIV/0!</v>
      </c>
      <c r="BB62" s="149">
        <v>43</v>
      </c>
      <c r="BC62" s="148">
        <f>LN(SUM($BB$2:BB62))</f>
        <v>6.2690962837062614</v>
      </c>
      <c r="BD62" s="190">
        <f t="shared" si="18"/>
        <v>9.5469418631100709</v>
      </c>
    </row>
    <row r="63" spans="1:56" s="26" customFormat="1" x14ac:dyDescent="0.25">
      <c r="A63" s="144">
        <f t="shared" si="0"/>
        <v>124</v>
      </c>
      <c r="B63" s="156">
        <v>44026</v>
      </c>
      <c r="C63" s="144">
        <v>1</v>
      </c>
      <c r="D63" s="145">
        <f>LN(SUM($C$2:C63))</f>
        <v>3.7612001156935624</v>
      </c>
      <c r="E63" s="146">
        <f t="shared" si="22"/>
        <v>41.664067307303142</v>
      </c>
      <c r="F63" s="144">
        <v>1</v>
      </c>
      <c r="G63" s="145">
        <f>LN(SUM($F$2:F63))</f>
        <v>1.3862943611198906</v>
      </c>
      <c r="H63" s="146">
        <f t="shared" ref="H63:H94" si="24">LN(2)/(SLOPE(G57:G63,A57:A63))</f>
        <v>22.487927836763294</v>
      </c>
      <c r="I63" s="144">
        <v>2</v>
      </c>
      <c r="J63" s="145">
        <f>LN(SUM($I$2:I63))</f>
        <v>3.044522437723423</v>
      </c>
      <c r="K63" s="146">
        <f t="shared" si="4"/>
        <v>1.6700548202439227</v>
      </c>
      <c r="L63" s="144"/>
      <c r="M63" s="145">
        <f>LN(SUM($L$2:L63))</f>
        <v>4.5432947822700038</v>
      </c>
      <c r="N63" s="145">
        <f t="shared" si="23"/>
        <v>19.019281350233946</v>
      </c>
      <c r="O63" s="144"/>
      <c r="P63" s="145" t="e">
        <f>LN(SUM($O$2:O63))</f>
        <v>#NUM!</v>
      </c>
      <c r="Q63" s="147" t="e">
        <f t="shared" si="5"/>
        <v>#NUM!</v>
      </c>
      <c r="R63" s="144"/>
      <c r="S63" s="145" t="e">
        <f>LN(SUM($R$2:R63))</f>
        <v>#NUM!</v>
      </c>
      <c r="T63" s="144" t="e">
        <f t="shared" si="6"/>
        <v>#NUM!</v>
      </c>
      <c r="U63" s="144"/>
      <c r="V63" s="145">
        <f>LN(SUM($U$2:U63))</f>
        <v>0.69314718055994529</v>
      </c>
      <c r="W63" s="145" t="e">
        <f t="shared" si="7"/>
        <v>#DIV/0!</v>
      </c>
      <c r="X63" s="144">
        <v>5</v>
      </c>
      <c r="Y63" s="145">
        <f>LN(SUM($X$2:X63))</f>
        <v>4.3174881135363101</v>
      </c>
      <c r="Z63" s="145">
        <f t="shared" si="8"/>
        <v>4.5001696726513192</v>
      </c>
      <c r="AA63" s="144"/>
      <c r="AB63" s="145">
        <f>LN(SUM($AA$2:AA63))</f>
        <v>3.784189633918261</v>
      </c>
      <c r="AC63" s="145">
        <f t="shared" si="9"/>
        <v>168.84321686069507</v>
      </c>
      <c r="AD63" s="144"/>
      <c r="AE63" s="145">
        <f>LN(SUM($AD$2:AD63))</f>
        <v>0.69314718055994529</v>
      </c>
      <c r="AF63" s="145">
        <f t="shared" si="10"/>
        <v>4.666666666666667</v>
      </c>
      <c r="AG63" s="144"/>
      <c r="AH63" s="145">
        <f>LN(SUM($AG$2:AG63))</f>
        <v>0.69314718055994529</v>
      </c>
      <c r="AI63" s="145">
        <f t="shared" si="11"/>
        <v>5.6000000000000005</v>
      </c>
      <c r="AJ63" s="144">
        <v>6</v>
      </c>
      <c r="AK63" s="145">
        <f>LN(SUM($AJ$2:AJ63))</f>
        <v>5.4806389233419912</v>
      </c>
      <c r="AL63" s="145">
        <f t="shared" si="12"/>
        <v>7.8499262184155354</v>
      </c>
      <c r="AM63" s="144"/>
      <c r="AN63" s="148" t="e">
        <f>LN(SUM($AM$2:AM63))</f>
        <v>#NUM!</v>
      </c>
      <c r="AO63" s="144" t="e">
        <f t="shared" si="13"/>
        <v>#NUM!</v>
      </c>
      <c r="AP63" s="144"/>
      <c r="AQ63" s="148" t="e">
        <f>LN(SUM($AP$2:AP63))</f>
        <v>#NUM!</v>
      </c>
      <c r="AR63" s="144" t="e">
        <f t="shared" si="14"/>
        <v>#NUM!</v>
      </c>
      <c r="AS63" s="144">
        <v>5</v>
      </c>
      <c r="AT63" s="148">
        <f>LN(SUM($AS$2:AS63))</f>
        <v>2.8332133440562162</v>
      </c>
      <c r="AU63" s="145">
        <f t="shared" si="15"/>
        <v>3.5525931485894739</v>
      </c>
      <c r="AV63" s="144"/>
      <c r="AW63" s="148">
        <f>LN(SUM($AV$2:AV63))</f>
        <v>0.69314718055994529</v>
      </c>
      <c r="AX63" s="145" t="e">
        <f t="shared" si="16"/>
        <v>#NUM!</v>
      </c>
      <c r="AY63" s="144"/>
      <c r="AZ63" s="148">
        <f>LN(SUM($AY$2:AY63))</f>
        <v>0.69314718055994529</v>
      </c>
      <c r="BA63" s="145" t="e">
        <f t="shared" si="17"/>
        <v>#DIV/0!</v>
      </c>
      <c r="BB63" s="149">
        <v>20</v>
      </c>
      <c r="BC63" s="148">
        <f>LN(SUM($BB$2:BB63))</f>
        <v>6.3062752869480159</v>
      </c>
      <c r="BD63" s="190">
        <f t="shared" si="18"/>
        <v>8.8742083744708591</v>
      </c>
    </row>
    <row r="64" spans="1:56" s="26" customFormat="1" x14ac:dyDescent="0.25">
      <c r="A64" s="144">
        <f t="shared" si="0"/>
        <v>125</v>
      </c>
      <c r="B64" s="156">
        <v>44027</v>
      </c>
      <c r="C64" s="144"/>
      <c r="D64" s="145">
        <f>LN(SUM($C$2:C64))</f>
        <v>3.7612001156935624</v>
      </c>
      <c r="E64" s="146">
        <f t="shared" si="22"/>
        <v>39.905921502710861</v>
      </c>
      <c r="F64" s="144"/>
      <c r="G64" s="145">
        <f>LN(SUM($F$2:F64))</f>
        <v>1.3862943611198906</v>
      </c>
      <c r="H64" s="146">
        <f t="shared" si="24"/>
        <v>13.492756702057976</v>
      </c>
      <c r="I64" s="144">
        <v>1</v>
      </c>
      <c r="J64" s="145">
        <f>LN(SUM($I$2:I64))</f>
        <v>3.0910424533583161</v>
      </c>
      <c r="K64" s="146">
        <f t="shared" si="4"/>
        <v>1.9407851180604161</v>
      </c>
      <c r="L64" s="144"/>
      <c r="M64" s="145">
        <f>LN(SUM($L$2:L64))</f>
        <v>4.5432947822700038</v>
      </c>
      <c r="N64" s="145">
        <f t="shared" si="23"/>
        <v>21.422952467606574</v>
      </c>
      <c r="O64" s="144"/>
      <c r="P64" s="145" t="e">
        <f>LN(SUM($O$2:O64))</f>
        <v>#NUM!</v>
      </c>
      <c r="Q64" s="147" t="e">
        <f t="shared" si="5"/>
        <v>#NUM!</v>
      </c>
      <c r="R64" s="144"/>
      <c r="S64" s="145" t="e">
        <f>LN(SUM($R$2:R64))</f>
        <v>#NUM!</v>
      </c>
      <c r="T64" s="144" t="e">
        <f t="shared" si="6"/>
        <v>#NUM!</v>
      </c>
      <c r="U64" s="144"/>
      <c r="V64" s="145">
        <f>LN(SUM($U$2:U64))</f>
        <v>0.69314718055994529</v>
      </c>
      <c r="W64" s="145" t="e">
        <f t="shared" si="7"/>
        <v>#DIV/0!</v>
      </c>
      <c r="X64" s="144">
        <v>4</v>
      </c>
      <c r="Y64" s="145">
        <f>LN(SUM($X$2:X64))</f>
        <v>4.3694478524670215</v>
      </c>
      <c r="Z64" s="145">
        <f t="shared" si="8"/>
        <v>5.6340760970748098</v>
      </c>
      <c r="AA64" s="144"/>
      <c r="AB64" s="145">
        <f>LN(SUM($AA$2:AA64))</f>
        <v>3.784189633918261</v>
      </c>
      <c r="AC64" s="145">
        <f t="shared" si="9"/>
        <v>281.40536143449179</v>
      </c>
      <c r="AD64" s="144"/>
      <c r="AE64" s="145">
        <f>LN(SUM($AD$2:AD64))</f>
        <v>0.69314718055994529</v>
      </c>
      <c r="AF64" s="145">
        <f t="shared" si="10"/>
        <v>4.666666666666667</v>
      </c>
      <c r="AG64" s="144"/>
      <c r="AH64" s="145">
        <f>LN(SUM($AG$2:AG64))</f>
        <v>0.69314718055994529</v>
      </c>
      <c r="AI64" s="145">
        <f t="shared" si="11"/>
        <v>4.666666666666667</v>
      </c>
      <c r="AJ64" s="144">
        <v>5</v>
      </c>
      <c r="AK64" s="145">
        <f>LN(SUM($AJ$2:AJ64))</f>
        <v>5.5012582105447274</v>
      </c>
      <c r="AL64" s="145">
        <f t="shared" si="12"/>
        <v>8.3547586465280173</v>
      </c>
      <c r="AM64" s="144"/>
      <c r="AN64" s="148" t="e">
        <f>LN(SUM($AM$2:AM64))</f>
        <v>#NUM!</v>
      </c>
      <c r="AO64" s="144" t="e">
        <f t="shared" si="13"/>
        <v>#NUM!</v>
      </c>
      <c r="AP64" s="144"/>
      <c r="AQ64" s="148" t="e">
        <f>LN(SUM($AP$2:AP64))</f>
        <v>#NUM!</v>
      </c>
      <c r="AR64" s="144" t="e">
        <f t="shared" si="14"/>
        <v>#NUM!</v>
      </c>
      <c r="AS64" s="144"/>
      <c r="AT64" s="148">
        <f>LN(SUM($AS$2:AS64))</f>
        <v>2.8332133440562162</v>
      </c>
      <c r="AU64" s="145">
        <f t="shared" si="15"/>
        <v>3.3775188058289669</v>
      </c>
      <c r="AV64" s="144"/>
      <c r="AW64" s="148">
        <f>LN(SUM($AV$2:AV64))</f>
        <v>0.69314718055994529</v>
      </c>
      <c r="AX64" s="145" t="e">
        <f t="shared" si="16"/>
        <v>#NUM!</v>
      </c>
      <c r="AY64" s="144"/>
      <c r="AZ64" s="148">
        <f>LN(SUM($AY$2:AY64))</f>
        <v>0.69314718055994529</v>
      </c>
      <c r="BA64" s="145" t="e">
        <f t="shared" si="17"/>
        <v>#DIV/0!</v>
      </c>
      <c r="BB64" s="149">
        <v>10</v>
      </c>
      <c r="BC64" s="148">
        <f>LN(SUM($BB$2:BB64))</f>
        <v>6.3243589623813108</v>
      </c>
      <c r="BD64" s="190">
        <f t="shared" si="18"/>
        <v>9.4814831384063893</v>
      </c>
    </row>
    <row r="65" spans="1:56" s="26" customFormat="1" x14ac:dyDescent="0.25">
      <c r="A65" s="144">
        <f t="shared" si="0"/>
        <v>126</v>
      </c>
      <c r="B65" s="156">
        <v>44028</v>
      </c>
      <c r="C65" s="144"/>
      <c r="D65" s="145">
        <f>LN(SUM($C$2:C65))</f>
        <v>3.7612001156935624</v>
      </c>
      <c r="E65" s="146">
        <f t="shared" si="22"/>
        <v>47.425791618943116</v>
      </c>
      <c r="F65" s="144"/>
      <c r="G65" s="145">
        <f>LN(SUM($F$2:F65))</f>
        <v>1.3862943611198906</v>
      </c>
      <c r="H65" s="146">
        <f t="shared" si="24"/>
        <v>11.243963918381647</v>
      </c>
      <c r="I65" s="144">
        <v>1</v>
      </c>
      <c r="J65" s="145">
        <f>LN(SUM($I$2:I65))</f>
        <v>3.1354942159291497</v>
      </c>
      <c r="K65" s="146">
        <f t="shared" si="4"/>
        <v>2.508692003746074</v>
      </c>
      <c r="L65" s="144">
        <v>4</v>
      </c>
      <c r="M65" s="145">
        <f>LN(SUM($L$2:L65))</f>
        <v>4.5849674786705723</v>
      </c>
      <c r="N65" s="145">
        <f t="shared" si="23"/>
        <v>23.350682794858017</v>
      </c>
      <c r="O65" s="144"/>
      <c r="P65" s="145" t="e">
        <f>LN(SUM($O$2:O65))</f>
        <v>#NUM!</v>
      </c>
      <c r="Q65" s="147" t="e">
        <f t="shared" si="5"/>
        <v>#NUM!</v>
      </c>
      <c r="R65" s="144"/>
      <c r="S65" s="145" t="e">
        <f>LN(SUM($R$2:R65))</f>
        <v>#NUM!</v>
      </c>
      <c r="T65" s="144" t="e">
        <f t="shared" si="6"/>
        <v>#NUM!</v>
      </c>
      <c r="U65" s="144"/>
      <c r="V65" s="145">
        <f>LN(SUM($U$2:U65))</f>
        <v>0.69314718055994529</v>
      </c>
      <c r="W65" s="145" t="e">
        <f t="shared" si="7"/>
        <v>#DIV/0!</v>
      </c>
      <c r="X65" s="144">
        <v>4</v>
      </c>
      <c r="Y65" s="145">
        <f>LN(SUM($X$2:X65))</f>
        <v>4.4188406077965983</v>
      </c>
      <c r="Z65" s="145">
        <f t="shared" si="8"/>
        <v>6.4496884959337466</v>
      </c>
      <c r="AA65" s="144"/>
      <c r="AB65" s="145">
        <f>LN(SUM($AA$2:AA65))</f>
        <v>3.784189633918261</v>
      </c>
      <c r="AC65" s="145" t="e">
        <f t="shared" si="9"/>
        <v>#DIV/0!</v>
      </c>
      <c r="AD65" s="144"/>
      <c r="AE65" s="145">
        <f>LN(SUM($AD$2:AD65))</f>
        <v>0.69314718055994529</v>
      </c>
      <c r="AF65" s="145">
        <f t="shared" si="10"/>
        <v>5.6000000000000005</v>
      </c>
      <c r="AG65" s="144"/>
      <c r="AH65" s="145">
        <f>LN(SUM($AG$2:AG65))</f>
        <v>0.69314718055994529</v>
      </c>
      <c r="AI65" s="145">
        <f t="shared" si="11"/>
        <v>4.666666666666667</v>
      </c>
      <c r="AJ65" s="144">
        <v>3</v>
      </c>
      <c r="AK65" s="145">
        <f>LN(SUM($AJ$2:AJ65))</f>
        <v>5.5134287461649825</v>
      </c>
      <c r="AL65" s="145">
        <f t="shared" si="12"/>
        <v>10.48715394555677</v>
      </c>
      <c r="AM65" s="144"/>
      <c r="AN65" s="148" t="e">
        <f>LN(SUM($AM$2:AM65))</f>
        <v>#NUM!</v>
      </c>
      <c r="AO65" s="144" t="e">
        <f t="shared" si="13"/>
        <v>#NUM!</v>
      </c>
      <c r="AP65" s="144"/>
      <c r="AQ65" s="148" t="e">
        <f>LN(SUM($AP$2:AP65))</f>
        <v>#NUM!</v>
      </c>
      <c r="AR65" s="144" t="e">
        <f t="shared" si="14"/>
        <v>#NUM!</v>
      </c>
      <c r="AS65" s="144"/>
      <c r="AT65" s="148">
        <f>LN(SUM($AS$2:AS65))</f>
        <v>2.8332133440562162</v>
      </c>
      <c r="AU65" s="145">
        <f t="shared" si="15"/>
        <v>3.5064629811704999</v>
      </c>
      <c r="AV65" s="144"/>
      <c r="AW65" s="148">
        <f>LN(SUM($AV$2:AV65))</f>
        <v>0.69314718055994529</v>
      </c>
      <c r="AX65" s="145">
        <f t="shared" si="16"/>
        <v>9.3333333333333339</v>
      </c>
      <c r="AY65" s="144"/>
      <c r="AZ65" s="148">
        <f>LN(SUM($AY$2:AY65))</f>
        <v>0.69314718055994529</v>
      </c>
      <c r="BA65" s="145" t="e">
        <f t="shared" si="17"/>
        <v>#DIV/0!</v>
      </c>
      <c r="BB65" s="149">
        <v>12</v>
      </c>
      <c r="BC65" s="148">
        <f>LN(SUM($BB$2:BB65))</f>
        <v>6.3456363608285962</v>
      </c>
      <c r="BD65" s="190">
        <f t="shared" si="18"/>
        <v>11.168867752966106</v>
      </c>
    </row>
    <row r="66" spans="1:56" s="26" customFormat="1" x14ac:dyDescent="0.25">
      <c r="A66" s="144">
        <f t="shared" si="0"/>
        <v>127</v>
      </c>
      <c r="B66" s="156">
        <v>44029</v>
      </c>
      <c r="C66" s="144"/>
      <c r="D66" s="145">
        <f>LN(SUM($C$2:C66))</f>
        <v>3.7612001156935624</v>
      </c>
      <c r="E66" s="146">
        <f t="shared" si="22"/>
        <v>57.805519380911662</v>
      </c>
      <c r="F66" s="144"/>
      <c r="G66" s="145">
        <f>LN(SUM($F$2:F66))</f>
        <v>1.3862943611198906</v>
      </c>
      <c r="H66" s="146">
        <f t="shared" si="24"/>
        <v>11.243963918381647</v>
      </c>
      <c r="I66" s="144"/>
      <c r="J66" s="145">
        <f>LN(SUM($I$2:I66))</f>
        <v>3.1354942159291497</v>
      </c>
      <c r="K66" s="146">
        <f t="shared" si="4"/>
        <v>3.5422854203316381</v>
      </c>
      <c r="L66" s="144">
        <v>1</v>
      </c>
      <c r="M66" s="145">
        <f>LN(SUM($L$2:L66))</f>
        <v>4.5951198501345898</v>
      </c>
      <c r="N66" s="145">
        <f t="shared" si="23"/>
        <v>30.632775816696721</v>
      </c>
      <c r="O66" s="144"/>
      <c r="P66" s="145" t="e">
        <f>LN(SUM($O$2:O66))</f>
        <v>#NUM!</v>
      </c>
      <c r="Q66" s="147" t="e">
        <f t="shared" si="5"/>
        <v>#NUM!</v>
      </c>
      <c r="R66" s="144"/>
      <c r="S66" s="145" t="e">
        <f>LN(SUM($R$2:R66))</f>
        <v>#NUM!</v>
      </c>
      <c r="T66" s="144" t="e">
        <f t="shared" si="6"/>
        <v>#NUM!</v>
      </c>
      <c r="U66" s="144"/>
      <c r="V66" s="145">
        <f>LN(SUM($U$2:U66))</f>
        <v>0.69314718055994529</v>
      </c>
      <c r="W66" s="145" t="e">
        <f t="shared" si="7"/>
        <v>#DIV/0!</v>
      </c>
      <c r="X66" s="144">
        <v>16</v>
      </c>
      <c r="Y66" s="145">
        <f>LN(SUM($X$2:X66))</f>
        <v>4.5951198501345898</v>
      </c>
      <c r="Z66" s="145">
        <f t="shared" si="8"/>
        <v>7.0481294486782549</v>
      </c>
      <c r="AA66" s="144"/>
      <c r="AB66" s="145">
        <f>LN(SUM($AA$2:AA66))</f>
        <v>3.784189633918261</v>
      </c>
      <c r="AC66" s="145" t="e">
        <f t="shared" si="9"/>
        <v>#DIV/0!</v>
      </c>
      <c r="AD66" s="144"/>
      <c r="AE66" s="145">
        <f>LN(SUM($AD$2:AD66))</f>
        <v>0.69314718055994529</v>
      </c>
      <c r="AF66" s="145">
        <f t="shared" si="10"/>
        <v>9.3333333333333339</v>
      </c>
      <c r="AG66" s="144"/>
      <c r="AH66" s="145">
        <f>LN(SUM($AG$2:AG66))</f>
        <v>0.69314718055994529</v>
      </c>
      <c r="AI66" s="145">
        <f t="shared" si="11"/>
        <v>5.6000000000000005</v>
      </c>
      <c r="AJ66" s="144">
        <v>7</v>
      </c>
      <c r="AK66" s="145">
        <f>LN(SUM($AJ$2:AJ66))</f>
        <v>5.5412635451584258</v>
      </c>
      <c r="AL66" s="145">
        <f t="shared" si="12"/>
        <v>15.044042546900354</v>
      </c>
      <c r="AM66" s="144"/>
      <c r="AN66" s="148" t="e">
        <f>LN(SUM($AM$2:AM66))</f>
        <v>#NUM!</v>
      </c>
      <c r="AO66" s="144" t="e">
        <f t="shared" si="13"/>
        <v>#NUM!</v>
      </c>
      <c r="AP66" s="144"/>
      <c r="AQ66" s="148" t="e">
        <f>LN(SUM($AP$2:AP66))</f>
        <v>#NUM!</v>
      </c>
      <c r="AR66" s="144" t="e">
        <f t="shared" si="14"/>
        <v>#NUM!</v>
      </c>
      <c r="AS66" s="144"/>
      <c r="AT66" s="148">
        <f>LN(SUM($AS$2:AS66))</f>
        <v>2.8332133440562162</v>
      </c>
      <c r="AU66" s="145">
        <f t="shared" si="15"/>
        <v>4.5322845962900997</v>
      </c>
      <c r="AV66" s="144"/>
      <c r="AW66" s="148">
        <f>LN(SUM($AV$2:AV66))</f>
        <v>0.69314718055994529</v>
      </c>
      <c r="AX66" s="145" t="e">
        <f t="shared" si="16"/>
        <v>#DIV/0!</v>
      </c>
      <c r="AY66" s="144"/>
      <c r="AZ66" s="148">
        <f>LN(SUM($AY$2:AY66))</f>
        <v>0.69314718055994529</v>
      </c>
      <c r="BA66" s="145" t="e">
        <f t="shared" si="17"/>
        <v>#DIV/0!</v>
      </c>
      <c r="BB66" s="149">
        <v>24</v>
      </c>
      <c r="BC66" s="148">
        <f>LN(SUM($BB$2:BB66))</f>
        <v>6.3868793193626452</v>
      </c>
      <c r="BD66" s="190">
        <f t="shared" si="18"/>
        <v>14.254892156979786</v>
      </c>
    </row>
    <row r="67" spans="1:56" s="26" customFormat="1" x14ac:dyDescent="0.25">
      <c r="A67" s="144">
        <f t="shared" si="0"/>
        <v>128</v>
      </c>
      <c r="B67" s="156">
        <v>44030</v>
      </c>
      <c r="C67" s="144"/>
      <c r="D67" s="145">
        <f>LN(SUM($C$2:C67))</f>
        <v>3.7612001156935624</v>
      </c>
      <c r="E67" s="146">
        <f t="shared" si="22"/>
        <v>102.1775070052839</v>
      </c>
      <c r="F67" s="144"/>
      <c r="G67" s="145">
        <f>LN(SUM($F$2:F67))</f>
        <v>1.3862943611198906</v>
      </c>
      <c r="H67" s="146">
        <f t="shared" si="24"/>
        <v>13.492756702057976</v>
      </c>
      <c r="I67" s="144">
        <v>1</v>
      </c>
      <c r="J67" s="145">
        <f>LN(SUM($I$2:I67))</f>
        <v>3.1780538303479458</v>
      </c>
      <c r="K67" s="146">
        <f t="shared" si="4"/>
        <v>7.6035025043755065</v>
      </c>
      <c r="L67" s="144"/>
      <c r="M67" s="145">
        <f>LN(SUM($L$2:L67))</f>
        <v>4.5951198501345898</v>
      </c>
      <c r="N67" s="145">
        <f t="shared" si="23"/>
        <v>58.302972527269219</v>
      </c>
      <c r="O67" s="144"/>
      <c r="P67" s="145" t="e">
        <f>LN(SUM($O$2:O67))</f>
        <v>#NUM!</v>
      </c>
      <c r="Q67" s="147" t="e">
        <f t="shared" si="5"/>
        <v>#NUM!</v>
      </c>
      <c r="R67" s="144"/>
      <c r="S67" s="145" t="e">
        <f>LN(SUM($R$2:R67))</f>
        <v>#NUM!</v>
      </c>
      <c r="T67" s="144" t="e">
        <f t="shared" si="6"/>
        <v>#NUM!</v>
      </c>
      <c r="U67" s="144"/>
      <c r="V67" s="145">
        <f>LN(SUM($U$2:U67))</f>
        <v>0.69314718055994529</v>
      </c>
      <c r="W67" s="145" t="e">
        <f t="shared" si="7"/>
        <v>#DIV/0!</v>
      </c>
      <c r="X67" s="144">
        <v>8</v>
      </c>
      <c r="Y67" s="145">
        <f>LN(SUM($X$2:X67))</f>
        <v>4.6728288344619058</v>
      </c>
      <c r="Z67" s="145">
        <f t="shared" si="8"/>
        <v>7.9813465096521732</v>
      </c>
      <c r="AA67" s="144"/>
      <c r="AB67" s="145">
        <f>LN(SUM($AA$2:AA67))</f>
        <v>3.784189633918261</v>
      </c>
      <c r="AC67" s="145" t="e">
        <f t="shared" si="9"/>
        <v>#DIV/0!</v>
      </c>
      <c r="AD67" s="144"/>
      <c r="AE67" s="145">
        <f>LN(SUM($AD$2:AD67))</f>
        <v>0.69314718055994529</v>
      </c>
      <c r="AF67" s="145" t="e">
        <f t="shared" si="10"/>
        <v>#DIV/0!</v>
      </c>
      <c r="AG67" s="144"/>
      <c r="AH67" s="145">
        <f>LN(SUM($AG$2:AG67))</f>
        <v>0.69314718055994529</v>
      </c>
      <c r="AI67" s="145">
        <f t="shared" si="11"/>
        <v>9.3333333333333339</v>
      </c>
      <c r="AJ67" s="144">
        <v>5</v>
      </c>
      <c r="AK67" s="145">
        <f>LN(SUM($AJ$2:AJ67))</f>
        <v>5.5606816310155276</v>
      </c>
      <c r="AL67" s="145">
        <f t="shared" si="12"/>
        <v>23.756491387270593</v>
      </c>
      <c r="AM67" s="144"/>
      <c r="AN67" s="148" t="e">
        <f>LN(SUM($AM$2:AM67))</f>
        <v>#NUM!</v>
      </c>
      <c r="AO67" s="144" t="e">
        <f t="shared" si="13"/>
        <v>#NUM!</v>
      </c>
      <c r="AP67" s="144"/>
      <c r="AQ67" s="148" t="e">
        <f>LN(SUM($AP$2:AP67))</f>
        <v>#NUM!</v>
      </c>
      <c r="AR67" s="144" t="e">
        <f t="shared" si="14"/>
        <v>#NUM!</v>
      </c>
      <c r="AS67" s="144"/>
      <c r="AT67" s="148">
        <f>LN(SUM($AS$2:AS67))</f>
        <v>2.8332133440562162</v>
      </c>
      <c r="AU67" s="145">
        <f t="shared" si="15"/>
        <v>7.4515366682415198</v>
      </c>
      <c r="AV67" s="144"/>
      <c r="AW67" s="148">
        <f>LN(SUM($AV$2:AV67))</f>
        <v>0.69314718055994529</v>
      </c>
      <c r="AX67" s="145" t="e">
        <f t="shared" si="16"/>
        <v>#DIV/0!</v>
      </c>
      <c r="AY67" s="144"/>
      <c r="AZ67" s="148">
        <f>LN(SUM($AY$2:AY67))</f>
        <v>0.69314718055994529</v>
      </c>
      <c r="BA67" s="145" t="e">
        <f t="shared" si="17"/>
        <v>#DIV/0!</v>
      </c>
      <c r="BB67" s="149">
        <v>14</v>
      </c>
      <c r="BC67" s="148">
        <f>LN(SUM($BB$2:BB67))</f>
        <v>6.4101748819661672</v>
      </c>
      <c r="BD67" s="190">
        <f t="shared" si="18"/>
        <v>20.365180294853822</v>
      </c>
    </row>
    <row r="68" spans="1:56" s="26" customFormat="1" x14ac:dyDescent="0.25">
      <c r="A68" s="144">
        <f t="shared" si="0"/>
        <v>129</v>
      </c>
      <c r="B68" s="156">
        <v>44031</v>
      </c>
      <c r="C68" s="144"/>
      <c r="D68" s="145">
        <f>LN(SUM($C$2:C68))</f>
        <v>3.7612001156935624</v>
      </c>
      <c r="E68" s="146">
        <f t="shared" si="22"/>
        <v>274.93569610744686</v>
      </c>
      <c r="F68" s="144"/>
      <c r="G68" s="145">
        <f>LN(SUM($F$2:F68))</f>
        <v>1.3862943611198906</v>
      </c>
      <c r="H68" s="146">
        <f t="shared" si="24"/>
        <v>22.487927836763294</v>
      </c>
      <c r="I68" s="144">
        <v>2</v>
      </c>
      <c r="J68" s="145">
        <f>LN(SUM($I$2:I68))</f>
        <v>3.2580965380214821</v>
      </c>
      <c r="K68" s="146">
        <f t="shared" si="4"/>
        <v>15.495663890071397</v>
      </c>
      <c r="L68" s="144">
        <v>1</v>
      </c>
      <c r="M68" s="145">
        <f>LN(SUM($L$2:L68))</f>
        <v>4.6051701859880918</v>
      </c>
      <c r="N68" s="145">
        <f t="shared" si="23"/>
        <v>56.898389207841959</v>
      </c>
      <c r="O68" s="144"/>
      <c r="P68" s="145" t="e">
        <f>LN(SUM($O$2:O68))</f>
        <v>#NUM!</v>
      </c>
      <c r="Q68" s="147" t="e">
        <f t="shared" si="5"/>
        <v>#NUM!</v>
      </c>
      <c r="R68" s="144"/>
      <c r="S68" s="145" t="e">
        <f>LN(SUM($R$2:R68))</f>
        <v>#NUM!</v>
      </c>
      <c r="T68" s="144" t="e">
        <f t="shared" si="6"/>
        <v>#NUM!</v>
      </c>
      <c r="U68" s="144"/>
      <c r="V68" s="145">
        <f>LN(SUM($U$2:U68))</f>
        <v>0.69314718055994529</v>
      </c>
      <c r="W68" s="145" t="e">
        <f t="shared" si="7"/>
        <v>#DIV/0!</v>
      </c>
      <c r="X68" s="144">
        <v>1</v>
      </c>
      <c r="Y68" s="145">
        <f>LN(SUM($X$2:X68))</f>
        <v>4.6821312271242199</v>
      </c>
      <c r="Z68" s="145">
        <f t="shared" si="8"/>
        <v>8.67494567299096</v>
      </c>
      <c r="AA68" s="144"/>
      <c r="AB68" s="145">
        <f>LN(SUM($AA$2:AA68))</f>
        <v>3.784189633918261</v>
      </c>
      <c r="AC68" s="145" t="e">
        <f t="shared" si="9"/>
        <v>#DIV/0!</v>
      </c>
      <c r="AD68" s="144"/>
      <c r="AE68" s="145">
        <f>LN(SUM($AD$2:AD68))</f>
        <v>0.69314718055994529</v>
      </c>
      <c r="AF68" s="145" t="e">
        <f t="shared" si="10"/>
        <v>#DIV/0!</v>
      </c>
      <c r="AG68" s="144"/>
      <c r="AH68" s="145">
        <f>LN(SUM($AG$2:AG68))</f>
        <v>0.69314718055994529</v>
      </c>
      <c r="AI68" s="145" t="e">
        <f t="shared" si="11"/>
        <v>#DIV/0!</v>
      </c>
      <c r="AJ68" s="144">
        <v>9</v>
      </c>
      <c r="AK68" s="145">
        <f>LN(SUM($AJ$2:AJ68))</f>
        <v>5.5947113796018391</v>
      </c>
      <c r="AL68" s="145">
        <f t="shared" si="12"/>
        <v>31.391441510554845</v>
      </c>
      <c r="AM68" s="144"/>
      <c r="AN68" s="148" t="e">
        <f>LN(SUM($AM$2:AM68))</f>
        <v>#NUM!</v>
      </c>
      <c r="AO68" s="144" t="e">
        <f t="shared" si="13"/>
        <v>#NUM!</v>
      </c>
      <c r="AP68" s="144"/>
      <c r="AQ68" s="148" t="e">
        <f>LN(SUM($AP$2:AP68))</f>
        <v>#NUM!</v>
      </c>
      <c r="AR68" s="144" t="e">
        <f t="shared" si="14"/>
        <v>#NUM!</v>
      </c>
      <c r="AS68" s="144"/>
      <c r="AT68" s="148">
        <f>LN(SUM($AS$2:AS68))</f>
        <v>2.8332133440562162</v>
      </c>
      <c r="AU68" s="145">
        <f t="shared" si="15"/>
        <v>18.573785091378042</v>
      </c>
      <c r="AV68" s="144"/>
      <c r="AW68" s="148">
        <f>LN(SUM($AV$2:AV68))</f>
        <v>0.69314718055994529</v>
      </c>
      <c r="AX68" s="145" t="e">
        <f t="shared" si="16"/>
        <v>#DIV/0!</v>
      </c>
      <c r="AY68" s="144"/>
      <c r="AZ68" s="148">
        <f>LN(SUM($AY$2:AY68))</f>
        <v>0.69314718055994529</v>
      </c>
      <c r="BA68" s="145" t="e">
        <f t="shared" si="17"/>
        <v>#DIV/0!</v>
      </c>
      <c r="BB68" s="149">
        <v>13</v>
      </c>
      <c r="BC68" s="148">
        <f>LN(SUM($BB$2:BB68))</f>
        <v>6.4313310819334788</v>
      </c>
      <c r="BD68" s="190">
        <f t="shared" si="18"/>
        <v>25.637393993264091</v>
      </c>
    </row>
    <row r="69" spans="1:56" s="26" customFormat="1" x14ac:dyDescent="0.25">
      <c r="A69" s="144">
        <f t="shared" ref="A69:A114" si="25">(B69-B68)+A68</f>
        <v>130</v>
      </c>
      <c r="B69" s="156">
        <v>44032</v>
      </c>
      <c r="C69" s="144"/>
      <c r="D69" s="145">
        <f>LN(SUM($C$2:C69))</f>
        <v>3.7612001156935624</v>
      </c>
      <c r="E69" s="146" t="e">
        <f t="shared" si="22"/>
        <v>#DIV/0!</v>
      </c>
      <c r="F69" s="144"/>
      <c r="G69" s="145">
        <f>LN(SUM($F$2:F69))</f>
        <v>1.3862943611198906</v>
      </c>
      <c r="H69" s="146" t="e">
        <f t="shared" si="24"/>
        <v>#DIV/0!</v>
      </c>
      <c r="I69" s="144"/>
      <c r="J69" s="145">
        <f>LN(SUM($I$2:I69))</f>
        <v>3.2580965380214821</v>
      </c>
      <c r="K69" s="146">
        <f t="shared" si="4"/>
        <v>19.076381172477429</v>
      </c>
      <c r="L69" s="144">
        <v>2</v>
      </c>
      <c r="M69" s="145">
        <f>LN(SUM($L$2:L69))</f>
        <v>4.6249728132842707</v>
      </c>
      <c r="N69" s="145">
        <f t="shared" si="23"/>
        <v>51.21723961373258</v>
      </c>
      <c r="O69" s="144"/>
      <c r="P69" s="145" t="e">
        <f>LN(SUM($O$2:O69))</f>
        <v>#NUM!</v>
      </c>
      <c r="Q69" s="147" t="e">
        <f t="shared" si="5"/>
        <v>#NUM!</v>
      </c>
      <c r="R69" s="144"/>
      <c r="S69" s="145" t="e">
        <f>LN(SUM($R$2:R69))</f>
        <v>#NUM!</v>
      </c>
      <c r="T69" s="144" t="e">
        <f t="shared" si="6"/>
        <v>#NUM!</v>
      </c>
      <c r="U69" s="144"/>
      <c r="V69" s="145">
        <f>LN(SUM($U$2:U69))</f>
        <v>0.69314718055994529</v>
      </c>
      <c r="W69" s="145" t="e">
        <f t="shared" si="7"/>
        <v>#DIV/0!</v>
      </c>
      <c r="X69" s="144">
        <v>2</v>
      </c>
      <c r="Y69" s="145">
        <f>LN(SUM($X$2:X69))</f>
        <v>4.7004803657924166</v>
      </c>
      <c r="Z69" s="145">
        <f t="shared" si="8"/>
        <v>9.5685142338053168</v>
      </c>
      <c r="AA69" s="144"/>
      <c r="AB69" s="145">
        <f>LN(SUM($AA$2:AA69))</f>
        <v>3.784189633918261</v>
      </c>
      <c r="AC69" s="145" t="e">
        <f t="shared" si="9"/>
        <v>#DIV/0!</v>
      </c>
      <c r="AD69" s="144"/>
      <c r="AE69" s="145">
        <f>LN(SUM($AD$2:AD69))</f>
        <v>0.69314718055994529</v>
      </c>
      <c r="AF69" s="145" t="e">
        <f t="shared" si="10"/>
        <v>#DIV/0!</v>
      </c>
      <c r="AG69" s="144"/>
      <c r="AH69" s="145">
        <f>LN(SUM($AG$2:AG69))</f>
        <v>0.69314718055994529</v>
      </c>
      <c r="AI69" s="145" t="e">
        <f t="shared" si="11"/>
        <v>#DIV/0!</v>
      </c>
      <c r="AJ69" s="144">
        <v>14</v>
      </c>
      <c r="AK69" s="145">
        <f>LN(SUM($AJ$2:AJ69))</f>
        <v>5.6454468976432377</v>
      </c>
      <c r="AL69" s="145">
        <f t="shared" si="12"/>
        <v>26.638169117325667</v>
      </c>
      <c r="AM69" s="144"/>
      <c r="AN69" s="148" t="e">
        <f>LN(SUM($AM$2:AM69))</f>
        <v>#NUM!</v>
      </c>
      <c r="AO69" s="144" t="e">
        <f t="shared" si="13"/>
        <v>#NUM!</v>
      </c>
      <c r="AP69" s="144"/>
      <c r="AQ69" s="148" t="e">
        <f>LN(SUM($AP$2:AP69))</f>
        <v>#NUM!</v>
      </c>
      <c r="AR69" s="144" t="e">
        <f t="shared" si="14"/>
        <v>#NUM!</v>
      </c>
      <c r="AS69" s="144"/>
      <c r="AT69" s="148">
        <f>LN(SUM($AS$2:AS69))</f>
        <v>2.8332133440562162</v>
      </c>
      <c r="AU69" s="145" t="e">
        <f t="shared" si="15"/>
        <v>#DIV/0!</v>
      </c>
      <c r="AV69" s="144"/>
      <c r="AW69" s="148">
        <f>LN(SUM($AV$2:AV69))</f>
        <v>0.69314718055994529</v>
      </c>
      <c r="AX69" s="145" t="e">
        <f t="shared" si="16"/>
        <v>#DIV/0!</v>
      </c>
      <c r="AY69" s="144"/>
      <c r="AZ69" s="148">
        <f>LN(SUM($AY$2:AY69))</f>
        <v>0.69314718055994529</v>
      </c>
      <c r="BA69" s="145" t="e">
        <f t="shared" si="17"/>
        <v>#DIV/0!</v>
      </c>
      <c r="BB69" s="149">
        <v>18</v>
      </c>
      <c r="BC69" s="148">
        <f>LN(SUM($BB$2:BB69))</f>
        <v>6.4599044543775346</v>
      </c>
      <c r="BD69" s="190">
        <f t="shared" si="18"/>
        <v>26.249528875092977</v>
      </c>
    </row>
    <row r="70" spans="1:56" s="26" customFormat="1" x14ac:dyDescent="0.25">
      <c r="A70" s="144">
        <f t="shared" si="25"/>
        <v>131</v>
      </c>
      <c r="B70" s="156">
        <v>44033</v>
      </c>
      <c r="C70" s="144"/>
      <c r="D70" s="145">
        <f>LN(SUM($C$2:C70))</f>
        <v>3.7612001156935624</v>
      </c>
      <c r="E70" s="146" t="e">
        <f t="shared" si="22"/>
        <v>#DIV/0!</v>
      </c>
      <c r="F70" s="144">
        <v>1</v>
      </c>
      <c r="G70" s="145">
        <f>LN(SUM($F$2:F70))</f>
        <v>1.6094379124341003</v>
      </c>
      <c r="H70" s="146">
        <f t="shared" si="24"/>
        <v>28.991981382050312</v>
      </c>
      <c r="I70" s="144">
        <v>3</v>
      </c>
      <c r="J70" s="145">
        <f>LN(SUM($I$2:I70))</f>
        <v>3.3672958299864741</v>
      </c>
      <c r="K70" s="146">
        <f t="shared" si="4"/>
        <v>16.219835158378302</v>
      </c>
      <c r="L70" s="144">
        <v>2</v>
      </c>
      <c r="M70" s="145">
        <f>LN(SUM($L$2:L70))</f>
        <v>4.6443908991413725</v>
      </c>
      <c r="N70" s="145">
        <f t="shared" si="23"/>
        <v>49.34067076679576</v>
      </c>
      <c r="O70" s="144"/>
      <c r="P70" s="145" t="e">
        <f>LN(SUM($O$2:O70))</f>
        <v>#NUM!</v>
      </c>
      <c r="Q70" s="147" t="e">
        <f t="shared" si="5"/>
        <v>#NUM!</v>
      </c>
      <c r="R70" s="144"/>
      <c r="S70" s="145" t="e">
        <f>LN(SUM($R$2:R70))</f>
        <v>#NUM!</v>
      </c>
      <c r="T70" s="144" t="e">
        <f t="shared" si="6"/>
        <v>#NUM!</v>
      </c>
      <c r="U70" s="144"/>
      <c r="V70" s="145">
        <f>LN(SUM($U$2:U70))</f>
        <v>0.69314718055994529</v>
      </c>
      <c r="W70" s="145" t="e">
        <f t="shared" si="7"/>
        <v>#DIV/0!</v>
      </c>
      <c r="X70" s="144">
        <v>4</v>
      </c>
      <c r="Y70" s="145">
        <f>LN(SUM($X$2:X70))</f>
        <v>4.7361984483944957</v>
      </c>
      <c r="Z70" s="145">
        <f t="shared" si="8"/>
        <v>11.086916799544419</v>
      </c>
      <c r="AA70" s="144"/>
      <c r="AB70" s="145">
        <f>LN(SUM($AA$2:AA70))</f>
        <v>3.784189633918261</v>
      </c>
      <c r="AC70" s="145" t="e">
        <f t="shared" si="9"/>
        <v>#DIV/0!</v>
      </c>
      <c r="AD70" s="144"/>
      <c r="AE70" s="145">
        <f>LN(SUM($AD$2:AD70))</f>
        <v>0.69314718055994529</v>
      </c>
      <c r="AF70" s="145" t="e">
        <f t="shared" si="10"/>
        <v>#DIV/0!</v>
      </c>
      <c r="AG70" s="144"/>
      <c r="AH70" s="145">
        <f>LN(SUM($AG$2:AG70))</f>
        <v>0.69314718055994529</v>
      </c>
      <c r="AI70" s="145" t="e">
        <f t="shared" si="11"/>
        <v>#DIV/0!</v>
      </c>
      <c r="AJ70" s="144"/>
      <c r="AK70" s="145">
        <f>LN(SUM($AJ$2:AJ70))</f>
        <v>5.6454468976432377</v>
      </c>
      <c r="AL70" s="145">
        <f t="shared" si="12"/>
        <v>25.875762834853688</v>
      </c>
      <c r="AM70" s="144"/>
      <c r="AN70" s="148" t="e">
        <f>LN(SUM($AM$2:AM70))</f>
        <v>#NUM!</v>
      </c>
      <c r="AO70" s="144" t="e">
        <f t="shared" si="13"/>
        <v>#NUM!</v>
      </c>
      <c r="AP70" s="144"/>
      <c r="AQ70" s="148" t="e">
        <f>LN(SUM($AP$2:AP70))</f>
        <v>#NUM!</v>
      </c>
      <c r="AR70" s="144" t="e">
        <f t="shared" si="14"/>
        <v>#NUM!</v>
      </c>
      <c r="AS70" s="144"/>
      <c r="AT70" s="148">
        <f>LN(SUM($AS$2:AS70))</f>
        <v>2.8332133440562162</v>
      </c>
      <c r="AU70" s="145" t="e">
        <f t="shared" si="15"/>
        <v>#DIV/0!</v>
      </c>
      <c r="AV70" s="144"/>
      <c r="AW70" s="148">
        <f>LN(SUM($AV$2:AV70))</f>
        <v>0.69314718055994529</v>
      </c>
      <c r="AX70" s="145" t="e">
        <f t="shared" si="16"/>
        <v>#DIV/0!</v>
      </c>
      <c r="AY70" s="144"/>
      <c r="AZ70" s="148">
        <f>LN(SUM($AY$2:AY70))</f>
        <v>0.69314718055994529</v>
      </c>
      <c r="BA70" s="145" t="e">
        <f t="shared" si="17"/>
        <v>#DIV/0!</v>
      </c>
      <c r="BB70" s="149">
        <v>10</v>
      </c>
      <c r="BC70" s="148">
        <f>LN(SUM($BB$2:BB70))</f>
        <v>6.4754327167040904</v>
      </c>
      <c r="BD70" s="190">
        <f t="shared" si="18"/>
        <v>26.725247653087013</v>
      </c>
    </row>
    <row r="71" spans="1:56" s="26" customFormat="1" x14ac:dyDescent="0.25">
      <c r="A71" s="144">
        <f t="shared" si="25"/>
        <v>132</v>
      </c>
      <c r="B71" s="156">
        <v>44034</v>
      </c>
      <c r="C71" s="144"/>
      <c r="D71" s="145">
        <f>LN(SUM($C$2:C71))</f>
        <v>3.7612001156935624</v>
      </c>
      <c r="E71" s="146" t="e">
        <f t="shared" si="22"/>
        <v>#DIV/0!</v>
      </c>
      <c r="F71" s="144"/>
      <c r="G71" s="145">
        <f>LN(SUM($F$2:F71))</f>
        <v>1.6094379124341003</v>
      </c>
      <c r="H71" s="146">
        <f t="shared" si="24"/>
        <v>17.395188829230186</v>
      </c>
      <c r="I71" s="144">
        <v>1</v>
      </c>
      <c r="J71" s="145">
        <f>LN(SUM($I$2:I71))</f>
        <v>3.4011973816621555</v>
      </c>
      <c r="K71" s="146">
        <f t="shared" si="4"/>
        <v>14.47551177356573</v>
      </c>
      <c r="L71" s="144"/>
      <c r="M71" s="145">
        <f>LN(SUM($L$2:L71))</f>
        <v>4.6443908991413725</v>
      </c>
      <c r="N71" s="145">
        <f t="shared" si="23"/>
        <v>63.287628652212412</v>
      </c>
      <c r="O71" s="144"/>
      <c r="P71" s="145" t="e">
        <f>LN(SUM($O$2:O71))</f>
        <v>#NUM!</v>
      </c>
      <c r="Q71" s="147" t="e">
        <f t="shared" si="5"/>
        <v>#NUM!</v>
      </c>
      <c r="R71" s="144"/>
      <c r="S71" s="145" t="e">
        <f>LN(SUM($R$2:R71))</f>
        <v>#NUM!</v>
      </c>
      <c r="T71" s="144" t="e">
        <f t="shared" si="6"/>
        <v>#NUM!</v>
      </c>
      <c r="U71" s="144"/>
      <c r="V71" s="145">
        <f>LN(SUM($U$2:U71))</f>
        <v>0.69314718055994529</v>
      </c>
      <c r="W71" s="145" t="e">
        <f t="shared" si="7"/>
        <v>#DIV/0!</v>
      </c>
      <c r="X71" s="144">
        <v>11</v>
      </c>
      <c r="Y71" s="145">
        <f>LN(SUM($X$2:X71))</f>
        <v>4.8283137373023015</v>
      </c>
      <c r="Z71" s="145">
        <f t="shared" si="8"/>
        <v>12.617193021741974</v>
      </c>
      <c r="AA71" s="144"/>
      <c r="AB71" s="145">
        <f>LN(SUM($AA$2:AA71))</f>
        <v>3.784189633918261</v>
      </c>
      <c r="AC71" s="145" t="e">
        <f t="shared" si="9"/>
        <v>#DIV/0!</v>
      </c>
      <c r="AD71" s="144"/>
      <c r="AE71" s="145">
        <f>LN(SUM($AD$2:AD71))</f>
        <v>0.69314718055994529</v>
      </c>
      <c r="AF71" s="145" t="e">
        <f t="shared" si="10"/>
        <v>#DIV/0!</v>
      </c>
      <c r="AG71" s="144"/>
      <c r="AH71" s="145">
        <f>LN(SUM($AG$2:AG71))</f>
        <v>0.69314718055994529</v>
      </c>
      <c r="AI71" s="145" t="e">
        <f t="shared" si="11"/>
        <v>#DIV/0!</v>
      </c>
      <c r="AJ71" s="144">
        <v>12</v>
      </c>
      <c r="AK71" s="145">
        <f>LN(SUM($AJ$2:AJ71))</f>
        <v>5.6869753563398202</v>
      </c>
      <c r="AL71" s="145">
        <f t="shared" si="12"/>
        <v>23.849586585666017</v>
      </c>
      <c r="AM71" s="144"/>
      <c r="AN71" s="148" t="e">
        <f>LN(SUM($AM$2:AM71))</f>
        <v>#NUM!</v>
      </c>
      <c r="AO71" s="144" t="e">
        <f t="shared" si="13"/>
        <v>#NUM!</v>
      </c>
      <c r="AP71" s="144"/>
      <c r="AQ71" s="148" t="e">
        <f>LN(SUM($AP$2:AP71))</f>
        <v>#NUM!</v>
      </c>
      <c r="AR71" s="144" t="e">
        <f t="shared" si="14"/>
        <v>#NUM!</v>
      </c>
      <c r="AS71" s="144"/>
      <c r="AT71" s="148">
        <f>LN(SUM($AS$2:AS71))</f>
        <v>2.8332133440562162</v>
      </c>
      <c r="AU71" s="145" t="e">
        <f t="shared" si="15"/>
        <v>#DIV/0!</v>
      </c>
      <c r="AV71" s="144"/>
      <c r="AW71" s="148">
        <f>LN(SUM($AV$2:AV71))</f>
        <v>0.69314718055994529</v>
      </c>
      <c r="AX71" s="145" t="e">
        <f t="shared" si="16"/>
        <v>#DIV/0!</v>
      </c>
      <c r="AY71" s="144"/>
      <c r="AZ71" s="148">
        <f>LN(SUM($AY$2:AY71))</f>
        <v>0.69314718055994529</v>
      </c>
      <c r="BA71" s="145" t="e">
        <f t="shared" si="17"/>
        <v>#DIV/0!</v>
      </c>
      <c r="BB71" s="149">
        <v>24</v>
      </c>
      <c r="BC71" s="148">
        <f>LN(SUM($BB$2:BB71))</f>
        <v>6.5117453296447279</v>
      </c>
      <c r="BD71" s="190">
        <f t="shared" si="18"/>
        <v>26.763794808393477</v>
      </c>
    </row>
    <row r="72" spans="1:56" s="26" customFormat="1" x14ac:dyDescent="0.25">
      <c r="A72" s="144">
        <f t="shared" si="25"/>
        <v>133</v>
      </c>
      <c r="B72" s="156">
        <v>44035</v>
      </c>
      <c r="C72" s="144"/>
      <c r="D72" s="145">
        <f>LN(SUM($C$2:C72))</f>
        <v>3.7612001156935624</v>
      </c>
      <c r="E72" s="146" t="e">
        <f t="shared" si="22"/>
        <v>#DIV/0!</v>
      </c>
      <c r="F72" s="144">
        <v>1</v>
      </c>
      <c r="G72" s="145">
        <f>LN(SUM($F$2:F72))</f>
        <v>1.791759469228055</v>
      </c>
      <c r="H72" s="146">
        <f t="shared" si="24"/>
        <v>10.291575829023477</v>
      </c>
      <c r="I72" s="144">
        <v>4</v>
      </c>
      <c r="J72" s="145">
        <f>LN(SUM($I$2:I72))</f>
        <v>3.5263605246161616</v>
      </c>
      <c r="K72" s="146">
        <f t="shared" si="4"/>
        <v>11.230997002120461</v>
      </c>
      <c r="L72" s="144">
        <v>3</v>
      </c>
      <c r="M72" s="145">
        <f>LN(SUM($L$2:L72))</f>
        <v>4.6728288344619058</v>
      </c>
      <c r="N72" s="145">
        <f t="shared" si="23"/>
        <v>52.328543226909581</v>
      </c>
      <c r="O72" s="144"/>
      <c r="P72" s="145" t="e">
        <f>LN(SUM($O$2:O72))</f>
        <v>#NUM!</v>
      </c>
      <c r="Q72" s="147" t="e">
        <f t="shared" si="5"/>
        <v>#NUM!</v>
      </c>
      <c r="R72" s="144"/>
      <c r="S72" s="145" t="e">
        <f>LN(SUM($R$2:R72))</f>
        <v>#NUM!</v>
      </c>
      <c r="T72" s="144" t="e">
        <f t="shared" si="6"/>
        <v>#NUM!</v>
      </c>
      <c r="U72" s="144"/>
      <c r="V72" s="145">
        <f>LN(SUM($U$2:U72))</f>
        <v>0.69314718055994529</v>
      </c>
      <c r="W72" s="145" t="e">
        <f t="shared" si="7"/>
        <v>#DIV/0!</v>
      </c>
      <c r="X72" s="144">
        <v>5</v>
      </c>
      <c r="Y72" s="145">
        <f>LN(SUM($X$2:X72))</f>
        <v>4.8675344504555822</v>
      </c>
      <c r="Z72" s="145">
        <f t="shared" si="8"/>
        <v>16.415829976640289</v>
      </c>
      <c r="AA72" s="144"/>
      <c r="AB72" s="145">
        <f>LN(SUM($AA$2:AA72))</f>
        <v>3.784189633918261</v>
      </c>
      <c r="AC72" s="145" t="e">
        <f t="shared" si="9"/>
        <v>#DIV/0!</v>
      </c>
      <c r="AD72" s="144"/>
      <c r="AE72" s="145">
        <f>LN(SUM($AD$2:AD72))</f>
        <v>0.69314718055994529</v>
      </c>
      <c r="AF72" s="145" t="e">
        <f t="shared" si="10"/>
        <v>#DIV/0!</v>
      </c>
      <c r="AG72" s="144"/>
      <c r="AH72" s="145">
        <f>LN(SUM($AG$2:AG72))</f>
        <v>0.69314718055994529</v>
      </c>
      <c r="AI72" s="145" t="e">
        <f t="shared" si="11"/>
        <v>#DIV/0!</v>
      </c>
      <c r="AJ72" s="144">
        <v>5</v>
      </c>
      <c r="AK72" s="145">
        <f>LN(SUM($AJ$2:AJ72))</f>
        <v>5.7037824746562009</v>
      </c>
      <c r="AL72" s="145">
        <f t="shared" si="12"/>
        <v>24.539913785124323</v>
      </c>
      <c r="AM72" s="144"/>
      <c r="AN72" s="148" t="e">
        <f>LN(SUM($AM$2:AM72))</f>
        <v>#NUM!</v>
      </c>
      <c r="AO72" s="144" t="e">
        <f t="shared" si="13"/>
        <v>#NUM!</v>
      </c>
      <c r="AP72" s="144"/>
      <c r="AQ72" s="148" t="e">
        <f>LN(SUM($AP$2:AP72))</f>
        <v>#NUM!</v>
      </c>
      <c r="AR72" s="144" t="e">
        <f t="shared" si="14"/>
        <v>#NUM!</v>
      </c>
      <c r="AS72" s="144"/>
      <c r="AT72" s="148">
        <f>LN(SUM($AS$2:AS72))</f>
        <v>2.8332133440562162</v>
      </c>
      <c r="AU72" s="145" t="e">
        <f t="shared" si="15"/>
        <v>#DIV/0!</v>
      </c>
      <c r="AV72" s="144"/>
      <c r="AW72" s="148">
        <f>LN(SUM($AV$2:AV72))</f>
        <v>0.69314718055994529</v>
      </c>
      <c r="AX72" s="145" t="e">
        <f t="shared" si="16"/>
        <v>#DIV/0!</v>
      </c>
      <c r="AY72" s="144"/>
      <c r="AZ72" s="148">
        <f>LN(SUM($AY$2:AY72))</f>
        <v>0.69314718055994529</v>
      </c>
      <c r="BA72" s="145" t="e">
        <f t="shared" si="17"/>
        <v>#DIV/0!</v>
      </c>
      <c r="BB72" s="149">
        <v>18</v>
      </c>
      <c r="BC72" s="148">
        <f>LN(SUM($BB$2:BB72))</f>
        <v>6.5381398237676702</v>
      </c>
      <c r="BD72" s="190">
        <f t="shared" si="18"/>
        <v>27.685385743877688</v>
      </c>
    </row>
    <row r="73" spans="1:56" s="26" customFormat="1" x14ac:dyDescent="0.25">
      <c r="A73" s="144">
        <f t="shared" si="25"/>
        <v>134</v>
      </c>
      <c r="B73" s="156">
        <v>44036</v>
      </c>
      <c r="C73" s="144">
        <v>1</v>
      </c>
      <c r="D73" s="145">
        <f>LN(SUM($C$2:C73))</f>
        <v>3.784189633918261</v>
      </c>
      <c r="E73" s="146">
        <f t="shared" si="22"/>
        <v>281.40536143449179</v>
      </c>
      <c r="F73" s="144"/>
      <c r="G73" s="145">
        <f>LN(SUM($F$2:F73))</f>
        <v>1.791759469228055</v>
      </c>
      <c r="H73" s="146">
        <f t="shared" si="24"/>
        <v>8.6240335963381796</v>
      </c>
      <c r="I73" s="144">
        <v>2</v>
      </c>
      <c r="J73" s="145">
        <f>LN(SUM($I$2:I73))</f>
        <v>3.5835189384561099</v>
      </c>
      <c r="K73" s="146">
        <f t="shared" si="4"/>
        <v>10.23622043328019</v>
      </c>
      <c r="L73" s="144">
        <v>2</v>
      </c>
      <c r="M73" s="145">
        <f>LN(SUM($L$2:L73))</f>
        <v>4.6913478822291435</v>
      </c>
      <c r="N73" s="145">
        <f t="shared" si="23"/>
        <v>43.769211708017167</v>
      </c>
      <c r="O73" s="144"/>
      <c r="P73" s="145" t="e">
        <f>LN(SUM($O$2:O73))</f>
        <v>#NUM!</v>
      </c>
      <c r="Q73" s="147" t="e">
        <f t="shared" si="5"/>
        <v>#NUM!</v>
      </c>
      <c r="R73" s="144"/>
      <c r="S73" s="145" t="e">
        <f>LN(SUM($R$2:R73))</f>
        <v>#NUM!</v>
      </c>
      <c r="T73" s="144" t="e">
        <f t="shared" si="6"/>
        <v>#NUM!</v>
      </c>
      <c r="U73" s="144"/>
      <c r="V73" s="145">
        <f>LN(SUM($U$2:U73))</f>
        <v>0.69314718055994529</v>
      </c>
      <c r="W73" s="145" t="e">
        <f t="shared" si="7"/>
        <v>#DIV/0!</v>
      </c>
      <c r="X73" s="144">
        <v>11</v>
      </c>
      <c r="Y73" s="145">
        <f>LN(SUM($X$2:X73))</f>
        <v>4.9487598903781684</v>
      </c>
      <c r="Z73" s="145">
        <f t="shared" si="8"/>
        <v>14.631814242916127</v>
      </c>
      <c r="AA73" s="144"/>
      <c r="AB73" s="145">
        <f>LN(SUM($AA$2:AA73))</f>
        <v>3.784189633918261</v>
      </c>
      <c r="AC73" s="145" t="e">
        <f t="shared" si="9"/>
        <v>#DIV/0!</v>
      </c>
      <c r="AD73" s="144"/>
      <c r="AE73" s="145">
        <f>LN(SUM($AD$2:AD73))</f>
        <v>0.69314718055994529</v>
      </c>
      <c r="AF73" s="145" t="e">
        <f t="shared" si="10"/>
        <v>#DIV/0!</v>
      </c>
      <c r="AG73" s="144"/>
      <c r="AH73" s="145">
        <f>LN(SUM($AG$2:AG73))</f>
        <v>0.69314718055994529</v>
      </c>
      <c r="AI73" s="145" t="e">
        <f t="shared" si="11"/>
        <v>#DIV/0!</v>
      </c>
      <c r="AJ73" s="144">
        <v>5</v>
      </c>
      <c r="AK73" s="145">
        <f>LN(SUM($AJ$2:AJ73))</f>
        <v>5.7203117766074119</v>
      </c>
      <c r="AL73" s="145">
        <f t="shared" si="12"/>
        <v>26.278288193876147</v>
      </c>
      <c r="AM73" s="144"/>
      <c r="AN73" s="148" t="e">
        <f>LN(SUM($AM$2:AM73))</f>
        <v>#NUM!</v>
      </c>
      <c r="AO73" s="144" t="e">
        <f t="shared" si="13"/>
        <v>#NUM!</v>
      </c>
      <c r="AP73" s="144"/>
      <c r="AQ73" s="148" t="e">
        <f>LN(SUM($AP$2:AP73))</f>
        <v>#NUM!</v>
      </c>
      <c r="AR73" s="144" t="e">
        <f t="shared" si="14"/>
        <v>#NUM!</v>
      </c>
      <c r="AS73" s="144"/>
      <c r="AT73" s="148">
        <f>LN(SUM($AS$2:AS73))</f>
        <v>2.8332133440562162</v>
      </c>
      <c r="AU73" s="145" t="e">
        <f t="shared" si="15"/>
        <v>#DIV/0!</v>
      </c>
      <c r="AV73" s="144"/>
      <c r="AW73" s="148">
        <f>LN(SUM($AV$2:AV73))</f>
        <v>0.69314718055994529</v>
      </c>
      <c r="AX73" s="145" t="e">
        <f t="shared" si="16"/>
        <v>#DIV/0!</v>
      </c>
      <c r="AY73" s="144"/>
      <c r="AZ73" s="148">
        <f>LN(SUM($AY$2:AY73))</f>
        <v>0.69314718055994529</v>
      </c>
      <c r="BA73" s="145" t="e">
        <f t="shared" si="17"/>
        <v>#DIV/0!</v>
      </c>
      <c r="BB73" s="149">
        <v>21</v>
      </c>
      <c r="BC73" s="148">
        <f>LN(SUM($BB$2:BB73))</f>
        <v>6.5680779114119758</v>
      </c>
      <c r="BD73" s="190">
        <f t="shared" si="18"/>
        <v>26.256731309367755</v>
      </c>
    </row>
    <row r="74" spans="1:56" s="26" customFormat="1" x14ac:dyDescent="0.25">
      <c r="A74" s="144">
        <f t="shared" si="25"/>
        <v>135</v>
      </c>
      <c r="B74" s="156">
        <v>44037</v>
      </c>
      <c r="C74" s="144"/>
      <c r="D74" s="145">
        <f>LN(SUM($C$2:C74))</f>
        <v>3.784189633918261</v>
      </c>
      <c r="E74" s="146">
        <f t="shared" si="22"/>
        <v>168.84321686069507</v>
      </c>
      <c r="F74" s="144"/>
      <c r="G74" s="145">
        <f>LN(SUM($F$2:F74))</f>
        <v>1.791759469228055</v>
      </c>
      <c r="H74" s="146">
        <f t="shared" si="24"/>
        <v>8.7833577945944761</v>
      </c>
      <c r="I74" s="144">
        <v>4</v>
      </c>
      <c r="J74" s="145">
        <f>LN(SUM($I$2:I74))</f>
        <v>3.6888794541139363</v>
      </c>
      <c r="K74" s="146">
        <f t="shared" si="4"/>
        <v>9.2320347003684411</v>
      </c>
      <c r="L74" s="144">
        <v>3</v>
      </c>
      <c r="M74" s="145">
        <f>LN(SUM($L$2:L74))</f>
        <v>4.7184988712950942</v>
      </c>
      <c r="N74" s="145">
        <f t="shared" si="23"/>
        <v>38.725305093700044</v>
      </c>
      <c r="O74" s="144"/>
      <c r="P74" s="145" t="e">
        <f>LN(SUM($O$2:O74))</f>
        <v>#NUM!</v>
      </c>
      <c r="Q74" s="147" t="e">
        <f t="shared" si="5"/>
        <v>#NUM!</v>
      </c>
      <c r="R74" s="144"/>
      <c r="S74" s="145" t="e">
        <f>LN(SUM($R$2:R74))</f>
        <v>#NUM!</v>
      </c>
      <c r="T74" s="144" t="e">
        <f t="shared" si="6"/>
        <v>#NUM!</v>
      </c>
      <c r="U74" s="144"/>
      <c r="V74" s="145">
        <f>LN(SUM($U$2:U74))</f>
        <v>0.69314718055994529</v>
      </c>
      <c r="W74" s="145" t="e">
        <f t="shared" si="7"/>
        <v>#DIV/0!</v>
      </c>
      <c r="X74" s="144">
        <v>6</v>
      </c>
      <c r="Y74" s="145">
        <f>LN(SUM($X$2:X74))</f>
        <v>4.990432586778736</v>
      </c>
      <c r="Z74" s="145">
        <f t="shared" si="8"/>
        <v>12.498796964953845</v>
      </c>
      <c r="AA74" s="144"/>
      <c r="AB74" s="145">
        <f>LN(SUM($AA$2:AA74))</f>
        <v>3.784189633918261</v>
      </c>
      <c r="AC74" s="145" t="e">
        <f t="shared" si="9"/>
        <v>#DIV/0!</v>
      </c>
      <c r="AD74" s="144"/>
      <c r="AE74" s="145">
        <f>LN(SUM($AD$2:AD74))</f>
        <v>0.69314718055994529</v>
      </c>
      <c r="AF74" s="145" t="e">
        <f t="shared" si="10"/>
        <v>#DIV/0!</v>
      </c>
      <c r="AG74" s="144"/>
      <c r="AH74" s="145">
        <f>LN(SUM($AG$2:AG74))</f>
        <v>0.69314718055994529</v>
      </c>
      <c r="AI74" s="145" t="e">
        <f t="shared" si="11"/>
        <v>#DIV/0!</v>
      </c>
      <c r="AJ74" s="144">
        <v>4</v>
      </c>
      <c r="AK74" s="145">
        <f>LN(SUM($AJ$2:AJ74))</f>
        <v>5.7333412768977459</v>
      </c>
      <c r="AL74" s="145">
        <f t="shared" si="12"/>
        <v>31.104999913714025</v>
      </c>
      <c r="AM74" s="144"/>
      <c r="AN74" s="148" t="e">
        <f>LN(SUM($AM$2:AM74))</f>
        <v>#NUM!</v>
      </c>
      <c r="AO74" s="144" t="e">
        <f t="shared" si="13"/>
        <v>#NUM!</v>
      </c>
      <c r="AP74" s="144"/>
      <c r="AQ74" s="148" t="e">
        <f>LN(SUM($AP$2:AP74))</f>
        <v>#NUM!</v>
      </c>
      <c r="AR74" s="144" t="e">
        <f t="shared" si="14"/>
        <v>#NUM!</v>
      </c>
      <c r="AS74" s="144"/>
      <c r="AT74" s="148">
        <f>LN(SUM($AS$2:AS74))</f>
        <v>2.8332133440562162</v>
      </c>
      <c r="AU74" s="145" t="e">
        <f t="shared" si="15"/>
        <v>#DIV/0!</v>
      </c>
      <c r="AV74" s="144"/>
      <c r="AW74" s="148">
        <f>LN(SUM($AV$2:AV74))</f>
        <v>0.69314718055994529</v>
      </c>
      <c r="AX74" s="145" t="e">
        <f t="shared" si="16"/>
        <v>#DIV/0!</v>
      </c>
      <c r="AY74" s="144"/>
      <c r="AZ74" s="148">
        <f>LN(SUM($AY$2:AY74))</f>
        <v>0.69314718055994529</v>
      </c>
      <c r="BA74" s="145" t="e">
        <f t="shared" si="17"/>
        <v>#DIV/0!</v>
      </c>
      <c r="BB74" s="149">
        <v>17</v>
      </c>
      <c r="BC74" s="148">
        <f>LN(SUM($BB$2:BB74))</f>
        <v>6.5916737320086582</v>
      </c>
      <c r="BD74" s="190">
        <f t="shared" si="18"/>
        <v>25.534247340458478</v>
      </c>
    </row>
    <row r="75" spans="1:56" s="26" customFormat="1" x14ac:dyDescent="0.25">
      <c r="A75" s="144">
        <f t="shared" si="25"/>
        <v>136</v>
      </c>
      <c r="B75" s="156">
        <v>44038</v>
      </c>
      <c r="C75" s="144">
        <v>1</v>
      </c>
      <c r="D75" s="145">
        <f>LN(SUM($C$2:C75))</f>
        <v>3.8066624897703196</v>
      </c>
      <c r="E75" s="146">
        <f t="shared" si="22"/>
        <v>94.509785890733681</v>
      </c>
      <c r="F75" s="144"/>
      <c r="G75" s="145">
        <f>LN(SUM($F$2:F75))</f>
        <v>1.791759469228055</v>
      </c>
      <c r="H75" s="146">
        <f t="shared" si="24"/>
        <v>11.006329458500842</v>
      </c>
      <c r="I75" s="144">
        <v>3</v>
      </c>
      <c r="J75" s="145">
        <f>LN(SUM($I$2:I75))</f>
        <v>3.7612001156935624</v>
      </c>
      <c r="K75" s="146">
        <f t="shared" si="4"/>
        <v>8.3125427854770972</v>
      </c>
      <c r="L75" s="144">
        <v>1</v>
      </c>
      <c r="M75" s="145">
        <f>LN(SUM($L$2:L75))</f>
        <v>4.7273878187123408</v>
      </c>
      <c r="N75" s="145">
        <f t="shared" si="23"/>
        <v>38.629434517295245</v>
      </c>
      <c r="O75" s="144"/>
      <c r="P75" s="145" t="e">
        <f>LN(SUM($O$2:O75))</f>
        <v>#NUM!</v>
      </c>
      <c r="Q75" s="147" t="e">
        <f t="shared" si="5"/>
        <v>#NUM!</v>
      </c>
      <c r="R75" s="144"/>
      <c r="S75" s="145" t="e">
        <f>LN(SUM($R$2:R75))</f>
        <v>#NUM!</v>
      </c>
      <c r="T75" s="144" t="e">
        <f t="shared" si="6"/>
        <v>#NUM!</v>
      </c>
      <c r="U75" s="144"/>
      <c r="V75" s="145">
        <f>LN(SUM($U$2:U75))</f>
        <v>0.69314718055994529</v>
      </c>
      <c r="W75" s="145" t="e">
        <f t="shared" si="7"/>
        <v>#DIV/0!</v>
      </c>
      <c r="X75" s="144">
        <v>3</v>
      </c>
      <c r="Y75" s="145">
        <f>LN(SUM($X$2:X75))</f>
        <v>5.0106352940962555</v>
      </c>
      <c r="Z75" s="145">
        <f t="shared" si="8"/>
        <v>12.446056015128425</v>
      </c>
      <c r="AA75" s="144"/>
      <c r="AB75" s="145">
        <f>LN(SUM($AA$2:AA75))</f>
        <v>3.784189633918261</v>
      </c>
      <c r="AC75" s="145" t="e">
        <f t="shared" si="9"/>
        <v>#DIV/0!</v>
      </c>
      <c r="AD75" s="144"/>
      <c r="AE75" s="145">
        <f>LN(SUM($AD$2:AD75))</f>
        <v>0.69314718055994529</v>
      </c>
      <c r="AF75" s="145" t="e">
        <f t="shared" si="10"/>
        <v>#DIV/0!</v>
      </c>
      <c r="AG75" s="144"/>
      <c r="AH75" s="145">
        <f>LN(SUM($AG$2:AG75))</f>
        <v>0.69314718055994529</v>
      </c>
      <c r="AI75" s="145" t="e">
        <f t="shared" si="11"/>
        <v>#DIV/0!</v>
      </c>
      <c r="AJ75" s="144">
        <v>11</v>
      </c>
      <c r="AK75" s="145">
        <f>LN(SUM($AJ$2:AJ75))</f>
        <v>5.768320995793772</v>
      </c>
      <c r="AL75" s="145">
        <f t="shared" si="12"/>
        <v>33.592740695574172</v>
      </c>
      <c r="AM75" s="144"/>
      <c r="AN75" s="148" t="e">
        <f>LN(SUM($AM$2:AM75))</f>
        <v>#NUM!</v>
      </c>
      <c r="AO75" s="144" t="e">
        <f t="shared" si="13"/>
        <v>#NUM!</v>
      </c>
      <c r="AP75" s="144"/>
      <c r="AQ75" s="148" t="e">
        <f>LN(SUM($AP$2:AP75))</f>
        <v>#NUM!</v>
      </c>
      <c r="AR75" s="144" t="e">
        <f t="shared" si="14"/>
        <v>#NUM!</v>
      </c>
      <c r="AS75" s="144"/>
      <c r="AT75" s="148">
        <f>LN(SUM($AS$2:AS75))</f>
        <v>2.8332133440562162</v>
      </c>
      <c r="AU75" s="145" t="e">
        <f t="shared" si="15"/>
        <v>#DIV/0!</v>
      </c>
      <c r="AV75" s="144"/>
      <c r="AW75" s="148">
        <f>LN(SUM($AV$2:AV75))</f>
        <v>0.69314718055994529</v>
      </c>
      <c r="AX75" s="145" t="e">
        <f t="shared" si="16"/>
        <v>#DIV/0!</v>
      </c>
      <c r="AY75" s="144"/>
      <c r="AZ75" s="148">
        <f>LN(SUM($AY$2:AY75))</f>
        <v>0.69314718055994529</v>
      </c>
      <c r="BA75" s="145" t="e">
        <f t="shared" si="17"/>
        <v>#DIV/0!</v>
      </c>
      <c r="BB75" s="149">
        <v>19</v>
      </c>
      <c r="BC75" s="148">
        <f>LN(SUM($BB$2:BB75))</f>
        <v>6.6174029779744776</v>
      </c>
      <c r="BD75" s="190">
        <f t="shared" si="18"/>
        <v>25.493053271580504</v>
      </c>
    </row>
    <row r="76" spans="1:56" s="26" customFormat="1" x14ac:dyDescent="0.25">
      <c r="A76" s="144">
        <f t="shared" si="25"/>
        <v>137</v>
      </c>
      <c r="B76" s="156">
        <v>44039</v>
      </c>
      <c r="C76" s="144"/>
      <c r="D76" s="145">
        <f>LN(SUM($C$2:C76))</f>
        <v>3.8066624897703196</v>
      </c>
      <c r="E76" s="146">
        <f t="shared" si="22"/>
        <v>77.53900672934806</v>
      </c>
      <c r="F76" s="144"/>
      <c r="G76" s="145">
        <f>LN(SUM($F$2:F76))</f>
        <v>1.791759469228055</v>
      </c>
      <c r="H76" s="146">
        <f t="shared" si="24"/>
        <v>21.289990494774003</v>
      </c>
      <c r="I76" s="144"/>
      <c r="J76" s="145">
        <f>LN(SUM($I$2:I76))</f>
        <v>3.7612001156935624</v>
      </c>
      <c r="K76" s="146">
        <f t="shared" si="4"/>
        <v>9.4020786669067782</v>
      </c>
      <c r="L76" s="144"/>
      <c r="M76" s="145">
        <f>LN(SUM($L$2:L76))</f>
        <v>4.7273878187123408</v>
      </c>
      <c r="N76" s="145">
        <f t="shared" si="23"/>
        <v>42.131609223517891</v>
      </c>
      <c r="O76" s="144"/>
      <c r="P76" s="145" t="e">
        <f>LN(SUM($O$2:O76))</f>
        <v>#NUM!</v>
      </c>
      <c r="Q76" s="147" t="e">
        <f t="shared" si="5"/>
        <v>#NUM!</v>
      </c>
      <c r="R76" s="144"/>
      <c r="S76" s="145" t="e">
        <f>LN(SUM($R$2:R76))</f>
        <v>#NUM!</v>
      </c>
      <c r="T76" s="144" t="e">
        <f t="shared" si="6"/>
        <v>#NUM!</v>
      </c>
      <c r="U76" s="144"/>
      <c r="V76" s="145">
        <f>LN(SUM($U$2:U76))</f>
        <v>0.69314718055994529</v>
      </c>
      <c r="W76" s="145" t="e">
        <f t="shared" si="7"/>
        <v>#DIV/0!</v>
      </c>
      <c r="X76" s="144">
        <v>2</v>
      </c>
      <c r="Y76" s="145">
        <f>LN(SUM($X$2:X76))</f>
        <v>5.0238805208462765</v>
      </c>
      <c r="Z76" s="145">
        <f t="shared" si="8"/>
        <v>14.370132646766375</v>
      </c>
      <c r="AA76" s="144"/>
      <c r="AB76" s="145">
        <f>LN(SUM($AA$2:AA76))</f>
        <v>3.784189633918261</v>
      </c>
      <c r="AC76" s="145" t="e">
        <f t="shared" si="9"/>
        <v>#DIV/0!</v>
      </c>
      <c r="AD76" s="144"/>
      <c r="AE76" s="145">
        <f>LN(SUM($AD$2:AD76))</f>
        <v>0.69314718055994529</v>
      </c>
      <c r="AF76" s="145" t="e">
        <f t="shared" si="10"/>
        <v>#DIV/0!</v>
      </c>
      <c r="AG76" s="144"/>
      <c r="AH76" s="145">
        <f>LN(SUM($AG$2:AG76))</f>
        <v>0.69314718055994529</v>
      </c>
      <c r="AI76" s="145" t="e">
        <f t="shared" si="11"/>
        <v>#DIV/0!</v>
      </c>
      <c r="AJ76" s="144">
        <v>1</v>
      </c>
      <c r="AK76" s="145">
        <f>LN(SUM($AJ$2:AJ76))</f>
        <v>5.7714411231300158</v>
      </c>
      <c r="AL76" s="145">
        <f t="shared" si="12"/>
        <v>34.035436927598752</v>
      </c>
      <c r="AM76" s="144"/>
      <c r="AN76" s="148" t="e">
        <f>LN(SUM($AM$2:AM76))</f>
        <v>#NUM!</v>
      </c>
      <c r="AO76" s="144" t="e">
        <f t="shared" si="13"/>
        <v>#NUM!</v>
      </c>
      <c r="AP76" s="144"/>
      <c r="AQ76" s="148" t="e">
        <f>LN(SUM($AP$2:AP76))</f>
        <v>#NUM!</v>
      </c>
      <c r="AR76" s="144" t="e">
        <f t="shared" si="14"/>
        <v>#NUM!</v>
      </c>
      <c r="AS76" s="144"/>
      <c r="AT76" s="148">
        <f>LN(SUM($AS$2:AS76))</f>
        <v>2.8332133440562162</v>
      </c>
      <c r="AU76" s="145" t="e">
        <f t="shared" si="15"/>
        <v>#DIV/0!</v>
      </c>
      <c r="AV76" s="144"/>
      <c r="AW76" s="148">
        <f>LN(SUM($AV$2:AV76))</f>
        <v>0.69314718055994529</v>
      </c>
      <c r="AX76" s="145" t="e">
        <f t="shared" si="16"/>
        <v>#DIV/0!</v>
      </c>
      <c r="AY76" s="144"/>
      <c r="AZ76" s="148">
        <f>LN(SUM($AY$2:AY76))</f>
        <v>0.69314718055994529</v>
      </c>
      <c r="BA76" s="145" t="e">
        <f t="shared" si="17"/>
        <v>#DIV/0!</v>
      </c>
      <c r="BB76" s="149">
        <v>3</v>
      </c>
      <c r="BC76" s="148">
        <f>LN(SUM($BB$2:BB76))</f>
        <v>6.6214056517641344</v>
      </c>
      <c r="BD76" s="190">
        <f t="shared" si="18"/>
        <v>27.616682571325377</v>
      </c>
    </row>
    <row r="77" spans="1:56" s="26" customFormat="1" x14ac:dyDescent="0.25">
      <c r="A77" s="144">
        <f t="shared" si="25"/>
        <v>138</v>
      </c>
      <c r="B77" s="156">
        <v>44040</v>
      </c>
      <c r="C77" s="144"/>
      <c r="D77" s="145">
        <f>LN(SUM($C$2:C77))</f>
        <v>3.8066624897703196</v>
      </c>
      <c r="E77" s="146">
        <f t="shared" si="22"/>
        <v>77.699390784020437</v>
      </c>
      <c r="F77" s="144"/>
      <c r="G77" s="145">
        <f>LN(SUM($F$2:F77))</f>
        <v>1.791759469228055</v>
      </c>
      <c r="H77" s="146">
        <f t="shared" si="24"/>
        <v>35.483317491290002</v>
      </c>
      <c r="I77" s="144">
        <v>1</v>
      </c>
      <c r="J77" s="145">
        <f>LN(SUM($I$2:I77))</f>
        <v>3.784189633918261</v>
      </c>
      <c r="K77" s="146">
        <f t="shared" si="4"/>
        <v>10.80427547873682</v>
      </c>
      <c r="L77" s="144"/>
      <c r="M77" s="145">
        <f>LN(SUM($L$2:L77))</f>
        <v>4.7273878187123408</v>
      </c>
      <c r="N77" s="145">
        <f t="shared" si="23"/>
        <v>49.240611077143548</v>
      </c>
      <c r="O77" s="144"/>
      <c r="P77" s="145" t="e">
        <f>LN(SUM($O$2:O77))</f>
        <v>#NUM!</v>
      </c>
      <c r="Q77" s="147" t="e">
        <f t="shared" si="5"/>
        <v>#NUM!</v>
      </c>
      <c r="R77" s="144"/>
      <c r="S77" s="145" t="e">
        <f>LN(SUM($R$2:R77))</f>
        <v>#NUM!</v>
      </c>
      <c r="T77" s="144" t="e">
        <f t="shared" si="6"/>
        <v>#NUM!</v>
      </c>
      <c r="U77" s="144"/>
      <c r="V77" s="145">
        <f>LN(SUM($U$2:U77))</f>
        <v>0.69314718055994529</v>
      </c>
      <c r="W77" s="145" t="e">
        <f t="shared" si="7"/>
        <v>#DIV/0!</v>
      </c>
      <c r="X77" s="144"/>
      <c r="Y77" s="145">
        <f>LN(SUM($X$2:X77))</f>
        <v>5.0238805208462765</v>
      </c>
      <c r="Z77" s="145">
        <f t="shared" si="8"/>
        <v>20.190127178881259</v>
      </c>
      <c r="AA77" s="144"/>
      <c r="AB77" s="145">
        <f>LN(SUM($AA$2:AA77))</f>
        <v>3.784189633918261</v>
      </c>
      <c r="AC77" s="145" t="e">
        <f t="shared" si="9"/>
        <v>#DIV/0!</v>
      </c>
      <c r="AD77" s="144"/>
      <c r="AE77" s="145">
        <f>LN(SUM($AD$2:AD77))</f>
        <v>0.69314718055994529</v>
      </c>
      <c r="AF77" s="145" t="e">
        <f t="shared" si="10"/>
        <v>#DIV/0!</v>
      </c>
      <c r="AG77" s="144"/>
      <c r="AH77" s="145">
        <f>LN(SUM($AG$2:AG77))</f>
        <v>0.69314718055994529</v>
      </c>
      <c r="AI77" s="145" t="e">
        <f t="shared" si="11"/>
        <v>#DIV/0!</v>
      </c>
      <c r="AJ77" s="144">
        <v>6</v>
      </c>
      <c r="AK77" s="145">
        <f>LN(SUM($AJ$2:AJ77))</f>
        <v>5.7899601708972535</v>
      </c>
      <c r="AL77" s="145">
        <f t="shared" si="12"/>
        <v>39.424886681206353</v>
      </c>
      <c r="AM77" s="144"/>
      <c r="AN77" s="148" t="e">
        <f>LN(SUM($AM$2:AM77))</f>
        <v>#NUM!</v>
      </c>
      <c r="AO77" s="144" t="e">
        <f t="shared" si="13"/>
        <v>#NUM!</v>
      </c>
      <c r="AP77" s="144"/>
      <c r="AQ77" s="148" t="e">
        <f>LN(SUM($AP$2:AP77))</f>
        <v>#NUM!</v>
      </c>
      <c r="AR77" s="144" t="e">
        <f t="shared" si="14"/>
        <v>#NUM!</v>
      </c>
      <c r="AS77" s="144"/>
      <c r="AT77" s="148">
        <f>LN(SUM($AS$2:AS77))</f>
        <v>2.8332133440562162</v>
      </c>
      <c r="AU77" s="145" t="e">
        <f t="shared" si="15"/>
        <v>#DIV/0!</v>
      </c>
      <c r="AV77" s="144"/>
      <c r="AW77" s="148">
        <f>LN(SUM($AV$2:AV77))</f>
        <v>0.69314718055994529</v>
      </c>
      <c r="AX77" s="145" t="e">
        <f t="shared" si="16"/>
        <v>#DIV/0!</v>
      </c>
      <c r="AY77" s="144"/>
      <c r="AZ77" s="148">
        <f>LN(SUM($AY$2:AY77))</f>
        <v>0.69314718055994529</v>
      </c>
      <c r="BA77" s="145" t="e">
        <f t="shared" si="17"/>
        <v>#DIV/0!</v>
      </c>
      <c r="BB77" s="149">
        <v>7</v>
      </c>
      <c r="BC77" s="148">
        <f>LN(SUM($BB$2:BB77))</f>
        <v>6.6306833856423717</v>
      </c>
      <c r="BD77" s="190">
        <f t="shared" si="18"/>
        <v>33.890531849967438</v>
      </c>
    </row>
    <row r="78" spans="1:56" s="26" customFormat="1" x14ac:dyDescent="0.25">
      <c r="A78" s="144">
        <f t="shared" si="25"/>
        <v>139</v>
      </c>
      <c r="B78" s="156">
        <v>44041</v>
      </c>
      <c r="C78" s="144"/>
      <c r="D78" s="145">
        <f>LN(SUM($C$2:C78))</f>
        <v>3.8066624897703196</v>
      </c>
      <c r="E78" s="146">
        <f t="shared" si="22"/>
        <v>95.228553609149785</v>
      </c>
      <c r="F78" s="144"/>
      <c r="G78" s="145">
        <f>LN(SUM($F$2:F78))</f>
        <v>1.791759469228055</v>
      </c>
      <c r="H78" s="146" t="e">
        <f t="shared" si="24"/>
        <v>#DIV/0!</v>
      </c>
      <c r="I78" s="144">
        <v>2</v>
      </c>
      <c r="J78" s="145">
        <f>LN(SUM($I$2:I78))</f>
        <v>3.8286413964890951</v>
      </c>
      <c r="K78" s="146">
        <f t="shared" si="4"/>
        <v>14.05871454391421</v>
      </c>
      <c r="L78" s="144"/>
      <c r="M78" s="145">
        <f>LN(SUM($L$2:L78))</f>
        <v>4.7273878187123408</v>
      </c>
      <c r="N78" s="145">
        <f t="shared" si="23"/>
        <v>79.331520046221911</v>
      </c>
      <c r="O78" s="144"/>
      <c r="P78" s="145" t="e">
        <f>LN(SUM($O$2:O78))</f>
        <v>#NUM!</v>
      </c>
      <c r="Q78" s="147" t="e">
        <f t="shared" si="5"/>
        <v>#NUM!</v>
      </c>
      <c r="R78" s="144"/>
      <c r="S78" s="145" t="e">
        <f>LN(SUM($R$2:R78))</f>
        <v>#NUM!</v>
      </c>
      <c r="T78" s="144" t="e">
        <f t="shared" si="6"/>
        <v>#NUM!</v>
      </c>
      <c r="U78" s="144"/>
      <c r="V78" s="145">
        <f>LN(SUM($U$2:U78))</f>
        <v>0.69314718055994529</v>
      </c>
      <c r="W78" s="145" t="e">
        <f t="shared" si="7"/>
        <v>#DIV/0!</v>
      </c>
      <c r="X78" s="144">
        <v>1</v>
      </c>
      <c r="Y78" s="145">
        <f>LN(SUM($X$2:X78))</f>
        <v>5.0304379213924353</v>
      </c>
      <c r="Z78" s="145">
        <f t="shared" si="8"/>
        <v>28.863968435029268</v>
      </c>
      <c r="AA78" s="144"/>
      <c r="AB78" s="145">
        <f>LN(SUM($AA$2:AA78))</f>
        <v>3.784189633918261</v>
      </c>
      <c r="AC78" s="145" t="e">
        <f t="shared" si="9"/>
        <v>#DIV/0!</v>
      </c>
      <c r="AD78" s="144">
        <v>1</v>
      </c>
      <c r="AE78" s="145">
        <f>LN(SUM($AD$2:AD78))</f>
        <v>1.0986122886681098</v>
      </c>
      <c r="AF78" s="145">
        <f t="shared" si="10"/>
        <v>15.955438719280238</v>
      </c>
      <c r="AG78" s="144"/>
      <c r="AH78" s="145">
        <f>LN(SUM($AG$2:AG78))</f>
        <v>0.69314718055994529</v>
      </c>
      <c r="AI78" s="145" t="e">
        <f t="shared" si="11"/>
        <v>#DIV/0!</v>
      </c>
      <c r="AJ78" s="144">
        <v>9</v>
      </c>
      <c r="AK78" s="145">
        <f>LN(SUM($AJ$2:AJ78))</f>
        <v>5.8171111599632042</v>
      </c>
      <c r="AL78" s="145">
        <f t="shared" si="12"/>
        <v>37.51211898523988</v>
      </c>
      <c r="AM78" s="144"/>
      <c r="AN78" s="148" t="e">
        <f>LN(SUM($AM$2:AM78))</f>
        <v>#NUM!</v>
      </c>
      <c r="AO78" s="144" t="e">
        <f t="shared" si="13"/>
        <v>#NUM!</v>
      </c>
      <c r="AP78" s="144"/>
      <c r="AQ78" s="148" t="e">
        <f>LN(SUM($AP$2:AP78))</f>
        <v>#NUM!</v>
      </c>
      <c r="AR78" s="144" t="e">
        <f t="shared" si="14"/>
        <v>#NUM!</v>
      </c>
      <c r="AS78" s="144"/>
      <c r="AT78" s="148">
        <f>LN(SUM($AS$2:AS78))</f>
        <v>2.8332133440562162</v>
      </c>
      <c r="AU78" s="145" t="e">
        <f t="shared" si="15"/>
        <v>#DIV/0!</v>
      </c>
      <c r="AV78" s="144"/>
      <c r="AW78" s="148">
        <f>LN(SUM($AV$2:AV78))</f>
        <v>0.69314718055994529</v>
      </c>
      <c r="AX78" s="145" t="e">
        <f t="shared" si="16"/>
        <v>#DIV/0!</v>
      </c>
      <c r="AY78" s="144"/>
      <c r="AZ78" s="148">
        <f>LN(SUM($AY$2:AY78))</f>
        <v>0.69314718055994529</v>
      </c>
      <c r="BA78" s="145" t="e">
        <f t="shared" si="17"/>
        <v>#DIV/0!</v>
      </c>
      <c r="BB78" s="149">
        <v>13</v>
      </c>
      <c r="BC78" s="148">
        <f>LN(SUM($BB$2:BB78))</f>
        <v>6.6476883735633292</v>
      </c>
      <c r="BD78" s="190">
        <f t="shared" si="18"/>
        <v>40.133544013552566</v>
      </c>
    </row>
    <row r="79" spans="1:56" s="26" customFormat="1" x14ac:dyDescent="0.25">
      <c r="A79" s="144">
        <f t="shared" si="25"/>
        <v>140</v>
      </c>
      <c r="B79" s="156">
        <v>44042</v>
      </c>
      <c r="C79" s="144"/>
      <c r="D79" s="145">
        <f>LN(SUM($C$2:C79))</f>
        <v>3.8066624897703196</v>
      </c>
      <c r="E79" s="146">
        <f t="shared" si="22"/>
        <v>172.72500819161002</v>
      </c>
      <c r="F79" s="144"/>
      <c r="G79" s="145">
        <f>LN(SUM($F$2:F79))</f>
        <v>1.791759469228055</v>
      </c>
      <c r="H79" s="146" t="e">
        <f t="shared" si="24"/>
        <v>#DIV/0!</v>
      </c>
      <c r="I79" s="144">
        <v>3</v>
      </c>
      <c r="J79" s="145">
        <f>LN(SUM($I$2:I79))</f>
        <v>3.8918202981106265</v>
      </c>
      <c r="K79" s="146">
        <f t="shared" si="4"/>
        <v>15.812159547398295</v>
      </c>
      <c r="L79" s="144">
        <v>1</v>
      </c>
      <c r="M79" s="145">
        <f>LN(SUM($L$2:L79))</f>
        <v>4.7361984483944957</v>
      </c>
      <c r="N79" s="145">
        <f t="shared" si="23"/>
        <v>127.4087367486337</v>
      </c>
      <c r="O79" s="144"/>
      <c r="P79" s="145" t="e">
        <f>LN(SUM($O$2:O79))</f>
        <v>#NUM!</v>
      </c>
      <c r="Q79" s="147" t="e">
        <f t="shared" si="5"/>
        <v>#NUM!</v>
      </c>
      <c r="R79" s="144"/>
      <c r="S79" s="145" t="e">
        <f>LN(SUM($R$2:R79))</f>
        <v>#NUM!</v>
      </c>
      <c r="T79" s="144" t="e">
        <f t="shared" si="6"/>
        <v>#NUM!</v>
      </c>
      <c r="U79" s="144"/>
      <c r="V79" s="145">
        <f>LN(SUM($U$2:U79))</f>
        <v>0.69314718055994529</v>
      </c>
      <c r="W79" s="145" t="e">
        <f t="shared" si="7"/>
        <v>#DIV/0!</v>
      </c>
      <c r="X79" s="144">
        <v>6</v>
      </c>
      <c r="Y79" s="145">
        <f>LN(SUM($X$2:X79))</f>
        <v>5.0689042022202315</v>
      </c>
      <c r="Z79" s="145">
        <f t="shared" si="8"/>
        <v>42.778485402332613</v>
      </c>
      <c r="AA79" s="144"/>
      <c r="AB79" s="145">
        <f>LN(SUM($AA$2:AA79))</f>
        <v>3.784189633918261</v>
      </c>
      <c r="AC79" s="145" t="e">
        <f t="shared" si="9"/>
        <v>#DIV/0!</v>
      </c>
      <c r="AD79" s="144"/>
      <c r="AE79" s="145">
        <f>LN(SUM($AD$2:AD79))</f>
        <v>1.0986122886681098</v>
      </c>
      <c r="AF79" s="145">
        <f t="shared" si="10"/>
        <v>9.5732632315681432</v>
      </c>
      <c r="AG79" s="144"/>
      <c r="AH79" s="145">
        <f>LN(SUM($AG$2:AG79))</f>
        <v>0.69314718055994529</v>
      </c>
      <c r="AI79" s="145" t="e">
        <f t="shared" si="11"/>
        <v>#DIV/0!</v>
      </c>
      <c r="AJ79" s="144">
        <v>11</v>
      </c>
      <c r="AK79" s="145">
        <f>LN(SUM($AJ$2:AJ79))</f>
        <v>5.8493247799468593</v>
      </c>
      <c r="AL79" s="145">
        <f t="shared" si="12"/>
        <v>33.681909793826762</v>
      </c>
      <c r="AM79" s="144"/>
      <c r="AN79" s="148" t="e">
        <f>LN(SUM($AM$2:AM79))</f>
        <v>#NUM!</v>
      </c>
      <c r="AO79" s="144" t="e">
        <f t="shared" si="13"/>
        <v>#NUM!</v>
      </c>
      <c r="AP79" s="144"/>
      <c r="AQ79" s="148" t="e">
        <f>LN(SUM($AP$2:AP79))</f>
        <v>#NUM!</v>
      </c>
      <c r="AR79" s="144" t="e">
        <f t="shared" si="14"/>
        <v>#NUM!</v>
      </c>
      <c r="AS79" s="144"/>
      <c r="AT79" s="148">
        <f>LN(SUM($AS$2:AS79))</f>
        <v>2.8332133440562162</v>
      </c>
      <c r="AU79" s="145" t="e">
        <f t="shared" si="15"/>
        <v>#DIV/0!</v>
      </c>
      <c r="AV79" s="144"/>
      <c r="AW79" s="148">
        <f>LN(SUM($AV$2:AV79))</f>
        <v>0.69314718055994529</v>
      </c>
      <c r="AX79" s="145" t="e">
        <f t="shared" si="16"/>
        <v>#DIV/0!</v>
      </c>
      <c r="AY79" s="144"/>
      <c r="AZ79" s="148">
        <f>LN(SUM($AY$2:AY79))</f>
        <v>0.69314718055994529</v>
      </c>
      <c r="BA79" s="145" t="e">
        <f t="shared" si="17"/>
        <v>#DIV/0!</v>
      </c>
      <c r="BB79" s="149">
        <v>21</v>
      </c>
      <c r="BC79" s="148">
        <f>LN(SUM($BB$2:BB79))</f>
        <v>6.674561391814426</v>
      </c>
      <c r="BD79" s="190">
        <f t="shared" si="18"/>
        <v>43.637276949884246</v>
      </c>
    </row>
    <row r="80" spans="1:56" s="26" customFormat="1" x14ac:dyDescent="0.25">
      <c r="A80" s="144">
        <f t="shared" si="25"/>
        <v>141</v>
      </c>
      <c r="B80" s="156">
        <v>44043</v>
      </c>
      <c r="C80" s="144"/>
      <c r="D80" s="145">
        <f>LN(SUM($C$2:C80))</f>
        <v>3.8066624897703196</v>
      </c>
      <c r="E80" s="146">
        <f t="shared" si="22"/>
        <v>287.87501365268338</v>
      </c>
      <c r="F80" s="144"/>
      <c r="G80" s="145">
        <f>LN(SUM($F$2:F80))</f>
        <v>1.791759469228055</v>
      </c>
      <c r="H80" s="146" t="e">
        <f t="shared" si="24"/>
        <v>#DIV/0!</v>
      </c>
      <c r="I80" s="144"/>
      <c r="J80" s="145">
        <f>LN(SUM($I$2:I80))</f>
        <v>3.8918202981106265</v>
      </c>
      <c r="K80" s="146">
        <f t="shared" si="4"/>
        <v>20.701903542397602</v>
      </c>
      <c r="L80" s="144"/>
      <c r="M80" s="145">
        <f>LN(SUM($L$2:L80))</f>
        <v>4.7361984483944957</v>
      </c>
      <c r="N80" s="145">
        <f t="shared" si="23"/>
        <v>274.43613713549206</v>
      </c>
      <c r="O80" s="144"/>
      <c r="P80" s="145" t="e">
        <f>LN(SUM($O$2:O80))</f>
        <v>#NUM!</v>
      </c>
      <c r="Q80" s="147" t="e">
        <f t="shared" si="5"/>
        <v>#NUM!</v>
      </c>
      <c r="R80" s="144"/>
      <c r="S80" s="145" t="e">
        <f>LN(SUM($R$2:R80))</f>
        <v>#NUM!</v>
      </c>
      <c r="T80" s="144" t="e">
        <f t="shared" si="6"/>
        <v>#NUM!</v>
      </c>
      <c r="U80" s="144"/>
      <c r="V80" s="145">
        <f>LN(SUM($U$2:U80))</f>
        <v>0.69314718055994529</v>
      </c>
      <c r="W80" s="145" t="e">
        <f t="shared" si="7"/>
        <v>#DIV/0!</v>
      </c>
      <c r="X80" s="144">
        <v>2</v>
      </c>
      <c r="Y80" s="145">
        <f>LN(SUM($X$2:X80))</f>
        <v>5.0814043649844631</v>
      </c>
      <c r="Z80" s="145">
        <f t="shared" si="8"/>
        <v>49.009100859844033</v>
      </c>
      <c r="AA80" s="144"/>
      <c r="AB80" s="145">
        <f>LN(SUM($AA$2:AA80))</f>
        <v>3.784189633918261</v>
      </c>
      <c r="AC80" s="145" t="e">
        <f t="shared" si="9"/>
        <v>#DIV/0!</v>
      </c>
      <c r="AD80" s="144"/>
      <c r="AE80" s="145">
        <f>LN(SUM($AD$2:AD80))</f>
        <v>1.0986122886681098</v>
      </c>
      <c r="AF80" s="145">
        <f t="shared" si="10"/>
        <v>7.9777193596401208</v>
      </c>
      <c r="AG80" s="144"/>
      <c r="AH80" s="145">
        <f>LN(SUM($AG$2:AG80))</f>
        <v>0.69314718055994529</v>
      </c>
      <c r="AI80" s="145" t="e">
        <f t="shared" si="11"/>
        <v>#DIV/0!</v>
      </c>
      <c r="AJ80" s="144">
        <v>6</v>
      </c>
      <c r="AK80" s="145">
        <f>LN(SUM($AJ$2:AJ80))</f>
        <v>5.8664680569332965</v>
      </c>
      <c r="AL80" s="145">
        <f t="shared" si="12"/>
        <v>31.970788303929002</v>
      </c>
      <c r="AM80" s="144"/>
      <c r="AN80" s="148" t="e">
        <f>LN(SUM($AM$2:AM80))</f>
        <v>#NUM!</v>
      </c>
      <c r="AO80" s="144" t="e">
        <f t="shared" si="13"/>
        <v>#NUM!</v>
      </c>
      <c r="AP80" s="144"/>
      <c r="AQ80" s="148" t="e">
        <f>LN(SUM($AP$2:AP80))</f>
        <v>#NUM!</v>
      </c>
      <c r="AR80" s="144" t="e">
        <f t="shared" si="14"/>
        <v>#NUM!</v>
      </c>
      <c r="AS80" s="144">
        <v>1</v>
      </c>
      <c r="AT80" s="148">
        <f>LN(SUM($AS$2:AS80))</f>
        <v>2.8903717578961645</v>
      </c>
      <c r="AU80" s="145">
        <f t="shared" si="15"/>
        <v>113.18322624104506</v>
      </c>
      <c r="AV80" s="144"/>
      <c r="AW80" s="148">
        <f>LN(SUM($AV$2:AV80))</f>
        <v>0.69314718055994529</v>
      </c>
      <c r="AX80" s="145" t="e">
        <f t="shared" si="16"/>
        <v>#DIV/0!</v>
      </c>
      <c r="AY80" s="144"/>
      <c r="AZ80" s="148">
        <f>LN(SUM($AY$2:AY80))</f>
        <v>0.69314718055994529</v>
      </c>
      <c r="BA80" s="145" t="e">
        <f t="shared" si="17"/>
        <v>#DIV/0!</v>
      </c>
      <c r="BB80" s="149">
        <v>9</v>
      </c>
      <c r="BC80" s="148">
        <f>LN(SUM($BB$2:BB80))</f>
        <v>6.6858609470683596</v>
      </c>
      <c r="BD80" s="190">
        <f t="shared" si="18"/>
        <v>45.864605026827164</v>
      </c>
    </row>
    <row r="81" spans="1:56" s="26" customFormat="1" x14ac:dyDescent="0.25">
      <c r="A81" s="144">
        <f t="shared" si="25"/>
        <v>142</v>
      </c>
      <c r="B81" s="156">
        <v>44044</v>
      </c>
      <c r="C81" s="144">
        <v>1</v>
      </c>
      <c r="D81" s="145">
        <f>LN(SUM($C$2:C81))</f>
        <v>3.8286413964890951</v>
      </c>
      <c r="E81" s="146">
        <f t="shared" si="22"/>
        <v>294.34465362645642</v>
      </c>
      <c r="F81" s="144">
        <v>1</v>
      </c>
      <c r="G81" s="145">
        <f>LN(SUM($F$2:F81))</f>
        <v>1.9459101490553132</v>
      </c>
      <c r="H81" s="146">
        <f t="shared" si="24"/>
        <v>41.967856985617942</v>
      </c>
      <c r="I81" s="144"/>
      <c r="J81" s="145">
        <f>LN(SUM($I$2:I81))</f>
        <v>3.8918202981106265</v>
      </c>
      <c r="K81" s="146">
        <f t="shared" si="4"/>
        <v>25.512443101998993</v>
      </c>
      <c r="L81" s="144">
        <v>2</v>
      </c>
      <c r="M81" s="145">
        <f>LN(SUM($L$2:L81))</f>
        <v>4.7535901911063645</v>
      </c>
      <c r="N81" s="145">
        <f t="shared" si="23"/>
        <v>184.77060810582893</v>
      </c>
      <c r="O81" s="144">
        <v>1</v>
      </c>
      <c r="P81" s="145">
        <f>LN(SUM($O$2:O81))</f>
        <v>0</v>
      </c>
      <c r="Q81" s="147" t="e">
        <f t="shared" si="5"/>
        <v>#NUM!</v>
      </c>
      <c r="R81" s="144"/>
      <c r="S81" s="145" t="e">
        <f>LN(SUM($R$2:R81))</f>
        <v>#NUM!</v>
      </c>
      <c r="T81" s="144" t="e">
        <f t="shared" si="6"/>
        <v>#NUM!</v>
      </c>
      <c r="U81" s="144"/>
      <c r="V81" s="145">
        <f>LN(SUM($U$2:U81))</f>
        <v>0.69314718055994529</v>
      </c>
      <c r="W81" s="145" t="e">
        <f t="shared" si="7"/>
        <v>#DIV/0!</v>
      </c>
      <c r="X81" s="144">
        <v>1</v>
      </c>
      <c r="Y81" s="145">
        <f>LN(SUM($X$2:X81))</f>
        <v>5.0875963352323836</v>
      </c>
      <c r="Z81" s="145">
        <f t="shared" si="8"/>
        <v>49.642915992178644</v>
      </c>
      <c r="AA81" s="144"/>
      <c r="AB81" s="145">
        <f>LN(SUM($AA$2:AA81))</f>
        <v>3.784189633918261</v>
      </c>
      <c r="AC81" s="145" t="e">
        <f t="shared" si="9"/>
        <v>#DIV/0!</v>
      </c>
      <c r="AD81" s="144"/>
      <c r="AE81" s="145">
        <f>LN(SUM($AD$2:AD81))</f>
        <v>1.0986122886681098</v>
      </c>
      <c r="AF81" s="145">
        <f t="shared" si="10"/>
        <v>7.9777193596401208</v>
      </c>
      <c r="AG81" s="144"/>
      <c r="AH81" s="145">
        <f>LN(SUM($AG$2:AG81))</f>
        <v>0.69314718055994529</v>
      </c>
      <c r="AI81" s="145" t="e">
        <f t="shared" si="11"/>
        <v>#DIV/0!</v>
      </c>
      <c r="AJ81" s="144">
        <v>9</v>
      </c>
      <c r="AK81" s="145">
        <f>LN(SUM($AJ$2:AJ81))</f>
        <v>5.8916442118257715</v>
      </c>
      <c r="AL81" s="145">
        <f t="shared" si="12"/>
        <v>31.334344783320137</v>
      </c>
      <c r="AM81" s="144"/>
      <c r="AN81" s="148" t="e">
        <f>LN(SUM($AM$2:AM81))</f>
        <v>#NUM!</v>
      </c>
      <c r="AO81" s="144" t="e">
        <f t="shared" si="13"/>
        <v>#NUM!</v>
      </c>
      <c r="AP81" s="144"/>
      <c r="AQ81" s="148" t="e">
        <f>LN(SUM($AP$2:AP81))</f>
        <v>#NUM!</v>
      </c>
      <c r="AR81" s="144" t="e">
        <f t="shared" si="14"/>
        <v>#NUM!</v>
      </c>
      <c r="AS81" s="144"/>
      <c r="AT81" s="148">
        <f>LN(SUM($AS$2:AS81))</f>
        <v>2.8903717578961645</v>
      </c>
      <c r="AU81" s="145">
        <f t="shared" si="15"/>
        <v>67.909935744627049</v>
      </c>
      <c r="AV81" s="144"/>
      <c r="AW81" s="148">
        <f>LN(SUM($AV$2:AV81))</f>
        <v>0.69314718055994529</v>
      </c>
      <c r="AX81" s="145" t="e">
        <f t="shared" si="16"/>
        <v>#DIV/0!</v>
      </c>
      <c r="AY81" s="144"/>
      <c r="AZ81" s="148">
        <f>LN(SUM($AY$2:AY81))</f>
        <v>0.69314718055994529</v>
      </c>
      <c r="BA81" s="145" t="e">
        <f t="shared" si="17"/>
        <v>#DIV/0!</v>
      </c>
      <c r="BB81" s="149">
        <v>15</v>
      </c>
      <c r="BC81" s="148">
        <f>LN(SUM($BB$2:BB81))</f>
        <v>6.7044143549641069</v>
      </c>
      <c r="BD81" s="190">
        <f t="shared" si="18"/>
        <v>44.737446459674672</v>
      </c>
    </row>
    <row r="82" spans="1:56" s="26" customFormat="1" x14ac:dyDescent="0.25">
      <c r="A82" s="144">
        <f t="shared" si="25"/>
        <v>143</v>
      </c>
      <c r="B82" s="156">
        <v>44045</v>
      </c>
      <c r="C82" s="144"/>
      <c r="D82" s="145">
        <f>LN(SUM($C$2:C82))</f>
        <v>3.8286413964890951</v>
      </c>
      <c r="E82" s="146">
        <f t="shared" si="22"/>
        <v>176.60679217587389</v>
      </c>
      <c r="F82" s="144"/>
      <c r="G82" s="145">
        <f>LN(SUM($F$2:F82))</f>
        <v>1.9459101490553132</v>
      </c>
      <c r="H82" s="146">
        <f t="shared" si="24"/>
        <v>25.180714191370765</v>
      </c>
      <c r="I82" s="144">
        <v>2</v>
      </c>
      <c r="J82" s="145">
        <f>LN(SUM($I$2:I82))</f>
        <v>3.9318256327243257</v>
      </c>
      <c r="K82" s="146">
        <f t="shared" si="4"/>
        <v>24.557394604098985</v>
      </c>
      <c r="L82" s="144"/>
      <c r="M82" s="145">
        <f>LN(SUM($L$2:L82))</f>
        <v>4.7535901911063645</v>
      </c>
      <c r="N82" s="145">
        <f t="shared" si="23"/>
        <v>138.80542984418295</v>
      </c>
      <c r="O82" s="144"/>
      <c r="P82" s="145">
        <f>LN(SUM($O$2:O82))</f>
        <v>0</v>
      </c>
      <c r="Q82" s="147" t="e">
        <f t="shared" si="5"/>
        <v>#NUM!</v>
      </c>
      <c r="R82" s="144"/>
      <c r="S82" s="145" t="e">
        <f>LN(SUM($R$2:R82))</f>
        <v>#NUM!</v>
      </c>
      <c r="T82" s="144" t="e">
        <f t="shared" si="6"/>
        <v>#NUM!</v>
      </c>
      <c r="U82" s="144"/>
      <c r="V82" s="145">
        <f>LN(SUM($U$2:U82))</f>
        <v>0.69314718055994529</v>
      </c>
      <c r="W82" s="145" t="e">
        <f t="shared" si="7"/>
        <v>#DIV/0!</v>
      </c>
      <c r="X82" s="144">
        <v>5</v>
      </c>
      <c r="Y82" s="145">
        <f>LN(SUM($X$2:X82))</f>
        <v>5.1179938124167554</v>
      </c>
      <c r="Z82" s="145">
        <f t="shared" si="8"/>
        <v>42.123990825723233</v>
      </c>
      <c r="AA82" s="144">
        <v>1</v>
      </c>
      <c r="AB82" s="145">
        <f>LN(SUM($AA$2:AA82))</f>
        <v>3.8066624897703196</v>
      </c>
      <c r="AC82" s="145">
        <f t="shared" si="9"/>
        <v>287.87501365268338</v>
      </c>
      <c r="AD82" s="144"/>
      <c r="AE82" s="145">
        <f>LN(SUM($AD$2:AD82))</f>
        <v>1.0986122886681098</v>
      </c>
      <c r="AF82" s="145">
        <f t="shared" si="10"/>
        <v>9.5732632315681432</v>
      </c>
      <c r="AG82" s="144"/>
      <c r="AH82" s="145">
        <f>LN(SUM($AG$2:AG82))</f>
        <v>0.69314718055994529</v>
      </c>
      <c r="AI82" s="145" t="e">
        <f t="shared" si="11"/>
        <v>#DIV/0!</v>
      </c>
      <c r="AJ82" s="144">
        <v>13</v>
      </c>
      <c r="AK82" s="145">
        <f>LN(SUM($AJ$2:AJ82))</f>
        <v>5.9269260259704106</v>
      </c>
      <c r="AL82" s="145">
        <f t="shared" si="12"/>
        <v>26.986469997836203</v>
      </c>
      <c r="AM82" s="144"/>
      <c r="AN82" s="148" t="e">
        <f>LN(SUM($AM$2:AM82))</f>
        <v>#NUM!</v>
      </c>
      <c r="AO82" s="144" t="e">
        <f t="shared" si="13"/>
        <v>#NUM!</v>
      </c>
      <c r="AP82" s="144"/>
      <c r="AQ82" s="148" t="e">
        <f>LN(SUM($AP$2:AP82))</f>
        <v>#NUM!</v>
      </c>
      <c r="AR82" s="144" t="e">
        <f t="shared" si="14"/>
        <v>#NUM!</v>
      </c>
      <c r="AS82" s="144"/>
      <c r="AT82" s="148">
        <f>LN(SUM($AS$2:AS82))</f>
        <v>2.8903717578961645</v>
      </c>
      <c r="AU82" s="145">
        <f t="shared" si="15"/>
        <v>56.591613120522531</v>
      </c>
      <c r="AV82" s="144"/>
      <c r="AW82" s="148">
        <f>LN(SUM($AV$2:AV82))</f>
        <v>0.69314718055994529</v>
      </c>
      <c r="AX82" s="145" t="e">
        <f t="shared" si="16"/>
        <v>#DIV/0!</v>
      </c>
      <c r="AY82" s="144"/>
      <c r="AZ82" s="148">
        <f>LN(SUM($AY$2:AY82))</f>
        <v>0.69314718055994529</v>
      </c>
      <c r="BA82" s="145" t="e">
        <f t="shared" si="17"/>
        <v>#DIV/0!</v>
      </c>
      <c r="BB82" s="149">
        <v>21</v>
      </c>
      <c r="BC82" s="148">
        <f>LN(SUM($BB$2:BB82))</f>
        <v>6.7298240704894754</v>
      </c>
      <c r="BD82" s="190">
        <f t="shared" si="18"/>
        <v>37.988862292795389</v>
      </c>
    </row>
    <row r="83" spans="1:56" s="26" customFormat="1" x14ac:dyDescent="0.25">
      <c r="A83" s="144">
        <f t="shared" si="25"/>
        <v>144</v>
      </c>
      <c r="B83" s="156">
        <v>44046</v>
      </c>
      <c r="C83" s="144"/>
      <c r="D83" s="145">
        <f>LN(SUM($C$2:C83))</f>
        <v>3.8286413964890951</v>
      </c>
      <c r="E83" s="146">
        <f t="shared" si="22"/>
        <v>147.17232681322821</v>
      </c>
      <c r="F83" s="144"/>
      <c r="G83" s="145">
        <f>LN(SUM($F$2:F83))</f>
        <v>1.9459101490553132</v>
      </c>
      <c r="H83" s="146">
        <f t="shared" si="24"/>
        <v>20.983928492808971</v>
      </c>
      <c r="I83" s="144">
        <v>2</v>
      </c>
      <c r="J83" s="145">
        <f>LN(SUM($I$2:I83))</f>
        <v>3.970291913552122</v>
      </c>
      <c r="K83" s="146">
        <f t="shared" si="4"/>
        <v>25.380865273203082</v>
      </c>
      <c r="L83" s="144"/>
      <c r="M83" s="145">
        <f>LN(SUM($L$2:L83))</f>
        <v>4.7535901911063645</v>
      </c>
      <c r="N83" s="145">
        <f t="shared" si="23"/>
        <v>130.77931022813067</v>
      </c>
      <c r="O83" s="144"/>
      <c r="P83" s="145">
        <f>LN(SUM($O$2:O83))</f>
        <v>0</v>
      </c>
      <c r="Q83" s="147" t="e">
        <f t="shared" si="5"/>
        <v>#NUM!</v>
      </c>
      <c r="R83" s="144"/>
      <c r="S83" s="145" t="e">
        <f>LN(SUM($R$2:R83))</f>
        <v>#NUM!</v>
      </c>
      <c r="T83" s="144" t="e">
        <f t="shared" si="6"/>
        <v>#NUM!</v>
      </c>
      <c r="U83" s="144"/>
      <c r="V83" s="145">
        <f>LN(SUM($U$2:U83))</f>
        <v>0.69314718055994529</v>
      </c>
      <c r="W83" s="145" t="e">
        <f t="shared" si="7"/>
        <v>#DIV/0!</v>
      </c>
      <c r="X83" s="144">
        <v>3</v>
      </c>
      <c r="Y83" s="145">
        <f>LN(SUM($X$2:X83))</f>
        <v>5.1357984370502621</v>
      </c>
      <c r="Z83" s="145">
        <f t="shared" si="8"/>
        <v>36.649684042099146</v>
      </c>
      <c r="AA83" s="144"/>
      <c r="AB83" s="145">
        <f>LN(SUM($AA$2:AA83))</f>
        <v>3.8066624897703196</v>
      </c>
      <c r="AC83" s="145">
        <f t="shared" si="9"/>
        <v>172.72500819161002</v>
      </c>
      <c r="AD83" s="144"/>
      <c r="AE83" s="145">
        <f>LN(SUM($AD$2:AD83))</f>
        <v>1.0986122886681098</v>
      </c>
      <c r="AF83" s="145">
        <f t="shared" si="10"/>
        <v>15.955438719280238</v>
      </c>
      <c r="AG83" s="144">
        <v>1</v>
      </c>
      <c r="AH83" s="145">
        <f>LN(SUM($AG$2:AG83))</f>
        <v>1.0986122886681098</v>
      </c>
      <c r="AI83" s="145">
        <f t="shared" si="11"/>
        <v>15.955438719280238</v>
      </c>
      <c r="AJ83" s="144">
        <v>21</v>
      </c>
      <c r="AK83" s="145">
        <f>LN(SUM($AJ$2:AJ83))</f>
        <v>5.9814142112544806</v>
      </c>
      <c r="AL83" s="145">
        <f t="shared" si="12"/>
        <v>23.206814740626818</v>
      </c>
      <c r="AM83" s="144"/>
      <c r="AN83" s="148" t="e">
        <f>LN(SUM($AM$2:AM83))</f>
        <v>#NUM!</v>
      </c>
      <c r="AO83" s="144" t="e">
        <f t="shared" si="13"/>
        <v>#NUM!</v>
      </c>
      <c r="AP83" s="144"/>
      <c r="AQ83" s="148" t="e">
        <f>LN(SUM($AP$2:AP83))</f>
        <v>#NUM!</v>
      </c>
      <c r="AR83" s="144" t="e">
        <f t="shared" si="14"/>
        <v>#NUM!</v>
      </c>
      <c r="AS83" s="144"/>
      <c r="AT83" s="148">
        <f>LN(SUM($AS$2:AS83))</f>
        <v>2.8903717578961645</v>
      </c>
      <c r="AU83" s="145">
        <f t="shared" si="15"/>
        <v>56.591613120522531</v>
      </c>
      <c r="AV83" s="144"/>
      <c r="AW83" s="148">
        <f>LN(SUM($AV$2:AV83))</f>
        <v>0.69314718055994529</v>
      </c>
      <c r="AX83" s="145" t="e">
        <f t="shared" si="16"/>
        <v>#DIV/0!</v>
      </c>
      <c r="AY83" s="144"/>
      <c r="AZ83" s="148">
        <f>LN(SUM($AY$2:AY83))</f>
        <v>0.69314718055994529</v>
      </c>
      <c r="BA83" s="145" t="e">
        <f t="shared" si="17"/>
        <v>#DIV/0!</v>
      </c>
      <c r="BB83" s="149">
        <v>27</v>
      </c>
      <c r="BC83" s="148">
        <f>LN(SUM($BB$2:BB83))</f>
        <v>6.7615727688040552</v>
      </c>
      <c r="BD83" s="190">
        <f t="shared" si="18"/>
        <v>33.074929964375158</v>
      </c>
    </row>
    <row r="84" spans="1:56" s="26" customFormat="1" x14ac:dyDescent="0.25">
      <c r="A84" s="144">
        <f t="shared" si="25"/>
        <v>145</v>
      </c>
      <c r="B84" s="156">
        <v>44047</v>
      </c>
      <c r="C84" s="144">
        <v>1</v>
      </c>
      <c r="D84" s="145">
        <f>LN(SUM($C$2:C84))</f>
        <v>3.8501476017100584</v>
      </c>
      <c r="E84" s="146">
        <f t="shared" si="22"/>
        <v>98.823350869626893</v>
      </c>
      <c r="F84" s="144"/>
      <c r="G84" s="145">
        <f>LN(SUM($F$2:F84))</f>
        <v>1.9459101490553132</v>
      </c>
      <c r="H84" s="146">
        <f t="shared" si="24"/>
        <v>20.983928492808971</v>
      </c>
      <c r="I84" s="144"/>
      <c r="J84" s="145">
        <f>LN(SUM($I$2:I84))</f>
        <v>3.970291913552122</v>
      </c>
      <c r="K84" s="146">
        <f t="shared" si="4"/>
        <v>31.207778443760702</v>
      </c>
      <c r="L84" s="144"/>
      <c r="M84" s="145">
        <f>LN(SUM($L$2:L84))</f>
        <v>4.7535901911063645</v>
      </c>
      <c r="N84" s="145">
        <f t="shared" si="23"/>
        <v>148.40016065268654</v>
      </c>
      <c r="O84" s="144"/>
      <c r="P84" s="145">
        <f>LN(SUM($O$2:O84))</f>
        <v>0</v>
      </c>
      <c r="Q84" s="147" t="e">
        <f t="shared" si="5"/>
        <v>#NUM!</v>
      </c>
      <c r="R84" s="144"/>
      <c r="S84" s="145" t="e">
        <f>LN(SUM($R$2:R84))</f>
        <v>#NUM!</v>
      </c>
      <c r="T84" s="144" t="e">
        <f t="shared" si="6"/>
        <v>#NUM!</v>
      </c>
      <c r="U84" s="144">
        <v>1</v>
      </c>
      <c r="V84" s="145">
        <f>LN(SUM($U$2:U84))</f>
        <v>1.0986122886681098</v>
      </c>
      <c r="W84" s="145">
        <f t="shared" si="7"/>
        <v>15.955438719280238</v>
      </c>
      <c r="X84" s="144">
        <v>2</v>
      </c>
      <c r="Y84" s="145">
        <f>LN(SUM($X$2:X84))</f>
        <v>5.1474944768134527</v>
      </c>
      <c r="Z84" s="145">
        <f t="shared" si="8"/>
        <v>37.212560608209955</v>
      </c>
      <c r="AA84" s="144"/>
      <c r="AB84" s="145">
        <f>LN(SUM($AA$2:AA84))</f>
        <v>3.8066624897703196</v>
      </c>
      <c r="AC84" s="145">
        <f t="shared" si="9"/>
        <v>143.93750682634169</v>
      </c>
      <c r="AD84" s="144"/>
      <c r="AE84" s="145">
        <f>LN(SUM($AD$2:AD84))</f>
        <v>1.0986122886681098</v>
      </c>
      <c r="AF84" s="145" t="e">
        <f t="shared" si="10"/>
        <v>#DIV/0!</v>
      </c>
      <c r="AG84" s="144"/>
      <c r="AH84" s="145">
        <f>LN(SUM($AG$2:AG84))</f>
        <v>1.0986122886681098</v>
      </c>
      <c r="AI84" s="145">
        <f t="shared" si="11"/>
        <v>9.5732632315681432</v>
      </c>
      <c r="AJ84" s="144">
        <v>16</v>
      </c>
      <c r="AK84" s="145">
        <f>LN(SUM($AJ$2:AJ84))</f>
        <v>6.0210233493495267</v>
      </c>
      <c r="AL84" s="145">
        <f t="shared" si="12"/>
        <v>20.726903454956254</v>
      </c>
      <c r="AM84" s="144"/>
      <c r="AN84" s="148" t="e">
        <f>LN(SUM($AM$2:AM84))</f>
        <v>#NUM!</v>
      </c>
      <c r="AO84" s="144" t="e">
        <f t="shared" si="13"/>
        <v>#NUM!</v>
      </c>
      <c r="AP84" s="144"/>
      <c r="AQ84" s="148" t="e">
        <f>LN(SUM($AP$2:AP84))</f>
        <v>#NUM!</v>
      </c>
      <c r="AR84" s="144" t="e">
        <f t="shared" si="14"/>
        <v>#NUM!</v>
      </c>
      <c r="AS84" s="144"/>
      <c r="AT84" s="148">
        <f>LN(SUM($AS$2:AS84))</f>
        <v>2.8903717578961645</v>
      </c>
      <c r="AU84" s="145">
        <f t="shared" si="15"/>
        <v>67.909935744627049</v>
      </c>
      <c r="AV84" s="144"/>
      <c r="AW84" s="148">
        <f>LN(SUM($AV$2:AV84))</f>
        <v>0.69314718055994529</v>
      </c>
      <c r="AX84" s="145" t="e">
        <f t="shared" si="16"/>
        <v>#DIV/0!</v>
      </c>
      <c r="AY84" s="144"/>
      <c r="AZ84" s="148">
        <f>LN(SUM($AY$2:AY84))</f>
        <v>0.69314718055994529</v>
      </c>
      <c r="BA84" s="145" t="e">
        <f t="shared" si="17"/>
        <v>#DIV/0!</v>
      </c>
      <c r="BB84" s="149">
        <v>20</v>
      </c>
      <c r="BC84" s="148">
        <f>LN(SUM($BB$2:BB84))</f>
        <v>6.7844570626376433</v>
      </c>
      <c r="BD84" s="190">
        <f t="shared" si="18"/>
        <v>30.890291084846449</v>
      </c>
    </row>
    <row r="85" spans="1:56" s="26" customFormat="1" x14ac:dyDescent="0.25">
      <c r="A85" s="144">
        <f t="shared" si="25"/>
        <v>146</v>
      </c>
      <c r="B85" s="156">
        <v>44048</v>
      </c>
      <c r="C85" s="144">
        <v>1</v>
      </c>
      <c r="D85" s="145">
        <f>LN(SUM($C$2:C85))</f>
        <v>3.8712010109078911</v>
      </c>
      <c r="E85" s="146">
        <f t="shared" si="22"/>
        <v>69.170007657827412</v>
      </c>
      <c r="F85" s="144">
        <v>1</v>
      </c>
      <c r="G85" s="145">
        <f>LN(SUM($F$2:F85))</f>
        <v>2.0794415416798357</v>
      </c>
      <c r="H85" s="146">
        <f t="shared" si="24"/>
        <v>16.569053828772393</v>
      </c>
      <c r="I85" s="144">
        <v>3</v>
      </c>
      <c r="J85" s="145">
        <f>LN(SUM($I$2:I85))</f>
        <v>4.0253516907351496</v>
      </c>
      <c r="K85" s="146">
        <f t="shared" si="4"/>
        <v>30.515480625687935</v>
      </c>
      <c r="L85" s="144">
        <v>1</v>
      </c>
      <c r="M85" s="145">
        <f>LN(SUM($L$2:L85))</f>
        <v>4.7621739347977563</v>
      </c>
      <c r="N85" s="145">
        <f t="shared" si="23"/>
        <v>172.19528515238534</v>
      </c>
      <c r="O85" s="144"/>
      <c r="P85" s="145">
        <f>LN(SUM($O$2:O85))</f>
        <v>0</v>
      </c>
      <c r="Q85" s="147" t="e">
        <f t="shared" si="5"/>
        <v>#NUM!</v>
      </c>
      <c r="R85" s="144"/>
      <c r="S85" s="145" t="e">
        <f>LN(SUM($R$2:R85))</f>
        <v>#NUM!</v>
      </c>
      <c r="T85" s="144" t="e">
        <f t="shared" si="6"/>
        <v>#NUM!</v>
      </c>
      <c r="U85" s="144"/>
      <c r="V85" s="145">
        <f>LN(SUM($U$2:U85))</f>
        <v>1.0986122886681098</v>
      </c>
      <c r="W85" s="145">
        <f t="shared" si="7"/>
        <v>9.5732632315681432</v>
      </c>
      <c r="X85" s="144">
        <v>2</v>
      </c>
      <c r="Y85" s="145">
        <f>LN(SUM($X$2:X85))</f>
        <v>5.1590552992145291</v>
      </c>
      <c r="Z85" s="145">
        <f t="shared" si="8"/>
        <v>43.049218711082538</v>
      </c>
      <c r="AA85" s="144"/>
      <c r="AB85" s="145">
        <f>LN(SUM($AA$2:AA85))</f>
        <v>3.8066624897703196</v>
      </c>
      <c r="AC85" s="145">
        <f t="shared" si="9"/>
        <v>143.93750682634169</v>
      </c>
      <c r="AD85" s="144"/>
      <c r="AE85" s="145">
        <f>LN(SUM($AD$2:AD85))</f>
        <v>1.0986122886681098</v>
      </c>
      <c r="AF85" s="145" t="e">
        <f t="shared" si="10"/>
        <v>#DIV/0!</v>
      </c>
      <c r="AG85" s="144"/>
      <c r="AH85" s="145">
        <f>LN(SUM($AG$2:AG85))</f>
        <v>1.0986122886681098</v>
      </c>
      <c r="AI85" s="145">
        <f t="shared" si="11"/>
        <v>7.9777193596401208</v>
      </c>
      <c r="AJ85" s="144">
        <v>12</v>
      </c>
      <c r="AK85" s="145">
        <f>LN(SUM($AJ$2:AJ85))</f>
        <v>6.0497334552319577</v>
      </c>
      <c r="AL85" s="145">
        <f t="shared" si="12"/>
        <v>19.406052174196059</v>
      </c>
      <c r="AM85" s="144"/>
      <c r="AN85" s="148" t="e">
        <f>LN(SUM($AM$2:AM85))</f>
        <v>#NUM!</v>
      </c>
      <c r="AO85" s="144" t="e">
        <f t="shared" si="13"/>
        <v>#NUM!</v>
      </c>
      <c r="AP85" s="144"/>
      <c r="AQ85" s="148" t="e">
        <f>LN(SUM($AP$2:AP85))</f>
        <v>#NUM!</v>
      </c>
      <c r="AR85" s="144" t="e">
        <f t="shared" si="14"/>
        <v>#NUM!</v>
      </c>
      <c r="AS85" s="144"/>
      <c r="AT85" s="148">
        <f>LN(SUM($AS$2:AS85))</f>
        <v>2.8903717578961645</v>
      </c>
      <c r="AU85" s="145">
        <f t="shared" si="15"/>
        <v>113.18322624104506</v>
      </c>
      <c r="AV85" s="144"/>
      <c r="AW85" s="148">
        <f>LN(SUM($AV$2:AV85))</f>
        <v>0.69314718055994529</v>
      </c>
      <c r="AX85" s="145" t="e">
        <f t="shared" si="16"/>
        <v>#DIV/0!</v>
      </c>
      <c r="AY85" s="144"/>
      <c r="AZ85" s="148">
        <f>LN(SUM($AY$2:AY85))</f>
        <v>0.69314718055994529</v>
      </c>
      <c r="BA85" s="145" t="e">
        <f t="shared" si="17"/>
        <v>#DIV/0!</v>
      </c>
      <c r="BB85" s="149">
        <v>20</v>
      </c>
      <c r="BC85" s="148">
        <f>LN(SUM($BB$2:BB85))</f>
        <v>6.8068293603921761</v>
      </c>
      <c r="BD85" s="190">
        <f t="shared" si="18"/>
        <v>29.80570593335143</v>
      </c>
    </row>
    <row r="86" spans="1:56" s="26" customFormat="1" x14ac:dyDescent="0.25">
      <c r="A86" s="144">
        <f t="shared" si="25"/>
        <v>147</v>
      </c>
      <c r="B86" s="156">
        <v>44049</v>
      </c>
      <c r="C86" s="144"/>
      <c r="D86" s="145">
        <f>LN(SUM($C$2:C86))</f>
        <v>3.8712010109078911</v>
      </c>
      <c r="E86" s="146">
        <f t="shared" si="22"/>
        <v>64.641808477656767</v>
      </c>
      <c r="F86" s="144">
        <v>3</v>
      </c>
      <c r="G86" s="145">
        <f>LN(SUM($F$2:F86))</f>
        <v>2.3978952727983707</v>
      </c>
      <c r="H86" s="146">
        <f t="shared" si="24"/>
        <v>9.3063526360991418</v>
      </c>
      <c r="I86" s="144">
        <v>1</v>
      </c>
      <c r="J86" s="145">
        <f>LN(SUM($I$2:I86))</f>
        <v>4.0430512678345503</v>
      </c>
      <c r="K86" s="146">
        <f t="shared" si="4"/>
        <v>25.563170835937811</v>
      </c>
      <c r="L86" s="144"/>
      <c r="M86" s="145">
        <f>LN(SUM($L$2:L86))</f>
        <v>4.7621739347977563</v>
      </c>
      <c r="N86" s="145">
        <f t="shared" si="23"/>
        <v>204.09418003054884</v>
      </c>
      <c r="O86" s="144"/>
      <c r="P86" s="145">
        <f>LN(SUM($O$2:O86))</f>
        <v>0</v>
      </c>
      <c r="Q86" s="147" t="e">
        <f t="shared" si="5"/>
        <v>#NUM!</v>
      </c>
      <c r="R86" s="144"/>
      <c r="S86" s="145" t="e">
        <f>LN(SUM($R$2:R86))</f>
        <v>#NUM!</v>
      </c>
      <c r="T86" s="144" t="e">
        <f t="shared" si="6"/>
        <v>#NUM!</v>
      </c>
      <c r="U86" s="144"/>
      <c r="V86" s="145">
        <f>LN(SUM($U$2:U86))</f>
        <v>1.0986122886681098</v>
      </c>
      <c r="W86" s="145">
        <f t="shared" si="7"/>
        <v>7.9777193596401208</v>
      </c>
      <c r="X86" s="144">
        <v>8</v>
      </c>
      <c r="Y86" s="145">
        <f>LN(SUM($X$2:X86))</f>
        <v>5.2040066870767951</v>
      </c>
      <c r="Z86" s="145">
        <f t="shared" si="8"/>
        <v>35.925958602569985</v>
      </c>
      <c r="AA86" s="144"/>
      <c r="AB86" s="145">
        <f>LN(SUM($AA$2:AA86))</f>
        <v>3.8066624897703196</v>
      </c>
      <c r="AC86" s="145">
        <f t="shared" si="9"/>
        <v>172.72500819161002</v>
      </c>
      <c r="AD86" s="144"/>
      <c r="AE86" s="145">
        <f>LN(SUM($AD$2:AD86))</f>
        <v>1.0986122886681098</v>
      </c>
      <c r="AF86" s="145" t="e">
        <f t="shared" si="10"/>
        <v>#DIV/0!</v>
      </c>
      <c r="AG86" s="144">
        <v>3</v>
      </c>
      <c r="AH86" s="145">
        <f>LN(SUM($AG$2:AG86))</f>
        <v>1.791759469228055</v>
      </c>
      <c r="AI86" s="145">
        <f t="shared" si="11"/>
        <v>4.3012239257714553</v>
      </c>
      <c r="AJ86" s="144">
        <v>49</v>
      </c>
      <c r="AK86" s="145">
        <f>LN(SUM($AJ$2:AJ86))</f>
        <v>6.1590953884919326</v>
      </c>
      <c r="AL86" s="145">
        <f t="shared" si="12"/>
        <v>15.066571022854102</v>
      </c>
      <c r="AM86" s="144"/>
      <c r="AN86" s="148" t="e">
        <f>LN(SUM($AM$2:AM86))</f>
        <v>#NUM!</v>
      </c>
      <c r="AO86" s="144" t="e">
        <f t="shared" si="13"/>
        <v>#NUM!</v>
      </c>
      <c r="AP86" s="144"/>
      <c r="AQ86" s="148" t="e">
        <f>LN(SUM($AP$2:AP86))</f>
        <v>#NUM!</v>
      </c>
      <c r="AR86" s="144" t="e">
        <f t="shared" si="14"/>
        <v>#NUM!</v>
      </c>
      <c r="AS86" s="144"/>
      <c r="AT86" s="148">
        <f>LN(SUM($AS$2:AS86))</f>
        <v>2.8903717578961645</v>
      </c>
      <c r="AU86" s="145" t="e">
        <f t="shared" si="15"/>
        <v>#DIV/0!</v>
      </c>
      <c r="AV86" s="144"/>
      <c r="AW86" s="148">
        <f>LN(SUM($AV$2:AV86))</f>
        <v>0.69314718055994529</v>
      </c>
      <c r="AX86" s="145" t="e">
        <f t="shared" si="16"/>
        <v>#DIV/0!</v>
      </c>
      <c r="AY86" s="144"/>
      <c r="AZ86" s="148">
        <f>LN(SUM($AY$2:AY86))</f>
        <v>0.69314718055994529</v>
      </c>
      <c r="BA86" s="145" t="e">
        <f t="shared" si="17"/>
        <v>#DIV/0!</v>
      </c>
      <c r="BB86" s="149">
        <v>64</v>
      </c>
      <c r="BC86" s="148">
        <f>LN(SUM($BB$2:BB86))</f>
        <v>6.8752320872765766</v>
      </c>
      <c r="BD86" s="190">
        <f t="shared" si="18"/>
        <v>23.45175684267689</v>
      </c>
    </row>
    <row r="87" spans="1:56" s="26" customFormat="1" x14ac:dyDescent="0.25">
      <c r="A87" s="144">
        <f t="shared" si="25"/>
        <v>148</v>
      </c>
      <c r="B87" s="156">
        <v>44050</v>
      </c>
      <c r="C87" s="144"/>
      <c r="D87" s="145">
        <f>LN(SUM($C$2:C87))</f>
        <v>3.8712010109078911</v>
      </c>
      <c r="E87" s="146">
        <f t="shared" si="22"/>
        <v>76.003668895658691</v>
      </c>
      <c r="F87" s="144">
        <v>1</v>
      </c>
      <c r="G87" s="145">
        <f>LN(SUM($F$2:F87))</f>
        <v>2.4849066497880004</v>
      </c>
      <c r="H87" s="146">
        <f t="shared" si="24"/>
        <v>7.3114280723493321</v>
      </c>
      <c r="I87" s="144">
        <v>2</v>
      </c>
      <c r="J87" s="145">
        <f>LN(SUM($I$2:I87))</f>
        <v>4.0775374439057197</v>
      </c>
      <c r="K87" s="146">
        <f t="shared" si="4"/>
        <v>23.252657702221324</v>
      </c>
      <c r="L87" s="144">
        <v>1</v>
      </c>
      <c r="M87" s="145">
        <f>LN(SUM($L$2:L87))</f>
        <v>4.7706846244656651</v>
      </c>
      <c r="N87" s="145">
        <f t="shared" si="23"/>
        <v>251.94053582755041</v>
      </c>
      <c r="O87" s="144"/>
      <c r="P87" s="145">
        <f>LN(SUM($O$2:O87))</f>
        <v>0</v>
      </c>
      <c r="Q87" s="147" t="e">
        <f t="shared" si="5"/>
        <v>#DIV/0!</v>
      </c>
      <c r="R87" s="144"/>
      <c r="S87" s="145" t="e">
        <f>LN(SUM($R$2:R87))</f>
        <v>#NUM!</v>
      </c>
      <c r="T87" s="144" t="e">
        <f t="shared" si="6"/>
        <v>#NUM!</v>
      </c>
      <c r="U87" s="144"/>
      <c r="V87" s="145">
        <f>LN(SUM($U$2:U87))</f>
        <v>1.0986122886681098</v>
      </c>
      <c r="W87" s="145">
        <f t="shared" si="7"/>
        <v>7.9777193596401208</v>
      </c>
      <c r="X87" s="144">
        <v>5</v>
      </c>
      <c r="Y87" s="145">
        <f>LN(SUM($X$2:X87))</f>
        <v>5.2311086168545868</v>
      </c>
      <c r="Z87" s="145">
        <f t="shared" si="8"/>
        <v>31.012332484585624</v>
      </c>
      <c r="AA87" s="144"/>
      <c r="AB87" s="145">
        <f>LN(SUM($AA$2:AA87))</f>
        <v>3.8066624897703196</v>
      </c>
      <c r="AC87" s="145">
        <f t="shared" si="9"/>
        <v>287.87501365268338</v>
      </c>
      <c r="AD87" s="144"/>
      <c r="AE87" s="145">
        <f>LN(SUM($AD$2:AD87))</f>
        <v>1.0986122886681098</v>
      </c>
      <c r="AF87" s="145" t="e">
        <f t="shared" si="10"/>
        <v>#DIV/0!</v>
      </c>
      <c r="AG87" s="144"/>
      <c r="AH87" s="145">
        <f>LN(SUM($AG$2:AG87))</f>
        <v>1.791759469228055</v>
      </c>
      <c r="AI87" s="145">
        <f t="shared" si="11"/>
        <v>3.5332066200001617</v>
      </c>
      <c r="AJ87" s="144">
        <v>54</v>
      </c>
      <c r="AK87" s="145">
        <f>LN(SUM($AJ$2:AJ87))</f>
        <v>6.2672005485413624</v>
      </c>
      <c r="AL87" s="145">
        <f t="shared" si="12"/>
        <v>11.696381303592203</v>
      </c>
      <c r="AM87" s="144"/>
      <c r="AN87" s="148" t="e">
        <f>LN(SUM($AM$2:AM87))</f>
        <v>#NUM!</v>
      </c>
      <c r="AO87" s="144" t="e">
        <f t="shared" si="13"/>
        <v>#NUM!</v>
      </c>
      <c r="AP87" s="144"/>
      <c r="AQ87" s="148" t="e">
        <f>LN(SUM($AP$2:AP87))</f>
        <v>#NUM!</v>
      </c>
      <c r="AR87" s="144" t="e">
        <f t="shared" si="14"/>
        <v>#NUM!</v>
      </c>
      <c r="AS87" s="144"/>
      <c r="AT87" s="148">
        <f>LN(SUM($AS$2:AS87))</f>
        <v>2.8903717578961645</v>
      </c>
      <c r="AU87" s="145" t="e">
        <f t="shared" si="15"/>
        <v>#DIV/0!</v>
      </c>
      <c r="AV87" s="144"/>
      <c r="AW87" s="148">
        <f>LN(SUM($AV$2:AV87))</f>
        <v>0.69314718055994529</v>
      </c>
      <c r="AX87" s="145" t="e">
        <f t="shared" si="16"/>
        <v>#DIV/0!</v>
      </c>
      <c r="AY87" s="144"/>
      <c r="AZ87" s="148">
        <f>LN(SUM($AY$2:AY87))</f>
        <v>0.69314718055994529</v>
      </c>
      <c r="BA87" s="145" t="e">
        <f t="shared" si="17"/>
        <v>#DIV/0!</v>
      </c>
      <c r="BB87" s="149">
        <v>63</v>
      </c>
      <c r="BC87" s="148">
        <f>LN(SUM($BB$2:BB87))</f>
        <v>6.9382844840169602</v>
      </c>
      <c r="BD87" s="190">
        <f t="shared" si="18"/>
        <v>18.703323486302658</v>
      </c>
    </row>
    <row r="88" spans="1:56" s="26" customFormat="1" x14ac:dyDescent="0.25">
      <c r="A88" s="144">
        <f t="shared" si="25"/>
        <v>149</v>
      </c>
      <c r="B88" s="156">
        <v>44051</v>
      </c>
      <c r="C88" s="144"/>
      <c r="D88" s="145">
        <f>LN(SUM($C$2:C88))</f>
        <v>3.8712010109078911</v>
      </c>
      <c r="E88" s="146">
        <f t="shared" si="22"/>
        <v>82.993363772880784</v>
      </c>
      <c r="F88" s="144"/>
      <c r="G88" s="145">
        <f>LN(SUM($F$2:F88))</f>
        <v>2.4849066497880004</v>
      </c>
      <c r="H88" s="146">
        <f t="shared" si="24"/>
        <v>6.1672452193838616</v>
      </c>
      <c r="I88" s="144">
        <v>1</v>
      </c>
      <c r="J88" s="145">
        <f>LN(SUM($I$2:I88))</f>
        <v>4.0943445622221004</v>
      </c>
      <c r="K88" s="146">
        <f t="shared" si="4"/>
        <v>25.048968270344179</v>
      </c>
      <c r="L88" s="144"/>
      <c r="M88" s="145">
        <f>LN(SUM($L$2:L88))</f>
        <v>4.7706846244656651</v>
      </c>
      <c r="N88" s="145">
        <f t="shared" si="23"/>
        <v>206.34663951476313</v>
      </c>
      <c r="O88" s="144">
        <v>1</v>
      </c>
      <c r="P88" s="145">
        <f>LN(SUM($O$2:O88))</f>
        <v>0.69314718055994529</v>
      </c>
      <c r="Q88" s="147">
        <f t="shared" si="5"/>
        <v>9.3333333333333339</v>
      </c>
      <c r="R88" s="144"/>
      <c r="S88" s="145" t="e">
        <f>LN(SUM($R$2:R88))</f>
        <v>#NUM!</v>
      </c>
      <c r="T88" s="144" t="e">
        <f t="shared" si="6"/>
        <v>#NUM!</v>
      </c>
      <c r="U88" s="144"/>
      <c r="V88" s="145">
        <f>LN(SUM($U$2:U88))</f>
        <v>1.0986122886681098</v>
      </c>
      <c r="W88" s="145">
        <f t="shared" si="7"/>
        <v>9.5732632315681432</v>
      </c>
      <c r="X88" s="144">
        <v>4</v>
      </c>
      <c r="Y88" s="145">
        <f>LN(SUM($X$2:X88))</f>
        <v>5.2522734280466299</v>
      </c>
      <c r="Z88" s="145">
        <f t="shared" si="8"/>
        <v>29.859960846242295</v>
      </c>
      <c r="AA88" s="144"/>
      <c r="AB88" s="145">
        <f>LN(SUM($AA$2:AA88))</f>
        <v>3.8066624897703196</v>
      </c>
      <c r="AC88" s="145" t="e">
        <f t="shared" si="9"/>
        <v>#DIV/0!</v>
      </c>
      <c r="AD88" s="144"/>
      <c r="AE88" s="145">
        <f>LN(SUM($AD$2:AD88))</f>
        <v>1.0986122886681098</v>
      </c>
      <c r="AF88" s="145" t="e">
        <f t="shared" si="10"/>
        <v>#DIV/0!</v>
      </c>
      <c r="AG88" s="144"/>
      <c r="AH88" s="145">
        <f>LN(SUM($AG$2:AG88))</f>
        <v>1.791759469228055</v>
      </c>
      <c r="AI88" s="145">
        <f t="shared" si="11"/>
        <v>3.6106262008557217</v>
      </c>
      <c r="AJ88" s="144">
        <v>30</v>
      </c>
      <c r="AK88" s="145">
        <f>LN(SUM($AJ$2:AJ88))</f>
        <v>6.3225652399272843</v>
      </c>
      <c r="AL88" s="145">
        <f t="shared" si="12"/>
        <v>10.23331555564576</v>
      </c>
      <c r="AM88" s="144"/>
      <c r="AN88" s="148" t="e">
        <f>LN(SUM($AM$2:AM88))</f>
        <v>#NUM!</v>
      </c>
      <c r="AO88" s="144" t="e">
        <f t="shared" si="13"/>
        <v>#NUM!</v>
      </c>
      <c r="AP88" s="144"/>
      <c r="AQ88" s="148" t="e">
        <f>LN(SUM($AP$2:AP88))</f>
        <v>#NUM!</v>
      </c>
      <c r="AR88" s="144" t="e">
        <f t="shared" si="14"/>
        <v>#NUM!</v>
      </c>
      <c r="AS88" s="144"/>
      <c r="AT88" s="148">
        <f>LN(SUM($AS$2:AS88))</f>
        <v>2.8903717578961645</v>
      </c>
      <c r="AU88" s="145" t="e">
        <f t="shared" si="15"/>
        <v>#DIV/0!</v>
      </c>
      <c r="AV88" s="144"/>
      <c r="AW88" s="148">
        <f>LN(SUM($AV$2:AV88))</f>
        <v>0.69314718055994529</v>
      </c>
      <c r="AX88" s="145" t="e">
        <f t="shared" si="16"/>
        <v>#DIV/0!</v>
      </c>
      <c r="AY88" s="144"/>
      <c r="AZ88" s="148">
        <f>LN(SUM($AY$2:AY88))</f>
        <v>0.69314718055994529</v>
      </c>
      <c r="BA88" s="145" t="e">
        <f t="shared" si="17"/>
        <v>#DIV/0!</v>
      </c>
      <c r="BB88" s="149">
        <v>36</v>
      </c>
      <c r="BC88" s="148">
        <f>LN(SUM($BB$2:BB88))</f>
        <v>6.9726062513017535</v>
      </c>
      <c r="BD88" s="190">
        <f t="shared" si="18"/>
        <v>16.552133263143578</v>
      </c>
    </row>
    <row r="89" spans="1:56" s="26" customFormat="1" x14ac:dyDescent="0.25">
      <c r="A89" s="144">
        <f t="shared" si="25"/>
        <v>150</v>
      </c>
      <c r="B89" s="156">
        <v>44052</v>
      </c>
      <c r="C89" s="144"/>
      <c r="D89" s="145">
        <f>LN(SUM($C$2:C89))</f>
        <v>3.8712010109078911</v>
      </c>
      <c r="E89" s="146">
        <f t="shared" si="22"/>
        <v>114.30954102268102</v>
      </c>
      <c r="F89" s="144"/>
      <c r="G89" s="145">
        <f>LN(SUM($F$2:F89))</f>
        <v>2.4849066497880004</v>
      </c>
      <c r="H89" s="146">
        <f t="shared" si="24"/>
        <v>6.2597803562268997</v>
      </c>
      <c r="I89" s="144">
        <v>2</v>
      </c>
      <c r="J89" s="145">
        <f>LN(SUM($I$2:I89))</f>
        <v>4.1271343850450917</v>
      </c>
      <c r="K89" s="146">
        <f t="shared" si="4"/>
        <v>25.178588652445494</v>
      </c>
      <c r="L89" s="144">
        <v>1</v>
      </c>
      <c r="M89" s="145">
        <f>LN(SUM($L$2:L89))</f>
        <v>4.7791234931115296</v>
      </c>
      <c r="N89" s="145">
        <f t="shared" si="23"/>
        <v>162.68406131017252</v>
      </c>
      <c r="O89" s="144"/>
      <c r="P89" s="145">
        <f>LN(SUM($O$2:O89))</f>
        <v>0.69314718055994529</v>
      </c>
      <c r="Q89" s="147">
        <f t="shared" si="5"/>
        <v>5.6000000000000005</v>
      </c>
      <c r="R89" s="144"/>
      <c r="S89" s="145" t="e">
        <f>LN(SUM($R$2:R89))</f>
        <v>#NUM!</v>
      </c>
      <c r="T89" s="144" t="e">
        <f t="shared" si="6"/>
        <v>#NUM!</v>
      </c>
      <c r="U89" s="144">
        <v>2</v>
      </c>
      <c r="V89" s="145">
        <f>LN(SUM($U$2:U89))</f>
        <v>1.6094379124341003</v>
      </c>
      <c r="W89" s="145">
        <f t="shared" si="7"/>
        <v>7.0603941087496143</v>
      </c>
      <c r="X89" s="144">
        <v>2</v>
      </c>
      <c r="Y89" s="145">
        <f>LN(SUM($X$2:X89))</f>
        <v>5.2626901889048856</v>
      </c>
      <c r="Z89" s="145">
        <f t="shared" si="8"/>
        <v>29.304722002719476</v>
      </c>
      <c r="AA89" s="144"/>
      <c r="AB89" s="145">
        <f>LN(SUM($AA$2:AA89))</f>
        <v>3.8066624897703196</v>
      </c>
      <c r="AC89" s="145" t="e">
        <f t="shared" si="9"/>
        <v>#DIV/0!</v>
      </c>
      <c r="AD89" s="144"/>
      <c r="AE89" s="145">
        <f>LN(SUM($AD$2:AD89))</f>
        <v>1.0986122886681098</v>
      </c>
      <c r="AF89" s="145" t="e">
        <f t="shared" si="10"/>
        <v>#DIV/0!</v>
      </c>
      <c r="AG89" s="144">
        <v>2</v>
      </c>
      <c r="AH89" s="145">
        <f>LN(SUM($AG$2:AG89))</f>
        <v>2.0794415416798357</v>
      </c>
      <c r="AI89" s="145">
        <f t="shared" si="11"/>
        <v>3.8646742902006159</v>
      </c>
      <c r="AJ89" s="144">
        <v>36</v>
      </c>
      <c r="AK89" s="145">
        <f>LN(SUM($AJ$2:AJ89))</f>
        <v>6.3851943989977258</v>
      </c>
      <c r="AL89" s="145">
        <f t="shared" si="12"/>
        <v>9.5517509920207857</v>
      </c>
      <c r="AM89" s="144">
        <v>1</v>
      </c>
      <c r="AN89" s="148">
        <f>LN(SUM($AM$2:AM89))</f>
        <v>0</v>
      </c>
      <c r="AO89" s="144" t="e">
        <f t="shared" si="13"/>
        <v>#NUM!</v>
      </c>
      <c r="AP89" s="144"/>
      <c r="AQ89" s="148" t="e">
        <f>LN(SUM($AP$2:AP89))</f>
        <v>#NUM!</v>
      </c>
      <c r="AR89" s="144" t="e">
        <f t="shared" si="14"/>
        <v>#NUM!</v>
      </c>
      <c r="AS89" s="144">
        <v>1</v>
      </c>
      <c r="AT89" s="148">
        <f>LN(SUM($AS$2:AS89))</f>
        <v>2.9444389791664403</v>
      </c>
      <c r="AU89" s="145">
        <f t="shared" si="15"/>
        <v>119.65426617518422</v>
      </c>
      <c r="AV89" s="144">
        <v>1</v>
      </c>
      <c r="AW89" s="148">
        <f>LN(SUM($AV$2:AV89))</f>
        <v>1.0986122886681098</v>
      </c>
      <c r="AX89" s="145">
        <f t="shared" si="16"/>
        <v>15.955438719280238</v>
      </c>
      <c r="AY89" s="144"/>
      <c r="AZ89" s="148">
        <f>LN(SUM($AY$2:AY89))</f>
        <v>0.69314718055994529</v>
      </c>
      <c r="BA89" s="145" t="e">
        <f t="shared" si="17"/>
        <v>#DIV/0!</v>
      </c>
      <c r="BB89" s="149">
        <v>48</v>
      </c>
      <c r="BC89" s="148">
        <f>LN(SUM($BB$2:BB89))</f>
        <v>7.0166096838942194</v>
      </c>
      <c r="BD89" s="190">
        <f t="shared" si="18"/>
        <v>15.247596994935686</v>
      </c>
    </row>
    <row r="90" spans="1:56" s="26" customFormat="1" x14ac:dyDescent="0.25">
      <c r="A90" s="144">
        <f t="shared" si="25"/>
        <v>151</v>
      </c>
      <c r="B90" s="156">
        <v>44053</v>
      </c>
      <c r="C90" s="144"/>
      <c r="D90" s="145">
        <f>LN(SUM($C$2:C90))</f>
        <v>3.8712010109078911</v>
      </c>
      <c r="E90" s="146">
        <f t="shared" si="22"/>
        <v>307.28389993446416</v>
      </c>
      <c r="F90" s="144"/>
      <c r="G90" s="145">
        <f>LN(SUM($F$2:F90))</f>
        <v>2.4849066497880004</v>
      </c>
      <c r="H90" s="146">
        <f t="shared" si="24"/>
        <v>7.7171581723039528</v>
      </c>
      <c r="I90" s="144"/>
      <c r="J90" s="145">
        <f>LN(SUM($I$2:I90))</f>
        <v>4.1271343850450917</v>
      </c>
      <c r="K90" s="146">
        <f t="shared" si="4"/>
        <v>26.755573511724027</v>
      </c>
      <c r="L90" s="144">
        <v>2</v>
      </c>
      <c r="M90" s="145">
        <f>LN(SUM($L$2:L90))</f>
        <v>4.7957905455967413</v>
      </c>
      <c r="N90" s="145">
        <f t="shared" si="23"/>
        <v>114.83356711010501</v>
      </c>
      <c r="O90" s="144"/>
      <c r="P90" s="145">
        <f>LN(SUM($O$2:O90))</f>
        <v>0.69314718055994529</v>
      </c>
      <c r="Q90" s="147">
        <f t="shared" si="5"/>
        <v>4.666666666666667</v>
      </c>
      <c r="R90" s="144"/>
      <c r="S90" s="145" t="e">
        <f>LN(SUM($R$2:R90))</f>
        <v>#NUM!</v>
      </c>
      <c r="T90" s="144" t="e">
        <f t="shared" si="6"/>
        <v>#NUM!</v>
      </c>
      <c r="U90" s="144"/>
      <c r="V90" s="145">
        <f>LN(SUM($U$2:U90))</f>
        <v>1.6094379124341003</v>
      </c>
      <c r="W90" s="145">
        <f t="shared" si="7"/>
        <v>7.5987265135976569</v>
      </c>
      <c r="X90" s="144">
        <v>14</v>
      </c>
      <c r="Y90" s="145">
        <f>LN(SUM($X$2:X90))</f>
        <v>5.3327187932653688</v>
      </c>
      <c r="Z90" s="145">
        <f t="shared" si="8"/>
        <v>23.924919247682492</v>
      </c>
      <c r="AA90" s="144"/>
      <c r="AB90" s="145">
        <f>LN(SUM($AA$2:AA90))</f>
        <v>3.8066624897703196</v>
      </c>
      <c r="AC90" s="145" t="e">
        <f t="shared" si="9"/>
        <v>#DIV/0!</v>
      </c>
      <c r="AD90" s="144"/>
      <c r="AE90" s="145">
        <f>LN(SUM($AD$2:AD90))</f>
        <v>1.0986122886681098</v>
      </c>
      <c r="AF90" s="145" t="e">
        <f t="shared" si="10"/>
        <v>#DIV/0!</v>
      </c>
      <c r="AG90" s="144"/>
      <c r="AH90" s="145">
        <f>LN(SUM($AG$2:AG90))</f>
        <v>2.0794415416798357</v>
      </c>
      <c r="AI90" s="145">
        <f t="shared" si="11"/>
        <v>3.9574922946239739</v>
      </c>
      <c r="AJ90" s="144">
        <v>51</v>
      </c>
      <c r="AK90" s="145">
        <f>LN(SUM($AJ$2:AJ90))</f>
        <v>6.4676987261043539</v>
      </c>
      <c r="AL90" s="145">
        <f t="shared" si="12"/>
        <v>8.925662969528025</v>
      </c>
      <c r="AM90" s="144"/>
      <c r="AN90" s="148">
        <f>LN(SUM($AM$2:AM90))</f>
        <v>0</v>
      </c>
      <c r="AO90" s="144" t="e">
        <f t="shared" si="13"/>
        <v>#NUM!</v>
      </c>
      <c r="AP90" s="144"/>
      <c r="AQ90" s="148" t="e">
        <f>LN(SUM($AP$2:AP90))</f>
        <v>#NUM!</v>
      </c>
      <c r="AR90" s="144" t="e">
        <f t="shared" si="14"/>
        <v>#NUM!</v>
      </c>
      <c r="AS90" s="144"/>
      <c r="AT90" s="148">
        <f>LN(SUM($AS$2:AS90))</f>
        <v>2.9444389791664403</v>
      </c>
      <c r="AU90" s="145">
        <f t="shared" si="15"/>
        <v>71.792559705110534</v>
      </c>
      <c r="AV90" s="144"/>
      <c r="AW90" s="148">
        <f>LN(SUM($AV$2:AV90))</f>
        <v>1.0986122886681098</v>
      </c>
      <c r="AX90" s="145">
        <f t="shared" si="16"/>
        <v>9.5732632315681432</v>
      </c>
      <c r="AY90" s="144"/>
      <c r="AZ90" s="148">
        <f>LN(SUM($AY$2:AY90))</f>
        <v>0.69314718055994529</v>
      </c>
      <c r="BA90" s="145" t="e">
        <f t="shared" si="17"/>
        <v>#DIV/0!</v>
      </c>
      <c r="BB90" s="149">
        <v>67</v>
      </c>
      <c r="BC90" s="148">
        <f>LN(SUM($BB$2:BB90))</f>
        <v>7.0749631979660439</v>
      </c>
      <c r="BD90" s="190">
        <f t="shared" si="18"/>
        <v>13.978231904284803</v>
      </c>
    </row>
    <row r="91" spans="1:56" s="26" customFormat="1" x14ac:dyDescent="0.25">
      <c r="A91" s="144">
        <f t="shared" si="25"/>
        <v>152</v>
      </c>
      <c r="B91" s="156">
        <v>44054</v>
      </c>
      <c r="C91" s="144"/>
      <c r="D91" s="145">
        <f>LN(SUM($C$2:C91))</f>
        <v>3.8712010109078911</v>
      </c>
      <c r="E91" s="146" t="e">
        <f t="shared" si="22"/>
        <v>#DIV/0!</v>
      </c>
      <c r="F91" s="144">
        <v>1</v>
      </c>
      <c r="G91" s="145">
        <f>LN(SUM($F$2:F91))</f>
        <v>2.5649493574615367</v>
      </c>
      <c r="H91" s="146">
        <f t="shared" si="24"/>
        <v>11.902834179071284</v>
      </c>
      <c r="I91" s="144"/>
      <c r="J91" s="145">
        <f>LN(SUM($I$2:I91))</f>
        <v>4.1271343850450917</v>
      </c>
      <c r="K91" s="146">
        <f t="shared" si="4"/>
        <v>37.101325465047438</v>
      </c>
      <c r="L91" s="144"/>
      <c r="M91" s="145">
        <f>LN(SUM($L$2:L91))</f>
        <v>4.7957905455967413</v>
      </c>
      <c r="N91" s="145">
        <f t="shared" si="23"/>
        <v>109.94736951269614</v>
      </c>
      <c r="O91" s="144"/>
      <c r="P91" s="145">
        <f>LN(SUM($O$2:O91))</f>
        <v>0.69314718055994529</v>
      </c>
      <c r="Q91" s="147">
        <f t="shared" si="5"/>
        <v>4.666666666666667</v>
      </c>
      <c r="R91" s="144"/>
      <c r="S91" s="145" t="e">
        <f>LN(SUM($R$2:R91))</f>
        <v>#NUM!</v>
      </c>
      <c r="T91" s="144" t="e">
        <f t="shared" si="6"/>
        <v>#NUM!</v>
      </c>
      <c r="U91" s="144"/>
      <c r="V91" s="145">
        <f>LN(SUM($U$2:U91))</f>
        <v>1.6094379124341003</v>
      </c>
      <c r="W91" s="145">
        <f t="shared" si="7"/>
        <v>6.3322720946647149</v>
      </c>
      <c r="X91" s="144"/>
      <c r="Y91" s="145">
        <f>LN(SUM($X$2:X91))</f>
        <v>5.3327187932653688</v>
      </c>
      <c r="Z91" s="145">
        <f t="shared" si="8"/>
        <v>23.960753717575862</v>
      </c>
      <c r="AA91" s="144"/>
      <c r="AB91" s="145">
        <f>LN(SUM($AA$2:AA91))</f>
        <v>3.8066624897703196</v>
      </c>
      <c r="AC91" s="145" t="e">
        <f t="shared" si="9"/>
        <v>#DIV/0!</v>
      </c>
      <c r="AD91" s="144"/>
      <c r="AE91" s="145">
        <f>LN(SUM($AD$2:AD91))</f>
        <v>1.0986122886681098</v>
      </c>
      <c r="AF91" s="145" t="e">
        <f t="shared" si="10"/>
        <v>#DIV/0!</v>
      </c>
      <c r="AG91" s="144">
        <v>2</v>
      </c>
      <c r="AH91" s="145">
        <f>LN(SUM($AG$2:AG91))</f>
        <v>2.3025850929940459</v>
      </c>
      <c r="AI91" s="145">
        <f t="shared" si="11"/>
        <v>4.3370445710614645</v>
      </c>
      <c r="AJ91" s="144">
        <v>32</v>
      </c>
      <c r="AK91" s="145">
        <f>LN(SUM($AJ$2:AJ91))</f>
        <v>6.5161930760429643</v>
      </c>
      <c r="AL91" s="145">
        <f t="shared" si="12"/>
        <v>9.0922460714025704</v>
      </c>
      <c r="AM91" s="144"/>
      <c r="AN91" s="148">
        <f>LN(SUM($AM$2:AM91))</f>
        <v>0</v>
      </c>
      <c r="AO91" s="144" t="e">
        <f t="shared" si="13"/>
        <v>#NUM!</v>
      </c>
      <c r="AP91" s="144"/>
      <c r="AQ91" s="148" t="e">
        <f>LN(SUM($AP$2:AP91))</f>
        <v>#NUM!</v>
      </c>
      <c r="AR91" s="144" t="e">
        <f t="shared" si="14"/>
        <v>#NUM!</v>
      </c>
      <c r="AS91" s="144"/>
      <c r="AT91" s="148">
        <f>LN(SUM($AS$2:AS91))</f>
        <v>2.9444389791664403</v>
      </c>
      <c r="AU91" s="145">
        <f t="shared" si="15"/>
        <v>59.827133087592109</v>
      </c>
      <c r="AV91" s="144"/>
      <c r="AW91" s="148">
        <f>LN(SUM($AV$2:AV91))</f>
        <v>1.0986122886681098</v>
      </c>
      <c r="AX91" s="145">
        <f t="shared" si="16"/>
        <v>7.9777193596401208</v>
      </c>
      <c r="AY91" s="144"/>
      <c r="AZ91" s="148">
        <f>LN(SUM($AY$2:AY91))</f>
        <v>0.69314718055994529</v>
      </c>
      <c r="BA91" s="145" t="e">
        <f t="shared" si="17"/>
        <v>#DIV/0!</v>
      </c>
      <c r="BB91" s="149">
        <v>35</v>
      </c>
      <c r="BC91" s="148">
        <f>LN(SUM($BB$2:BB91))</f>
        <v>7.1041440929875268</v>
      </c>
      <c r="BD91" s="190">
        <f t="shared" si="18"/>
        <v>14.169287461765075</v>
      </c>
    </row>
    <row r="92" spans="1:56" s="26" customFormat="1" x14ac:dyDescent="0.25">
      <c r="A92" s="144">
        <f t="shared" si="25"/>
        <v>153</v>
      </c>
      <c r="B92" s="156">
        <v>44055</v>
      </c>
      <c r="C92" s="144"/>
      <c r="D92" s="145">
        <f>LN(SUM($C$2:C92))</f>
        <v>3.8712010109078911</v>
      </c>
      <c r="E92" s="146" t="e">
        <f t="shared" si="22"/>
        <v>#DIV/0!</v>
      </c>
      <c r="F92" s="144"/>
      <c r="G92" s="145">
        <f>LN(SUM($F$2:F92))</f>
        <v>2.5649493574615367</v>
      </c>
      <c r="H92" s="146">
        <f t="shared" si="24"/>
        <v>29.350759111409214</v>
      </c>
      <c r="I92" s="144"/>
      <c r="J92" s="145">
        <f>LN(SUM($I$2:I92))</f>
        <v>4.1271343850450917</v>
      </c>
      <c r="K92" s="146">
        <f t="shared" si="4"/>
        <v>50.511325653968491</v>
      </c>
      <c r="L92" s="144"/>
      <c r="M92" s="145">
        <f>LN(SUM($L$2:L92))</f>
        <v>4.7957905455967413</v>
      </c>
      <c r="N92" s="145">
        <f t="shared" si="23"/>
        <v>110.16850725938045</v>
      </c>
      <c r="O92" s="144"/>
      <c r="P92" s="145">
        <f>LN(SUM($O$2:O92))</f>
        <v>0.69314718055994529</v>
      </c>
      <c r="Q92" s="147">
        <f t="shared" si="5"/>
        <v>5.6000000000000005</v>
      </c>
      <c r="R92" s="144"/>
      <c r="S92" s="145" t="e">
        <f>LN(SUM($R$2:R92))</f>
        <v>#NUM!</v>
      </c>
      <c r="T92" s="144" t="e">
        <f t="shared" si="6"/>
        <v>#NUM!</v>
      </c>
      <c r="U92" s="144">
        <v>2</v>
      </c>
      <c r="V92" s="145">
        <f>LN(SUM($U$2:U92))</f>
        <v>1.9459101490553132</v>
      </c>
      <c r="W92" s="145">
        <f t="shared" si="7"/>
        <v>4.7634650020501539</v>
      </c>
      <c r="X92" s="144">
        <v>6</v>
      </c>
      <c r="Y92" s="145">
        <f>LN(SUM($X$2:X92))</f>
        <v>5.3612921657094255</v>
      </c>
      <c r="Z92" s="145">
        <f t="shared" si="8"/>
        <v>25.688354675654114</v>
      </c>
      <c r="AA92" s="144"/>
      <c r="AB92" s="145">
        <f>LN(SUM($AA$2:AA92))</f>
        <v>3.8066624897703196</v>
      </c>
      <c r="AC92" s="145" t="e">
        <f t="shared" si="9"/>
        <v>#DIV/0!</v>
      </c>
      <c r="AD92" s="144"/>
      <c r="AE92" s="145">
        <f>LN(SUM($AD$2:AD92))</f>
        <v>1.0986122886681098</v>
      </c>
      <c r="AF92" s="145" t="e">
        <f t="shared" si="10"/>
        <v>#DIV/0!</v>
      </c>
      <c r="AG92" s="144"/>
      <c r="AH92" s="145">
        <f>LN(SUM($AG$2:AG92))</f>
        <v>2.3025850929940459</v>
      </c>
      <c r="AI92" s="145">
        <f t="shared" si="11"/>
        <v>6.8294923831365617</v>
      </c>
      <c r="AJ92" s="144">
        <v>48</v>
      </c>
      <c r="AK92" s="145">
        <f>LN(SUM($AJ$2:AJ92))</f>
        <v>6.584791392385716</v>
      </c>
      <c r="AL92" s="145">
        <f t="shared" si="12"/>
        <v>10.10730904274603</v>
      </c>
      <c r="AM92" s="144"/>
      <c r="AN92" s="148">
        <f>LN(SUM($AM$2:AM92))</f>
        <v>0</v>
      </c>
      <c r="AO92" s="144" t="e">
        <f t="shared" si="13"/>
        <v>#NUM!</v>
      </c>
      <c r="AP92" s="144"/>
      <c r="AQ92" s="148" t="e">
        <f>LN(SUM($AP$2:AP92))</f>
        <v>#NUM!</v>
      </c>
      <c r="AR92" s="144" t="e">
        <f t="shared" si="14"/>
        <v>#NUM!</v>
      </c>
      <c r="AS92" s="144"/>
      <c r="AT92" s="148">
        <f>LN(SUM($AS$2:AS92))</f>
        <v>2.9444389791664403</v>
      </c>
      <c r="AU92" s="145">
        <f t="shared" si="15"/>
        <v>59.827133087592109</v>
      </c>
      <c r="AV92" s="144">
        <v>4</v>
      </c>
      <c r="AW92" s="148">
        <f>LN(SUM($AV$2:AV92))</f>
        <v>1.9459101490553132</v>
      </c>
      <c r="AX92" s="145">
        <f t="shared" si="16"/>
        <v>3.9013774863087942</v>
      </c>
      <c r="AY92" s="144"/>
      <c r="AZ92" s="148">
        <f>LN(SUM($AY$2:AY92))</f>
        <v>0.69314718055994529</v>
      </c>
      <c r="BA92" s="145" t="e">
        <f t="shared" si="17"/>
        <v>#DIV/0!</v>
      </c>
      <c r="BB92" s="149">
        <v>60</v>
      </c>
      <c r="BC92" s="148">
        <f>LN(SUM($BB$2:BB92))</f>
        <v>7.1522688560325394</v>
      </c>
      <c r="BD92" s="190">
        <f t="shared" si="18"/>
        <v>15.3401269318678</v>
      </c>
    </row>
    <row r="93" spans="1:56" s="26" customFormat="1" x14ac:dyDescent="0.25">
      <c r="A93" s="144">
        <f t="shared" si="25"/>
        <v>154</v>
      </c>
      <c r="B93" s="156">
        <v>44056</v>
      </c>
      <c r="C93" s="144">
        <v>3</v>
      </c>
      <c r="D93" s="145">
        <f>LN(SUM($C$2:C93))</f>
        <v>3.9318256327243257</v>
      </c>
      <c r="E93" s="146">
        <f t="shared" si="22"/>
        <v>106.71198419702785</v>
      </c>
      <c r="F93" s="144">
        <v>2</v>
      </c>
      <c r="G93" s="145">
        <f>LN(SUM($F$2:F93))</f>
        <v>2.7080502011022101</v>
      </c>
      <c r="H93" s="146">
        <f t="shared" si="24"/>
        <v>21.337951485089004</v>
      </c>
      <c r="I93" s="144"/>
      <c r="J93" s="145">
        <f>LN(SUM($I$2:I93))</f>
        <v>4.1271343850450917</v>
      </c>
      <c r="K93" s="146">
        <f t="shared" si="4"/>
        <v>90.535422814582219</v>
      </c>
      <c r="L93" s="144">
        <v>2</v>
      </c>
      <c r="M93" s="145">
        <f>LN(SUM($L$2:L93))</f>
        <v>4.8121843553724171</v>
      </c>
      <c r="N93" s="145">
        <f t="shared" si="23"/>
        <v>101.41245172053563</v>
      </c>
      <c r="O93" s="144"/>
      <c r="P93" s="145">
        <f>LN(SUM($O$2:O93))</f>
        <v>0.69314718055994529</v>
      </c>
      <c r="Q93" s="147">
        <f t="shared" si="5"/>
        <v>9.3333333333333339</v>
      </c>
      <c r="R93" s="144"/>
      <c r="S93" s="145" t="e">
        <f>LN(SUM($R$2:R93))</f>
        <v>#NUM!</v>
      </c>
      <c r="T93" s="144" t="e">
        <f t="shared" si="6"/>
        <v>#NUM!</v>
      </c>
      <c r="U93" s="144"/>
      <c r="V93" s="145">
        <f>LN(SUM($U$2:U93))</f>
        <v>1.9459101490553132</v>
      </c>
      <c r="W93" s="145">
        <f t="shared" si="7"/>
        <v>4.5811802349670101</v>
      </c>
      <c r="X93" s="144">
        <v>1</v>
      </c>
      <c r="Y93" s="145">
        <f>LN(SUM($X$2:X93))</f>
        <v>5.3659760150218512</v>
      </c>
      <c r="Z93" s="145">
        <f t="shared" si="8"/>
        <v>28.019359019198482</v>
      </c>
      <c r="AA93" s="144"/>
      <c r="AB93" s="145">
        <f>LN(SUM($AA$2:AA93))</f>
        <v>3.8066624897703196</v>
      </c>
      <c r="AC93" s="145" t="e">
        <f t="shared" si="9"/>
        <v>#DIV/0!</v>
      </c>
      <c r="AD93" s="144"/>
      <c r="AE93" s="145">
        <f>LN(SUM($AD$2:AD93))</f>
        <v>1.0986122886681098</v>
      </c>
      <c r="AF93" s="145" t="e">
        <f t="shared" si="10"/>
        <v>#DIV/0!</v>
      </c>
      <c r="AG93" s="144">
        <v>1</v>
      </c>
      <c r="AH93" s="145">
        <f>LN(SUM($AG$2:AG93))</f>
        <v>2.3978952727983707</v>
      </c>
      <c r="AI93" s="145">
        <f t="shared" si="11"/>
        <v>6.3358928754769952</v>
      </c>
      <c r="AJ93" s="144">
        <v>36</v>
      </c>
      <c r="AK93" s="145">
        <f>LN(SUM($AJ$2:AJ93))</f>
        <v>6.633318433280377</v>
      </c>
      <c r="AL93" s="145">
        <f t="shared" si="12"/>
        <v>11.066295900529248</v>
      </c>
      <c r="AM93" s="144"/>
      <c r="AN93" s="148">
        <f>LN(SUM($AM$2:AM93))</f>
        <v>0</v>
      </c>
      <c r="AO93" s="144" t="e">
        <f t="shared" si="13"/>
        <v>#NUM!</v>
      </c>
      <c r="AP93" s="144"/>
      <c r="AQ93" s="148" t="e">
        <f>LN(SUM($AP$2:AP93))</f>
        <v>#NUM!</v>
      </c>
      <c r="AR93" s="144" t="e">
        <f t="shared" si="14"/>
        <v>#NUM!</v>
      </c>
      <c r="AS93" s="144"/>
      <c r="AT93" s="148">
        <f>LN(SUM($AS$2:AS93))</f>
        <v>2.9444389791664403</v>
      </c>
      <c r="AU93" s="145">
        <f t="shared" si="15"/>
        <v>71.792559705110534</v>
      </c>
      <c r="AV93" s="144"/>
      <c r="AW93" s="148">
        <f>LN(SUM($AV$2:AV93))</f>
        <v>1.9459101490553132</v>
      </c>
      <c r="AX93" s="145">
        <f t="shared" si="16"/>
        <v>3.0984506317246283</v>
      </c>
      <c r="AY93" s="144">
        <v>1</v>
      </c>
      <c r="AZ93" s="148">
        <f>LN(SUM($AY$2:AY93))</f>
        <v>1.0986122886681098</v>
      </c>
      <c r="BA93" s="145">
        <f t="shared" si="17"/>
        <v>15.955438719280238</v>
      </c>
      <c r="BB93" s="149">
        <v>46</v>
      </c>
      <c r="BC93" s="148">
        <f>LN(SUM($BB$2:BB93))</f>
        <v>7.187657164114956</v>
      </c>
      <c r="BD93" s="190">
        <f t="shared" si="18"/>
        <v>16.241409127576908</v>
      </c>
    </row>
    <row r="94" spans="1:56" s="26" customFormat="1" x14ac:dyDescent="0.25">
      <c r="A94" s="144">
        <f t="shared" si="25"/>
        <v>155</v>
      </c>
      <c r="B94" s="156">
        <v>44057</v>
      </c>
      <c r="C94" s="144"/>
      <c r="D94" s="145">
        <f>LN(SUM($C$2:C94))</f>
        <v>3.9318256327243257</v>
      </c>
      <c r="E94" s="146">
        <f t="shared" ref="E94:E125" si="26">LN(2)/(SLOPE(D88:D94,A88:A94))</f>
        <v>64.027190518216713</v>
      </c>
      <c r="F94" s="144">
        <v>2</v>
      </c>
      <c r="G94" s="145">
        <f>LN(SUM($F$2:F94))</f>
        <v>2.8332133440562162</v>
      </c>
      <c r="H94" s="146">
        <f t="shared" si="24"/>
        <v>12.352026969628378</v>
      </c>
      <c r="I94" s="144"/>
      <c r="J94" s="145">
        <f>LN(SUM($I$2:I94))</f>
        <v>4.1271343850450917</v>
      </c>
      <c r="K94" s="146">
        <f t="shared" si="4"/>
        <v>197.29822024808325</v>
      </c>
      <c r="L94" s="144">
        <v>2</v>
      </c>
      <c r="M94" s="145">
        <f>LN(SUM($L$2:L94))</f>
        <v>4.8283137373023015</v>
      </c>
      <c r="N94" s="145">
        <f t="shared" ref="N94:N125" si="27">LN(2)/(SLOPE(M88:M94,A88:A94))</f>
        <v>81.202448181245913</v>
      </c>
      <c r="O94" s="144"/>
      <c r="P94" s="145">
        <f>LN(SUM($O$2:O94))</f>
        <v>0.69314718055994529</v>
      </c>
      <c r="Q94" s="147" t="e">
        <f t="shared" si="5"/>
        <v>#DIV/0!</v>
      </c>
      <c r="R94" s="144"/>
      <c r="S94" s="145" t="e">
        <f>LN(SUM($R$2:R94))</f>
        <v>#NUM!</v>
      </c>
      <c r="T94" s="144" t="e">
        <f t="shared" si="6"/>
        <v>#NUM!</v>
      </c>
      <c r="U94" s="144"/>
      <c r="V94" s="145">
        <f>LN(SUM($U$2:U94))</f>
        <v>1.9459101490553132</v>
      </c>
      <c r="W94" s="145">
        <f t="shared" si="7"/>
        <v>5.4650592218669303</v>
      </c>
      <c r="X94" s="144">
        <v>23</v>
      </c>
      <c r="Y94" s="145">
        <f>LN(SUM($X$2:X94))</f>
        <v>5.4680601411351315</v>
      </c>
      <c r="Z94" s="145">
        <f t="shared" si="8"/>
        <v>21.992076475737406</v>
      </c>
      <c r="AA94" s="144"/>
      <c r="AB94" s="145">
        <f>LN(SUM($AA$2:AA94))</f>
        <v>3.8066624897703196</v>
      </c>
      <c r="AC94" s="145" t="e">
        <f t="shared" si="9"/>
        <v>#DIV/0!</v>
      </c>
      <c r="AD94" s="144"/>
      <c r="AE94" s="145">
        <f>LN(SUM($AD$2:AD94))</f>
        <v>1.0986122886681098</v>
      </c>
      <c r="AF94" s="145" t="e">
        <f t="shared" si="10"/>
        <v>#DIV/0!</v>
      </c>
      <c r="AG94" s="144"/>
      <c r="AH94" s="145">
        <f>LN(SUM($AG$2:AG94))</f>
        <v>2.3978952727983707</v>
      </c>
      <c r="AI94" s="145">
        <f t="shared" si="11"/>
        <v>7.2460042238752962</v>
      </c>
      <c r="AJ94" s="144">
        <v>73</v>
      </c>
      <c r="AK94" s="145">
        <f>LN(SUM($AJ$2:AJ94))</f>
        <v>6.7250336421668431</v>
      </c>
      <c r="AL94" s="145">
        <f t="shared" si="12"/>
        <v>10.659433923544995</v>
      </c>
      <c r="AM94" s="144">
        <v>1</v>
      </c>
      <c r="AN94" s="148">
        <f>LN(SUM($AM$2:AM94))</f>
        <v>0.69314718055994529</v>
      </c>
      <c r="AO94" s="144" t="e">
        <f t="shared" si="13"/>
        <v>#NUM!</v>
      </c>
      <c r="AP94" s="144"/>
      <c r="AQ94" s="148" t="e">
        <f>LN(SUM($AP$2:AP94))</f>
        <v>#NUM!</v>
      </c>
      <c r="AR94" s="144" t="e">
        <f t="shared" si="14"/>
        <v>#NUM!</v>
      </c>
      <c r="AS94" s="144"/>
      <c r="AT94" s="148">
        <f>LN(SUM($AS$2:AS94))</f>
        <v>2.9444389791664403</v>
      </c>
      <c r="AU94" s="145">
        <f t="shared" si="15"/>
        <v>119.65426617518422</v>
      </c>
      <c r="AV94" s="144"/>
      <c r="AW94" s="148">
        <f>LN(SUM($AV$2:AV94))</f>
        <v>1.9459101490553132</v>
      </c>
      <c r="AX94" s="145">
        <f t="shared" si="16"/>
        <v>3.0805649037644627</v>
      </c>
      <c r="AY94" s="144"/>
      <c r="AZ94" s="148">
        <f>LN(SUM($AY$2:AY94))</f>
        <v>1.0986122886681098</v>
      </c>
      <c r="BA94" s="145">
        <f t="shared" si="17"/>
        <v>9.5732632315681432</v>
      </c>
      <c r="BB94" s="149">
        <v>101</v>
      </c>
      <c r="BC94" s="148">
        <f>LN(SUM($BB$2:BB94))</f>
        <v>7.2612250919719212</v>
      </c>
      <c r="BD94" s="190">
        <f t="shared" si="18"/>
        <v>15.100574386110193</v>
      </c>
    </row>
    <row r="95" spans="1:56" s="26" customFormat="1" x14ac:dyDescent="0.25">
      <c r="A95" s="144">
        <f t="shared" si="25"/>
        <v>156</v>
      </c>
      <c r="B95" s="156">
        <v>44058</v>
      </c>
      <c r="C95" s="144"/>
      <c r="D95" s="145">
        <f>LN(SUM($C$2:C95))</f>
        <v>3.9318256327243257</v>
      </c>
      <c r="E95" s="146">
        <f t="shared" si="26"/>
        <v>53.355992098513923</v>
      </c>
      <c r="F95" s="144">
        <v>11</v>
      </c>
      <c r="G95" s="145">
        <f>LN(SUM($F$2:F95))</f>
        <v>3.3322045101752038</v>
      </c>
      <c r="H95" s="146">
        <f t="shared" ref="H95:H126" si="28">LN(2)/(SLOPE(G89:G95,A89:A95))</f>
        <v>5.7393175456726073</v>
      </c>
      <c r="I95" s="144">
        <v>1</v>
      </c>
      <c r="J95" s="145">
        <f>LN(SUM($I$2:I95))</f>
        <v>4.1431347263915326</v>
      </c>
      <c r="K95" s="146">
        <f t="shared" ref="K95:K118" si="29">LN(2)/(SLOPE(J89:J95,$A89:$A95))</f>
        <v>404.32722934784107</v>
      </c>
      <c r="L95" s="144">
        <v>2</v>
      </c>
      <c r="M95" s="145">
        <f>LN(SUM($L$2:L95))</f>
        <v>4.8441870864585912</v>
      </c>
      <c r="N95" s="145">
        <f t="shared" si="27"/>
        <v>70.158886509369964</v>
      </c>
      <c r="O95" s="144"/>
      <c r="P95" s="145">
        <f>LN(SUM($O$2:O95))</f>
        <v>0.69314718055994529</v>
      </c>
      <c r="Q95" s="147" t="e">
        <f t="shared" ref="Q95:Q118" si="30">LN(2)/(SLOPE(P89:P95,$A89:$A95))</f>
        <v>#DIV/0!</v>
      </c>
      <c r="R95" s="144"/>
      <c r="S95" s="145" t="e">
        <f>LN(SUM($R$2:R95))</f>
        <v>#NUM!</v>
      </c>
      <c r="T95" s="144" t="e">
        <f t="shared" ref="T95:T118" si="31">LN(2)/(SLOPE(S89:S95,$A89:$A95))</f>
        <v>#NUM!</v>
      </c>
      <c r="U95" s="144"/>
      <c r="V95" s="145">
        <f>LN(SUM($U$2:U95))</f>
        <v>1.9459101490553132</v>
      </c>
      <c r="W95" s="145">
        <f t="shared" ref="W95:W118" si="32">LN(2)/(SLOPE(V89:V95,$A89:$A95))</f>
        <v>9.6135326798286762</v>
      </c>
      <c r="X95" s="144">
        <v>14</v>
      </c>
      <c r="Y95" s="145">
        <f>LN(SUM($X$2:X95))</f>
        <v>5.5254529391317835</v>
      </c>
      <c r="Z95" s="145">
        <f t="shared" ref="Z95:Z118" si="33">LN(2)/(SLOPE(Y89:Y95,$A89:$A95))</f>
        <v>17.769291821210942</v>
      </c>
      <c r="AA95" s="144"/>
      <c r="AB95" s="145">
        <f>LN(SUM($AA$2:AA95))</f>
        <v>3.8066624897703196</v>
      </c>
      <c r="AC95" s="145" t="e">
        <f t="shared" ref="AC95:AC118" si="34">LN(2)/(SLOPE(AB89:AB95,$A89:$A95))</f>
        <v>#DIV/0!</v>
      </c>
      <c r="AD95" s="144">
        <v>1</v>
      </c>
      <c r="AE95" s="145">
        <f>LN(SUM($AD$2:AD95))</f>
        <v>1.3862943611198906</v>
      </c>
      <c r="AF95" s="145">
        <f t="shared" ref="AF95:AF118" si="35">LN(2)/(SLOPE(AE89:AE95,$A89:$A95))</f>
        <v>22.487927836763294</v>
      </c>
      <c r="AG95" s="144">
        <v>3</v>
      </c>
      <c r="AH95" s="145">
        <f>LN(SUM($AG$2:AG95))</f>
        <v>2.6390573296152584</v>
      </c>
      <c r="AI95" s="145">
        <f t="shared" ref="AI95:AI118" si="36">LN(2)/(SLOPE(AH89:AH95,$A89:$A95))</f>
        <v>8.0496050536203274</v>
      </c>
      <c r="AJ95" s="144">
        <v>69</v>
      </c>
      <c r="AK95" s="145">
        <f>LN(SUM($AJ$2:AJ95))</f>
        <v>6.804614520062624</v>
      </c>
      <c r="AL95" s="145">
        <f t="shared" ref="AL95:AL118" si="37">LN(2)/(SLOPE(AK89:AK95,$A89:$A95))</f>
        <v>10.268545297211459</v>
      </c>
      <c r="AM95" s="144"/>
      <c r="AN95" s="148">
        <f>LN(SUM($AM$2:AM95))</f>
        <v>0.69314718055994529</v>
      </c>
      <c r="AO95" s="144">
        <f t="shared" ref="AO95:AO118" si="38">LN(2)/(SLOPE(AN89:AN95,$A89:$A95))</f>
        <v>5.6000000000000005</v>
      </c>
      <c r="AP95" s="144"/>
      <c r="AQ95" s="148" t="e">
        <f>LN(SUM($AP$2:AP95))</f>
        <v>#NUM!</v>
      </c>
      <c r="AR95" s="144" t="e">
        <f t="shared" ref="AR95:AR118" si="39">LN(2)/(SLOPE(AQ89:AQ95,$A89:$A95))</f>
        <v>#NUM!</v>
      </c>
      <c r="AS95" s="144"/>
      <c r="AT95" s="148">
        <f>LN(SUM($AS$2:AS95))</f>
        <v>2.9444389791664403</v>
      </c>
      <c r="AU95" s="145" t="e">
        <f t="shared" ref="AU95:AU118" si="40">LN(2)/(SLOPE(AT89:AT95,$A89:$A95))</f>
        <v>#DIV/0!</v>
      </c>
      <c r="AV95" s="144"/>
      <c r="AW95" s="148">
        <f>LN(SUM($AV$2:AV95))</f>
        <v>1.9459101490553132</v>
      </c>
      <c r="AX95" s="145">
        <f t="shared" ref="AX95:AX118" si="41">LN(2)/(SLOPE(AW89:AW95,$A89:$A95))</f>
        <v>3.8176501958058418</v>
      </c>
      <c r="AY95" s="144"/>
      <c r="AZ95" s="148">
        <f>LN(SUM($AY$2:AY95))</f>
        <v>1.0986122886681098</v>
      </c>
      <c r="BA95" s="145">
        <f t="shared" ref="BA95:BA118" si="42">LN(2)/(SLOPE(AZ89:AZ95,$A89:$A95))</f>
        <v>7.9777193596401208</v>
      </c>
      <c r="BB95" s="149">
        <v>101</v>
      </c>
      <c r="BC95" s="148">
        <f>LN(SUM($BB$2:BB95))</f>
        <v>7.3297496890415124</v>
      </c>
      <c r="BD95" s="190">
        <f t="shared" ref="BD95:BD118" si="43">LN(2)/(SLOPE(BC89:BC95,$A89:$A95))</f>
        <v>13.90807656560872</v>
      </c>
    </row>
    <row r="96" spans="1:56" s="26" customFormat="1" x14ac:dyDescent="0.25">
      <c r="A96" s="144">
        <f t="shared" si="25"/>
        <v>157</v>
      </c>
      <c r="B96" s="156">
        <v>44059</v>
      </c>
      <c r="C96" s="144"/>
      <c r="D96" s="145">
        <f>LN(SUM($C$2:C96))</f>
        <v>3.9318256327243257</v>
      </c>
      <c r="E96" s="146">
        <f t="shared" si="26"/>
        <v>53.355992098513923</v>
      </c>
      <c r="F96" s="144">
        <v>1</v>
      </c>
      <c r="G96" s="145">
        <f>LN(SUM($F$2:F96))</f>
        <v>3.3672958299864741</v>
      </c>
      <c r="H96" s="146">
        <f t="shared" si="28"/>
        <v>4.361432527818617</v>
      </c>
      <c r="I96" s="144">
        <v>4</v>
      </c>
      <c r="J96" s="145">
        <f>LN(SUM($I$2:I96))</f>
        <v>4.2046926193909657</v>
      </c>
      <c r="K96" s="146">
        <f t="shared" si="29"/>
        <v>73.328016513934841</v>
      </c>
      <c r="L96" s="144">
        <v>4</v>
      </c>
      <c r="M96" s="145">
        <f>LN(SUM($L$2:L96))</f>
        <v>4.8751973232011512</v>
      </c>
      <c r="N96" s="145">
        <f t="shared" si="27"/>
        <v>52.805953818035704</v>
      </c>
      <c r="O96" s="144"/>
      <c r="P96" s="145">
        <f>LN(SUM($O$2:O96))</f>
        <v>0.69314718055994529</v>
      </c>
      <c r="Q96" s="147" t="e">
        <f t="shared" si="30"/>
        <v>#DIV/0!</v>
      </c>
      <c r="R96" s="144"/>
      <c r="S96" s="145" t="e">
        <f>LN(SUM($R$2:R96))</f>
        <v>#NUM!</v>
      </c>
      <c r="T96" s="144" t="e">
        <f t="shared" si="31"/>
        <v>#NUM!</v>
      </c>
      <c r="U96" s="144"/>
      <c r="V96" s="145">
        <f>LN(SUM($U$2:U96))</f>
        <v>1.9459101490553132</v>
      </c>
      <c r="W96" s="145">
        <f t="shared" si="32"/>
        <v>11.536239215794412</v>
      </c>
      <c r="X96" s="144">
        <v>20</v>
      </c>
      <c r="Y96" s="145">
        <f>LN(SUM($X$2:X96))</f>
        <v>5.602118820879701</v>
      </c>
      <c r="Z96" s="145">
        <f t="shared" si="33"/>
        <v>14.92431448540761</v>
      </c>
      <c r="AA96" s="144"/>
      <c r="AB96" s="145">
        <f>LN(SUM($AA$2:AA96))</f>
        <v>3.8066624897703196</v>
      </c>
      <c r="AC96" s="145" t="e">
        <f t="shared" si="34"/>
        <v>#DIV/0!</v>
      </c>
      <c r="AD96" s="144"/>
      <c r="AE96" s="145">
        <f>LN(SUM($AD$2:AD96))</f>
        <v>1.3862943611198906</v>
      </c>
      <c r="AF96" s="145">
        <f t="shared" si="35"/>
        <v>13.492756702057976</v>
      </c>
      <c r="AG96" s="144">
        <v>2</v>
      </c>
      <c r="AH96" s="145">
        <f>LN(SUM($AG$2:AG96))</f>
        <v>2.7725887222397811</v>
      </c>
      <c r="AI96" s="145">
        <f t="shared" si="36"/>
        <v>6.815376265073068</v>
      </c>
      <c r="AJ96" s="144">
        <v>46</v>
      </c>
      <c r="AK96" s="145">
        <f>LN(SUM($AJ$2:AJ96))</f>
        <v>6.8543545022550214</v>
      </c>
      <c r="AL96" s="145">
        <f t="shared" si="37"/>
        <v>10.339679579772296</v>
      </c>
      <c r="AM96" s="144"/>
      <c r="AN96" s="148">
        <f>LN(SUM($AM$2:AM96))</f>
        <v>0.69314718055994529</v>
      </c>
      <c r="AO96" s="144">
        <f t="shared" si="38"/>
        <v>4.666666666666667</v>
      </c>
      <c r="AP96" s="144"/>
      <c r="AQ96" s="148" t="e">
        <f>LN(SUM($AP$2:AP96))</f>
        <v>#NUM!</v>
      </c>
      <c r="AR96" s="144" t="e">
        <f t="shared" si="39"/>
        <v>#NUM!</v>
      </c>
      <c r="AS96" s="144"/>
      <c r="AT96" s="148">
        <f>LN(SUM($AS$2:AS96))</f>
        <v>2.9444389791664403</v>
      </c>
      <c r="AU96" s="145" t="e">
        <f t="shared" si="40"/>
        <v>#DIV/0!</v>
      </c>
      <c r="AV96" s="144">
        <v>6</v>
      </c>
      <c r="AW96" s="148">
        <f>LN(SUM($AV$2:AV96))</f>
        <v>2.5649493574615367</v>
      </c>
      <c r="AX96" s="145">
        <f t="shared" si="41"/>
        <v>3.1849972089914211</v>
      </c>
      <c r="AY96" s="144"/>
      <c r="AZ96" s="148">
        <f>LN(SUM($AY$2:AY96))</f>
        <v>1.0986122886681098</v>
      </c>
      <c r="BA96" s="145">
        <f t="shared" si="42"/>
        <v>7.9777193596401208</v>
      </c>
      <c r="BB96" s="149">
        <v>83</v>
      </c>
      <c r="BC96" s="148">
        <f>LN(SUM($BB$2:BB96))</f>
        <v>7.3827464497389119</v>
      </c>
      <c r="BD96" s="190">
        <f t="shared" si="43"/>
        <v>13.082505058447195</v>
      </c>
    </row>
    <row r="97" spans="1:56" s="26" customFormat="1" x14ac:dyDescent="0.25">
      <c r="A97" s="144">
        <f t="shared" si="25"/>
        <v>158</v>
      </c>
      <c r="B97" s="156">
        <v>44060</v>
      </c>
      <c r="C97" s="144"/>
      <c r="D97" s="145">
        <f>LN(SUM($C$2:C97))</f>
        <v>3.9318256327243257</v>
      </c>
      <c r="E97" s="146">
        <f t="shared" si="26"/>
        <v>64.027190518216713</v>
      </c>
      <c r="F97" s="144">
        <v>1</v>
      </c>
      <c r="G97" s="145">
        <f>LN(SUM($F$2:F97))</f>
        <v>3.4011973816621555</v>
      </c>
      <c r="H97" s="146">
        <f t="shared" si="28"/>
        <v>4.0966220421329655</v>
      </c>
      <c r="I97" s="144"/>
      <c r="J97" s="145">
        <f>LN(SUM($I$2:I97))</f>
        <v>4.2046926193909657</v>
      </c>
      <c r="K97" s="146">
        <f t="shared" si="29"/>
        <v>48.064707719685593</v>
      </c>
      <c r="L97" s="144"/>
      <c r="M97" s="145">
        <f>LN(SUM($L$2:L97))</f>
        <v>4.8751973232011512</v>
      </c>
      <c r="N97" s="145">
        <f t="shared" si="27"/>
        <v>45.236514067305812</v>
      </c>
      <c r="O97" s="144"/>
      <c r="P97" s="145">
        <f>LN(SUM($O$2:O97))</f>
        <v>0.69314718055994529</v>
      </c>
      <c r="Q97" s="147" t="e">
        <f t="shared" si="30"/>
        <v>#DIV/0!</v>
      </c>
      <c r="R97" s="144"/>
      <c r="S97" s="145" t="e">
        <f>LN(SUM($R$2:R97))</f>
        <v>#NUM!</v>
      </c>
      <c r="T97" s="144" t="e">
        <f t="shared" si="31"/>
        <v>#NUM!</v>
      </c>
      <c r="U97" s="144">
        <v>1</v>
      </c>
      <c r="V97" s="145">
        <f>LN(SUM($U$2:U97))</f>
        <v>2.0794415416798357</v>
      </c>
      <c r="W97" s="145">
        <f t="shared" si="32"/>
        <v>13.764518575331524</v>
      </c>
      <c r="X97" s="144">
        <v>6</v>
      </c>
      <c r="Y97" s="145">
        <f>LN(SUM($X$2:X97))</f>
        <v>5.6240175061873385</v>
      </c>
      <c r="Z97" s="145">
        <f t="shared" si="33"/>
        <v>12.810417956273021</v>
      </c>
      <c r="AA97" s="144"/>
      <c r="AB97" s="145">
        <f>LN(SUM($AA$2:AA97))</f>
        <v>3.8066624897703196</v>
      </c>
      <c r="AC97" s="145" t="e">
        <f t="shared" si="34"/>
        <v>#DIV/0!</v>
      </c>
      <c r="AD97" s="144"/>
      <c r="AE97" s="145">
        <f>LN(SUM($AD$2:AD97))</f>
        <v>1.3862943611198906</v>
      </c>
      <c r="AF97" s="145">
        <f t="shared" si="35"/>
        <v>11.243963918381647</v>
      </c>
      <c r="AG97" s="144"/>
      <c r="AH97" s="145">
        <f>LN(SUM($AG$2:AG97))</f>
        <v>2.7725887222397811</v>
      </c>
      <c r="AI97" s="145">
        <f t="shared" si="36"/>
        <v>7.4900699815732548</v>
      </c>
      <c r="AJ97" s="144">
        <v>43</v>
      </c>
      <c r="AK97" s="145">
        <f>LN(SUM($AJ$2:AJ97))</f>
        <v>6.8987145343299883</v>
      </c>
      <c r="AL97" s="145">
        <f t="shared" si="37"/>
        <v>10.445780505403372</v>
      </c>
      <c r="AM97" s="144"/>
      <c r="AN97" s="148">
        <f>LN(SUM($AM$2:AM97))</f>
        <v>0.69314718055994529</v>
      </c>
      <c r="AO97" s="144">
        <f t="shared" si="38"/>
        <v>4.666666666666667</v>
      </c>
      <c r="AP97" s="144"/>
      <c r="AQ97" s="148" t="e">
        <f>LN(SUM($AP$2:AP97))</f>
        <v>#NUM!</v>
      </c>
      <c r="AR97" s="144" t="e">
        <f t="shared" si="39"/>
        <v>#NUM!</v>
      </c>
      <c r="AS97" s="144"/>
      <c r="AT97" s="148">
        <f>LN(SUM($AS$2:AS97))</f>
        <v>2.9444389791664403</v>
      </c>
      <c r="AU97" s="145" t="e">
        <f t="shared" si="40"/>
        <v>#DIV/0!</v>
      </c>
      <c r="AV97" s="144"/>
      <c r="AW97" s="148">
        <f>LN(SUM($AV$2:AV97))</f>
        <v>2.5649493574615367</v>
      </c>
      <c r="AX97" s="145">
        <f t="shared" si="41"/>
        <v>3.4429328524115457</v>
      </c>
      <c r="AY97" s="144"/>
      <c r="AZ97" s="148">
        <f>LN(SUM($AY$2:AY97))</f>
        <v>1.0986122886681098</v>
      </c>
      <c r="BA97" s="145">
        <f t="shared" si="42"/>
        <v>9.5732632315681432</v>
      </c>
      <c r="BB97" s="149">
        <v>51</v>
      </c>
      <c r="BC97" s="148">
        <f>LN(SUM($BB$2:BB97))</f>
        <v>7.4139702901904441</v>
      </c>
      <c r="BD97" s="190">
        <f t="shared" si="43"/>
        <v>12.664135686075852</v>
      </c>
    </row>
    <row r="98" spans="1:56" s="26" customFormat="1" x14ac:dyDescent="0.25">
      <c r="A98" s="144">
        <f t="shared" si="25"/>
        <v>159</v>
      </c>
      <c r="B98" s="156">
        <v>44061</v>
      </c>
      <c r="C98" s="144"/>
      <c r="D98" s="145">
        <f>LN(SUM($C$2:C98))</f>
        <v>3.9318256327243257</v>
      </c>
      <c r="E98" s="146">
        <f t="shared" si="26"/>
        <v>106.71198419702785</v>
      </c>
      <c r="F98" s="144"/>
      <c r="G98" s="145">
        <f>LN(SUM($F$2:F98))</f>
        <v>3.4011973816621555</v>
      </c>
      <c r="H98" s="146">
        <f t="shared" si="28"/>
        <v>4.3819352435298509</v>
      </c>
      <c r="I98" s="144"/>
      <c r="J98" s="145">
        <f>LN(SUM($I$2:I98))</f>
        <v>4.2046926193909657</v>
      </c>
      <c r="K98" s="146">
        <f t="shared" si="29"/>
        <v>41.706555982023289</v>
      </c>
      <c r="L98" s="144"/>
      <c r="M98" s="145">
        <f>LN(SUM($L$2:L98))</f>
        <v>4.8751973232011512</v>
      </c>
      <c r="N98" s="145">
        <f t="shared" si="27"/>
        <v>47.206790870101393</v>
      </c>
      <c r="O98" s="144"/>
      <c r="P98" s="145">
        <f>LN(SUM($O$2:O98))</f>
        <v>0.69314718055994529</v>
      </c>
      <c r="Q98" s="147" t="e">
        <f t="shared" si="30"/>
        <v>#DIV/0!</v>
      </c>
      <c r="R98" s="144"/>
      <c r="S98" s="145" t="e">
        <f>LN(SUM($R$2:R98))</f>
        <v>#NUM!</v>
      </c>
      <c r="T98" s="144" t="e">
        <f t="shared" si="31"/>
        <v>#NUM!</v>
      </c>
      <c r="U98" s="144"/>
      <c r="V98" s="145">
        <f>LN(SUM($U$2:U98))</f>
        <v>2.0794415416798357</v>
      </c>
      <c r="W98" s="145">
        <f t="shared" si="32"/>
        <v>29.069001190232839</v>
      </c>
      <c r="X98" s="144">
        <v>23</v>
      </c>
      <c r="Y98" s="145">
        <f>LN(SUM($X$2:X98))</f>
        <v>5.7037824746562009</v>
      </c>
      <c r="Z98" s="145">
        <f t="shared" si="33"/>
        <v>11.568893309402647</v>
      </c>
      <c r="AA98" s="144"/>
      <c r="AB98" s="145">
        <f>LN(SUM($AA$2:AA98))</f>
        <v>3.8066624897703196</v>
      </c>
      <c r="AC98" s="145" t="e">
        <f t="shared" si="34"/>
        <v>#DIV/0!</v>
      </c>
      <c r="AD98" s="144"/>
      <c r="AE98" s="145">
        <f>LN(SUM($AD$2:AD98))</f>
        <v>1.3862943611198906</v>
      </c>
      <c r="AF98" s="145">
        <f t="shared" si="35"/>
        <v>11.243963918381647</v>
      </c>
      <c r="AG98" s="144"/>
      <c r="AH98" s="145">
        <f>LN(SUM($AG$2:AG98))</f>
        <v>2.7725887222397811</v>
      </c>
      <c r="AI98" s="145">
        <f t="shared" si="36"/>
        <v>7.6588091144828594</v>
      </c>
      <c r="AJ98" s="144">
        <v>39</v>
      </c>
      <c r="AK98" s="145">
        <f>LN(SUM($AJ$2:AJ98))</f>
        <v>6.9373140812236818</v>
      </c>
      <c r="AL98" s="145">
        <f t="shared" si="37"/>
        <v>11.299024441371449</v>
      </c>
      <c r="AM98" s="144"/>
      <c r="AN98" s="148">
        <f>LN(SUM($AM$2:AM98))</f>
        <v>0.69314718055994529</v>
      </c>
      <c r="AO98" s="144">
        <f t="shared" si="38"/>
        <v>5.6000000000000005</v>
      </c>
      <c r="AP98" s="144"/>
      <c r="AQ98" s="148" t="e">
        <f>LN(SUM($AP$2:AP98))</f>
        <v>#NUM!</v>
      </c>
      <c r="AR98" s="144" t="e">
        <f t="shared" si="39"/>
        <v>#NUM!</v>
      </c>
      <c r="AS98" s="144"/>
      <c r="AT98" s="148">
        <f>LN(SUM($AS$2:AS98))</f>
        <v>2.9444389791664403</v>
      </c>
      <c r="AU98" s="145" t="e">
        <f t="shared" si="40"/>
        <v>#DIV/0!</v>
      </c>
      <c r="AV98" s="144"/>
      <c r="AW98" s="148">
        <f>LN(SUM($AV$2:AV98))</f>
        <v>2.5649493574615367</v>
      </c>
      <c r="AX98" s="145">
        <f t="shared" si="41"/>
        <v>5.2253343547351276</v>
      </c>
      <c r="AY98" s="144"/>
      <c r="AZ98" s="148">
        <f>LN(SUM($AY$2:AY98))</f>
        <v>1.0986122886681098</v>
      </c>
      <c r="BA98" s="145">
        <f t="shared" si="42"/>
        <v>15.955438719280238</v>
      </c>
      <c r="BB98" s="149">
        <v>62</v>
      </c>
      <c r="BC98" s="148">
        <f>LN(SUM($BB$2:BB98))</f>
        <v>7.4506607962115394</v>
      </c>
      <c r="BD98" s="190">
        <f t="shared" si="43"/>
        <v>13.208882845942819</v>
      </c>
    </row>
    <row r="99" spans="1:56" s="26" customFormat="1" x14ac:dyDescent="0.25">
      <c r="A99" s="144">
        <f t="shared" si="25"/>
        <v>160</v>
      </c>
      <c r="B99" s="156">
        <v>44062</v>
      </c>
      <c r="C99" s="144">
        <v>1</v>
      </c>
      <c r="D99" s="145">
        <f>LN(SUM($C$2:C99))</f>
        <v>3.9512437185814275</v>
      </c>
      <c r="E99" s="146">
        <f t="shared" si="26"/>
        <v>333.16227628379244</v>
      </c>
      <c r="F99" s="144">
        <v>-2</v>
      </c>
      <c r="G99" s="145">
        <f>LN(SUM($F$2:F99))</f>
        <v>3.3322045101752038</v>
      </c>
      <c r="H99" s="146">
        <f t="shared" si="28"/>
        <v>6.3066128849420888</v>
      </c>
      <c r="I99" s="144">
        <v>1</v>
      </c>
      <c r="J99" s="145">
        <f>LN(SUM($I$2:I99))</f>
        <v>4.219507705176107</v>
      </c>
      <c r="K99" s="146">
        <f t="shared" si="29"/>
        <v>39.304058770380109</v>
      </c>
      <c r="L99" s="144">
        <v>2</v>
      </c>
      <c r="M99" s="145">
        <f>LN(SUM($L$2:L99))</f>
        <v>4.8903491282217537</v>
      </c>
      <c r="N99" s="145">
        <f t="shared" si="27"/>
        <v>54.0207302505329</v>
      </c>
      <c r="O99" s="144"/>
      <c r="P99" s="145">
        <f>LN(SUM($O$2:O99))</f>
        <v>0.69314718055994529</v>
      </c>
      <c r="Q99" s="147" t="e">
        <f t="shared" si="30"/>
        <v>#DIV/0!</v>
      </c>
      <c r="R99" s="144"/>
      <c r="S99" s="145" t="e">
        <f>LN(SUM($R$2:R99))</f>
        <v>#NUM!</v>
      </c>
      <c r="T99" s="144" t="e">
        <f t="shared" si="31"/>
        <v>#NUM!</v>
      </c>
      <c r="U99" s="144"/>
      <c r="V99" s="145">
        <f>LN(SUM($U$2:U99))</f>
        <v>2.0794415416798357</v>
      </c>
      <c r="W99" s="145">
        <f t="shared" si="32"/>
        <v>24.224167658527367</v>
      </c>
      <c r="X99" s="144">
        <v>3</v>
      </c>
      <c r="Y99" s="145">
        <f>LN(SUM($X$2:X99))</f>
        <v>5.7137328055093688</v>
      </c>
      <c r="Z99" s="145">
        <f t="shared" si="33"/>
        <v>12.030227735345711</v>
      </c>
      <c r="AA99" s="144"/>
      <c r="AB99" s="145">
        <f>LN(SUM($AA$2:AA99))</f>
        <v>3.8066624897703196</v>
      </c>
      <c r="AC99" s="145" t="e">
        <f t="shared" si="34"/>
        <v>#DIV/0!</v>
      </c>
      <c r="AD99" s="144"/>
      <c r="AE99" s="145">
        <f>LN(SUM($AD$2:AD99))</f>
        <v>1.3862943611198906</v>
      </c>
      <c r="AF99" s="145">
        <f t="shared" si="35"/>
        <v>13.492756702057976</v>
      </c>
      <c r="AG99" s="144"/>
      <c r="AH99" s="145">
        <f>LN(SUM($AG$2:AG99))</f>
        <v>2.7725887222397811</v>
      </c>
      <c r="AI99" s="145">
        <f t="shared" si="36"/>
        <v>9.6702213297499675</v>
      </c>
      <c r="AJ99" s="144">
        <v>34</v>
      </c>
      <c r="AK99" s="145">
        <f>LN(SUM($AJ$2:AJ99))</f>
        <v>6.9697906699015899</v>
      </c>
      <c r="AL99" s="145">
        <f t="shared" si="37"/>
        <v>12.701004862036307</v>
      </c>
      <c r="AM99" s="144"/>
      <c r="AN99" s="148">
        <f>LN(SUM($AM$2:AM99))</f>
        <v>0.69314718055994529</v>
      </c>
      <c r="AO99" s="144">
        <f t="shared" si="38"/>
        <v>9.3333333333333339</v>
      </c>
      <c r="AP99" s="144"/>
      <c r="AQ99" s="148" t="e">
        <f>LN(SUM($AP$2:AP99))</f>
        <v>#NUM!</v>
      </c>
      <c r="AR99" s="144" t="e">
        <f t="shared" si="39"/>
        <v>#NUM!</v>
      </c>
      <c r="AS99" s="144">
        <v>2</v>
      </c>
      <c r="AT99" s="148">
        <f>LN(SUM($AS$2:AS99))</f>
        <v>3.044522437723423</v>
      </c>
      <c r="AU99" s="145">
        <f t="shared" si="40"/>
        <v>64.639789416777631</v>
      </c>
      <c r="AV99" s="144">
        <v>2</v>
      </c>
      <c r="AW99" s="148">
        <f>LN(SUM($AV$2:AV99))</f>
        <v>2.7080502011022101</v>
      </c>
      <c r="AX99" s="145">
        <f t="shared" si="41"/>
        <v>4.6839493398588701</v>
      </c>
      <c r="AY99" s="144"/>
      <c r="AZ99" s="148">
        <f>LN(SUM($AY$2:AY99))</f>
        <v>1.0986122886681098</v>
      </c>
      <c r="BA99" s="145" t="e">
        <f t="shared" si="42"/>
        <v>#DIV/0!</v>
      </c>
      <c r="BB99" s="149">
        <v>43</v>
      </c>
      <c r="BC99" s="148">
        <f>LN(SUM($BB$2:BB99))</f>
        <v>7.4753392365667368</v>
      </c>
      <c r="BD99" s="190">
        <f t="shared" si="43"/>
        <v>14.635066436343511</v>
      </c>
    </row>
    <row r="100" spans="1:56" s="26" customFormat="1" x14ac:dyDescent="0.25">
      <c r="A100" s="144">
        <f t="shared" si="25"/>
        <v>161</v>
      </c>
      <c r="B100" s="156">
        <v>44063</v>
      </c>
      <c r="C100" s="144"/>
      <c r="D100" s="145">
        <f>LN(SUM($C$2:C100))</f>
        <v>3.9512437185814275</v>
      </c>
      <c r="E100" s="146">
        <f t="shared" si="26"/>
        <v>199.89736577027551</v>
      </c>
      <c r="F100" s="144">
        <v>1</v>
      </c>
      <c r="G100" s="145">
        <f>LN(SUM($F$2:F100))</f>
        <v>3.3672958299864741</v>
      </c>
      <c r="H100" s="146">
        <f t="shared" si="28"/>
        <v>11.862074263032689</v>
      </c>
      <c r="I100" s="144">
        <v>1</v>
      </c>
      <c r="J100" s="145">
        <f>LN(SUM($I$2:I100))</f>
        <v>4.2341065045972597</v>
      </c>
      <c r="K100" s="146">
        <f t="shared" si="29"/>
        <v>40.974593905486955</v>
      </c>
      <c r="L100" s="144">
        <v>1</v>
      </c>
      <c r="M100" s="145">
        <f>LN(SUM($L$2:L100))</f>
        <v>4.8978397999509111</v>
      </c>
      <c r="N100" s="145">
        <f t="shared" si="27"/>
        <v>64.49974923992734</v>
      </c>
      <c r="O100" s="144"/>
      <c r="P100" s="145">
        <f>LN(SUM($O$2:O100))</f>
        <v>0.69314718055994529</v>
      </c>
      <c r="Q100" s="147" t="e">
        <f t="shared" si="30"/>
        <v>#DIV/0!</v>
      </c>
      <c r="R100" s="144"/>
      <c r="S100" s="145" t="e">
        <f>LN(SUM($R$2:R100))</f>
        <v>#NUM!</v>
      </c>
      <c r="T100" s="144" t="e">
        <f t="shared" si="31"/>
        <v>#NUM!</v>
      </c>
      <c r="U100" s="144"/>
      <c r="V100" s="145">
        <f>LN(SUM($U$2:U100))</f>
        <v>2.0794415416798357</v>
      </c>
      <c r="W100" s="145">
        <f t="shared" si="32"/>
        <v>24.224167658527367</v>
      </c>
      <c r="X100" s="144">
        <v>2</v>
      </c>
      <c r="Y100" s="145">
        <f>LN(SUM($X$2:X100))</f>
        <v>5.7203117766074119</v>
      </c>
      <c r="Z100" s="145">
        <f t="shared" si="33"/>
        <v>15.71535399973838</v>
      </c>
      <c r="AA100" s="144"/>
      <c r="AB100" s="145">
        <f>LN(SUM($AA$2:AA100))</f>
        <v>3.8066624897703196</v>
      </c>
      <c r="AC100" s="145" t="e">
        <f t="shared" si="34"/>
        <v>#DIV/0!</v>
      </c>
      <c r="AD100" s="144"/>
      <c r="AE100" s="145">
        <f>LN(SUM($AD$2:AD100))</f>
        <v>1.3862943611198906</v>
      </c>
      <c r="AF100" s="145">
        <f t="shared" si="35"/>
        <v>22.487927836763294</v>
      </c>
      <c r="AG100" s="144"/>
      <c r="AH100" s="145">
        <f>LN(SUM($AG$2:AG100))</f>
        <v>2.7725887222397811</v>
      </c>
      <c r="AI100" s="145">
        <f t="shared" si="36"/>
        <v>13.951203573011897</v>
      </c>
      <c r="AJ100" s="144">
        <v>33</v>
      </c>
      <c r="AK100" s="145">
        <f>LN(SUM($AJ$2:AJ100))</f>
        <v>7.00033446027523</v>
      </c>
      <c r="AL100" s="145">
        <f t="shared" si="37"/>
        <v>15.661633778182635</v>
      </c>
      <c r="AM100" s="144"/>
      <c r="AN100" s="148">
        <f>LN(SUM($AM$2:AM100))</f>
        <v>0.69314718055994529</v>
      </c>
      <c r="AO100" s="144" t="e">
        <f t="shared" si="38"/>
        <v>#DIV/0!</v>
      </c>
      <c r="AP100" s="144"/>
      <c r="AQ100" s="148" t="e">
        <f>LN(SUM($AP$2:AP100))</f>
        <v>#NUM!</v>
      </c>
      <c r="AR100" s="144" t="e">
        <f t="shared" si="39"/>
        <v>#NUM!</v>
      </c>
      <c r="AS100" s="144"/>
      <c r="AT100" s="148">
        <f>LN(SUM($AS$2:AS100))</f>
        <v>3.044522437723423</v>
      </c>
      <c r="AU100" s="145">
        <f t="shared" si="40"/>
        <v>38.783873650066575</v>
      </c>
      <c r="AV100" s="144">
        <v>2</v>
      </c>
      <c r="AW100" s="148">
        <f>LN(SUM($AV$2:AV100))</f>
        <v>2.8332133440562162</v>
      </c>
      <c r="AX100" s="145">
        <f t="shared" si="41"/>
        <v>4.636225899229923</v>
      </c>
      <c r="AY100" s="144">
        <v>1</v>
      </c>
      <c r="AZ100" s="148">
        <f>LN(SUM($AY$2:AY100))</f>
        <v>1.3862943611198906</v>
      </c>
      <c r="BA100" s="145">
        <f t="shared" si="42"/>
        <v>22.487927836763294</v>
      </c>
      <c r="BB100" s="149">
        <v>41</v>
      </c>
      <c r="BC100" s="148">
        <f>LN(SUM($BB$2:BB100))</f>
        <v>7.498315870766981</v>
      </c>
      <c r="BD100" s="190">
        <f t="shared" si="43"/>
        <v>18.132232416479589</v>
      </c>
    </row>
    <row r="101" spans="1:56" s="26" customFormat="1" x14ac:dyDescent="0.25">
      <c r="A101" s="144">
        <f t="shared" si="25"/>
        <v>162</v>
      </c>
      <c r="B101" s="156">
        <v>44064</v>
      </c>
      <c r="C101" s="144"/>
      <c r="D101" s="145">
        <f>LN(SUM($C$2:C101))</f>
        <v>3.9512437185814275</v>
      </c>
      <c r="E101" s="146">
        <f t="shared" si="26"/>
        <v>166.58113814189622</v>
      </c>
      <c r="F101" s="144">
        <v>6</v>
      </c>
      <c r="G101" s="145">
        <f>LN(SUM($F$2:F101))</f>
        <v>3.5553480614894135</v>
      </c>
      <c r="H101" s="146">
        <f t="shared" si="28"/>
        <v>32.323284148280791</v>
      </c>
      <c r="I101" s="144">
        <v>1</v>
      </c>
      <c r="J101" s="145">
        <f>LN(SUM($I$2:I101))</f>
        <v>4.2484952420493594</v>
      </c>
      <c r="K101" s="146">
        <f t="shared" si="29"/>
        <v>49.799604278699235</v>
      </c>
      <c r="L101" s="144">
        <v>3</v>
      </c>
      <c r="M101" s="145">
        <f>LN(SUM($L$2:L101))</f>
        <v>4.9199809258281251</v>
      </c>
      <c r="N101" s="145">
        <f t="shared" si="27"/>
        <v>67.431857639514305</v>
      </c>
      <c r="O101" s="144"/>
      <c r="P101" s="145">
        <f>LN(SUM($O$2:O101))</f>
        <v>0.69314718055994529</v>
      </c>
      <c r="Q101" s="147" t="e">
        <f t="shared" si="30"/>
        <v>#DIV/0!</v>
      </c>
      <c r="R101" s="144"/>
      <c r="S101" s="145" t="e">
        <f>LN(SUM($R$2:R101))</f>
        <v>#NUM!</v>
      </c>
      <c r="T101" s="144" t="e">
        <f t="shared" si="31"/>
        <v>#NUM!</v>
      </c>
      <c r="U101" s="144"/>
      <c r="V101" s="145">
        <f>LN(SUM($U$2:U101))</f>
        <v>2.0794415416798357</v>
      </c>
      <c r="W101" s="145">
        <f t="shared" si="32"/>
        <v>29.069001190232839</v>
      </c>
      <c r="X101" s="144">
        <v>41</v>
      </c>
      <c r="Y101" s="145">
        <f>LN(SUM($X$2:X101))</f>
        <v>5.8464387750577247</v>
      </c>
      <c r="Z101" s="145">
        <f t="shared" si="33"/>
        <v>15.056041106824289</v>
      </c>
      <c r="AA101" s="144">
        <v>2</v>
      </c>
      <c r="AB101" s="145">
        <f>LN(SUM($AA$2:AA101))</f>
        <v>3.8501476017100584</v>
      </c>
      <c r="AC101" s="145">
        <f t="shared" si="34"/>
        <v>148.77215204577013</v>
      </c>
      <c r="AD101" s="144">
        <v>3</v>
      </c>
      <c r="AE101" s="145">
        <f>LN(SUM($AD$2:AD101))</f>
        <v>1.9459101490553132</v>
      </c>
      <c r="AF101" s="145">
        <f t="shared" si="35"/>
        <v>11.560384507902222</v>
      </c>
      <c r="AG101" s="144"/>
      <c r="AH101" s="145">
        <f>LN(SUM($AG$2:AG101))</f>
        <v>2.7725887222397811</v>
      </c>
      <c r="AI101" s="145">
        <f t="shared" si="36"/>
        <v>48.448335317054649</v>
      </c>
      <c r="AJ101" s="144">
        <v>68</v>
      </c>
      <c r="AK101" s="145">
        <f>LN(SUM($AJ$2:AJ101))</f>
        <v>7.0604763659998007</v>
      </c>
      <c r="AL101" s="145">
        <f t="shared" si="37"/>
        <v>17.165885772244774</v>
      </c>
      <c r="AM101" s="144"/>
      <c r="AN101" s="148">
        <f>LN(SUM($AM$2:AM101))</f>
        <v>0.69314718055994529</v>
      </c>
      <c r="AO101" s="144" t="e">
        <f t="shared" si="38"/>
        <v>#DIV/0!</v>
      </c>
      <c r="AP101" s="144"/>
      <c r="AQ101" s="148" t="e">
        <f>LN(SUM($AP$2:AP101))</f>
        <v>#NUM!</v>
      </c>
      <c r="AR101" s="144" t="e">
        <f t="shared" si="39"/>
        <v>#NUM!</v>
      </c>
      <c r="AS101" s="144">
        <v>4</v>
      </c>
      <c r="AT101" s="148">
        <f>LN(SUM($AS$2:AS101))</f>
        <v>3.2188758248682006</v>
      </c>
      <c r="AU101" s="145">
        <f t="shared" si="40"/>
        <v>17.273759557657229</v>
      </c>
      <c r="AV101" s="144"/>
      <c r="AW101" s="148">
        <f>LN(SUM($AV$2:AV101))</f>
        <v>2.8332133440562162</v>
      </c>
      <c r="AX101" s="145">
        <f t="shared" si="41"/>
        <v>5.8081394620614422</v>
      </c>
      <c r="AY101" s="144"/>
      <c r="AZ101" s="148">
        <f>LN(SUM($AY$2:AY101))</f>
        <v>1.3862943611198906</v>
      </c>
      <c r="BA101" s="145">
        <f t="shared" si="42"/>
        <v>13.492756702057976</v>
      </c>
      <c r="BB101" s="149">
        <v>128</v>
      </c>
      <c r="BC101" s="148">
        <f>LN(SUM($BB$2:BB101))</f>
        <v>7.5668284792083309</v>
      </c>
      <c r="BD101" s="190">
        <f t="shared" si="43"/>
        <v>19.335725028090703</v>
      </c>
    </row>
    <row r="102" spans="1:56" s="26" customFormat="1" x14ac:dyDescent="0.25">
      <c r="A102" s="144">
        <f t="shared" si="25"/>
        <v>163</v>
      </c>
      <c r="B102" s="156">
        <v>44065</v>
      </c>
      <c r="C102" s="144"/>
      <c r="D102" s="145">
        <f>LN(SUM($C$2:C102))</f>
        <v>3.9512437185814275</v>
      </c>
      <c r="E102" s="146">
        <f t="shared" si="26"/>
        <v>166.58113814189622</v>
      </c>
      <c r="F102" s="144"/>
      <c r="G102" s="145">
        <f>LN(SUM($F$2:F102))</f>
        <v>3.5553480614894135</v>
      </c>
      <c r="H102" s="146">
        <f t="shared" si="28"/>
        <v>23.144678978819602</v>
      </c>
      <c r="I102" s="144">
        <v>4</v>
      </c>
      <c r="J102" s="145">
        <f>LN(SUM($I$2:I102))</f>
        <v>4.3040650932041702</v>
      </c>
      <c r="K102" s="146">
        <f t="shared" si="29"/>
        <v>46.75117371361349</v>
      </c>
      <c r="L102" s="144">
        <v>0</v>
      </c>
      <c r="M102" s="145">
        <f>LN(SUM($L$2:L102))</f>
        <v>4.9199809258281251</v>
      </c>
      <c r="N102" s="145">
        <f t="shared" si="27"/>
        <v>78.715454632491671</v>
      </c>
      <c r="O102" s="144"/>
      <c r="P102" s="145">
        <f>LN(SUM($O$2:O102))</f>
        <v>0.69314718055994529</v>
      </c>
      <c r="Q102" s="147" t="e">
        <f t="shared" si="30"/>
        <v>#DIV/0!</v>
      </c>
      <c r="R102" s="144"/>
      <c r="S102" s="145" t="e">
        <f>LN(SUM($R$2:R102))</f>
        <v>#NUM!</v>
      </c>
      <c r="T102" s="144" t="e">
        <f t="shared" si="31"/>
        <v>#NUM!</v>
      </c>
      <c r="U102" s="144">
        <v>6</v>
      </c>
      <c r="V102" s="145">
        <f>LN(SUM($U$2:U102))</f>
        <v>2.6390573296152584</v>
      </c>
      <c r="W102" s="145">
        <f t="shared" si="32"/>
        <v>9.3333333333333357</v>
      </c>
      <c r="X102" s="144">
        <v>18</v>
      </c>
      <c r="Y102" s="145">
        <f>LN(SUM($X$2:X102))</f>
        <v>5.8971538676367405</v>
      </c>
      <c r="Z102" s="145">
        <f t="shared" si="33"/>
        <v>14.414001386202919</v>
      </c>
      <c r="AA102" s="144"/>
      <c r="AB102" s="145">
        <f>LN(SUM($AA$2:AA102))</f>
        <v>3.8501476017100584</v>
      </c>
      <c r="AC102" s="145">
        <f t="shared" si="34"/>
        <v>89.263291227462076</v>
      </c>
      <c r="AD102" s="144"/>
      <c r="AE102" s="145">
        <f>LN(SUM($AD$2:AD102))</f>
        <v>1.9459101490553132</v>
      </c>
      <c r="AF102" s="145">
        <f t="shared" si="35"/>
        <v>6.9362307047413339</v>
      </c>
      <c r="AG102" s="144"/>
      <c r="AH102" s="145">
        <f>LN(SUM($AG$2:AG102))</f>
        <v>2.7725887222397811</v>
      </c>
      <c r="AI102" s="145" t="e">
        <f t="shared" si="36"/>
        <v>#DIV/0!</v>
      </c>
      <c r="AJ102" s="144">
        <v>93</v>
      </c>
      <c r="AK102" s="145">
        <f>LN(SUM($AJ$2:AJ102))</f>
        <v>7.1372784372603855</v>
      </c>
      <c r="AL102" s="145">
        <f t="shared" si="37"/>
        <v>15.711059723238456</v>
      </c>
      <c r="AM102" s="144"/>
      <c r="AN102" s="148">
        <f>LN(SUM($AM$2:AM102))</f>
        <v>0.69314718055994529</v>
      </c>
      <c r="AO102" s="144" t="e">
        <f t="shared" si="38"/>
        <v>#DIV/0!</v>
      </c>
      <c r="AP102" s="144"/>
      <c r="AQ102" s="148" t="e">
        <f>LN(SUM($AP$2:AP102))</f>
        <v>#NUM!</v>
      </c>
      <c r="AR102" s="144" t="e">
        <f t="shared" si="39"/>
        <v>#NUM!</v>
      </c>
      <c r="AS102" s="144">
        <v>2</v>
      </c>
      <c r="AT102" s="148">
        <f>LN(SUM($AS$2:AS102))</f>
        <v>3.2958368660043291</v>
      </c>
      <c r="AU102" s="145">
        <f t="shared" si="40"/>
        <v>11.395421319310591</v>
      </c>
      <c r="AV102" s="144">
        <v>8</v>
      </c>
      <c r="AW102" s="148">
        <f>LN(SUM($AV$2:AV102))</f>
        <v>3.2188758248682006</v>
      </c>
      <c r="AX102" s="145">
        <f t="shared" si="41"/>
        <v>7.0152251708482041</v>
      </c>
      <c r="AY102" s="144"/>
      <c r="AZ102" s="148">
        <f>LN(SUM($AY$2:AY102))</f>
        <v>1.3862943611198906</v>
      </c>
      <c r="BA102" s="145">
        <f t="shared" si="42"/>
        <v>11.243963918381647</v>
      </c>
      <c r="BB102" s="149">
        <v>131</v>
      </c>
      <c r="BC102" s="148">
        <f>LN(SUM($BB$2:BB102))</f>
        <v>7.6324011266014535</v>
      </c>
      <c r="BD102" s="190">
        <f t="shared" si="43"/>
        <v>17.60636516907779</v>
      </c>
    </row>
    <row r="103" spans="1:56" s="26" customFormat="1" x14ac:dyDescent="0.25">
      <c r="A103" s="144">
        <f t="shared" si="25"/>
        <v>164</v>
      </c>
      <c r="B103" s="156">
        <v>44066</v>
      </c>
      <c r="C103" s="144"/>
      <c r="D103" s="145">
        <f>LN(SUM($C$2:C103))</f>
        <v>3.9512437185814275</v>
      </c>
      <c r="E103" s="146">
        <f t="shared" si="26"/>
        <v>199.89736577027551</v>
      </c>
      <c r="F103" s="144">
        <v>8</v>
      </c>
      <c r="G103" s="145">
        <f>LN(SUM($F$2:F103))</f>
        <v>3.7612001156935624</v>
      </c>
      <c r="H103" s="146">
        <f t="shared" si="28"/>
        <v>12.043863329531666</v>
      </c>
      <c r="I103" s="144">
        <v>1</v>
      </c>
      <c r="J103" s="145">
        <f>LN(SUM($I$2:I103))</f>
        <v>4.3174881135363101</v>
      </c>
      <c r="K103" s="146">
        <f t="shared" si="29"/>
        <v>34.282760672604418</v>
      </c>
      <c r="L103" s="144">
        <v>3</v>
      </c>
      <c r="M103" s="145">
        <f>LN(SUM($L$2:L103))</f>
        <v>4.9416424226093039</v>
      </c>
      <c r="N103" s="145">
        <f t="shared" si="27"/>
        <v>60.929454032371353</v>
      </c>
      <c r="O103" s="144"/>
      <c r="P103" s="145">
        <f>LN(SUM($O$2:O103))</f>
        <v>0.69314718055994529</v>
      </c>
      <c r="Q103" s="147" t="e">
        <f t="shared" si="30"/>
        <v>#DIV/0!</v>
      </c>
      <c r="R103" s="144"/>
      <c r="S103" s="145" t="e">
        <f>LN(SUM($R$2:R103))</f>
        <v>#NUM!</v>
      </c>
      <c r="T103" s="144" t="e">
        <f t="shared" si="31"/>
        <v>#NUM!</v>
      </c>
      <c r="U103" s="144"/>
      <c r="V103" s="145">
        <f>LN(SUM($U$2:U103))</f>
        <v>2.6390573296152584</v>
      </c>
      <c r="W103" s="145">
        <f t="shared" si="32"/>
        <v>6.9362307047413339</v>
      </c>
      <c r="X103" s="144">
        <v>32</v>
      </c>
      <c r="Y103" s="145">
        <f>LN(SUM($X$2:X103))</f>
        <v>5.9814142112544806</v>
      </c>
      <c r="Z103" s="145">
        <f t="shared" si="33"/>
        <v>12.193796854816929</v>
      </c>
      <c r="AA103" s="144">
        <v>3</v>
      </c>
      <c r="AB103" s="145">
        <f>LN(SUM($AA$2:AA103))</f>
        <v>3.912023005428146</v>
      </c>
      <c r="AC103" s="145">
        <f t="shared" si="34"/>
        <v>43.463646125484061</v>
      </c>
      <c r="AD103" s="144"/>
      <c r="AE103" s="145">
        <f>LN(SUM($AD$2:AD103))</f>
        <v>1.9459101490553132</v>
      </c>
      <c r="AF103" s="145">
        <f t="shared" si="35"/>
        <v>5.7801922539511112</v>
      </c>
      <c r="AG103" s="144">
        <v>3</v>
      </c>
      <c r="AH103" s="145">
        <f>LN(SUM($AG$2:AG103))</f>
        <v>2.9444389791664403</v>
      </c>
      <c r="AI103" s="145">
        <f t="shared" si="36"/>
        <v>37.645411772570725</v>
      </c>
      <c r="AJ103" s="144">
        <v>79</v>
      </c>
      <c r="AK103" s="145">
        <f>LN(SUM($AJ$2:AJ103))</f>
        <v>7.1981835771019433</v>
      </c>
      <c r="AL103" s="145">
        <f t="shared" si="37"/>
        <v>13.972512697504426</v>
      </c>
      <c r="AM103" s="144"/>
      <c r="AN103" s="148">
        <f>LN(SUM($AM$2:AM103))</f>
        <v>0.69314718055994529</v>
      </c>
      <c r="AO103" s="144" t="e">
        <f t="shared" si="38"/>
        <v>#DIV/0!</v>
      </c>
      <c r="AP103" s="144">
        <v>1</v>
      </c>
      <c r="AQ103" s="148">
        <f>LN(SUM($AP$2:AP103))</f>
        <v>0</v>
      </c>
      <c r="AR103" s="144" t="e">
        <f t="shared" si="39"/>
        <v>#NUM!</v>
      </c>
      <c r="AS103" s="144">
        <v>3</v>
      </c>
      <c r="AT103" s="148">
        <f>LN(SUM($AS$2:AS103))</f>
        <v>3.4011973816621555</v>
      </c>
      <c r="AU103" s="145">
        <f t="shared" si="40"/>
        <v>8.6357171032601574</v>
      </c>
      <c r="AV103" s="144"/>
      <c r="AW103" s="148">
        <f>LN(SUM($AV$2:AV103))</f>
        <v>3.2188758248682006</v>
      </c>
      <c r="AX103" s="145">
        <f t="shared" si="41"/>
        <v>5.7170221800080077</v>
      </c>
      <c r="AY103" s="144">
        <v>3</v>
      </c>
      <c r="AZ103" s="148">
        <f>LN(SUM($AY$2:AY103))</f>
        <v>1.9459101490553132</v>
      </c>
      <c r="BA103" s="145">
        <f t="shared" si="42"/>
        <v>5.6999894870775165</v>
      </c>
      <c r="BB103" s="149">
        <v>136</v>
      </c>
      <c r="BC103" s="148">
        <f>LN(SUM($BB$2:BB103))</f>
        <v>7.696212639346407</v>
      </c>
      <c r="BD103" s="190">
        <f t="shared" si="43"/>
        <v>14.909861348618021</v>
      </c>
    </row>
    <row r="104" spans="1:56" s="26" customFormat="1" x14ac:dyDescent="0.25">
      <c r="A104" s="144">
        <f t="shared" si="25"/>
        <v>165</v>
      </c>
      <c r="B104" s="156">
        <v>44067</v>
      </c>
      <c r="C104" s="144"/>
      <c r="D104" s="145">
        <f>LN(SUM($C$2:C104))</f>
        <v>3.9512437185814275</v>
      </c>
      <c r="E104" s="146">
        <f t="shared" si="26"/>
        <v>333.16227628379244</v>
      </c>
      <c r="F104" s="144">
        <v>5</v>
      </c>
      <c r="G104" s="145">
        <f>LN(SUM($F$2:F104))</f>
        <v>3.8712010109078911</v>
      </c>
      <c r="H104" s="146">
        <f t="shared" si="28"/>
        <v>7.9021546129603122</v>
      </c>
      <c r="I104" s="144">
        <v>2</v>
      </c>
      <c r="J104" s="145">
        <f>LN(SUM($I$2:I104))</f>
        <v>4.3438054218536841</v>
      </c>
      <c r="K104" s="146">
        <f t="shared" si="29"/>
        <v>28.40526766689247</v>
      </c>
      <c r="L104" s="144">
        <v>1</v>
      </c>
      <c r="M104" s="145">
        <f>LN(SUM($L$2:L104))</f>
        <v>4.9487598903781684</v>
      </c>
      <c r="N104" s="145">
        <f t="shared" si="27"/>
        <v>56.187767384926275</v>
      </c>
      <c r="O104" s="144">
        <v>0</v>
      </c>
      <c r="P104" s="145">
        <f>LN(SUM($O$2:O104))</f>
        <v>0.69314718055994529</v>
      </c>
      <c r="Q104" s="147" t="e">
        <f t="shared" si="30"/>
        <v>#DIV/0!</v>
      </c>
      <c r="R104" s="144"/>
      <c r="S104" s="145" t="e">
        <f>LN(SUM($R$2:R104))</f>
        <v>#NUM!</v>
      </c>
      <c r="T104" s="144" t="e">
        <f t="shared" si="31"/>
        <v>#NUM!</v>
      </c>
      <c r="U104" s="144">
        <v>1</v>
      </c>
      <c r="V104" s="145">
        <f>LN(SUM($U$2:U104))</f>
        <v>2.7080502011022101</v>
      </c>
      <c r="W104" s="145">
        <f t="shared" si="32"/>
        <v>5.4445721089242198</v>
      </c>
      <c r="X104" s="144"/>
      <c r="Y104" s="145">
        <f>LN(SUM($X$2:X104))</f>
        <v>5.9814142112544806</v>
      </c>
      <c r="Z104" s="145">
        <f t="shared" si="33"/>
        <v>12.561076723117456</v>
      </c>
      <c r="AA104" s="144"/>
      <c r="AB104" s="145">
        <f>LN(SUM($AA$2:AA104))</f>
        <v>3.912023005428146</v>
      </c>
      <c r="AC104" s="145">
        <f t="shared" si="34"/>
        <v>34.03215848458786</v>
      </c>
      <c r="AD104" s="144">
        <v>1</v>
      </c>
      <c r="AE104" s="145">
        <f>LN(SUM($AD$2:AD104))</f>
        <v>2.0794415416798357</v>
      </c>
      <c r="AF104" s="145">
        <f t="shared" si="35"/>
        <v>5.1640843862077146</v>
      </c>
      <c r="AG104" s="144"/>
      <c r="AH104" s="145">
        <f>LN(SUM($AG$2:AG104))</f>
        <v>2.9444389791664403</v>
      </c>
      <c r="AI104" s="145">
        <f t="shared" si="36"/>
        <v>22.587247063542431</v>
      </c>
      <c r="AJ104" s="144">
        <v>99</v>
      </c>
      <c r="AK104" s="145">
        <f>LN(SUM($AJ$2:AJ104))</f>
        <v>7.2696167496081694</v>
      </c>
      <c r="AL104" s="145">
        <f t="shared" si="37"/>
        <v>12.201471068966041</v>
      </c>
      <c r="AM104" s="144"/>
      <c r="AN104" s="148">
        <f>LN(SUM($AM$2:AM104))</f>
        <v>0.69314718055994529</v>
      </c>
      <c r="AO104" s="144" t="e">
        <f t="shared" si="38"/>
        <v>#DIV/0!</v>
      </c>
      <c r="AP104" s="144"/>
      <c r="AQ104" s="148">
        <f>LN(SUM($AP$2:AP104))</f>
        <v>0</v>
      </c>
      <c r="AR104" s="144" t="e">
        <f t="shared" si="39"/>
        <v>#NUM!</v>
      </c>
      <c r="AS104" s="144"/>
      <c r="AT104" s="148">
        <f>LN(SUM($AS$2:AS104))</f>
        <v>3.4011973816621555</v>
      </c>
      <c r="AU104" s="145">
        <f t="shared" si="40"/>
        <v>8.3120444273335057</v>
      </c>
      <c r="AV104" s="144">
        <v>8</v>
      </c>
      <c r="AW104" s="148">
        <f>LN(SUM($AV$2:AV104))</f>
        <v>3.4965075614664802</v>
      </c>
      <c r="AX104" s="145">
        <f t="shared" si="41"/>
        <v>4.6187945999919808</v>
      </c>
      <c r="AY104" s="144">
        <v>1</v>
      </c>
      <c r="AZ104" s="148">
        <f>LN(SUM($AY$2:AY104))</f>
        <v>2.0794415416798357</v>
      </c>
      <c r="BA104" s="145">
        <f t="shared" si="42"/>
        <v>4.1854154966551169</v>
      </c>
      <c r="BB104" s="149">
        <v>118</v>
      </c>
      <c r="BC104" s="148">
        <f>LN(SUM($BB$2:BB104))</f>
        <v>7.748460023899697</v>
      </c>
      <c r="BD104" s="190">
        <f t="shared" si="43"/>
        <v>13.209725115410297</v>
      </c>
    </row>
    <row r="105" spans="1:56" s="26" customFormat="1" x14ac:dyDescent="0.25">
      <c r="A105" s="144">
        <f t="shared" si="25"/>
        <v>166</v>
      </c>
      <c r="B105" s="156">
        <v>44068</v>
      </c>
      <c r="C105" s="144"/>
      <c r="D105" s="145">
        <f>LN(SUM($C$2:C105))</f>
        <v>3.9512437185814275</v>
      </c>
      <c r="E105" s="146" t="e">
        <f t="shared" si="26"/>
        <v>#DIV/0!</v>
      </c>
      <c r="F105" s="144"/>
      <c r="G105" s="145">
        <f>LN(SUM($F$2:F105))</f>
        <v>3.8712010109078911</v>
      </c>
      <c r="H105" s="146">
        <f t="shared" si="28"/>
        <v>6.8564138637403245</v>
      </c>
      <c r="I105" s="144">
        <v>2</v>
      </c>
      <c r="J105" s="145">
        <f>LN(SUM($I$2:I105))</f>
        <v>4.3694478524670215</v>
      </c>
      <c r="K105" s="146">
        <f t="shared" si="29"/>
        <v>26.290745014635569</v>
      </c>
      <c r="L105" s="144"/>
      <c r="M105" s="145">
        <f>LN(SUM($L$2:L105))</f>
        <v>4.9487598903781684</v>
      </c>
      <c r="N105" s="145">
        <f t="shared" si="27"/>
        <v>64.967909202520048</v>
      </c>
      <c r="O105" s="144"/>
      <c r="P105" s="145">
        <f>LN(SUM($O$2:O105))</f>
        <v>0.69314718055994529</v>
      </c>
      <c r="Q105" s="147" t="e">
        <f t="shared" si="30"/>
        <v>#DIV/0!</v>
      </c>
      <c r="R105" s="144"/>
      <c r="S105" s="145" t="e">
        <f>LN(SUM($R$2:R105))</f>
        <v>#NUM!</v>
      </c>
      <c r="T105" s="144" t="e">
        <f t="shared" si="31"/>
        <v>#NUM!</v>
      </c>
      <c r="U105" s="144">
        <v>2</v>
      </c>
      <c r="V105" s="145">
        <f>LN(SUM($U$2:U105))</f>
        <v>2.8332133440562162</v>
      </c>
      <c r="W105" s="145">
        <f t="shared" si="32"/>
        <v>4.7590520525388733</v>
      </c>
      <c r="X105" s="144">
        <v>44</v>
      </c>
      <c r="Y105" s="145">
        <f>LN(SUM($X$2:X105))</f>
        <v>6.0867747269123065</v>
      </c>
      <c r="Z105" s="145">
        <f t="shared" si="33"/>
        <v>10.926113121349358</v>
      </c>
      <c r="AA105" s="144">
        <v>4</v>
      </c>
      <c r="AB105" s="145">
        <f>LN(SUM($AA$2:AA105))</f>
        <v>3.9889840465642745</v>
      </c>
      <c r="AC105" s="145">
        <f t="shared" si="34"/>
        <v>23.681115327985804</v>
      </c>
      <c r="AD105" s="144">
        <v>5</v>
      </c>
      <c r="AE105" s="145">
        <f>LN(SUM($AD$2:AD105))</f>
        <v>2.5649493574615367</v>
      </c>
      <c r="AF105" s="145">
        <f t="shared" si="35"/>
        <v>3.9429293897542022</v>
      </c>
      <c r="AG105" s="144"/>
      <c r="AH105" s="145">
        <f>LN(SUM($AG$2:AG105))</f>
        <v>2.9444389791664403</v>
      </c>
      <c r="AI105" s="145">
        <f t="shared" si="36"/>
        <v>18.822705886285362</v>
      </c>
      <c r="AJ105" s="144">
        <v>52</v>
      </c>
      <c r="AK105" s="145">
        <f>LN(SUM($AJ$2:AJ105))</f>
        <v>7.305188215393037</v>
      </c>
      <c r="AL105" s="145">
        <f t="shared" si="37"/>
        <v>11.535531303342211</v>
      </c>
      <c r="AM105" s="144"/>
      <c r="AN105" s="148">
        <f>LN(SUM($AM$2:AM105))</f>
        <v>0.69314718055994529</v>
      </c>
      <c r="AO105" s="144" t="e">
        <f t="shared" si="38"/>
        <v>#DIV/0!</v>
      </c>
      <c r="AP105" s="144">
        <v>1</v>
      </c>
      <c r="AQ105" s="148">
        <f>LN(SUM($AP$2:AP105))</f>
        <v>0.69314718055994529</v>
      </c>
      <c r="AR105" s="144" t="e">
        <f t="shared" si="39"/>
        <v>#NUM!</v>
      </c>
      <c r="AS105" s="144"/>
      <c r="AT105" s="148">
        <f>LN(SUM($AS$2:AS105))</f>
        <v>3.4011973816621555</v>
      </c>
      <c r="AU105" s="145">
        <f t="shared" si="40"/>
        <v>9.8734078544207531</v>
      </c>
      <c r="AV105" s="144"/>
      <c r="AW105" s="148">
        <f>LN(SUM($AV$2:AV105))</f>
        <v>3.4965075614664802</v>
      </c>
      <c r="AX105" s="145">
        <f t="shared" si="41"/>
        <v>4.7596653911518638</v>
      </c>
      <c r="AY105" s="144">
        <v>3</v>
      </c>
      <c r="AZ105" s="148">
        <f>LN(SUM($AY$2:AY105))</f>
        <v>2.3978952727983707</v>
      </c>
      <c r="BA105" s="145">
        <f t="shared" si="42"/>
        <v>3.3211706230114335</v>
      </c>
      <c r="BB105" s="149">
        <v>113</v>
      </c>
      <c r="BC105" s="148">
        <f>LN(SUM($BB$2:BB105))</f>
        <v>7.7960579743161231</v>
      </c>
      <c r="BD105" s="190">
        <f t="shared" si="43"/>
        <v>12.192342871926057</v>
      </c>
    </row>
    <row r="106" spans="1:56" s="26" customFormat="1" x14ac:dyDescent="0.25">
      <c r="A106" s="144">
        <f t="shared" si="25"/>
        <v>167</v>
      </c>
      <c r="B106" s="156">
        <v>44069</v>
      </c>
      <c r="C106" s="144"/>
      <c r="D106" s="145">
        <f>LN(SUM($C$2:C106))</f>
        <v>3.9512437185814275</v>
      </c>
      <c r="E106" s="146" t="e">
        <f t="shared" si="26"/>
        <v>#DIV/0!</v>
      </c>
      <c r="F106" s="144">
        <v>1</v>
      </c>
      <c r="G106" s="145">
        <f>LN(SUM($F$2:F106))</f>
        <v>3.8918202981106265</v>
      </c>
      <c r="H106" s="146">
        <f t="shared" si="28"/>
        <v>7.6981764980589613</v>
      </c>
      <c r="I106" s="144">
        <v>3</v>
      </c>
      <c r="J106" s="145">
        <f>LN(SUM($I$2:I106))</f>
        <v>4.4067192472642533</v>
      </c>
      <c r="K106" s="146">
        <f t="shared" si="29"/>
        <v>24.275815973042327</v>
      </c>
      <c r="L106" s="144"/>
      <c r="M106" s="145">
        <f>LN(SUM($L$2:L106))</f>
        <v>4.9487598903781684</v>
      </c>
      <c r="N106" s="145">
        <f t="shared" si="27"/>
        <v>81.172526914763509</v>
      </c>
      <c r="O106" s="144">
        <v>0</v>
      </c>
      <c r="P106" s="145">
        <f>LN(SUM($O$2:O106))</f>
        <v>0.69314718055994529</v>
      </c>
      <c r="Q106" s="147" t="e">
        <f t="shared" si="30"/>
        <v>#DIV/0!</v>
      </c>
      <c r="R106" s="144"/>
      <c r="S106" s="145" t="e">
        <f>LN(SUM($R$2:R106))</f>
        <v>#NUM!</v>
      </c>
      <c r="T106" s="144" t="e">
        <f t="shared" si="31"/>
        <v>#NUM!</v>
      </c>
      <c r="U106" s="144"/>
      <c r="V106" s="145">
        <f>LN(SUM($U$2:U106))</f>
        <v>2.8332133440562162</v>
      </c>
      <c r="W106" s="145">
        <f t="shared" si="32"/>
        <v>5.0570271197235686</v>
      </c>
      <c r="X106" s="144">
        <v>26</v>
      </c>
      <c r="Y106" s="145">
        <f>LN(SUM($X$2:X106))</f>
        <v>6.1441856341256456</v>
      </c>
      <c r="Z106" s="145">
        <f t="shared" si="33"/>
        <v>10.567684347486006</v>
      </c>
      <c r="AA106" s="144"/>
      <c r="AB106" s="145">
        <f>LN(SUM($AA$2:AA106))</f>
        <v>3.9889840465642745</v>
      </c>
      <c r="AC106" s="145">
        <f t="shared" si="34"/>
        <v>21.892653404979921</v>
      </c>
      <c r="AD106" s="144"/>
      <c r="AE106" s="145">
        <f>LN(SUM($AD$2:AD106))</f>
        <v>2.5649493574615367</v>
      </c>
      <c r="AF106" s="145">
        <f t="shared" si="35"/>
        <v>3.95472750853664</v>
      </c>
      <c r="AG106" s="144">
        <v>2</v>
      </c>
      <c r="AH106" s="145">
        <f>LN(SUM($AG$2:AG106))</f>
        <v>3.044522437723423</v>
      </c>
      <c r="AI106" s="145">
        <f t="shared" si="36"/>
        <v>14.577754239499415</v>
      </c>
      <c r="AJ106" s="144">
        <v>57</v>
      </c>
      <c r="AK106" s="145">
        <f>LN(SUM($AJ$2:AJ106))</f>
        <v>7.3427791893318455</v>
      </c>
      <c r="AL106" s="145">
        <f t="shared" si="37"/>
        <v>11.7689441499152</v>
      </c>
      <c r="AM106" s="144"/>
      <c r="AN106" s="148">
        <f>LN(SUM($AM$2:AM106))</f>
        <v>0.69314718055994529</v>
      </c>
      <c r="AO106" s="144" t="e">
        <f t="shared" si="38"/>
        <v>#DIV/0!</v>
      </c>
      <c r="AP106" s="144">
        <v>1</v>
      </c>
      <c r="AQ106" s="148">
        <f>LN(SUM($AP$2:AP106))</f>
        <v>1.0986122886681098</v>
      </c>
      <c r="AR106" s="144" t="e">
        <f t="shared" si="39"/>
        <v>#NUM!</v>
      </c>
      <c r="AS106" s="144">
        <v>3</v>
      </c>
      <c r="AT106" s="148">
        <f>LN(SUM($AS$2:AS106))</f>
        <v>3.4965075614664802</v>
      </c>
      <c r="AU106" s="145">
        <f t="shared" si="40"/>
        <v>10.629001555144816</v>
      </c>
      <c r="AV106" s="144">
        <v>1</v>
      </c>
      <c r="AW106" s="148">
        <f>LN(SUM($AV$2:AV106))</f>
        <v>3.5263605246161616</v>
      </c>
      <c r="AX106" s="145">
        <f t="shared" si="41"/>
        <v>5.2687034172181448</v>
      </c>
      <c r="AY106" s="144">
        <v>3</v>
      </c>
      <c r="AZ106" s="148">
        <f>LN(SUM($AY$2:AY106))</f>
        <v>2.6390573296152584</v>
      </c>
      <c r="BA106" s="145">
        <f t="shared" si="42"/>
        <v>2.9975608408143377</v>
      </c>
      <c r="BB106" s="149">
        <v>97</v>
      </c>
      <c r="BC106" s="148">
        <f>LN(SUM($BB$2:BB106))</f>
        <v>7.8351837552667485</v>
      </c>
      <c r="BD106" s="190">
        <f t="shared" si="43"/>
        <v>12.243932438943306</v>
      </c>
    </row>
    <row r="107" spans="1:56" s="26" customFormat="1" x14ac:dyDescent="0.25">
      <c r="A107" s="144">
        <f t="shared" si="25"/>
        <v>168</v>
      </c>
      <c r="B107" s="156">
        <v>44070</v>
      </c>
      <c r="C107" s="144"/>
      <c r="D107" s="145">
        <f>LN(SUM($C$2:C107))</f>
        <v>3.9512437185814275</v>
      </c>
      <c r="E107" s="146" t="e">
        <f t="shared" si="26"/>
        <v>#DIV/0!</v>
      </c>
      <c r="F107" s="144"/>
      <c r="G107" s="145">
        <f>LN(SUM($F$2:F107))</f>
        <v>3.8918202981106265</v>
      </c>
      <c r="H107" s="146">
        <f t="shared" si="28"/>
        <v>10.828236822475985</v>
      </c>
      <c r="I107" s="144">
        <v>7</v>
      </c>
      <c r="J107" s="145">
        <f>LN(SUM($I$2:I107))</f>
        <v>4.4886363697321396</v>
      </c>
      <c r="K107" s="146">
        <f t="shared" si="29"/>
        <v>19.850967757494697</v>
      </c>
      <c r="L107" s="144"/>
      <c r="M107" s="145">
        <f>LN(SUM($L$2:L107))</f>
        <v>4.9487598903781684</v>
      </c>
      <c r="N107" s="145">
        <f t="shared" si="27"/>
        <v>128.52014222793426</v>
      </c>
      <c r="O107" s="144"/>
      <c r="P107" s="145">
        <f>LN(SUM($O$2:O107))</f>
        <v>0.69314718055994529</v>
      </c>
      <c r="Q107" s="147" t="e">
        <f t="shared" si="30"/>
        <v>#DIV/0!</v>
      </c>
      <c r="R107" s="144"/>
      <c r="S107" s="145" t="e">
        <f>LN(SUM($R$2:R107))</f>
        <v>#NUM!</v>
      </c>
      <c r="T107" s="144" t="e">
        <f t="shared" si="31"/>
        <v>#NUM!</v>
      </c>
      <c r="U107" s="144">
        <v>1</v>
      </c>
      <c r="V107" s="145">
        <f>LN(SUM($U$2:U107))</f>
        <v>2.8903717578961645</v>
      </c>
      <c r="W107" s="145">
        <f t="shared" si="32"/>
        <v>6.4366354725558645</v>
      </c>
      <c r="X107" s="144">
        <v>36</v>
      </c>
      <c r="Y107" s="145">
        <f>LN(SUM($X$2:X107))</f>
        <v>6.2186001196917289</v>
      </c>
      <c r="Z107" s="145">
        <f t="shared" si="33"/>
        <v>11.310699712408773</v>
      </c>
      <c r="AA107" s="144">
        <v>5</v>
      </c>
      <c r="AB107" s="145">
        <f>LN(SUM($AA$2:AA107))</f>
        <v>4.0775374439057197</v>
      </c>
      <c r="AC107" s="145">
        <f t="shared" si="34"/>
        <v>18.7191901382716</v>
      </c>
      <c r="AD107" s="144">
        <v>3</v>
      </c>
      <c r="AE107" s="145">
        <f>LN(SUM($AD$2:AD107))</f>
        <v>2.7725887222397811</v>
      </c>
      <c r="AF107" s="145">
        <f t="shared" si="35"/>
        <v>4.4748524003820753</v>
      </c>
      <c r="AG107" s="144"/>
      <c r="AH107" s="145">
        <f>LN(SUM($AG$2:AG107))</f>
        <v>3.044522437723423</v>
      </c>
      <c r="AI107" s="145">
        <f t="shared" si="36"/>
        <v>14.274155759730322</v>
      </c>
      <c r="AJ107" s="144">
        <v>111</v>
      </c>
      <c r="AK107" s="145">
        <f>LN(SUM($AJ$2:AJ107))</f>
        <v>7.412160334945205</v>
      </c>
      <c r="AL107" s="145">
        <f t="shared" si="37"/>
        <v>12.337828896195083</v>
      </c>
      <c r="AM107" s="144"/>
      <c r="AN107" s="148">
        <f>LN(SUM($AM$2:AM107))</f>
        <v>0.69314718055994529</v>
      </c>
      <c r="AO107" s="144" t="e">
        <f t="shared" si="38"/>
        <v>#DIV/0!</v>
      </c>
      <c r="AP107" s="144"/>
      <c r="AQ107" s="148">
        <f>LN(SUM($AP$2:AP107))</f>
        <v>1.0986122886681098</v>
      </c>
      <c r="AR107" s="144" t="e">
        <f t="shared" si="39"/>
        <v>#NUM!</v>
      </c>
      <c r="AS107" s="144">
        <v>1</v>
      </c>
      <c r="AT107" s="148">
        <f>LN(SUM($AS$2:AS107))</f>
        <v>3.5263605246161616</v>
      </c>
      <c r="AU107" s="145">
        <f t="shared" si="40"/>
        <v>14.660966289598639</v>
      </c>
      <c r="AV107" s="144">
        <v>1</v>
      </c>
      <c r="AW107" s="148">
        <f>LN(SUM($AV$2:AV107))</f>
        <v>3.5553480614894135</v>
      </c>
      <c r="AX107" s="145">
        <f t="shared" si="41"/>
        <v>6.3445856498892095</v>
      </c>
      <c r="AY107" s="144">
        <v>2</v>
      </c>
      <c r="AZ107" s="148">
        <f>LN(SUM($AY$2:AY107))</f>
        <v>2.7725887222397811</v>
      </c>
      <c r="BA107" s="145">
        <f t="shared" si="42"/>
        <v>2.7272408838944107</v>
      </c>
      <c r="BB107" s="149">
        <v>167</v>
      </c>
      <c r="BC107" s="148">
        <f>LN(SUM($BB$2:BB107))</f>
        <v>7.8991534833430972</v>
      </c>
      <c r="BD107" s="190">
        <f t="shared" si="43"/>
        <v>12.918202221123147</v>
      </c>
    </row>
    <row r="108" spans="1:56" s="26" customFormat="1" x14ac:dyDescent="0.25">
      <c r="A108" s="144">
        <f t="shared" si="25"/>
        <v>169</v>
      </c>
      <c r="B108" s="156">
        <v>44071</v>
      </c>
      <c r="C108" s="144"/>
      <c r="D108" s="145">
        <f>LN(SUM($C$2:C108))</f>
        <v>3.9512437185814275</v>
      </c>
      <c r="E108" s="146" t="e">
        <f t="shared" si="26"/>
        <v>#DIV/0!</v>
      </c>
      <c r="F108" s="144">
        <v>0</v>
      </c>
      <c r="G108" s="145">
        <f>LN(SUM($F$2:F108))</f>
        <v>3.8918202981106265</v>
      </c>
      <c r="H108" s="146">
        <f t="shared" si="28"/>
        <v>15.030183799782076</v>
      </c>
      <c r="I108" s="144"/>
      <c r="J108" s="145">
        <f>LN(SUM($I$2:I108))</f>
        <v>4.4886363697321396</v>
      </c>
      <c r="K108" s="146">
        <f t="shared" si="29"/>
        <v>20.239474314826886</v>
      </c>
      <c r="L108" s="144">
        <v>1</v>
      </c>
      <c r="M108" s="145">
        <f>LN(SUM($L$2:L108))</f>
        <v>4.9558270576012609</v>
      </c>
      <c r="N108" s="145">
        <f t="shared" si="27"/>
        <v>159.37907683947583</v>
      </c>
      <c r="O108" s="144"/>
      <c r="P108" s="145">
        <f>LN(SUM($O$2:O108))</f>
        <v>0.69314718055994529</v>
      </c>
      <c r="Q108" s="147" t="e">
        <f t="shared" si="30"/>
        <v>#DIV/0!</v>
      </c>
      <c r="R108" s="144"/>
      <c r="S108" s="145" t="e">
        <f>LN(SUM($R$2:R108))</f>
        <v>#NUM!</v>
      </c>
      <c r="T108" s="144" t="e">
        <f t="shared" si="31"/>
        <v>#NUM!</v>
      </c>
      <c r="U108" s="144">
        <v>1</v>
      </c>
      <c r="V108" s="145">
        <f>LN(SUM($U$2:U108))</f>
        <v>2.9444389791664403</v>
      </c>
      <c r="W108" s="145">
        <f t="shared" si="32"/>
        <v>12.570539929555123</v>
      </c>
      <c r="X108" s="144">
        <v>26</v>
      </c>
      <c r="Y108" s="145">
        <f>LN(SUM($X$2:X108))</f>
        <v>6.2690962837062614</v>
      </c>
      <c r="Z108" s="145">
        <f t="shared" si="33"/>
        <v>11.071561779872519</v>
      </c>
      <c r="AA108" s="144">
        <v>2</v>
      </c>
      <c r="AB108" s="145">
        <f>LN(SUM($AA$2:AA108))</f>
        <v>4.1108738641733114</v>
      </c>
      <c r="AC108" s="145">
        <f t="shared" si="34"/>
        <v>16.307033588010714</v>
      </c>
      <c r="AD108" s="144"/>
      <c r="AE108" s="145">
        <f>LN(SUM($AD$2:AD108))</f>
        <v>2.7725887222397811</v>
      </c>
      <c r="AF108" s="145">
        <f t="shared" si="35"/>
        <v>4.2018918338201363</v>
      </c>
      <c r="AG108" s="144">
        <v>1</v>
      </c>
      <c r="AH108" s="145">
        <f>LN(SUM($AG$2:AG108))</f>
        <v>3.0910424533583161</v>
      </c>
      <c r="AI108" s="145">
        <f t="shared" si="36"/>
        <v>15.457105950947188</v>
      </c>
      <c r="AJ108" s="144">
        <v>83</v>
      </c>
      <c r="AK108" s="145">
        <f>LN(SUM($AJ$2:AJ108))</f>
        <v>7.4610655143542832</v>
      </c>
      <c r="AL108" s="145">
        <f t="shared" si="37"/>
        <v>13.180592019412728</v>
      </c>
      <c r="AM108" s="144"/>
      <c r="AN108" s="148">
        <f>LN(SUM($AM$2:AM108))</f>
        <v>0.69314718055994529</v>
      </c>
      <c r="AO108" s="144" t="e">
        <f t="shared" si="38"/>
        <v>#DIV/0!</v>
      </c>
      <c r="AP108" s="144"/>
      <c r="AQ108" s="148">
        <f>LN(SUM($AP$2:AP108))</f>
        <v>1.0986122886681098</v>
      </c>
      <c r="AR108" s="144" t="e">
        <f t="shared" si="39"/>
        <v>#NUM!</v>
      </c>
      <c r="AS108" s="144">
        <v>3</v>
      </c>
      <c r="AT108" s="148">
        <f>LN(SUM($AS$2:AS108))</f>
        <v>3.6109179126442243</v>
      </c>
      <c r="AU108" s="145">
        <f t="shared" si="40"/>
        <v>15.034803378256278</v>
      </c>
      <c r="AV108" s="144">
        <v>2</v>
      </c>
      <c r="AW108" s="148">
        <f>LN(SUM($AV$2:AV108))</f>
        <v>3.6109179126442243</v>
      </c>
      <c r="AX108" s="145">
        <f t="shared" si="41"/>
        <v>10.329382219495582</v>
      </c>
      <c r="AY108" s="144"/>
      <c r="AZ108" s="148">
        <f>LN(SUM($AY$2:AY108))</f>
        <v>2.7725887222397811</v>
      </c>
      <c r="BA108" s="145">
        <f t="shared" si="42"/>
        <v>3.0459133103251803</v>
      </c>
      <c r="BB108" s="149">
        <v>119</v>
      </c>
      <c r="BC108" s="148">
        <f>LN(SUM($BB$2:BB108))</f>
        <v>7.9423622376743346</v>
      </c>
      <c r="BD108" s="190">
        <f t="shared" si="43"/>
        <v>13.64377821651675</v>
      </c>
    </row>
    <row r="109" spans="1:56" s="26" customFormat="1" x14ac:dyDescent="0.25">
      <c r="A109" s="144">
        <f t="shared" si="25"/>
        <v>170</v>
      </c>
      <c r="B109" s="156">
        <v>44072</v>
      </c>
      <c r="C109" s="144">
        <v>2</v>
      </c>
      <c r="D109" s="145">
        <f>LN(SUM($C$2:C109))</f>
        <v>3.9889840465642745</v>
      </c>
      <c r="E109" s="146">
        <f t="shared" si="26"/>
        <v>171.41805678441619</v>
      </c>
      <c r="F109" s="144"/>
      <c r="G109" s="145">
        <f>LN(SUM($F$2:F109))</f>
        <v>3.8918202981106265</v>
      </c>
      <c r="H109" s="146">
        <f t="shared" si="28"/>
        <v>42.775696724469491</v>
      </c>
      <c r="I109" s="144">
        <v>6</v>
      </c>
      <c r="J109" s="145">
        <f>LN(SUM($I$2:I109))</f>
        <v>4.5538768916005408</v>
      </c>
      <c r="K109" s="146">
        <f t="shared" si="29"/>
        <v>17.35941890318664</v>
      </c>
      <c r="L109" s="144">
        <v>1</v>
      </c>
      <c r="M109" s="145">
        <f>LN(SUM($L$2:L109))</f>
        <v>4.962844630259907</v>
      </c>
      <c r="N109" s="145">
        <f t="shared" si="27"/>
        <v>249.65117108500175</v>
      </c>
      <c r="O109" s="144"/>
      <c r="P109" s="145">
        <f>LN(SUM($O$2:O109))</f>
        <v>0.69314718055994529</v>
      </c>
      <c r="Q109" s="147" t="e">
        <f t="shared" si="30"/>
        <v>#DIV/0!</v>
      </c>
      <c r="R109" s="144"/>
      <c r="S109" s="145" t="e">
        <f>LN(SUM($R$2:R109))</f>
        <v>#NUM!</v>
      </c>
      <c r="T109" s="144" t="e">
        <f t="shared" si="31"/>
        <v>#NUM!</v>
      </c>
      <c r="U109" s="144"/>
      <c r="V109" s="145">
        <f>LN(SUM($U$2:U109))</f>
        <v>2.9444389791664403</v>
      </c>
      <c r="W109" s="145">
        <f t="shared" si="32"/>
        <v>13.421186052419166</v>
      </c>
      <c r="X109" s="144">
        <v>40</v>
      </c>
      <c r="Y109" s="145">
        <f>LN(SUM($X$2:X109))</f>
        <v>6.3421214187211516</v>
      </c>
      <c r="Z109" s="145">
        <f t="shared" si="33"/>
        <v>10.846699829882144</v>
      </c>
      <c r="AA109" s="144"/>
      <c r="AB109" s="145">
        <f>LN(SUM($AA$2:AA109))</f>
        <v>4.1108738641733114</v>
      </c>
      <c r="AC109" s="145">
        <f t="shared" si="34"/>
        <v>17.923885483809968</v>
      </c>
      <c r="AD109" s="144"/>
      <c r="AE109" s="145">
        <f>LN(SUM($AD$2:AD109))</f>
        <v>2.7725887222397811</v>
      </c>
      <c r="AF109" s="145">
        <f t="shared" si="35"/>
        <v>4.7639338771543898</v>
      </c>
      <c r="AG109" s="144">
        <v>2</v>
      </c>
      <c r="AH109" s="145">
        <f>LN(SUM($AG$2:AG109))</f>
        <v>3.1780538303479458</v>
      </c>
      <c r="AI109" s="145">
        <f t="shared" si="36"/>
        <v>17.738324572931049</v>
      </c>
      <c r="AJ109" s="144">
        <v>96</v>
      </c>
      <c r="AK109" s="145">
        <f>LN(SUM($AJ$2:AJ109))</f>
        <v>7.5147997604886703</v>
      </c>
      <c r="AL109" s="145">
        <f t="shared" si="37"/>
        <v>13.480499910608323</v>
      </c>
      <c r="AM109" s="144"/>
      <c r="AN109" s="148">
        <f>LN(SUM($AM$2:AM109))</f>
        <v>0.69314718055994529</v>
      </c>
      <c r="AO109" s="144" t="e">
        <f t="shared" si="38"/>
        <v>#DIV/0!</v>
      </c>
      <c r="AP109" s="144"/>
      <c r="AQ109" s="148">
        <f>LN(SUM($AP$2:AP109))</f>
        <v>1.0986122886681098</v>
      </c>
      <c r="AR109" s="144">
        <f t="shared" si="39"/>
        <v>3.2903337615580828</v>
      </c>
      <c r="AS109" s="144">
        <v>1</v>
      </c>
      <c r="AT109" s="148">
        <f>LN(SUM($AS$2:AS109))</f>
        <v>3.6375861597263857</v>
      </c>
      <c r="AU109" s="145">
        <f t="shared" si="40"/>
        <v>15.479803082183263</v>
      </c>
      <c r="AV109" s="144">
        <v>7</v>
      </c>
      <c r="AW109" s="148">
        <f>LN(SUM($AV$2:AV109))</f>
        <v>3.784189633918261</v>
      </c>
      <c r="AX109" s="145">
        <f t="shared" si="41"/>
        <v>9.7842787495652548</v>
      </c>
      <c r="AY109" s="144">
        <v>4</v>
      </c>
      <c r="AZ109" s="148">
        <f>LN(SUM($AY$2:AY109))</f>
        <v>2.9957322735539909</v>
      </c>
      <c r="BA109" s="145">
        <f t="shared" si="42"/>
        <v>3.9524085406784564</v>
      </c>
      <c r="BB109" s="149">
        <v>159</v>
      </c>
      <c r="BC109" s="148">
        <f>LN(SUM($BB$2:BB109))</f>
        <v>7.9973268229980974</v>
      </c>
      <c r="BD109" s="190">
        <f t="shared" si="43"/>
        <v>13.920190518682988</v>
      </c>
    </row>
    <row r="110" spans="1:56" s="26" customFormat="1" x14ac:dyDescent="0.25">
      <c r="A110" s="144">
        <f t="shared" si="25"/>
        <v>171</v>
      </c>
      <c r="B110" s="156">
        <v>44073</v>
      </c>
      <c r="C110" s="144"/>
      <c r="D110" s="145">
        <f>LN(SUM($C$2:C110))</f>
        <v>3.9889840465642745</v>
      </c>
      <c r="E110" s="146">
        <f t="shared" si="26"/>
        <v>102.8508340706497</v>
      </c>
      <c r="F110" s="144"/>
      <c r="G110" s="145">
        <f>LN(SUM($F$2:F110))</f>
        <v>3.8918202981106265</v>
      </c>
      <c r="H110" s="146">
        <f t="shared" si="28"/>
        <v>188.25210459364303</v>
      </c>
      <c r="I110" s="144">
        <v>14</v>
      </c>
      <c r="J110" s="145">
        <f>LN(SUM($I$2:I110))</f>
        <v>4.6913478822291435</v>
      </c>
      <c r="K110" s="146">
        <f t="shared" si="29"/>
        <v>12.995906992131451</v>
      </c>
      <c r="L110" s="144">
        <v>1</v>
      </c>
      <c r="M110" s="145">
        <f>LN(SUM($L$2:L110))</f>
        <v>4.9698132995760007</v>
      </c>
      <c r="N110" s="145">
        <f t="shared" si="27"/>
        <v>197.243267517465</v>
      </c>
      <c r="O110" s="144"/>
      <c r="P110" s="145">
        <f>LN(SUM($O$2:O110))</f>
        <v>0.69314718055994529</v>
      </c>
      <c r="Q110" s="147" t="e">
        <f t="shared" si="30"/>
        <v>#DIV/0!</v>
      </c>
      <c r="R110" s="144"/>
      <c r="S110" s="145" t="e">
        <f>LN(SUM($R$2:R110))</f>
        <v>#NUM!</v>
      </c>
      <c r="T110" s="144" t="e">
        <f t="shared" si="31"/>
        <v>#NUM!</v>
      </c>
      <c r="U110" s="144"/>
      <c r="V110" s="145">
        <f>LN(SUM($U$2:U110))</f>
        <v>2.9444389791664403</v>
      </c>
      <c r="W110" s="145">
        <f t="shared" si="32"/>
        <v>18.610775157874212</v>
      </c>
      <c r="X110" s="144">
        <v>36</v>
      </c>
      <c r="Y110" s="145">
        <f>LN(SUM($X$2:X110))</f>
        <v>6.4035741979348151</v>
      </c>
      <c r="Z110" s="145">
        <f t="shared" si="33"/>
        <v>10.203608844121451</v>
      </c>
      <c r="AA110" s="144"/>
      <c r="AB110" s="145">
        <f>LN(SUM($AA$2:AA110))</f>
        <v>4.1108738641733114</v>
      </c>
      <c r="AC110" s="145">
        <f t="shared" si="34"/>
        <v>20.170106762766377</v>
      </c>
      <c r="AD110" s="144">
        <v>3</v>
      </c>
      <c r="AE110" s="145">
        <f>LN(SUM($AD$2:AD110))</f>
        <v>2.9444389791664403</v>
      </c>
      <c r="AF110" s="145">
        <f t="shared" si="35"/>
        <v>6.0312807387982739</v>
      </c>
      <c r="AG110" s="144"/>
      <c r="AH110" s="145">
        <f>LN(SUM($AG$2:AG110))</f>
        <v>3.1780538303479458</v>
      </c>
      <c r="AI110" s="145">
        <f t="shared" si="36"/>
        <v>15.979098132112858</v>
      </c>
      <c r="AJ110" s="144">
        <v>64</v>
      </c>
      <c r="AK110" s="145">
        <f>LN(SUM($AJ$2:AJ110))</f>
        <v>7.5490827108122858</v>
      </c>
      <c r="AL110" s="145">
        <f t="shared" si="37"/>
        <v>14.105689440151814</v>
      </c>
      <c r="AM110" s="144"/>
      <c r="AN110" s="148">
        <f>LN(SUM($AM$2:AM110))</f>
        <v>0.69314718055994529</v>
      </c>
      <c r="AO110" s="144" t="e">
        <f t="shared" si="38"/>
        <v>#DIV/0!</v>
      </c>
      <c r="AP110" s="144"/>
      <c r="AQ110" s="148">
        <f>LN(SUM($AP$2:AP110))</f>
        <v>1.0986122886681098</v>
      </c>
      <c r="AR110" s="144">
        <f t="shared" si="39"/>
        <v>4.7258879471644848</v>
      </c>
      <c r="AS110" s="144">
        <v>1</v>
      </c>
      <c r="AT110" s="148">
        <f>LN(SUM($AS$2:AS110))</f>
        <v>3.6635616461296463</v>
      </c>
      <c r="AU110" s="145">
        <f t="shared" si="40"/>
        <v>14.12238492883605</v>
      </c>
      <c r="AV110" s="144"/>
      <c r="AW110" s="148">
        <f>LN(SUM($AV$2:AV110))</f>
        <v>3.784189633918261</v>
      </c>
      <c r="AX110" s="145">
        <f t="shared" si="41"/>
        <v>12.743619194839466</v>
      </c>
      <c r="AY110" s="144"/>
      <c r="AZ110" s="148">
        <f>LN(SUM($AY$2:AY110))</f>
        <v>2.9957322735539909</v>
      </c>
      <c r="BA110" s="145">
        <f t="shared" si="42"/>
        <v>4.759134819901524</v>
      </c>
      <c r="BB110" s="149">
        <v>119</v>
      </c>
      <c r="BC110" s="148">
        <f>LN(SUM($BB$2:BB110))</f>
        <v>8.0365734097073123</v>
      </c>
      <c r="BD110" s="190">
        <f t="shared" si="43"/>
        <v>14.124690909913474</v>
      </c>
    </row>
    <row r="111" spans="1:56" s="26" customFormat="1" x14ac:dyDescent="0.25">
      <c r="A111" s="144">
        <f t="shared" si="25"/>
        <v>172</v>
      </c>
      <c r="B111" s="156">
        <v>44074</v>
      </c>
      <c r="C111" s="144"/>
      <c r="D111" s="145">
        <f>LN(SUM($C$2:C111))</f>
        <v>3.9889840465642745</v>
      </c>
      <c r="E111" s="146">
        <f t="shared" si="26"/>
        <v>85.709028392208097</v>
      </c>
      <c r="F111" s="144">
        <v>1</v>
      </c>
      <c r="G111" s="145">
        <f>LN(SUM($F$2:F111))</f>
        <v>3.912023005428146</v>
      </c>
      <c r="H111" s="146">
        <f t="shared" si="28"/>
        <v>158.4776481711647</v>
      </c>
      <c r="I111" s="144">
        <v>18</v>
      </c>
      <c r="J111" s="145">
        <f>LN(SUM($I$2:I111))</f>
        <v>4.8441870864585912</v>
      </c>
      <c r="K111" s="146">
        <f t="shared" si="29"/>
        <v>9.4272963478359575</v>
      </c>
      <c r="L111" s="144">
        <v>2</v>
      </c>
      <c r="M111" s="145">
        <f>LN(SUM($L$2:L111))</f>
        <v>4.9836066217083363</v>
      </c>
      <c r="N111" s="145">
        <f t="shared" si="27"/>
        <v>120.74851908121501</v>
      </c>
      <c r="O111" s="144"/>
      <c r="P111" s="145">
        <f>LN(SUM($O$2:O111))</f>
        <v>0.69314718055994529</v>
      </c>
      <c r="Q111" s="147" t="e">
        <f t="shared" si="30"/>
        <v>#DIV/0!</v>
      </c>
      <c r="R111" s="144"/>
      <c r="S111" s="145" t="e">
        <f>LN(SUM($R$2:R111))</f>
        <v>#NUM!</v>
      </c>
      <c r="T111" s="144" t="e">
        <f t="shared" si="31"/>
        <v>#NUM!</v>
      </c>
      <c r="U111" s="144">
        <v>4</v>
      </c>
      <c r="V111" s="145">
        <f>LN(SUM($U$2:U111))</f>
        <v>3.1354942159291497</v>
      </c>
      <c r="W111" s="145">
        <f t="shared" si="32"/>
        <v>16.400844120257347</v>
      </c>
      <c r="X111" s="144">
        <v>17</v>
      </c>
      <c r="Y111" s="145">
        <f>LN(SUM($X$2:X111))</f>
        <v>6.4313310819334788</v>
      </c>
      <c r="Z111" s="145">
        <f t="shared" si="33"/>
        <v>11.580249110835338</v>
      </c>
      <c r="AA111" s="144"/>
      <c r="AB111" s="145">
        <f>LN(SUM($AA$2:AA111))</f>
        <v>4.1108738641733114</v>
      </c>
      <c r="AC111" s="145">
        <f t="shared" si="34"/>
        <v>30.193775069108412</v>
      </c>
      <c r="AD111" s="144">
        <v>4</v>
      </c>
      <c r="AE111" s="145">
        <f>LN(SUM($AD$2:AD111))</f>
        <v>3.1354942159291497</v>
      </c>
      <c r="AF111" s="145">
        <f t="shared" si="35"/>
        <v>7.8555866999099964</v>
      </c>
      <c r="AG111" s="144">
        <v>1</v>
      </c>
      <c r="AH111" s="145">
        <f>LN(SUM($AG$2:AG111))</f>
        <v>3.2188758248682006</v>
      </c>
      <c r="AI111" s="145">
        <f t="shared" si="36"/>
        <v>15.857542517935205</v>
      </c>
      <c r="AJ111" s="144">
        <v>138</v>
      </c>
      <c r="AK111" s="145">
        <f>LN(SUM($AJ$2:AJ111))</f>
        <v>7.6192334162268054</v>
      </c>
      <c r="AL111" s="145">
        <f t="shared" si="37"/>
        <v>13.317112541590483</v>
      </c>
      <c r="AM111" s="144"/>
      <c r="AN111" s="148">
        <f>LN(SUM($AM$2:AM111))</f>
        <v>0.69314718055994529</v>
      </c>
      <c r="AO111" s="144" t="e">
        <f t="shared" si="38"/>
        <v>#DIV/0!</v>
      </c>
      <c r="AP111" s="144"/>
      <c r="AQ111" s="148">
        <f>LN(SUM($AP$2:AP111))</f>
        <v>1.0986122886681098</v>
      </c>
      <c r="AR111" s="144">
        <f t="shared" si="39"/>
        <v>15.955438719280238</v>
      </c>
      <c r="AS111" s="144"/>
      <c r="AT111" s="148">
        <f>LN(SUM($AS$2:AS111))</f>
        <v>3.6635616461296463</v>
      </c>
      <c r="AU111" s="145">
        <f t="shared" si="40"/>
        <v>15.7478920770691</v>
      </c>
      <c r="AV111" s="144">
        <v>4</v>
      </c>
      <c r="AW111" s="148">
        <f>LN(SUM($AV$2:AV111))</f>
        <v>3.8712010109078911</v>
      </c>
      <c r="AX111" s="145">
        <f t="shared" si="41"/>
        <v>10.386560708257409</v>
      </c>
      <c r="AY111" s="144">
        <v>1</v>
      </c>
      <c r="AZ111" s="148">
        <f>LN(SUM($AY$2:AY111))</f>
        <v>3.044522437723423</v>
      </c>
      <c r="BA111" s="145">
        <f t="shared" si="42"/>
        <v>6.747423928115162</v>
      </c>
      <c r="BB111" s="149">
        <v>190</v>
      </c>
      <c r="BC111" s="148">
        <f>LN(SUM($BB$2:BB111))</f>
        <v>8.0962082716500365</v>
      </c>
      <c r="BD111" s="190">
        <f t="shared" si="43"/>
        <v>13.849059528013967</v>
      </c>
    </row>
    <row r="112" spans="1:56" s="26" customFormat="1" x14ac:dyDescent="0.25">
      <c r="A112" s="144">
        <f t="shared" si="25"/>
        <v>173</v>
      </c>
      <c r="B112" s="156">
        <v>44075</v>
      </c>
      <c r="C112" s="144"/>
      <c r="D112" s="145">
        <f>LN(SUM($C$2:C112))</f>
        <v>3.9889840465642745</v>
      </c>
      <c r="E112" s="146">
        <f t="shared" si="26"/>
        <v>85.709028392208097</v>
      </c>
      <c r="F112" s="144">
        <v>13</v>
      </c>
      <c r="G112" s="145">
        <f>LN(SUM($F$2:F112))</f>
        <v>4.1431347263915326</v>
      </c>
      <c r="H112" s="146">
        <f t="shared" si="28"/>
        <v>24.432747316686353</v>
      </c>
      <c r="I112" s="144">
        <v>2</v>
      </c>
      <c r="J112" s="145">
        <f>LN(SUM($I$2:I112))</f>
        <v>4.8598124043616719</v>
      </c>
      <c r="K112" s="146">
        <f t="shared" si="29"/>
        <v>8.5382014864250166</v>
      </c>
      <c r="L112" s="144">
        <v>4</v>
      </c>
      <c r="M112" s="145">
        <f>LN(SUM($L$2:L112))</f>
        <v>5.0106352940962555</v>
      </c>
      <c r="N112" s="145">
        <f t="shared" si="27"/>
        <v>72.067191687168005</v>
      </c>
      <c r="O112" s="144">
        <v>0</v>
      </c>
      <c r="P112" s="145">
        <f>LN(SUM($O$2:O112))</f>
        <v>0.69314718055994529</v>
      </c>
      <c r="Q112" s="147" t="e">
        <f t="shared" si="30"/>
        <v>#DIV/0!</v>
      </c>
      <c r="R112" s="144">
        <v>2</v>
      </c>
      <c r="S112" s="145">
        <f>LN(SUM($R$2:R112))</f>
        <v>0.69314718055994529</v>
      </c>
      <c r="T112" s="144" t="e">
        <f t="shared" si="31"/>
        <v>#NUM!</v>
      </c>
      <c r="U112" s="144">
        <v>1</v>
      </c>
      <c r="V112" s="145">
        <f>LN(SUM($U$2:U112))</f>
        <v>3.1780538303479458</v>
      </c>
      <c r="W112" s="145">
        <f t="shared" si="32"/>
        <v>12.728586736067964</v>
      </c>
      <c r="X112" s="144">
        <v>31</v>
      </c>
      <c r="Y112" s="145">
        <f>LN(SUM($X$2:X112))</f>
        <v>6.4800445619266531</v>
      </c>
      <c r="Z112" s="145">
        <f t="shared" si="33"/>
        <v>12.381445135484922</v>
      </c>
      <c r="AA112" s="144">
        <v>2</v>
      </c>
      <c r="AB112" s="145">
        <f>LN(SUM($AA$2:AA112))</f>
        <v>4.1431347263915326</v>
      </c>
      <c r="AC112" s="145">
        <f t="shared" si="34"/>
        <v>36.679660678697388</v>
      </c>
      <c r="AD112" s="144">
        <v>1</v>
      </c>
      <c r="AE112" s="145">
        <f>LN(SUM($AD$2:AD112))</f>
        <v>3.1780538303479458</v>
      </c>
      <c r="AF112" s="145">
        <f t="shared" si="35"/>
        <v>7.0910853937741871</v>
      </c>
      <c r="AG112" s="144">
        <v>7</v>
      </c>
      <c r="AH112" s="145">
        <f>LN(SUM($AG$2:AG112))</f>
        <v>3.4657359027997265</v>
      </c>
      <c r="AI112" s="145">
        <f t="shared" si="36"/>
        <v>11.420851176791968</v>
      </c>
      <c r="AJ112" s="144">
        <v>193</v>
      </c>
      <c r="AK112" s="145">
        <f>LN(SUM($AJ$2:AJ112))</f>
        <v>7.7097568644541647</v>
      </c>
      <c r="AL112" s="145">
        <f t="shared" si="37"/>
        <v>12.106646390501208</v>
      </c>
      <c r="AM112" s="144">
        <v>0</v>
      </c>
      <c r="AN112" s="148">
        <f>LN(SUM($AM$2:AM112))</f>
        <v>0.69314718055994529</v>
      </c>
      <c r="AO112" s="144" t="e">
        <f t="shared" si="38"/>
        <v>#DIV/0!</v>
      </c>
      <c r="AP112" s="144"/>
      <c r="AQ112" s="148">
        <f>LN(SUM($AP$2:AP112))</f>
        <v>1.0986122886681098</v>
      </c>
      <c r="AR112" s="144" t="e">
        <f t="shared" si="39"/>
        <v>#DIV/0!</v>
      </c>
      <c r="AS112" s="144">
        <v>2</v>
      </c>
      <c r="AT112" s="148">
        <f>LN(SUM($AS$2:AS112))</f>
        <v>3.713572066704308</v>
      </c>
      <c r="AU112" s="145">
        <f t="shared" si="40"/>
        <v>19.839846182776224</v>
      </c>
      <c r="AV112" s="144">
        <v>2</v>
      </c>
      <c r="AW112" s="148">
        <f>LN(SUM($AV$2:AV112))</f>
        <v>3.912023005428146</v>
      </c>
      <c r="AX112" s="145">
        <f t="shared" si="41"/>
        <v>9.8921848437421271</v>
      </c>
      <c r="AY112" s="144">
        <v>4</v>
      </c>
      <c r="AZ112" s="148">
        <f>LN(SUM($AY$2:AY112))</f>
        <v>3.2188758248682006</v>
      </c>
      <c r="BA112" s="145">
        <f t="shared" si="42"/>
        <v>7.7432199086440212</v>
      </c>
      <c r="BB112" s="149">
        <v>264</v>
      </c>
      <c r="BC112" s="148">
        <f>LN(SUM($BB$2:BB112))</f>
        <v>8.173575486634153</v>
      </c>
      <c r="BD112" s="190">
        <f t="shared" si="43"/>
        <v>12.908662074732076</v>
      </c>
    </row>
    <row r="113" spans="1:56" s="26" customFormat="1" x14ac:dyDescent="0.25">
      <c r="A113" s="144">
        <f t="shared" si="25"/>
        <v>174</v>
      </c>
      <c r="B113" s="156">
        <v>44076</v>
      </c>
      <c r="C113" s="144"/>
      <c r="D113" s="145">
        <f>LN(SUM($C$2:C113))</f>
        <v>3.9889840465642745</v>
      </c>
      <c r="E113" s="146">
        <f t="shared" si="26"/>
        <v>102.8508340706497</v>
      </c>
      <c r="F113" s="144">
        <v>20</v>
      </c>
      <c r="G113" s="145">
        <f>LN(SUM($F$2:F113))</f>
        <v>4.4188406077965983</v>
      </c>
      <c r="H113" s="146">
        <f t="shared" si="28"/>
        <v>9.2248634950841826</v>
      </c>
      <c r="I113" s="144">
        <v>25</v>
      </c>
      <c r="J113" s="145">
        <f>LN(SUM($I$2:I113))</f>
        <v>5.0369526024136295</v>
      </c>
      <c r="K113" s="146">
        <f t="shared" si="29"/>
        <v>7.2482975794253024</v>
      </c>
      <c r="L113" s="144">
        <v>1</v>
      </c>
      <c r="M113" s="145">
        <f>LN(SUM($L$2:L113))</f>
        <v>5.0172798368149243</v>
      </c>
      <c r="N113" s="145">
        <f t="shared" si="27"/>
        <v>57.772873289845464</v>
      </c>
      <c r="O113" s="144"/>
      <c r="P113" s="145">
        <f>LN(SUM($O$2:O113))</f>
        <v>0.69314718055994529</v>
      </c>
      <c r="Q113" s="147" t="e">
        <f t="shared" si="30"/>
        <v>#DIV/0!</v>
      </c>
      <c r="R113" s="144"/>
      <c r="S113" s="145">
        <f>LN(SUM($R$2:R113))</f>
        <v>0.69314718055994529</v>
      </c>
      <c r="T113" s="144" t="e">
        <f t="shared" si="31"/>
        <v>#NUM!</v>
      </c>
      <c r="U113" s="144">
        <v>11</v>
      </c>
      <c r="V113" s="145">
        <f>LN(SUM($U$2:U113))</f>
        <v>3.5553480614894135</v>
      </c>
      <c r="W113" s="145">
        <f t="shared" si="32"/>
        <v>7.3149478909775665</v>
      </c>
      <c r="X113" s="144">
        <v>78</v>
      </c>
      <c r="Y113" s="145">
        <f>LN(SUM($X$2:X113))</f>
        <v>6.5930445341424369</v>
      </c>
      <c r="Z113" s="145">
        <f t="shared" si="33"/>
        <v>11.874481432302709</v>
      </c>
      <c r="AA113" s="144">
        <v>2</v>
      </c>
      <c r="AB113" s="145">
        <f>LN(SUM($AA$2:AA113))</f>
        <v>4.1743872698956368</v>
      </c>
      <c r="AC113" s="145">
        <f t="shared" si="34"/>
        <v>54.659800412301536</v>
      </c>
      <c r="AD113" s="144">
        <v>14</v>
      </c>
      <c r="AE113" s="145">
        <f>LN(SUM($AD$2:AD113))</f>
        <v>3.6375861597263857</v>
      </c>
      <c r="AF113" s="145">
        <f t="shared" si="35"/>
        <v>5.1496435869464072</v>
      </c>
      <c r="AG113" s="144"/>
      <c r="AH113" s="145">
        <f>LN(SUM($AG$2:AG113))</f>
        <v>3.4657359027997265</v>
      </c>
      <c r="AI113" s="145">
        <f t="shared" si="36"/>
        <v>9.4496325329721209</v>
      </c>
      <c r="AJ113" s="144">
        <v>61</v>
      </c>
      <c r="AK113" s="145">
        <f>LN(SUM($AJ$2:AJ113))</f>
        <v>7.7367436824534952</v>
      </c>
      <c r="AL113" s="145">
        <f t="shared" si="37"/>
        <v>12.318186700740997</v>
      </c>
      <c r="AM113" s="144"/>
      <c r="AN113" s="148">
        <f>LN(SUM($AM$2:AM113))</f>
        <v>0.69314718055994529</v>
      </c>
      <c r="AO113" s="144" t="e">
        <f t="shared" si="38"/>
        <v>#DIV/0!</v>
      </c>
      <c r="AP113" s="144"/>
      <c r="AQ113" s="148">
        <f>LN(SUM($AP$2:AP113))</f>
        <v>1.0986122886681098</v>
      </c>
      <c r="AR113" s="144" t="e">
        <f t="shared" si="39"/>
        <v>#DIV/0!</v>
      </c>
      <c r="AS113" s="144">
        <v>2</v>
      </c>
      <c r="AT113" s="148">
        <f>LN(SUM($AS$2:AS113))</f>
        <v>3.7612001156935624</v>
      </c>
      <c r="AU113" s="145">
        <f t="shared" si="40"/>
        <v>20.739546699712182</v>
      </c>
      <c r="AV113" s="144">
        <v>1</v>
      </c>
      <c r="AW113" s="148">
        <f>LN(SUM($AV$2:AV113))</f>
        <v>3.9318256327243257</v>
      </c>
      <c r="AX113" s="145">
        <f t="shared" si="41"/>
        <v>10.671693520313831</v>
      </c>
      <c r="AY113" s="144">
        <v>7</v>
      </c>
      <c r="AZ113" s="148">
        <f>LN(SUM($AY$2:AY113))</f>
        <v>3.4657359027997265</v>
      </c>
      <c r="BA113" s="145">
        <f t="shared" si="42"/>
        <v>6.4248156375501573</v>
      </c>
      <c r="BB113" s="149">
        <v>222</v>
      </c>
      <c r="BC113" s="148">
        <f>LN(SUM($BB$2:BB113))</f>
        <v>8.234299635696253</v>
      </c>
      <c r="BD113" s="190">
        <f t="shared" si="43"/>
        <v>12.387531900950147</v>
      </c>
    </row>
    <row r="114" spans="1:56" s="26" customFormat="1" x14ac:dyDescent="0.25">
      <c r="A114" s="144">
        <f t="shared" si="25"/>
        <v>175</v>
      </c>
      <c r="B114" s="156">
        <v>44077</v>
      </c>
      <c r="C114" s="144">
        <v>1</v>
      </c>
      <c r="D114" s="145">
        <f>LN(SUM($C$2:C114))</f>
        <v>4.0073331852324712</v>
      </c>
      <c r="E114" s="146">
        <f t="shared" si="26"/>
        <v>115.34026032864375</v>
      </c>
      <c r="F114" s="144"/>
      <c r="G114" s="145">
        <f>LN(SUM($F$2:F114))</f>
        <v>4.4188406077965983</v>
      </c>
      <c r="H114" s="146">
        <f t="shared" si="28"/>
        <v>6.7239515067385138</v>
      </c>
      <c r="I114" s="144">
        <v>7</v>
      </c>
      <c r="J114" s="145">
        <f>LN(SUM($I$2:I114))</f>
        <v>5.0814043649844631</v>
      </c>
      <c r="K114" s="146">
        <f t="shared" si="29"/>
        <v>6.6627719008072441</v>
      </c>
      <c r="L114" s="144">
        <v>1</v>
      </c>
      <c r="M114" s="145">
        <f>LN(SUM($L$2:L114))</f>
        <v>5.0238805208462765</v>
      </c>
      <c r="N114" s="145">
        <f t="shared" si="27"/>
        <v>54.848007985762798</v>
      </c>
      <c r="O114" s="144"/>
      <c r="P114" s="145">
        <f>LN(SUM($O$2:O114))</f>
        <v>0.69314718055994529</v>
      </c>
      <c r="Q114" s="147" t="e">
        <f t="shared" si="30"/>
        <v>#DIV/0!</v>
      </c>
      <c r="R114" s="144"/>
      <c r="S114" s="145">
        <f>LN(SUM($R$2:R114))</f>
        <v>0.69314718055994529</v>
      </c>
      <c r="T114" s="144" t="e">
        <f t="shared" si="31"/>
        <v>#NUM!</v>
      </c>
      <c r="U114" s="144"/>
      <c r="V114" s="145">
        <f>LN(SUM($U$2:U114))</f>
        <v>3.5553480614894135</v>
      </c>
      <c r="W114" s="145">
        <f t="shared" si="32"/>
        <v>5.9024255220373876</v>
      </c>
      <c r="X114" s="144">
        <v>26</v>
      </c>
      <c r="Y114" s="145">
        <f>LN(SUM($X$2:X114))</f>
        <v>6.6280413761795334</v>
      </c>
      <c r="Z114" s="145">
        <f t="shared" si="33"/>
        <v>11.725885328725569</v>
      </c>
      <c r="AA114" s="144"/>
      <c r="AB114" s="145">
        <f>LN(SUM($AA$2:AA114))</f>
        <v>4.1743872698956368</v>
      </c>
      <c r="AC114" s="145">
        <f t="shared" si="34"/>
        <v>55.479055742637499</v>
      </c>
      <c r="AD114" s="144">
        <v>3</v>
      </c>
      <c r="AE114" s="145">
        <f>LN(SUM($AD$2:AD114))</f>
        <v>3.713572066704308</v>
      </c>
      <c r="AF114" s="145">
        <f t="shared" si="35"/>
        <v>4.0547119498430755</v>
      </c>
      <c r="AG114" s="144">
        <v>2</v>
      </c>
      <c r="AH114" s="145">
        <f>LN(SUM($AG$2:AG114))</f>
        <v>3.5263605246161616</v>
      </c>
      <c r="AI114" s="145">
        <f t="shared" si="36"/>
        <v>8.9479562922803613</v>
      </c>
      <c r="AJ114" s="144">
        <v>76</v>
      </c>
      <c r="AK114" s="145">
        <f>LN(SUM($AJ$2:AJ114))</f>
        <v>7.7693786095139838</v>
      </c>
      <c r="AL114" s="145">
        <f t="shared" si="37"/>
        <v>12.689182592229317</v>
      </c>
      <c r="AM114" s="144"/>
      <c r="AN114" s="148">
        <f>LN(SUM($AM$2:AM114))</f>
        <v>0.69314718055994529</v>
      </c>
      <c r="AO114" s="144" t="e">
        <f t="shared" si="38"/>
        <v>#DIV/0!</v>
      </c>
      <c r="AP114" s="144"/>
      <c r="AQ114" s="148">
        <f>LN(SUM($AP$2:AP114))</f>
        <v>1.0986122886681098</v>
      </c>
      <c r="AR114" s="144" t="e">
        <f t="shared" si="39"/>
        <v>#DIV/0!</v>
      </c>
      <c r="AS114" s="144">
        <v>5</v>
      </c>
      <c r="AT114" s="148">
        <f>LN(SUM($AS$2:AS114))</f>
        <v>3.8712010109078911</v>
      </c>
      <c r="AU114" s="145">
        <f t="shared" si="40"/>
        <v>18.002359515324891</v>
      </c>
      <c r="AV114" s="144">
        <v>1</v>
      </c>
      <c r="AW114" s="148">
        <f>LN(SUM($AV$2:AV114))</f>
        <v>3.9512437185814275</v>
      </c>
      <c r="AX114" s="145">
        <f t="shared" si="41"/>
        <v>13.439756523162925</v>
      </c>
      <c r="AY114" s="144">
        <v>3</v>
      </c>
      <c r="AZ114" s="148">
        <f>LN(SUM($AY$2:AY114))</f>
        <v>3.5553480614894135</v>
      </c>
      <c r="BA114" s="145">
        <f t="shared" si="42"/>
        <v>5.5271292709625079</v>
      </c>
      <c r="BB114" s="149">
        <v>125</v>
      </c>
      <c r="BC114" s="148">
        <f>LN(SUM($BB$2:BB114))</f>
        <v>8.2669353476104561</v>
      </c>
      <c r="BD114" s="190">
        <f t="shared" si="43"/>
        <v>12.247444202567172</v>
      </c>
    </row>
    <row r="115" spans="1:56" s="26" customFormat="1" x14ac:dyDescent="0.25">
      <c r="A115" s="144">
        <f>A114+1</f>
        <v>176</v>
      </c>
      <c r="B115" s="156">
        <v>44078</v>
      </c>
      <c r="C115" s="144"/>
      <c r="D115" s="145">
        <f>LN(SUM($C$2:C115))</f>
        <v>4.0073331852324712</v>
      </c>
      <c r="E115" s="146">
        <f t="shared" si="26"/>
        <v>211.54258416845781</v>
      </c>
      <c r="F115" s="144"/>
      <c r="G115" s="145">
        <f>LN(SUM($F$2:F115))</f>
        <v>4.4188406077965983</v>
      </c>
      <c r="H115" s="146">
        <f t="shared" si="28"/>
        <v>6.1771548293173542</v>
      </c>
      <c r="I115" s="144"/>
      <c r="J115" s="145">
        <f>LN(SUM($I$2:I115))</f>
        <v>5.0814043649844631</v>
      </c>
      <c r="K115" s="146">
        <f t="shared" si="29"/>
        <v>7.5947634508492605</v>
      </c>
      <c r="L115" s="144"/>
      <c r="M115" s="145">
        <f>LN(SUM($L$2:L115))</f>
        <v>5.0238805208462765</v>
      </c>
      <c r="N115" s="145">
        <f t="shared" si="27"/>
        <v>59.732857452878498</v>
      </c>
      <c r="O115" s="144"/>
      <c r="P115" s="145">
        <f>LN(SUM($O$2:O115))</f>
        <v>0.69314718055994529</v>
      </c>
      <c r="Q115" s="147" t="e">
        <f t="shared" si="30"/>
        <v>#DIV/0!</v>
      </c>
      <c r="R115" s="144"/>
      <c r="S115" s="145">
        <f>LN(SUM($R$2:R115))</f>
        <v>0.69314718055994529</v>
      </c>
      <c r="T115" s="144" t="e">
        <f t="shared" si="31"/>
        <v>#NUM!</v>
      </c>
      <c r="U115" s="144">
        <v>1</v>
      </c>
      <c r="V115" s="145">
        <f>LN(SUM($U$2:U115))</f>
        <v>3.5835189384561099</v>
      </c>
      <c r="W115" s="145">
        <f t="shared" si="32"/>
        <v>5.4533862219823153</v>
      </c>
      <c r="X115" s="144">
        <v>24</v>
      </c>
      <c r="Y115" s="145">
        <f>LN(SUM($X$2:X115))</f>
        <v>6.6592939196836376</v>
      </c>
      <c r="Z115" s="145">
        <f t="shared" si="33"/>
        <v>12.423858673430701</v>
      </c>
      <c r="AA115" s="144"/>
      <c r="AB115" s="145">
        <f>LN(SUM($AA$2:AA115))</f>
        <v>4.1743872698956368</v>
      </c>
      <c r="AC115" s="145">
        <f t="shared" si="34"/>
        <v>50.929198423948804</v>
      </c>
      <c r="AD115" s="144"/>
      <c r="AE115" s="145">
        <f>LN(SUM($AD$2:AD115))</f>
        <v>3.713572066704308</v>
      </c>
      <c r="AF115" s="145">
        <f t="shared" si="35"/>
        <v>3.9907241013780479</v>
      </c>
      <c r="AG115" s="144"/>
      <c r="AH115" s="145">
        <f>LN(SUM($AG$2:AG115))</f>
        <v>3.5263605246161616</v>
      </c>
      <c r="AI115" s="145">
        <f t="shared" si="36"/>
        <v>9.7607040934016087</v>
      </c>
      <c r="AJ115" s="144">
        <v>107</v>
      </c>
      <c r="AK115" s="145">
        <f>LN(SUM($AJ$2:AJ115))</f>
        <v>7.8135915529524329</v>
      </c>
      <c r="AL115" s="145">
        <f t="shared" si="37"/>
        <v>13.343707168156252</v>
      </c>
      <c r="AM115" s="144">
        <v>1</v>
      </c>
      <c r="AN115" s="148">
        <f>LN(SUM($AM$2:AM115))</f>
        <v>1.0986122886681098</v>
      </c>
      <c r="AO115" s="144">
        <f t="shared" si="38"/>
        <v>15.955438719280238</v>
      </c>
      <c r="AP115" s="144"/>
      <c r="AQ115" s="148">
        <f>LN(SUM($AP$2:AP115))</f>
        <v>1.0986122886681098</v>
      </c>
      <c r="AR115" s="144" t="e">
        <f t="shared" si="39"/>
        <v>#DIV/0!</v>
      </c>
      <c r="AS115" s="144">
        <v>2</v>
      </c>
      <c r="AT115" s="148">
        <f>LN(SUM($AS$2:AS115))</f>
        <v>3.912023005428146</v>
      </c>
      <c r="AU115" s="145">
        <f t="shared" si="40"/>
        <v>14.524560843572003</v>
      </c>
      <c r="AV115" s="144"/>
      <c r="AW115" s="148">
        <f>LN(SUM($AV$2:AV115))</f>
        <v>3.9512437185814275</v>
      </c>
      <c r="AX115" s="145">
        <f t="shared" si="41"/>
        <v>21.663386979457076</v>
      </c>
      <c r="AY115" s="144"/>
      <c r="AZ115" s="148">
        <f>LN(SUM($AY$2:AY115))</f>
        <v>3.5553480614894135</v>
      </c>
      <c r="BA115" s="145">
        <f t="shared" si="42"/>
        <v>6.0286915929169975</v>
      </c>
      <c r="BB115" s="149">
        <v>135</v>
      </c>
      <c r="BC115" s="148">
        <f>LN(SUM($BB$2:BB115))</f>
        <v>8.3010252538384535</v>
      </c>
      <c r="BD115" s="190">
        <f t="shared" si="43"/>
        <v>12.85382189179712</v>
      </c>
    </row>
    <row r="116" spans="1:56" s="26" customFormat="1" x14ac:dyDescent="0.25">
      <c r="A116" s="144">
        <f t="shared" ref="A116:A148" si="44">A115+1</f>
        <v>177</v>
      </c>
      <c r="B116" s="156">
        <v>44079</v>
      </c>
      <c r="C116" s="144"/>
      <c r="D116" s="145">
        <f>LN(SUM($C$2:C116))</f>
        <v>4.0073331852324712</v>
      </c>
      <c r="E116" s="146">
        <f t="shared" si="26"/>
        <v>176.28548680704816</v>
      </c>
      <c r="F116" s="144">
        <v>4</v>
      </c>
      <c r="G116" s="145">
        <f>LN(SUM($F$2:F116))</f>
        <v>4.4659081186545837</v>
      </c>
      <c r="H116" s="146">
        <f t="shared" si="28"/>
        <v>6.4444453937436181</v>
      </c>
      <c r="I116" s="144">
        <v>17</v>
      </c>
      <c r="J116" s="145">
        <f>LN(SUM($I$2:I116))</f>
        <v>5.181783550292085</v>
      </c>
      <c r="K116" s="146">
        <f t="shared" si="29"/>
        <v>8.9548382193583116</v>
      </c>
      <c r="L116" s="144">
        <v>3</v>
      </c>
      <c r="M116" s="145">
        <f>LN(SUM($L$2:L116))</f>
        <v>5.0434251169192468</v>
      </c>
      <c r="N116" s="145">
        <f t="shared" si="27"/>
        <v>61.685837332029891</v>
      </c>
      <c r="O116" s="144"/>
      <c r="P116" s="145">
        <f>LN(SUM($O$2:O116))</f>
        <v>0.69314718055994529</v>
      </c>
      <c r="Q116" s="147" t="e">
        <f t="shared" si="30"/>
        <v>#DIV/0!</v>
      </c>
      <c r="R116" s="144"/>
      <c r="S116" s="145">
        <f>LN(SUM($R$2:R116))</f>
        <v>0.69314718055994529</v>
      </c>
      <c r="T116" s="144" t="e">
        <f t="shared" si="31"/>
        <v>#NUM!</v>
      </c>
      <c r="U116" s="144"/>
      <c r="V116" s="145">
        <f>LN(SUM($U$2:U116))</f>
        <v>3.5835189384561099</v>
      </c>
      <c r="W116" s="145">
        <f t="shared" si="32"/>
        <v>6.082937721833046</v>
      </c>
      <c r="X116" s="144">
        <v>25</v>
      </c>
      <c r="Y116" s="145">
        <f>LN(SUM($X$2:X116))</f>
        <v>6.6908422774185636</v>
      </c>
      <c r="Z116" s="145">
        <f t="shared" si="33"/>
        <v>13.2412957219208</v>
      </c>
      <c r="AA116" s="144">
        <v>1</v>
      </c>
      <c r="AB116" s="145">
        <f>LN(SUM($AA$2:AA116))</f>
        <v>4.1896547420264252</v>
      </c>
      <c r="AC116" s="145">
        <f t="shared" si="34"/>
        <v>49.181549991810108</v>
      </c>
      <c r="AD116" s="144">
        <v>2</v>
      </c>
      <c r="AE116" s="145">
        <f>LN(SUM($AD$2:AD116))</f>
        <v>3.7612001156935624</v>
      </c>
      <c r="AF116" s="145">
        <f t="shared" si="35"/>
        <v>4.685736579940599</v>
      </c>
      <c r="AG116" s="144"/>
      <c r="AH116" s="145">
        <f>LN(SUM($AG$2:AG116))</f>
        <v>3.5263605246161616</v>
      </c>
      <c r="AI116" s="145">
        <f t="shared" si="36"/>
        <v>11.280419619482881</v>
      </c>
      <c r="AJ116" s="144">
        <v>75</v>
      </c>
      <c r="AK116" s="145">
        <f>LN(SUM($AJ$2:AJ116))</f>
        <v>7.8434564043761155</v>
      </c>
      <c r="AL116" s="145">
        <f t="shared" si="37"/>
        <v>14.576580735602295</v>
      </c>
      <c r="AM116" s="144"/>
      <c r="AN116" s="148">
        <f>LN(SUM($AM$2:AM116))</f>
        <v>1.0986122886681098</v>
      </c>
      <c r="AO116" s="144">
        <f t="shared" si="38"/>
        <v>9.5732632315681432</v>
      </c>
      <c r="AP116" s="144"/>
      <c r="AQ116" s="148">
        <f>LN(SUM($AP$2:AP116))</f>
        <v>1.0986122886681098</v>
      </c>
      <c r="AR116" s="144" t="e">
        <f t="shared" si="39"/>
        <v>#DIV/0!</v>
      </c>
      <c r="AS116" s="144"/>
      <c r="AT116" s="148">
        <f>LN(SUM($AS$2:AS116))</f>
        <v>3.912023005428146</v>
      </c>
      <c r="AU116" s="145">
        <f t="shared" si="40"/>
        <v>13.863579942625286</v>
      </c>
      <c r="AV116" s="144">
        <v>1</v>
      </c>
      <c r="AW116" s="148">
        <f>LN(SUM($AV$2:AV116))</f>
        <v>3.970291913552122</v>
      </c>
      <c r="AX116" s="145">
        <f t="shared" si="41"/>
        <v>25.6174615413913</v>
      </c>
      <c r="AY116" s="144">
        <v>4</v>
      </c>
      <c r="AZ116" s="148">
        <f>LN(SUM($AY$2:AY116))</f>
        <v>3.6635616461296463</v>
      </c>
      <c r="BA116" s="145">
        <f t="shared" si="42"/>
        <v>5.7734573038787236</v>
      </c>
      <c r="BB116" s="149">
        <v>132</v>
      </c>
      <c r="BC116" s="148">
        <f>LN(SUM($BB$2:BB116))</f>
        <v>8.3332703532553083</v>
      </c>
      <c r="BD116" s="190">
        <f t="shared" si="43"/>
        <v>13.931759977491648</v>
      </c>
    </row>
    <row r="117" spans="1:56" s="26" customFormat="1" x14ac:dyDescent="0.25">
      <c r="A117" s="144">
        <f t="shared" si="44"/>
        <v>178</v>
      </c>
      <c r="B117" s="156">
        <v>44080</v>
      </c>
      <c r="C117" s="144"/>
      <c r="D117" s="145">
        <f>LN(SUM($C$2:C117))</f>
        <v>4.0073331852324712</v>
      </c>
      <c r="E117" s="146">
        <f t="shared" si="26"/>
        <v>176.28548680704816</v>
      </c>
      <c r="F117" s="144">
        <v>3</v>
      </c>
      <c r="G117" s="145">
        <f>LN(SUM($F$2:F117))</f>
        <v>4.499809670330265</v>
      </c>
      <c r="H117" s="146">
        <f t="shared" si="28"/>
        <v>8.0568169856130343</v>
      </c>
      <c r="I117" s="144">
        <v>13</v>
      </c>
      <c r="J117" s="145">
        <f>LN(SUM($I$2:I117))</f>
        <v>5.2522734280466299</v>
      </c>
      <c r="K117" s="146">
        <f t="shared" si="29"/>
        <v>10.147224955107442</v>
      </c>
      <c r="L117" s="144">
        <v>2</v>
      </c>
      <c r="M117" s="145">
        <f>LN(SUM($L$2:L117))</f>
        <v>5.0562458053483077</v>
      </c>
      <c r="N117" s="145">
        <f t="shared" si="27"/>
        <v>66.901974656696382</v>
      </c>
      <c r="O117" s="144"/>
      <c r="P117" s="145">
        <f>LN(SUM($O$2:O117))</f>
        <v>0.69314718055994529</v>
      </c>
      <c r="Q117" s="147" t="e">
        <f t="shared" si="30"/>
        <v>#DIV/0!</v>
      </c>
      <c r="R117" s="144"/>
      <c r="S117" s="145">
        <f>LN(SUM($R$2:R117))</f>
        <v>0.69314718055994529</v>
      </c>
      <c r="T117" s="144" t="e">
        <f t="shared" si="31"/>
        <v>#NUM!</v>
      </c>
      <c r="U117" s="144">
        <v>1</v>
      </c>
      <c r="V117" s="145">
        <f>LN(SUM($U$2:U117))</f>
        <v>3.6109179126442243</v>
      </c>
      <c r="W117" s="145">
        <f t="shared" si="32"/>
        <v>8.5672990948288099</v>
      </c>
      <c r="X117" s="144">
        <v>16</v>
      </c>
      <c r="Y117" s="145">
        <f>LN(SUM($X$2:X117))</f>
        <v>6.7105231094524278</v>
      </c>
      <c r="Z117" s="145">
        <f t="shared" si="33"/>
        <v>14.642987045943407</v>
      </c>
      <c r="AA117" s="144"/>
      <c r="AB117" s="145">
        <f>LN(SUM($AA$2:AA117))</f>
        <v>4.1896547420264252</v>
      </c>
      <c r="AC117" s="145">
        <f t="shared" si="34"/>
        <v>58.922715516151364</v>
      </c>
      <c r="AD117" s="144"/>
      <c r="AE117" s="145">
        <f>LN(SUM($AD$2:AD117))</f>
        <v>3.7612001156935624</v>
      </c>
      <c r="AF117" s="145">
        <f t="shared" si="35"/>
        <v>6.2217557356173057</v>
      </c>
      <c r="AG117" s="144"/>
      <c r="AH117" s="145">
        <f>LN(SUM($AG$2:AG117))</f>
        <v>3.5263605246161616</v>
      </c>
      <c r="AI117" s="145">
        <f t="shared" si="36"/>
        <v>17.574598920050498</v>
      </c>
      <c r="AJ117" s="144">
        <v>48</v>
      </c>
      <c r="AK117" s="145">
        <f>LN(SUM($AJ$2:AJ117))</f>
        <v>7.8621122116627484</v>
      </c>
      <c r="AL117" s="145">
        <f t="shared" si="37"/>
        <v>18.089684491015419</v>
      </c>
      <c r="AM117" s="144"/>
      <c r="AN117" s="148">
        <f>LN(SUM($AM$2:AM117))</f>
        <v>1.0986122886681098</v>
      </c>
      <c r="AO117" s="144">
        <f t="shared" si="38"/>
        <v>7.9777193596401208</v>
      </c>
      <c r="AP117" s="144"/>
      <c r="AQ117" s="148">
        <f>LN(SUM($AP$2:AP117))</f>
        <v>1.0986122886681098</v>
      </c>
      <c r="AR117" s="144" t="e">
        <f t="shared" si="39"/>
        <v>#DIV/0!</v>
      </c>
      <c r="AS117" s="144"/>
      <c r="AT117" s="148">
        <f>LN(SUM($AS$2:AS117))</f>
        <v>3.912023005428146</v>
      </c>
      <c r="AU117" s="145">
        <f t="shared" si="40"/>
        <v>15.008884309743777</v>
      </c>
      <c r="AV117" s="144">
        <v>5</v>
      </c>
      <c r="AW117" s="148">
        <f>LN(SUM($AV$2:AV117))</f>
        <v>4.0604430105464191</v>
      </c>
      <c r="AX117" s="145">
        <f t="shared" si="41"/>
        <v>27.580816029982365</v>
      </c>
      <c r="AY117" s="144">
        <v>4</v>
      </c>
      <c r="AZ117" s="148">
        <f>LN(SUM($AY$2:AY117))</f>
        <v>3.7612001156935624</v>
      </c>
      <c r="BA117" s="145">
        <f t="shared" si="42"/>
        <v>6.2026259615556096</v>
      </c>
      <c r="BB117" s="149">
        <v>92</v>
      </c>
      <c r="BC117" s="148">
        <f>LN(SUM($BB$2:BB117))</f>
        <v>8.3551447394618386</v>
      </c>
      <c r="BD117" s="190">
        <f t="shared" si="43"/>
        <v>16.689060040418422</v>
      </c>
    </row>
    <row r="118" spans="1:56" s="26" customFormat="1" x14ac:dyDescent="0.25">
      <c r="A118" s="144">
        <f t="shared" si="44"/>
        <v>179</v>
      </c>
      <c r="B118" s="156">
        <v>44081</v>
      </c>
      <c r="C118" s="144"/>
      <c r="D118" s="145">
        <f>LN(SUM($C$2:C118))</f>
        <v>4.0073331852324712</v>
      </c>
      <c r="E118" s="146">
        <f t="shared" si="26"/>
        <v>211.54258416845781</v>
      </c>
      <c r="F118" s="144"/>
      <c r="G118" s="145">
        <f>LN(SUM($F$2:F118))</f>
        <v>4.499809670330265</v>
      </c>
      <c r="H118" s="146">
        <f t="shared" si="28"/>
        <v>15.174088143458302</v>
      </c>
      <c r="I118" s="144">
        <v>5</v>
      </c>
      <c r="J118" s="145">
        <f>LN(SUM($I$2:I118))</f>
        <v>5.2781146592305168</v>
      </c>
      <c r="K118" s="146">
        <f t="shared" si="29"/>
        <v>10.867249625826604</v>
      </c>
      <c r="L118" s="144"/>
      <c r="M118" s="145">
        <f>LN(SUM($L$2:L118))</f>
        <v>5.0562458053483077</v>
      </c>
      <c r="N118" s="145">
        <f t="shared" si="27"/>
        <v>82.831638333228042</v>
      </c>
      <c r="O118" s="144"/>
      <c r="P118" s="145">
        <f>LN(SUM($O$2:O118))</f>
        <v>0.69314718055994529</v>
      </c>
      <c r="Q118" s="147" t="e">
        <f t="shared" si="30"/>
        <v>#DIV/0!</v>
      </c>
      <c r="R118" s="144"/>
      <c r="S118" s="145">
        <f>LN(SUM($R$2:R118))</f>
        <v>0.69314718055994529</v>
      </c>
      <c r="T118" s="144" t="e">
        <f t="shared" si="31"/>
        <v>#DIV/0!</v>
      </c>
      <c r="U118" s="144">
        <v>3</v>
      </c>
      <c r="V118" s="145">
        <f>LN(SUM($U$2:U118))</f>
        <v>3.6888794541139363</v>
      </c>
      <c r="W118" s="145">
        <f t="shared" si="32"/>
        <v>11.609203699316815</v>
      </c>
      <c r="X118" s="144">
        <v>23</v>
      </c>
      <c r="Y118" s="145">
        <f>LN(SUM($X$2:X118))</f>
        <v>6.7381524945959574</v>
      </c>
      <c r="Z118" s="145">
        <f t="shared" si="33"/>
        <v>18.103208312021653</v>
      </c>
      <c r="AA118" s="144"/>
      <c r="AB118" s="145">
        <f>LN(SUM($AA$2:AA118))</f>
        <v>4.1896547420264252</v>
      </c>
      <c r="AC118" s="145">
        <f t="shared" si="34"/>
        <v>104.7036207356448</v>
      </c>
      <c r="AD118" s="144">
        <v>1</v>
      </c>
      <c r="AE118" s="145">
        <f>LN(SUM($AD$2:AD118))</f>
        <v>3.784189633918261</v>
      </c>
      <c r="AF118" s="145">
        <f t="shared" si="35"/>
        <v>9.1839575304174197</v>
      </c>
      <c r="AG118" s="144">
        <v>2</v>
      </c>
      <c r="AH118" s="145">
        <f>LN(SUM($AG$2:AG118))</f>
        <v>3.5835189384561099</v>
      </c>
      <c r="AI118" s="145">
        <f t="shared" si="36"/>
        <v>40.893781091020621</v>
      </c>
      <c r="AJ118" s="151">
        <v>45</v>
      </c>
      <c r="AK118" s="199">
        <f>LN(SUM($AJ$2:AJ118))</f>
        <v>7.8792914850822706</v>
      </c>
      <c r="AL118" s="145">
        <f t="shared" si="37"/>
        <v>23.287359285946785</v>
      </c>
      <c r="AM118" s="144">
        <v>0</v>
      </c>
      <c r="AN118" s="148">
        <f>LN(SUM($AM$2:AM118))</f>
        <v>1.0986122886681098</v>
      </c>
      <c r="AO118" s="144">
        <f t="shared" si="38"/>
        <v>7.9777193596401208</v>
      </c>
      <c r="AP118" s="144"/>
      <c r="AQ118" s="148">
        <f>LN(SUM($AP$2:AP118))</f>
        <v>1.0986122886681098</v>
      </c>
      <c r="AR118" s="144" t="e">
        <f t="shared" si="39"/>
        <v>#DIV/0!</v>
      </c>
      <c r="AS118" s="144"/>
      <c r="AT118" s="148">
        <f>LN(SUM($AS$2:AS118))</f>
        <v>3.912023005428146</v>
      </c>
      <c r="AU118" s="145">
        <f t="shared" si="40"/>
        <v>20.694918899517774</v>
      </c>
      <c r="AV118" s="144"/>
      <c r="AW118" s="148">
        <f>LN(SUM($AV$2:AV118))</f>
        <v>4.0604430105464191</v>
      </c>
      <c r="AX118" s="145">
        <f t="shared" si="41"/>
        <v>26.898080878101808</v>
      </c>
      <c r="AY118" s="144">
        <v>2</v>
      </c>
      <c r="AZ118" s="148">
        <f>LN(SUM($AY$2:AY118))</f>
        <v>3.8066624897703196</v>
      </c>
      <c r="BA118" s="145">
        <f t="shared" si="42"/>
        <v>7.8814640618415615</v>
      </c>
      <c r="BB118" s="149">
        <v>82</v>
      </c>
      <c r="BC118" s="148">
        <f>LN(SUM($BB$2:BB118))</f>
        <v>8.3742461820963037</v>
      </c>
      <c r="BD118" s="190">
        <f t="shared" si="43"/>
        <v>21.326731404316547</v>
      </c>
    </row>
    <row r="119" spans="1:56" s="26" customFormat="1" x14ac:dyDescent="0.25">
      <c r="A119" s="144">
        <f t="shared" si="44"/>
        <v>180</v>
      </c>
      <c r="B119" s="156">
        <v>44082</v>
      </c>
      <c r="C119" s="144">
        <v>1</v>
      </c>
      <c r="D119" s="145">
        <f>LN(SUM($C$2:C119))</f>
        <v>4.0253516907351496</v>
      </c>
      <c r="E119" s="146">
        <f t="shared" si="26"/>
        <v>177.88817045254547</v>
      </c>
      <c r="F119" s="144">
        <v>1</v>
      </c>
      <c r="G119" s="145">
        <f>LN(SUM($F$2:F119))</f>
        <v>4.5108595065168497</v>
      </c>
      <c r="H119" s="146">
        <f t="shared" si="28"/>
        <v>37.397826058717264</v>
      </c>
      <c r="I119" s="144">
        <v>22</v>
      </c>
      <c r="J119" s="145">
        <f>LN(SUM($I$2:I119))</f>
        <v>5.3844950627890888</v>
      </c>
      <c r="K119" s="146">
        <f t="shared" ref="K119:K142" si="45">LN(2)/(SLOPE(J113:J119,$A113:$A119))</f>
        <v>12.077861308932624</v>
      </c>
      <c r="L119" s="144">
        <v>1</v>
      </c>
      <c r="M119" s="145">
        <f>LN(SUM($L$2:L119))</f>
        <v>5.0625950330269669</v>
      </c>
      <c r="N119" s="145">
        <f t="shared" si="27"/>
        <v>83.281844110087491</v>
      </c>
      <c r="O119" s="144"/>
      <c r="P119" s="145">
        <f>LN(SUM($O$2:O119))</f>
        <v>0.69314718055994529</v>
      </c>
      <c r="Q119" s="147" t="e">
        <f t="shared" ref="Q119:Q142" si="46">LN(2)/(SLOPE(P113:P119,$A113:$A119))</f>
        <v>#DIV/0!</v>
      </c>
      <c r="R119" s="144"/>
      <c r="S119" s="145">
        <f>LN(SUM($R$2:R119))</f>
        <v>0.69314718055994529</v>
      </c>
      <c r="T119" s="144" t="e">
        <f t="shared" ref="T119:T142" si="47">LN(2)/(SLOPE(S113:S119,$A113:$A119))</f>
        <v>#DIV/0!</v>
      </c>
      <c r="U119" s="144"/>
      <c r="V119" s="145">
        <f>LN(SUM($U$2:U119))</f>
        <v>3.6888794541139363</v>
      </c>
      <c r="W119" s="145">
        <f t="shared" ref="W119:W142" si="48">LN(2)/(SLOPE(V113:V119,$A113:$A119))</f>
        <v>27.923106636238938</v>
      </c>
      <c r="X119" s="144">
        <v>30</v>
      </c>
      <c r="Y119" s="145">
        <f>LN(SUM($X$2:X119))</f>
        <v>6.7730803756555353</v>
      </c>
      <c r="Z119" s="145">
        <f t="shared" ref="Z119:Z142" si="49">LN(2)/(SLOPE(Y113:Y119,$A113:$A119))</f>
        <v>23.914616465499485</v>
      </c>
      <c r="AA119" s="144"/>
      <c r="AB119" s="145">
        <f>LN(SUM($AA$2:AA119))</f>
        <v>4.1896547420264252</v>
      </c>
      <c r="AC119" s="145">
        <f t="shared" ref="AC119:AC142" si="50">LN(2)/(SLOPE(AB113:AB119,$A113:$A119))</f>
        <v>211.86787274954366</v>
      </c>
      <c r="AD119" s="144"/>
      <c r="AE119" s="145">
        <f>LN(SUM($AD$2:AD119))</f>
        <v>3.784189633918261</v>
      </c>
      <c r="AF119" s="145">
        <f t="shared" ref="AF119:AF142" si="51">LN(2)/(SLOPE(AE113:AE119,$A113:$A119))</f>
        <v>30.871537902453557</v>
      </c>
      <c r="AG119" s="144">
        <v>3</v>
      </c>
      <c r="AH119" s="145">
        <f>LN(SUM($AG$2:AG119))</f>
        <v>3.6635616461296463</v>
      </c>
      <c r="AI119" s="145">
        <f t="shared" ref="AI119:AI142" si="52">LN(2)/(SLOPE(AH113:AH119,$A113:$A119))</f>
        <v>27.420576430915293</v>
      </c>
      <c r="AJ119" s="144">
        <v>84</v>
      </c>
      <c r="AK119" s="145">
        <f>LN(SUM($AJ$2:AJ119))</f>
        <v>7.9105906122564775</v>
      </c>
      <c r="AL119" s="145">
        <f t="shared" ref="AL119:AL142" si="53">LN(2)/(SLOPE(AK113:AK119,$A113:$A119))</f>
        <v>24.570750195677476</v>
      </c>
      <c r="AM119" s="144"/>
      <c r="AN119" s="148">
        <f>LN(SUM($AM$2:AM119))</f>
        <v>1.0986122886681098</v>
      </c>
      <c r="AO119" s="144">
        <f t="shared" ref="AO119:AO142" si="54">LN(2)/(SLOPE(AN113:AN119,$A113:$A119))</f>
        <v>9.5732632315681432</v>
      </c>
      <c r="AP119" s="144"/>
      <c r="AQ119" s="148">
        <f>LN(SUM($AP$2:AP119))</f>
        <v>1.0986122886681098</v>
      </c>
      <c r="AR119" s="144" t="e">
        <f t="shared" ref="AR119:AR142" si="55">LN(2)/(SLOPE(AQ113:AQ119,$A113:$A119))</f>
        <v>#DIV/0!</v>
      </c>
      <c r="AS119" s="144">
        <v>1</v>
      </c>
      <c r="AT119" s="148">
        <f>LN(SUM($AS$2:AS119))</f>
        <v>3.9318256327243257</v>
      </c>
      <c r="AU119" s="145">
        <f t="shared" ref="AU119:AU142" si="56">LN(2)/(SLOPE(AT113:AT119,$A113:$A119))</f>
        <v>32.699998977854953</v>
      </c>
      <c r="AV119" s="144"/>
      <c r="AW119" s="148">
        <f>LN(SUM($AV$2:AV119))</f>
        <v>4.0604430105464191</v>
      </c>
      <c r="AX119" s="145">
        <f t="shared" ref="AX119:AX142" si="57">LN(2)/(SLOPE(AW113:AW119,$A113:$A119))</f>
        <v>27.203196861759636</v>
      </c>
      <c r="AY119" s="144">
        <v>7</v>
      </c>
      <c r="AZ119" s="148">
        <f>LN(SUM($AY$2:AY119))</f>
        <v>3.9512437185814275</v>
      </c>
      <c r="BA119" s="145">
        <f t="shared" ref="BA119:BA142" si="58">LN(2)/(SLOPE(AZ113:AZ119,$A113:$A119))</f>
        <v>8.9644720496598822</v>
      </c>
      <c r="BB119" s="149">
        <v>150</v>
      </c>
      <c r="BC119" s="148">
        <f>LN(SUM($BB$2:BB119))</f>
        <v>8.4082707841920499</v>
      </c>
      <c r="BD119" s="190">
        <f t="shared" ref="BD119:BD142" si="59">LN(2)/(SLOPE(BC113:BC119,$A113:$A119))</f>
        <v>24.546902090564028</v>
      </c>
    </row>
    <row r="120" spans="1:56" s="26" customFormat="1" x14ac:dyDescent="0.25">
      <c r="A120" s="144">
        <f t="shared" si="44"/>
        <v>181</v>
      </c>
      <c r="B120" s="156">
        <v>44083</v>
      </c>
      <c r="C120" s="144"/>
      <c r="D120" s="145">
        <f>LN(SUM($C$2:C120))</f>
        <v>4.0253516907351496</v>
      </c>
      <c r="E120" s="146">
        <f t="shared" si="26"/>
        <v>215.42431532729981</v>
      </c>
      <c r="F120" s="144">
        <v>1</v>
      </c>
      <c r="G120" s="145">
        <f>LN(SUM($F$2:F120))</f>
        <v>4.5217885770490405</v>
      </c>
      <c r="H120" s="146">
        <f t="shared" si="28"/>
        <v>36.84270675356462</v>
      </c>
      <c r="I120" s="144">
        <v>1</v>
      </c>
      <c r="J120" s="145">
        <f>LN(SUM($I$2:I120))</f>
        <v>5.389071729816501</v>
      </c>
      <c r="K120" s="146">
        <f t="shared" si="45"/>
        <v>11.939678097689942</v>
      </c>
      <c r="L120" s="144">
        <v>4</v>
      </c>
      <c r="M120" s="145">
        <f>LN(SUM($L$2:L120))</f>
        <v>5.0875963352323836</v>
      </c>
      <c r="N120" s="145">
        <f t="shared" si="27"/>
        <v>68.970565783586977</v>
      </c>
      <c r="O120" s="144"/>
      <c r="P120" s="145">
        <f>LN(SUM($O$2:O120))</f>
        <v>0.69314718055994529</v>
      </c>
      <c r="Q120" s="147" t="e">
        <f t="shared" si="46"/>
        <v>#DIV/0!</v>
      </c>
      <c r="R120" s="144"/>
      <c r="S120" s="145">
        <f>LN(SUM($R$2:R120))</f>
        <v>0.69314718055994529</v>
      </c>
      <c r="T120" s="144" t="e">
        <f t="shared" si="47"/>
        <v>#DIV/0!</v>
      </c>
      <c r="U120" s="144">
        <v>1</v>
      </c>
      <c r="V120" s="145">
        <f>LN(SUM($U$2:U120))</f>
        <v>3.713572066704308</v>
      </c>
      <c r="W120" s="145">
        <f t="shared" si="48"/>
        <v>24.543830054231734</v>
      </c>
      <c r="X120" s="144">
        <v>29</v>
      </c>
      <c r="Y120" s="145">
        <f>LN(SUM($X$2:X120))</f>
        <v>6.8057225534169854</v>
      </c>
      <c r="Z120" s="145">
        <f t="shared" si="49"/>
        <v>24.022132201523007</v>
      </c>
      <c r="AA120" s="144">
        <v>5</v>
      </c>
      <c r="AB120" s="145">
        <f>LN(SUM($AA$2:AA120))</f>
        <v>4.2626798770413155</v>
      </c>
      <c r="AC120" s="145">
        <f t="shared" si="50"/>
        <v>65.698315405499784</v>
      </c>
      <c r="AD120" s="144">
        <v>3</v>
      </c>
      <c r="AE120" s="145">
        <f>LN(SUM($AD$2:AD120))</f>
        <v>3.8501476017100584</v>
      </c>
      <c r="AF120" s="145">
        <f t="shared" si="51"/>
        <v>33.814929048979025</v>
      </c>
      <c r="AG120" s="144"/>
      <c r="AH120" s="145">
        <f>LN(SUM($AG$2:AG120))</f>
        <v>3.6635616461296463</v>
      </c>
      <c r="AI120" s="145">
        <f t="shared" si="52"/>
        <v>26.115528331046228</v>
      </c>
      <c r="AJ120" s="144">
        <v>140</v>
      </c>
      <c r="AK120" s="145">
        <f>LN(SUM($AJ$2:AJ120))</f>
        <v>7.9606726083881174</v>
      </c>
      <c r="AL120" s="145">
        <f t="shared" si="53"/>
        <v>24.148008092668146</v>
      </c>
      <c r="AM120" s="144"/>
      <c r="AN120" s="148">
        <f>LN(SUM($AM$2:AM120))</f>
        <v>1.0986122886681098</v>
      </c>
      <c r="AO120" s="144">
        <f t="shared" si="54"/>
        <v>15.955438719280238</v>
      </c>
      <c r="AP120" s="144"/>
      <c r="AQ120" s="148">
        <f>LN(SUM($AP$2:AP120))</f>
        <v>1.0986122886681098</v>
      </c>
      <c r="AR120" s="144" t="e">
        <f t="shared" si="55"/>
        <v>#DIV/0!</v>
      </c>
      <c r="AS120" s="144">
        <v>5</v>
      </c>
      <c r="AT120" s="148">
        <f>LN(SUM($AS$2:AS120))</f>
        <v>4.0253516907351496</v>
      </c>
      <c r="AU120" s="145">
        <f t="shared" si="56"/>
        <v>38.657183721371482</v>
      </c>
      <c r="AV120" s="144">
        <v>1</v>
      </c>
      <c r="AW120" s="148">
        <f>LN(SUM($AV$2:AV120))</f>
        <v>4.0775374439057197</v>
      </c>
      <c r="AX120" s="145">
        <f t="shared" si="57"/>
        <v>28.232833689311715</v>
      </c>
      <c r="AY120" s="144"/>
      <c r="AZ120" s="148">
        <f>LN(SUM($AY$2:AY120))</f>
        <v>3.9512437185814275</v>
      </c>
      <c r="BA120" s="145">
        <f t="shared" si="58"/>
        <v>9.1436501893340285</v>
      </c>
      <c r="BB120" s="149">
        <v>190</v>
      </c>
      <c r="BC120" s="148">
        <f>LN(SUM($BB$2:BB120))</f>
        <v>8.4497705150988036</v>
      </c>
      <c r="BD120" s="190">
        <f t="shared" si="59"/>
        <v>24.140282985437484</v>
      </c>
    </row>
    <row r="121" spans="1:56" s="26" customFormat="1" x14ac:dyDescent="0.25">
      <c r="A121" s="144">
        <f t="shared" si="44"/>
        <v>182</v>
      </c>
      <c r="B121" s="156">
        <v>44084</v>
      </c>
      <c r="C121" s="144"/>
      <c r="D121" s="145">
        <f>LN(SUM($C$2:C121))</f>
        <v>4.0253516907351496</v>
      </c>
      <c r="E121" s="146">
        <f t="shared" si="26"/>
        <v>179.52026277274982</v>
      </c>
      <c r="F121" s="144"/>
      <c r="G121" s="145">
        <f>LN(SUM($F$2:F121))</f>
        <v>4.5217885770490405</v>
      </c>
      <c r="H121" s="146">
        <f t="shared" si="28"/>
        <v>44.962148729563324</v>
      </c>
      <c r="I121" s="144">
        <v>9</v>
      </c>
      <c r="J121" s="145">
        <f>LN(SUM($I$2:I121))</f>
        <v>5.4293456289544411</v>
      </c>
      <c r="K121" s="146">
        <f t="shared" si="45"/>
        <v>12.201593886206211</v>
      </c>
      <c r="L121" s="144">
        <v>5</v>
      </c>
      <c r="M121" s="145">
        <f>LN(SUM($L$2:L121))</f>
        <v>5.1179938124167554</v>
      </c>
      <c r="N121" s="145">
        <f t="shared" si="27"/>
        <v>51.476120820852103</v>
      </c>
      <c r="O121" s="144"/>
      <c r="P121" s="145">
        <f>LN(SUM($O$2:O121))</f>
        <v>0.69314718055994529</v>
      </c>
      <c r="Q121" s="147" t="e">
        <f t="shared" si="46"/>
        <v>#DIV/0!</v>
      </c>
      <c r="R121" s="144"/>
      <c r="S121" s="145">
        <f>LN(SUM($R$2:R121))</f>
        <v>0.69314718055994529</v>
      </c>
      <c r="T121" s="144" t="e">
        <f t="shared" si="47"/>
        <v>#DIV/0!</v>
      </c>
      <c r="U121" s="144"/>
      <c r="V121" s="145">
        <f>LN(SUM($U$2:U121))</f>
        <v>3.713572066704308</v>
      </c>
      <c r="W121" s="145">
        <f t="shared" si="48"/>
        <v>26.651190063291832</v>
      </c>
      <c r="X121" s="144">
        <v>23</v>
      </c>
      <c r="Y121" s="145">
        <f>LN(SUM($X$2:X121))</f>
        <v>6.8308742346461795</v>
      </c>
      <c r="Z121" s="145">
        <f t="shared" si="49"/>
        <v>24.047965208169639</v>
      </c>
      <c r="AA121" s="144"/>
      <c r="AB121" s="145">
        <f>LN(SUM($AA$2:AA121))</f>
        <v>4.2626798770413155</v>
      </c>
      <c r="AC121" s="145">
        <f t="shared" si="50"/>
        <v>47.229969083887077</v>
      </c>
      <c r="AD121" s="144"/>
      <c r="AE121" s="145">
        <f>LN(SUM($AD$2:AD121))</f>
        <v>3.8501476017100584</v>
      </c>
      <c r="AF121" s="145">
        <f t="shared" si="51"/>
        <v>31.784750073923071</v>
      </c>
      <c r="AG121" s="144">
        <v>4</v>
      </c>
      <c r="AH121" s="145">
        <f>LN(SUM($AG$2:AG121))</f>
        <v>3.7612001156935624</v>
      </c>
      <c r="AI121" s="145">
        <f t="shared" si="52"/>
        <v>17.388886394108702</v>
      </c>
      <c r="AJ121" s="144">
        <v>83</v>
      </c>
      <c r="AK121" s="145">
        <f>LN(SUM($AJ$2:AJ121))</f>
        <v>7.9892214088152764</v>
      </c>
      <c r="AL121" s="145">
        <f t="shared" si="53"/>
        <v>23.966549813919872</v>
      </c>
      <c r="AM121" s="144"/>
      <c r="AN121" s="148">
        <f>LN(SUM($AM$2:AM121))</f>
        <v>1.0986122886681098</v>
      </c>
      <c r="AO121" s="144" t="e">
        <f t="shared" si="54"/>
        <v>#DIV/0!</v>
      </c>
      <c r="AP121" s="144"/>
      <c r="AQ121" s="148">
        <f>LN(SUM($AP$2:AP121))</f>
        <v>1.0986122886681098</v>
      </c>
      <c r="AR121" s="144" t="e">
        <f t="shared" si="55"/>
        <v>#DIV/0!</v>
      </c>
      <c r="AS121" s="144">
        <v>5</v>
      </c>
      <c r="AT121" s="148">
        <f>LN(SUM($AS$2:AS121))</f>
        <v>4.1108738641733114</v>
      </c>
      <c r="AU121" s="145">
        <f t="shared" si="56"/>
        <v>23.022338753780556</v>
      </c>
      <c r="AV121" s="144"/>
      <c r="AW121" s="148">
        <f>LN(SUM($AV$2:AV121))</f>
        <v>4.0775374439057197</v>
      </c>
      <c r="AX121" s="145">
        <f t="shared" si="57"/>
        <v>32.708171794938103</v>
      </c>
      <c r="AY121" s="144">
        <v>4</v>
      </c>
      <c r="AZ121" s="148">
        <f>LN(SUM($AY$2:AY121))</f>
        <v>4.0253516907351496</v>
      </c>
      <c r="BA121" s="145">
        <f t="shared" si="58"/>
        <v>8.9215568620713821</v>
      </c>
      <c r="BB121" s="149">
        <v>133</v>
      </c>
      <c r="BC121" s="148">
        <f>LN(SUM($BB$2:BB121))</f>
        <v>8.4778284678939606</v>
      </c>
      <c r="BD121" s="190">
        <f t="shared" si="59"/>
        <v>23.768848898414209</v>
      </c>
    </row>
    <row r="122" spans="1:56" s="26" customFormat="1" x14ac:dyDescent="0.25">
      <c r="A122" s="144">
        <f t="shared" si="44"/>
        <v>183</v>
      </c>
      <c r="B122" s="156">
        <v>44085</v>
      </c>
      <c r="C122" s="144"/>
      <c r="D122" s="145">
        <f>LN(SUM($C$2:C122))</f>
        <v>4.0253516907351496</v>
      </c>
      <c r="E122" s="146">
        <f t="shared" si="26"/>
        <v>179.52026277274982</v>
      </c>
      <c r="F122" s="144">
        <v>7</v>
      </c>
      <c r="G122" s="145">
        <f>LN(SUM($F$2:F122))</f>
        <v>4.5951198501345898</v>
      </c>
      <c r="H122" s="146">
        <f t="shared" si="28"/>
        <v>42.789512381847288</v>
      </c>
      <c r="I122" s="144">
        <v>8</v>
      </c>
      <c r="J122" s="145">
        <f>LN(SUM($I$2:I122))</f>
        <v>5.4638318050256105</v>
      </c>
      <c r="K122" s="146">
        <f t="shared" si="45"/>
        <v>14.801278748353557</v>
      </c>
      <c r="L122" s="144">
        <v>1</v>
      </c>
      <c r="M122" s="145">
        <f>LN(SUM($L$2:L122))</f>
        <v>5.1239639794032588</v>
      </c>
      <c r="N122" s="145">
        <f t="shared" si="27"/>
        <v>48.953154820651569</v>
      </c>
      <c r="O122" s="144">
        <v>1</v>
      </c>
      <c r="P122" s="145">
        <f>LN(SUM($O$2:O122))</f>
        <v>1.0986122886681098</v>
      </c>
      <c r="Q122" s="147">
        <f t="shared" si="46"/>
        <v>15.955438719280238</v>
      </c>
      <c r="R122" s="144"/>
      <c r="S122" s="145">
        <f>LN(SUM($R$2:R122))</f>
        <v>0.69314718055994529</v>
      </c>
      <c r="T122" s="144" t="e">
        <f t="shared" si="47"/>
        <v>#DIV/0!</v>
      </c>
      <c r="U122" s="144"/>
      <c r="V122" s="145">
        <f>LN(SUM($U$2:U122))</f>
        <v>3.713572066704308</v>
      </c>
      <c r="W122" s="145">
        <f t="shared" si="48"/>
        <v>31.295329425244219</v>
      </c>
      <c r="X122" s="144">
        <v>30</v>
      </c>
      <c r="Y122" s="145">
        <f>LN(SUM($X$2:X122))</f>
        <v>6.8627579130514009</v>
      </c>
      <c r="Z122" s="145">
        <f t="shared" si="49"/>
        <v>23.552995702417306</v>
      </c>
      <c r="AA122" s="144">
        <v>2</v>
      </c>
      <c r="AB122" s="145">
        <f>LN(SUM($AA$2:AA122))</f>
        <v>4.290459441148391</v>
      </c>
      <c r="AC122" s="145">
        <f t="shared" si="50"/>
        <v>37.216705160823111</v>
      </c>
      <c r="AD122" s="144">
        <v>4</v>
      </c>
      <c r="AE122" s="145">
        <f>LN(SUM($AD$2:AD122))</f>
        <v>3.9318256327243257</v>
      </c>
      <c r="AF122" s="145">
        <f t="shared" si="51"/>
        <v>25.681306987407183</v>
      </c>
      <c r="AG122" s="144">
        <v>1</v>
      </c>
      <c r="AH122" s="145">
        <f>LN(SUM($AG$2:AG122))</f>
        <v>3.784189633918261</v>
      </c>
      <c r="AI122" s="145">
        <f t="shared" si="52"/>
        <v>14.667462103162796</v>
      </c>
      <c r="AJ122" s="144">
        <v>146</v>
      </c>
      <c r="AK122" s="145">
        <f>LN(SUM($AJ$2:AJ122))</f>
        <v>8.0375431851186967</v>
      </c>
      <c r="AL122" s="145">
        <f t="shared" si="53"/>
        <v>21.144972021208428</v>
      </c>
      <c r="AM122" s="144"/>
      <c r="AN122" s="148">
        <f>LN(SUM($AM$2:AM122))</f>
        <v>1.0986122886681098</v>
      </c>
      <c r="AO122" s="144" t="e">
        <f t="shared" si="54"/>
        <v>#DIV/0!</v>
      </c>
      <c r="AP122" s="144"/>
      <c r="AQ122" s="148">
        <f>LN(SUM($AP$2:AP122))</f>
        <v>1.0986122886681098</v>
      </c>
      <c r="AR122" s="144" t="e">
        <f t="shared" si="55"/>
        <v>#DIV/0!</v>
      </c>
      <c r="AS122" s="144">
        <v>6</v>
      </c>
      <c r="AT122" s="148">
        <f>LN(SUM($AS$2:AS122))</f>
        <v>4.2046926193909657</v>
      </c>
      <c r="AU122" s="145">
        <f t="shared" si="56"/>
        <v>13.972334568609444</v>
      </c>
      <c r="AV122" s="144"/>
      <c r="AW122" s="148">
        <f>LN(SUM($AV$2:AV122))</f>
        <v>4.0775374439057197</v>
      </c>
      <c r="AX122" s="145">
        <f t="shared" si="57"/>
        <v>52.029721515473298</v>
      </c>
      <c r="AY122" s="144">
        <v>7</v>
      </c>
      <c r="AZ122" s="148">
        <f>LN(SUM($AY$2:AY122))</f>
        <v>4.1431347263915326</v>
      </c>
      <c r="BA122" s="145">
        <f t="shared" si="58"/>
        <v>9.1911762580801906</v>
      </c>
      <c r="BB122" s="149">
        <v>213</v>
      </c>
      <c r="BC122" s="148">
        <f>LN(SUM($BB$2:BB122))</f>
        <v>8.5211852126857757</v>
      </c>
      <c r="BD122" s="190">
        <f t="shared" si="59"/>
        <v>21.939094699539737</v>
      </c>
    </row>
    <row r="123" spans="1:56" s="26" customFormat="1" x14ac:dyDescent="0.25">
      <c r="A123" s="144">
        <f t="shared" si="44"/>
        <v>184</v>
      </c>
      <c r="B123" s="156">
        <v>44086</v>
      </c>
      <c r="C123" s="144"/>
      <c r="D123" s="145">
        <f>LN(SUM($C$2:C123))</f>
        <v>4.0253516907351496</v>
      </c>
      <c r="E123" s="146">
        <f t="shared" si="26"/>
        <v>215.42431532729981</v>
      </c>
      <c r="F123" s="144">
        <v>1</v>
      </c>
      <c r="G123" s="145">
        <f>LN(SUM($F$2:F123))</f>
        <v>4.6051701859880918</v>
      </c>
      <c r="H123" s="146">
        <f t="shared" si="28"/>
        <v>37.494125957983613</v>
      </c>
      <c r="I123" s="144">
        <v>15</v>
      </c>
      <c r="J123" s="145">
        <f>LN(SUM($I$2:I123))</f>
        <v>5.5254529391317835</v>
      </c>
      <c r="K123" s="146">
        <f t="shared" si="45"/>
        <v>15.704607306227716</v>
      </c>
      <c r="L123" s="144">
        <v>3</v>
      </c>
      <c r="M123" s="145">
        <f>LN(SUM($L$2:L123))</f>
        <v>5.1416635565026603</v>
      </c>
      <c r="N123" s="145">
        <f t="shared" si="27"/>
        <v>43.410032293582596</v>
      </c>
      <c r="O123" s="144"/>
      <c r="P123" s="145">
        <f>LN(SUM($O$2:O123))</f>
        <v>1.0986122886681098</v>
      </c>
      <c r="Q123" s="147">
        <f t="shared" si="46"/>
        <v>9.5732632315681432</v>
      </c>
      <c r="R123" s="144"/>
      <c r="S123" s="145">
        <f>LN(SUM($R$2:R123))</f>
        <v>0.69314718055994529</v>
      </c>
      <c r="T123" s="144" t="e">
        <f t="shared" si="47"/>
        <v>#DIV/0!</v>
      </c>
      <c r="U123" s="144">
        <v>2</v>
      </c>
      <c r="V123" s="145">
        <f>LN(SUM($U$2:U123))</f>
        <v>3.7612001156935624</v>
      </c>
      <c r="W123" s="145">
        <f t="shared" si="48"/>
        <v>36.973170462126554</v>
      </c>
      <c r="X123" s="144">
        <v>35</v>
      </c>
      <c r="Y123" s="145">
        <f>LN(SUM($X$2:X123))</f>
        <v>6.8987145343299883</v>
      </c>
      <c r="Z123" s="145">
        <f t="shared" si="49"/>
        <v>22.267771150768752</v>
      </c>
      <c r="AA123" s="144">
        <v>5</v>
      </c>
      <c r="AB123" s="145">
        <f>LN(SUM($AA$2:AA123))</f>
        <v>4.3567088266895917</v>
      </c>
      <c r="AC123" s="145">
        <f t="shared" si="50"/>
        <v>25.017016536659373</v>
      </c>
      <c r="AD123" s="144">
        <v>2</v>
      </c>
      <c r="AE123" s="145">
        <f>LN(SUM($AD$2:AD123))</f>
        <v>3.970291913552122</v>
      </c>
      <c r="AF123" s="145">
        <f t="shared" si="51"/>
        <v>19.633804591320267</v>
      </c>
      <c r="AG123" s="144"/>
      <c r="AH123" s="145">
        <f>LN(SUM($AG$2:AG123))</f>
        <v>3.784189633918261</v>
      </c>
      <c r="AI123" s="145">
        <f t="shared" si="52"/>
        <v>15.252354821161141</v>
      </c>
      <c r="AJ123" s="144">
        <v>128</v>
      </c>
      <c r="AK123" s="145">
        <f>LN(SUM($AJ$2:AJ123))</f>
        <v>8.0780678818154374</v>
      </c>
      <c r="AL123" s="145">
        <f t="shared" si="53"/>
        <v>18.607956466160637</v>
      </c>
      <c r="AM123" s="144"/>
      <c r="AN123" s="148">
        <f>LN(SUM($AM$2:AM123))</f>
        <v>1.0986122886681098</v>
      </c>
      <c r="AO123" s="144" t="e">
        <f t="shared" si="54"/>
        <v>#DIV/0!</v>
      </c>
      <c r="AP123" s="144"/>
      <c r="AQ123" s="148">
        <f>LN(SUM($AP$2:AP123))</f>
        <v>1.0986122886681098</v>
      </c>
      <c r="AR123" s="144" t="e">
        <f t="shared" si="55"/>
        <v>#DIV/0!</v>
      </c>
      <c r="AS123" s="144"/>
      <c r="AT123" s="148">
        <f>LN(SUM($AS$2:AS123))</f>
        <v>4.2046926193909657</v>
      </c>
      <c r="AU123" s="145">
        <f t="shared" si="56"/>
        <v>11.816953704019339</v>
      </c>
      <c r="AV123" s="144">
        <v>1</v>
      </c>
      <c r="AW123" s="148">
        <f>LN(SUM($AV$2:AV123))</f>
        <v>4.0943445622221004</v>
      </c>
      <c r="AX123" s="145">
        <f t="shared" si="57"/>
        <v>126.86045148041229</v>
      </c>
      <c r="AY123" s="144">
        <v>1</v>
      </c>
      <c r="AZ123" s="148">
        <f>LN(SUM($AY$2:AY123))</f>
        <v>4.1588830833596715</v>
      </c>
      <c r="BA123" s="145">
        <f t="shared" si="58"/>
        <v>10.003663505383157</v>
      </c>
      <c r="BB123" s="149">
        <v>193</v>
      </c>
      <c r="BC123" s="148">
        <f>LN(SUM($BB$2:BB123))</f>
        <v>8.5589107847681056</v>
      </c>
      <c r="BD123" s="190">
        <f t="shared" si="59"/>
        <v>19.911199803331304</v>
      </c>
    </row>
    <row r="124" spans="1:56" s="26" customFormat="1" x14ac:dyDescent="0.25">
      <c r="A124" s="144">
        <f t="shared" si="44"/>
        <v>185</v>
      </c>
      <c r="B124" s="156">
        <v>44087</v>
      </c>
      <c r="C124" s="144">
        <v>1</v>
      </c>
      <c r="D124" s="145">
        <f>LN(SUM($C$2:C124))</f>
        <v>4.0430512678345503</v>
      </c>
      <c r="E124" s="146">
        <f t="shared" si="26"/>
        <v>181.12320746045825</v>
      </c>
      <c r="F124" s="144">
        <v>3</v>
      </c>
      <c r="G124" s="145">
        <f>LN(SUM($F$2:F124))</f>
        <v>4.6347289882296359</v>
      </c>
      <c r="H124" s="146">
        <f t="shared" si="28"/>
        <v>29.110263840404105</v>
      </c>
      <c r="I124" s="144">
        <v>13</v>
      </c>
      <c r="J124" s="145">
        <f>LN(SUM($I$2:I124))</f>
        <v>5.575949103146316</v>
      </c>
      <c r="K124" s="146">
        <f t="shared" si="45"/>
        <v>15.524271786163647</v>
      </c>
      <c r="L124" s="144"/>
      <c r="M124" s="145">
        <f>LN(SUM($L$2:L124))</f>
        <v>5.1416635565026603</v>
      </c>
      <c r="N124" s="145">
        <f t="shared" si="27"/>
        <v>43.056636691191791</v>
      </c>
      <c r="O124" s="144"/>
      <c r="P124" s="145">
        <f>LN(SUM($O$2:O124))</f>
        <v>1.0986122886681098</v>
      </c>
      <c r="Q124" s="147">
        <f t="shared" si="46"/>
        <v>7.9777193596401208</v>
      </c>
      <c r="R124" s="144"/>
      <c r="S124" s="145">
        <f>LN(SUM($R$2:R124))</f>
        <v>0.69314718055994529</v>
      </c>
      <c r="T124" s="144" t="e">
        <f t="shared" si="47"/>
        <v>#DIV/0!</v>
      </c>
      <c r="U124" s="144"/>
      <c r="V124" s="145">
        <f>LN(SUM($U$2:U124))</f>
        <v>3.7612001156935624</v>
      </c>
      <c r="W124" s="145">
        <f t="shared" si="48"/>
        <v>53.672410157116268</v>
      </c>
      <c r="X124" s="144">
        <v>31</v>
      </c>
      <c r="Y124" s="145">
        <f>LN(SUM($X$2:X124))</f>
        <v>6.9295167707636498</v>
      </c>
      <c r="Z124" s="145">
        <f t="shared" si="49"/>
        <v>21.994784583808205</v>
      </c>
      <c r="AA124" s="144">
        <v>2</v>
      </c>
      <c r="AB124" s="145">
        <f>LN(SUM($AA$2:AA124))</f>
        <v>4.3820266346738812</v>
      </c>
      <c r="AC124" s="145">
        <f t="shared" si="50"/>
        <v>20.668850422218114</v>
      </c>
      <c r="AD124" s="144">
        <v>4</v>
      </c>
      <c r="AE124" s="145">
        <f>LN(SUM($AD$2:AD124))</f>
        <v>4.0430512678345503</v>
      </c>
      <c r="AF124" s="145">
        <f t="shared" si="51"/>
        <v>15.77296530089213</v>
      </c>
      <c r="AG124" s="144"/>
      <c r="AH124" s="145">
        <f>LN(SUM($AG$2:AG124))</f>
        <v>3.784189633918261</v>
      </c>
      <c r="AI124" s="145">
        <f t="shared" si="52"/>
        <v>20.135076869197647</v>
      </c>
      <c r="AJ124" s="144">
        <v>97</v>
      </c>
      <c r="AK124" s="145">
        <f>LN(SUM($AJ$2:AJ124))</f>
        <v>8.1077200619105341</v>
      </c>
      <c r="AL124" s="145">
        <f t="shared" si="53"/>
        <v>17.690209809285314</v>
      </c>
      <c r="AM124" s="144"/>
      <c r="AN124" s="148">
        <f>LN(SUM($AM$2:AM124))</f>
        <v>1.0986122886681098</v>
      </c>
      <c r="AO124" s="144" t="e">
        <f t="shared" si="54"/>
        <v>#DIV/0!</v>
      </c>
      <c r="AP124" s="144"/>
      <c r="AQ124" s="148">
        <f>LN(SUM($AP$2:AP124))</f>
        <v>1.0986122886681098</v>
      </c>
      <c r="AR124" s="144" t="e">
        <f t="shared" si="55"/>
        <v>#DIV/0!</v>
      </c>
      <c r="AS124" s="144">
        <v>2</v>
      </c>
      <c r="AT124" s="148">
        <f>LN(SUM($AS$2:AS124))</f>
        <v>4.2341065045972597</v>
      </c>
      <c r="AU124" s="145">
        <f t="shared" si="56"/>
        <v>11.47509583989982</v>
      </c>
      <c r="AV124" s="144"/>
      <c r="AW124" s="148">
        <f>LN(SUM($AV$2:AV124))</f>
        <v>4.0943445622221004</v>
      </c>
      <c r="AX124" s="145">
        <f t="shared" si="57"/>
        <v>114.49694834824059</v>
      </c>
      <c r="AY124" s="144">
        <v>7</v>
      </c>
      <c r="AZ124" s="148">
        <f>LN(SUM($AY$2:AY124))</f>
        <v>4.2626798770413155</v>
      </c>
      <c r="BA124" s="145">
        <f t="shared" si="58"/>
        <v>9.8257927697843677</v>
      </c>
      <c r="BB124" s="149">
        <v>160</v>
      </c>
      <c r="BC124" s="148">
        <f>LN(SUM($BB$2:BB124))</f>
        <v>8.5891416907288214</v>
      </c>
      <c r="BD124" s="190">
        <f t="shared" si="59"/>
        <v>19.076547301735577</v>
      </c>
    </row>
    <row r="125" spans="1:56" s="26" customFormat="1" x14ac:dyDescent="0.25">
      <c r="A125" s="144">
        <f t="shared" si="44"/>
        <v>186</v>
      </c>
      <c r="B125" s="156">
        <v>44088</v>
      </c>
      <c r="C125" s="144"/>
      <c r="D125" s="145">
        <f>LN(SUM($C$2:C125))</f>
        <v>4.0430512678345503</v>
      </c>
      <c r="E125" s="146">
        <f t="shared" si="26"/>
        <v>219.30604270014683</v>
      </c>
      <c r="F125" s="144"/>
      <c r="G125" s="145">
        <f>LN(SUM($F$2:F125))</f>
        <v>4.6347289882296359</v>
      </c>
      <c r="H125" s="146">
        <f t="shared" si="28"/>
        <v>28.504848316020833</v>
      </c>
      <c r="I125" s="144">
        <v>1</v>
      </c>
      <c r="J125" s="145">
        <f>LN(SUM($I$2:I125))</f>
        <v>5.579729825986222</v>
      </c>
      <c r="K125" s="146">
        <f t="shared" si="45"/>
        <v>18.386453036654721</v>
      </c>
      <c r="L125" s="144">
        <v>2</v>
      </c>
      <c r="M125" s="145">
        <f>LN(SUM($L$2:L125))</f>
        <v>5.1532915944977793</v>
      </c>
      <c r="N125" s="145">
        <f t="shared" si="27"/>
        <v>48.052526783228785</v>
      </c>
      <c r="O125" s="144"/>
      <c r="P125" s="145">
        <f>LN(SUM($O$2:O125))</f>
        <v>1.0986122886681098</v>
      </c>
      <c r="Q125" s="147">
        <f t="shared" si="46"/>
        <v>7.9777193596401208</v>
      </c>
      <c r="R125" s="144"/>
      <c r="S125" s="145">
        <f>LN(SUM($R$2:R125))</f>
        <v>0.69314718055994529</v>
      </c>
      <c r="T125" s="144" t="e">
        <f t="shared" si="47"/>
        <v>#DIV/0!</v>
      </c>
      <c r="U125" s="144"/>
      <c r="V125" s="145">
        <f>LN(SUM($U$2:U125))</f>
        <v>3.7612001156935624</v>
      </c>
      <c r="W125" s="145">
        <f t="shared" si="48"/>
        <v>53.934499625247049</v>
      </c>
      <c r="X125" s="144">
        <v>4</v>
      </c>
      <c r="Y125" s="145">
        <f>LN(SUM($X$2:X125))</f>
        <v>6.9334230257307148</v>
      </c>
      <c r="Z125" s="145">
        <f t="shared" si="49"/>
        <v>24.368081065652042</v>
      </c>
      <c r="AA125" s="144"/>
      <c r="AB125" s="145">
        <f>LN(SUM($AA$2:AA125))</f>
        <v>4.3820266346738812</v>
      </c>
      <c r="AC125" s="145">
        <f t="shared" si="50"/>
        <v>21.331399664956638</v>
      </c>
      <c r="AD125" s="144"/>
      <c r="AE125" s="145">
        <f>LN(SUM($AD$2:AD125))</f>
        <v>4.0430512678345503</v>
      </c>
      <c r="AF125" s="145">
        <f t="shared" si="51"/>
        <v>15.132606644724003</v>
      </c>
      <c r="AG125" s="144"/>
      <c r="AH125" s="145">
        <f>LN(SUM($AG$2:AG125))</f>
        <v>3.784189633918261</v>
      </c>
      <c r="AI125" s="145">
        <f t="shared" si="52"/>
        <v>30.996978074580568</v>
      </c>
      <c r="AJ125" s="144">
        <v>56</v>
      </c>
      <c r="AK125" s="145">
        <f>LN(SUM($AJ$2:AJ125))</f>
        <v>8.1244468557158473</v>
      </c>
      <c r="AL125" s="145">
        <f t="shared" si="53"/>
        <v>18.94380627211504</v>
      </c>
      <c r="AM125" s="144"/>
      <c r="AN125" s="148">
        <f>LN(SUM($AM$2:AM125))</f>
        <v>1.0986122886681098</v>
      </c>
      <c r="AO125" s="144" t="e">
        <f t="shared" si="54"/>
        <v>#DIV/0!</v>
      </c>
      <c r="AP125" s="144"/>
      <c r="AQ125" s="148">
        <f>LN(SUM($AP$2:AP125))</f>
        <v>1.0986122886681098</v>
      </c>
      <c r="AR125" s="144" t="e">
        <f t="shared" si="55"/>
        <v>#DIV/0!</v>
      </c>
      <c r="AS125" s="144"/>
      <c r="AT125" s="148">
        <f>LN(SUM($AS$2:AS125))</f>
        <v>4.2341065045972597</v>
      </c>
      <c r="AU125" s="145">
        <f t="shared" si="56"/>
        <v>13.685317973203563</v>
      </c>
      <c r="AV125" s="144"/>
      <c r="AW125" s="148">
        <f>LN(SUM($AV$2:AV125))</f>
        <v>4.0943445622221004</v>
      </c>
      <c r="AX125" s="145">
        <f t="shared" si="57"/>
        <v>127.5792420948701</v>
      </c>
      <c r="AY125" s="144">
        <v>2</v>
      </c>
      <c r="AZ125" s="148">
        <f>LN(SUM($AY$2:AY125))</f>
        <v>4.290459441148391</v>
      </c>
      <c r="BA125" s="145">
        <f t="shared" si="58"/>
        <v>10.940002513240273</v>
      </c>
      <c r="BB125" s="149">
        <v>65</v>
      </c>
      <c r="BC125" s="148">
        <f>LN(SUM($BB$2:BB125))</f>
        <v>8.6011666251924161</v>
      </c>
      <c r="BD125" s="190">
        <f t="shared" si="59"/>
        <v>20.679668563709619</v>
      </c>
    </row>
    <row r="126" spans="1:56" s="26" customFormat="1" x14ac:dyDescent="0.25">
      <c r="A126" s="144">
        <f t="shared" si="44"/>
        <v>187</v>
      </c>
      <c r="B126" s="156">
        <v>44089</v>
      </c>
      <c r="C126" s="144">
        <v>1</v>
      </c>
      <c r="D126" s="145">
        <f>LN(SUM($C$2:C126))</f>
        <v>4.0604430105464191</v>
      </c>
      <c r="E126" s="146">
        <f>LN(2)/(SLOPE(D120:D126,A120:A126))</f>
        <v>122.54714475060509</v>
      </c>
      <c r="F126" s="144">
        <v>1</v>
      </c>
      <c r="G126" s="145">
        <f>LN(SUM($F$2:F126))</f>
        <v>4.6443908991413725</v>
      </c>
      <c r="H126" s="146">
        <f t="shared" si="28"/>
        <v>30.64616333414461</v>
      </c>
      <c r="I126" s="144">
        <v>27</v>
      </c>
      <c r="J126" s="145">
        <f>LN(SUM($I$2:I126))</f>
        <v>5.6767538022682817</v>
      </c>
      <c r="K126" s="146">
        <f t="shared" si="45"/>
        <v>15.21093791178985</v>
      </c>
      <c r="L126" s="144">
        <v>2</v>
      </c>
      <c r="M126" s="145">
        <f>LN(SUM($L$2:L126))</f>
        <v>5.1647859739235145</v>
      </c>
      <c r="N126" s="146">
        <f t="shared" ref="N126:N136" si="60">LN(2)/(SLOPE(M120:M126,A120:A126))</f>
        <v>60.676154793351984</v>
      </c>
      <c r="O126" s="144"/>
      <c r="P126" s="145">
        <f>LN(SUM($O$2:O126))</f>
        <v>1.0986122886681098</v>
      </c>
      <c r="Q126" s="147">
        <f t="shared" si="46"/>
        <v>9.5732632315681432</v>
      </c>
      <c r="R126" s="144"/>
      <c r="S126" s="145">
        <f>LN(SUM($R$2:R126))</f>
        <v>0.69314718055994529</v>
      </c>
      <c r="T126" s="144" t="e">
        <f t="shared" si="47"/>
        <v>#DIV/0!</v>
      </c>
      <c r="U126" s="144">
        <v>3</v>
      </c>
      <c r="V126" s="145">
        <f>LN(SUM($U$2:U126))</f>
        <v>3.8286413964890951</v>
      </c>
      <c r="W126" s="146">
        <f t="shared" si="48"/>
        <v>39.763232413295327</v>
      </c>
      <c r="X126" s="144">
        <v>26</v>
      </c>
      <c r="Y126" s="145">
        <f>LN(SUM($X$2:X126))</f>
        <v>6.9584483932976555</v>
      </c>
      <c r="Z126" s="146">
        <f t="shared" si="49"/>
        <v>26.58523045743085</v>
      </c>
      <c r="AA126" s="144">
        <v>3</v>
      </c>
      <c r="AB126" s="145">
        <f>LN(SUM($AA$2:AA126))</f>
        <v>4.4188406077965983</v>
      </c>
      <c r="AC126" s="146">
        <f t="shared" si="50"/>
        <v>24.298333080654618</v>
      </c>
      <c r="AD126" s="144">
        <v>2</v>
      </c>
      <c r="AE126" s="145">
        <f>LN(SUM($AD$2:AD126))</f>
        <v>4.0775374439057197</v>
      </c>
      <c r="AF126" s="146">
        <f t="shared" si="51"/>
        <v>16.458683860758587</v>
      </c>
      <c r="AG126" s="144"/>
      <c r="AH126" s="145">
        <f>LN(SUM($AG$2:AG126))</f>
        <v>3.784189633918261</v>
      </c>
      <c r="AI126" s="146">
        <f t="shared" si="52"/>
        <v>47.584902441432995</v>
      </c>
      <c r="AJ126" s="144">
        <v>98</v>
      </c>
      <c r="AK126" s="145">
        <f>LN(SUM($AJ$2:AJ126))</f>
        <v>8.153061946801051</v>
      </c>
      <c r="AL126" s="146">
        <f t="shared" si="53"/>
        <v>21.146448213519825</v>
      </c>
      <c r="AM126" s="144"/>
      <c r="AN126" s="148">
        <f>LN(SUM($AM$2:AM126))</f>
        <v>1.0986122886681098</v>
      </c>
      <c r="AO126" s="150" t="e">
        <f t="shared" si="54"/>
        <v>#DIV/0!</v>
      </c>
      <c r="AP126" s="144"/>
      <c r="AQ126" s="148">
        <f>LN(SUM($AP$2:AP126))</f>
        <v>1.0986122886681098</v>
      </c>
      <c r="AR126" s="150" t="e">
        <f t="shared" si="55"/>
        <v>#DIV/0!</v>
      </c>
      <c r="AS126" s="144">
        <v>5</v>
      </c>
      <c r="AT126" s="148">
        <f>LN(SUM($AS$2:AS126))</f>
        <v>4.3040650932041702</v>
      </c>
      <c r="AU126" s="145">
        <f t="shared" si="56"/>
        <v>17.453042203094977</v>
      </c>
      <c r="AV126" s="144">
        <v>3</v>
      </c>
      <c r="AW126" s="148">
        <f>LN(SUM($AV$2:AV126))</f>
        <v>4.1431347263915326</v>
      </c>
      <c r="AX126" s="145">
        <f t="shared" si="57"/>
        <v>78.507623649317807</v>
      </c>
      <c r="AY126" s="144">
        <v>1</v>
      </c>
      <c r="AZ126" s="148">
        <f>LN(SUM($AY$2:AY126))</f>
        <v>4.3040650932041702</v>
      </c>
      <c r="BA126" s="145">
        <f t="shared" si="58"/>
        <v>11.361573333792961</v>
      </c>
      <c r="BB126" s="149">
        <v>180</v>
      </c>
      <c r="BC126" s="148">
        <f>LN(SUM($BB$2:BB126))</f>
        <v>8.6337310076641884</v>
      </c>
      <c r="BD126" s="190">
        <f t="shared" si="59"/>
        <v>22.397924327490038</v>
      </c>
    </row>
    <row r="127" spans="1:56" s="26" customFormat="1" x14ac:dyDescent="0.25">
      <c r="A127" s="144">
        <f t="shared" si="44"/>
        <v>188</v>
      </c>
      <c r="B127" s="156">
        <v>44090</v>
      </c>
      <c r="C127" s="144"/>
      <c r="D127" s="145">
        <f>LN(SUM($C$2:C127))</f>
        <v>4.0604430105464191</v>
      </c>
      <c r="E127" s="146">
        <f>LN(2)/(SLOPE(D121:D127,A121:A127))</f>
        <v>100.47890490454259</v>
      </c>
      <c r="F127" s="144">
        <v>5</v>
      </c>
      <c r="G127" s="145">
        <f>LN(SUM($F$2:F127))</f>
        <v>4.6913478822291435</v>
      </c>
      <c r="H127" s="146">
        <f t="shared" ref="H127:H136" si="61">LN(2)/(SLOPE(G121:G127,A121:A127))</f>
        <v>30.478590955377864</v>
      </c>
      <c r="I127" s="144">
        <v>10</v>
      </c>
      <c r="J127" s="145">
        <f>LN(SUM($I$2:I127))</f>
        <v>5.7104270173748697</v>
      </c>
      <c r="K127" s="146">
        <f t="shared" si="45"/>
        <v>14.665734980326343</v>
      </c>
      <c r="L127" s="144">
        <v>1</v>
      </c>
      <c r="M127" s="145">
        <f>LN(SUM($L$2:L127))</f>
        <v>5.1704839950381514</v>
      </c>
      <c r="N127" s="146">
        <f t="shared" si="60"/>
        <v>77.402575384067887</v>
      </c>
      <c r="O127" s="144">
        <v>7</v>
      </c>
      <c r="P127" s="145">
        <f>LN(SUM($O$2:O127))</f>
        <v>2.3025850929940459</v>
      </c>
      <c r="Q127" s="147">
        <f t="shared" si="46"/>
        <v>4.0196478753516667</v>
      </c>
      <c r="R127" s="144"/>
      <c r="S127" s="145">
        <f>LN(SUM($R$2:R127))</f>
        <v>0.69314718055994529</v>
      </c>
      <c r="T127" s="144" t="e">
        <f t="shared" si="47"/>
        <v>#DIV/0!</v>
      </c>
      <c r="U127" s="144"/>
      <c r="V127" s="145">
        <f>LN(SUM($U$2:U127))</f>
        <v>3.8286413964890951</v>
      </c>
      <c r="W127" s="146">
        <f t="shared" si="48"/>
        <v>33.732917523682914</v>
      </c>
      <c r="X127" s="144">
        <v>22</v>
      </c>
      <c r="Y127" s="145">
        <f>LN(SUM($X$2:X127))</f>
        <v>6.9791452750688103</v>
      </c>
      <c r="Z127" s="146">
        <f t="shared" si="49"/>
        <v>28.928374747814974</v>
      </c>
      <c r="AA127" s="144">
        <v>1</v>
      </c>
      <c r="AB127" s="145">
        <f>LN(SUM($AA$2:AA127))</f>
        <v>4.4308167988433134</v>
      </c>
      <c r="AC127" s="146">
        <f t="shared" si="50"/>
        <v>24.676853719059945</v>
      </c>
      <c r="AD127" s="144">
        <v>2</v>
      </c>
      <c r="AE127" s="145">
        <f>LN(SUM($AD$2:AD127))</f>
        <v>4.1108738641733114</v>
      </c>
      <c r="AF127" s="146">
        <f t="shared" si="51"/>
        <v>16.930188762895909</v>
      </c>
      <c r="AG127" s="144">
        <v>1</v>
      </c>
      <c r="AH127" s="145">
        <f>LN(SUM($AG$2:AG127))</f>
        <v>3.8066624897703196</v>
      </c>
      <c r="AI127" s="146">
        <f t="shared" si="52"/>
        <v>142.30171249533669</v>
      </c>
      <c r="AJ127" s="144">
        <v>86</v>
      </c>
      <c r="AK127" s="145">
        <f>LN(SUM($AJ$2:AJ127))</f>
        <v>8.1775158238460754</v>
      </c>
      <c r="AL127" s="146">
        <f t="shared" si="53"/>
        <v>23.041822381848309</v>
      </c>
      <c r="AM127" s="144"/>
      <c r="AN127" s="148">
        <f>LN(SUM($AM$2:AM127))</f>
        <v>1.0986122886681098</v>
      </c>
      <c r="AO127" s="150" t="e">
        <f t="shared" si="54"/>
        <v>#DIV/0!</v>
      </c>
      <c r="AP127" s="144">
        <v>1</v>
      </c>
      <c r="AQ127" s="148">
        <f>LN(SUM($AP$2:AP127))</f>
        <v>1.3862943611198906</v>
      </c>
      <c r="AR127" s="150">
        <f t="shared" si="55"/>
        <v>22.487927836763294</v>
      </c>
      <c r="AS127" s="144">
        <v>4</v>
      </c>
      <c r="AT127" s="148">
        <f>LN(SUM($AS$2:AS127))</f>
        <v>4.3567088266895917</v>
      </c>
      <c r="AU127" s="145">
        <f t="shared" si="56"/>
        <v>20.098219127472362</v>
      </c>
      <c r="AV127" s="144"/>
      <c r="AW127" s="148">
        <f>LN(SUM($AV$2:AV127))</f>
        <v>4.1431347263915326</v>
      </c>
      <c r="AX127" s="145">
        <f t="shared" si="57"/>
        <v>59.173552074740243</v>
      </c>
      <c r="AY127" s="144">
        <v>3</v>
      </c>
      <c r="AZ127" s="148">
        <f>LN(SUM($AY$2:AY127))</f>
        <v>4.3438054218536841</v>
      </c>
      <c r="BA127" s="145">
        <f t="shared" si="58"/>
        <v>13.776366187763045</v>
      </c>
      <c r="BB127" s="149">
        <v>143</v>
      </c>
      <c r="BC127" s="148">
        <f>LN(SUM($BB$2:BB127))</f>
        <v>8.6588663497323832</v>
      </c>
      <c r="BD127" s="190">
        <f t="shared" si="59"/>
        <v>23.947011932944804</v>
      </c>
    </row>
    <row r="128" spans="1:56" s="26" customFormat="1" x14ac:dyDescent="0.25">
      <c r="A128" s="144">
        <f t="shared" si="44"/>
        <v>189</v>
      </c>
      <c r="B128" s="156">
        <v>44091</v>
      </c>
      <c r="C128" s="144"/>
      <c r="D128" s="145">
        <f>LN(SUM($C$2:C128))</f>
        <v>4.0604430105464191</v>
      </c>
      <c r="E128" s="146">
        <f>LN(2)/(SLOPE(D122:D128,A122:A128))</f>
        <v>100.63929447215594</v>
      </c>
      <c r="F128" s="144"/>
      <c r="G128" s="145">
        <f>LN(SUM($F$2:F128))</f>
        <v>4.6913478822291435</v>
      </c>
      <c r="H128" s="146">
        <f t="shared" si="61"/>
        <v>41.232341924149495</v>
      </c>
      <c r="I128" s="144"/>
      <c r="J128" s="145">
        <f>LN(SUM($I$2:I128))</f>
        <v>5.7104270173748697</v>
      </c>
      <c r="K128" s="146">
        <f t="shared" si="45"/>
        <v>16.032634380008144</v>
      </c>
      <c r="L128" s="144">
        <v>5</v>
      </c>
      <c r="M128" s="145">
        <f>LN(SUM($L$2:L128))</f>
        <v>5.1984970312658261</v>
      </c>
      <c r="N128" s="146">
        <f t="shared" si="60"/>
        <v>63.766476615648834</v>
      </c>
      <c r="O128" s="144"/>
      <c r="P128" s="145">
        <f>LN(SUM($O$2:O128))</f>
        <v>2.3025850929940459</v>
      </c>
      <c r="Q128" s="147">
        <f t="shared" si="46"/>
        <v>3.2240131979632909</v>
      </c>
      <c r="R128" s="144"/>
      <c r="S128" s="145">
        <f>LN(SUM($R$2:R128))</f>
        <v>0.69314718055994529</v>
      </c>
      <c r="T128" s="144" t="e">
        <f t="shared" si="47"/>
        <v>#DIV/0!</v>
      </c>
      <c r="U128" s="144">
        <v>3</v>
      </c>
      <c r="V128" s="145">
        <f>LN(SUM($U$2:U128))</f>
        <v>3.8918202981106265</v>
      </c>
      <c r="W128" s="146">
        <f t="shared" si="48"/>
        <v>26.33150119941266</v>
      </c>
      <c r="X128" s="144">
        <v>9</v>
      </c>
      <c r="Y128" s="145">
        <f>LN(SUM($X$2:X128))</f>
        <v>6.9874902470009905</v>
      </c>
      <c r="Z128" s="146">
        <f t="shared" si="49"/>
        <v>34.412165841224464</v>
      </c>
      <c r="AA128" s="144">
        <v>1</v>
      </c>
      <c r="AB128" s="145">
        <f>LN(SUM($AA$2:AA128))</f>
        <v>4.4426512564903167</v>
      </c>
      <c r="AC128" s="146">
        <f t="shared" si="50"/>
        <v>30.249312367245082</v>
      </c>
      <c r="AD128" s="144"/>
      <c r="AE128" s="145">
        <f>LN(SUM($AD$2:AD128))</f>
        <v>4.1108738641733114</v>
      </c>
      <c r="AF128" s="146">
        <f t="shared" si="51"/>
        <v>22.758255210557014</v>
      </c>
      <c r="AG128" s="144">
        <v>1</v>
      </c>
      <c r="AH128" s="145">
        <f>LN(SUM($AG$2:AG128))</f>
        <v>3.8286413964890951</v>
      </c>
      <c r="AI128" s="146">
        <f t="shared" si="52"/>
        <v>108.8503211938219</v>
      </c>
      <c r="AJ128" s="144">
        <v>87</v>
      </c>
      <c r="AK128" s="145">
        <f>LN(SUM($AJ$2:AJ128))</f>
        <v>8.2016601908086795</v>
      </c>
      <c r="AL128" s="146">
        <f t="shared" si="53"/>
        <v>26.348651274614458</v>
      </c>
      <c r="AM128" s="144"/>
      <c r="AN128" s="148">
        <f>LN(SUM($AM$2:AM128))</f>
        <v>1.0986122886681098</v>
      </c>
      <c r="AO128" s="150" t="e">
        <f t="shared" si="54"/>
        <v>#DIV/0!</v>
      </c>
      <c r="AP128" s="144">
        <v>2</v>
      </c>
      <c r="AQ128" s="148">
        <f>LN(SUM($AP$2:AP128))</f>
        <v>1.791759469228055</v>
      </c>
      <c r="AR128" s="150">
        <f t="shared" si="55"/>
        <v>7.3105618063730144</v>
      </c>
      <c r="AS128" s="144">
        <v>8</v>
      </c>
      <c r="AT128" s="148">
        <f>LN(SUM($AS$2:AS128))</f>
        <v>4.4543472962535073</v>
      </c>
      <c r="AU128" s="145">
        <f t="shared" si="56"/>
        <v>17.283079439204887</v>
      </c>
      <c r="AV128" s="144">
        <v>1</v>
      </c>
      <c r="AW128" s="148">
        <f>LN(SUM($AV$2:AV128))</f>
        <v>4.1588830833596715</v>
      </c>
      <c r="AX128" s="145">
        <f t="shared" si="57"/>
        <v>49.712481155060708</v>
      </c>
      <c r="AY128" s="144">
        <v>3</v>
      </c>
      <c r="AZ128" s="148">
        <f>LN(SUM($AY$2:AY128))</f>
        <v>4.3820266346738812</v>
      </c>
      <c r="BA128" s="145">
        <f t="shared" si="58"/>
        <v>17.207220840098838</v>
      </c>
      <c r="BB128" s="149">
        <v>132</v>
      </c>
      <c r="BC128" s="148">
        <f>LN(SUM($BB$2:BB128))</f>
        <v>8.6815204848379128</v>
      </c>
      <c r="BD128" s="190">
        <f t="shared" si="59"/>
        <v>26.751141977542339</v>
      </c>
    </row>
    <row r="129" spans="1:56" s="26" customFormat="1" x14ac:dyDescent="0.25">
      <c r="A129" s="144">
        <f t="shared" si="44"/>
        <v>190</v>
      </c>
      <c r="B129" s="156">
        <v>44092</v>
      </c>
      <c r="C129" s="144"/>
      <c r="D129" s="145">
        <f>LN(SUM($C$2:C129))</f>
        <v>4.0604430105464191</v>
      </c>
      <c r="E129" s="146">
        <f>LN(2)/(SLOPE(D123:D129,A123:A129))</f>
        <v>123.26593331656274</v>
      </c>
      <c r="F129" s="144"/>
      <c r="G129" s="145">
        <f>LN(SUM($F$2:F129))</f>
        <v>4.6913478822291435</v>
      </c>
      <c r="H129" s="146">
        <f t="shared" si="61"/>
        <v>45.304819073954519</v>
      </c>
      <c r="I129" s="144">
        <v>26</v>
      </c>
      <c r="J129" s="145">
        <f>LN(SUM($I$2:I129))</f>
        <v>5.7930136083841441</v>
      </c>
      <c r="K129" s="146">
        <f t="shared" si="45"/>
        <v>16.142024153096106</v>
      </c>
      <c r="L129" s="144">
        <v>1</v>
      </c>
      <c r="M129" s="145">
        <f>LN(SUM($L$2:L129))</f>
        <v>5.2040066870767951</v>
      </c>
      <c r="N129" s="146">
        <f t="shared" si="60"/>
        <v>61.053187811709535</v>
      </c>
      <c r="O129" s="144"/>
      <c r="P129" s="145">
        <f>LN(SUM($O$2:O129))</f>
        <v>2.3025850929940459</v>
      </c>
      <c r="Q129" s="147">
        <f t="shared" si="46"/>
        <v>2.6866776649694093</v>
      </c>
      <c r="R129" s="144"/>
      <c r="S129" s="145">
        <f>LN(SUM($R$2:R129))</f>
        <v>0.69314718055994529</v>
      </c>
      <c r="T129" s="144" t="e">
        <f t="shared" si="47"/>
        <v>#DIV/0!</v>
      </c>
      <c r="U129" s="144">
        <v>2</v>
      </c>
      <c r="V129" s="145">
        <f>LN(SUM($U$2:U129))</f>
        <v>3.9318256327243257</v>
      </c>
      <c r="W129" s="146">
        <f t="shared" si="48"/>
        <v>23.089562544708016</v>
      </c>
      <c r="X129" s="144">
        <v>26</v>
      </c>
      <c r="Y129" s="145">
        <f>LN(SUM($X$2:X129))</f>
        <v>7.0112139873503674</v>
      </c>
      <c r="Z129" s="146">
        <f t="shared" si="49"/>
        <v>38.880974199725294</v>
      </c>
      <c r="AA129" s="144"/>
      <c r="AB129" s="145">
        <f>LN(SUM($AA$2:AA129))</f>
        <v>4.4426512564903167</v>
      </c>
      <c r="AC129" s="146">
        <f t="shared" si="50"/>
        <v>45.360204901395498</v>
      </c>
      <c r="AD129" s="144">
        <v>4</v>
      </c>
      <c r="AE129" s="145">
        <f>LN(SUM($AD$2:AD129))</f>
        <v>4.1743872698956368</v>
      </c>
      <c r="AF129" s="146">
        <f t="shared" si="51"/>
        <v>23.791638696196468</v>
      </c>
      <c r="AG129" s="144">
        <v>2</v>
      </c>
      <c r="AH129" s="145">
        <f>LN(SUM($AG$2:AG129))</f>
        <v>3.8712010109078911</v>
      </c>
      <c r="AI129" s="146">
        <f t="shared" si="52"/>
        <v>52.114858287423083</v>
      </c>
      <c r="AJ129" s="144">
        <v>99</v>
      </c>
      <c r="AK129" s="145">
        <f>LN(SUM($AJ$2:AJ129))</f>
        <v>8.228443883004033</v>
      </c>
      <c r="AL129" s="146">
        <f t="shared" si="53"/>
        <v>28.043287986683069</v>
      </c>
      <c r="AM129" s="144"/>
      <c r="AN129" s="148">
        <f>LN(SUM($AM$2:AM129))</f>
        <v>1.0986122886681098</v>
      </c>
      <c r="AO129" s="150" t="e">
        <f t="shared" si="54"/>
        <v>#DIV/0!</v>
      </c>
      <c r="AP129" s="144">
        <v>1</v>
      </c>
      <c r="AQ129" s="148">
        <f>LN(SUM($AP$2:AP129))</f>
        <v>1.9459101490553132</v>
      </c>
      <c r="AR129" s="150">
        <f t="shared" si="55"/>
        <v>4.6035862082684087</v>
      </c>
      <c r="AS129" s="144">
        <v>5</v>
      </c>
      <c r="AT129" s="148">
        <f>LN(SUM($AS$2:AS129))</f>
        <v>4.5108595065168497</v>
      </c>
      <c r="AU129" s="145">
        <f t="shared" si="56"/>
        <v>13.099570210714738</v>
      </c>
      <c r="AV129" s="144">
        <v>1</v>
      </c>
      <c r="AW129" s="148">
        <f>LN(SUM($AV$2:AV129))</f>
        <v>4.1743872698956368</v>
      </c>
      <c r="AX129" s="145">
        <f t="shared" si="57"/>
        <v>46.431430419356033</v>
      </c>
      <c r="AY129" s="144">
        <v>6</v>
      </c>
      <c r="AZ129" s="148">
        <f>LN(SUM($AY$2:AY129))</f>
        <v>4.4543472962535073</v>
      </c>
      <c r="BA129" s="145">
        <f t="shared" si="58"/>
        <v>16.469443156699857</v>
      </c>
      <c r="BB129" s="149">
        <v>173</v>
      </c>
      <c r="BC129" s="148">
        <f>LN(SUM($BB$2:BB129))</f>
        <v>8.710454688248527</v>
      </c>
      <c r="BD129" s="190">
        <f t="shared" si="59"/>
        <v>27.841667864172422</v>
      </c>
    </row>
    <row r="130" spans="1:56" s="26" customFormat="1" x14ac:dyDescent="0.25">
      <c r="A130" s="144">
        <f t="shared" si="44"/>
        <v>191</v>
      </c>
      <c r="B130" s="156">
        <v>44093</v>
      </c>
      <c r="C130" s="144"/>
      <c r="D130" s="145">
        <f>LN(SUM($C$2:C130))</f>
        <v>4.0604430105464191</v>
      </c>
      <c r="E130" s="146">
        <f t="shared" ref="E130:E135" si="62">LN(2)/(SLOPE(D124:D130,A124:A130))</f>
        <v>223.18776648453499</v>
      </c>
      <c r="F130" s="144">
        <v>1</v>
      </c>
      <c r="G130" s="145">
        <f>LN(SUM($F$2:F130))</f>
        <v>4.7004803657924166</v>
      </c>
      <c r="H130" s="146">
        <f t="shared" si="61"/>
        <v>54.296210872948016</v>
      </c>
      <c r="I130" s="144">
        <v>6</v>
      </c>
      <c r="J130" s="145">
        <f>LN(SUM($I$2:I130))</f>
        <v>5.8111409929767008</v>
      </c>
      <c r="K130" s="146">
        <f t="shared" si="45"/>
        <v>16.647664446469108</v>
      </c>
      <c r="L130" s="144">
        <v>1</v>
      </c>
      <c r="M130" s="145">
        <f>LN(SUM($L$2:L130))</f>
        <v>5.2094861528414214</v>
      </c>
      <c r="N130" s="146">
        <f t="shared" si="60"/>
        <v>57.317198447866794</v>
      </c>
      <c r="O130" s="144"/>
      <c r="P130" s="145">
        <f>LN(SUM($O$2:O130))</f>
        <v>2.3025850929940459</v>
      </c>
      <c r="Q130" s="147">
        <f t="shared" si="46"/>
        <v>2.6866776649694093</v>
      </c>
      <c r="R130" s="144"/>
      <c r="S130" s="145">
        <f>LN(SUM($R$2:R130))</f>
        <v>0.69314718055994529</v>
      </c>
      <c r="T130" s="144" t="e">
        <f t="shared" si="47"/>
        <v>#DIV/0!</v>
      </c>
      <c r="U130" s="144">
        <v>6</v>
      </c>
      <c r="V130" s="145">
        <f>LN(SUM($U$2:U130))</f>
        <v>4.0430512678345503</v>
      </c>
      <c r="W130" s="146">
        <f t="shared" si="48"/>
        <v>15.526703137214401</v>
      </c>
      <c r="X130" s="144">
        <v>21</v>
      </c>
      <c r="Y130" s="145">
        <f>LN(SUM($X$2:X130))</f>
        <v>7.0299729117063858</v>
      </c>
      <c r="Z130" s="146">
        <f t="shared" si="49"/>
        <v>39.9350464160323</v>
      </c>
      <c r="AA130" s="144">
        <v>1</v>
      </c>
      <c r="AB130" s="145">
        <f>LN(SUM($AA$2:AA130))</f>
        <v>4.4543472962535073</v>
      </c>
      <c r="AC130" s="146">
        <f t="shared" si="50"/>
        <v>53.610354194613272</v>
      </c>
      <c r="AD130" s="144">
        <v>8</v>
      </c>
      <c r="AE130" s="145">
        <f>LN(SUM($AD$2:AD130))</f>
        <v>4.290459441148391</v>
      </c>
      <c r="AF130" s="146">
        <f t="shared" si="51"/>
        <v>18.693416695786901</v>
      </c>
      <c r="AG130" s="144">
        <v>5</v>
      </c>
      <c r="AH130" s="145">
        <f>LN(SUM($AG$2:AG130))</f>
        <v>3.970291913552122</v>
      </c>
      <c r="AI130" s="146">
        <f t="shared" si="52"/>
        <v>24.985307537914803</v>
      </c>
      <c r="AJ130" s="144">
        <v>87</v>
      </c>
      <c r="AK130" s="145">
        <f>LN(SUM($AJ$2:AJ130))</f>
        <v>8.2514030653805559</v>
      </c>
      <c r="AL130" s="146">
        <f t="shared" si="53"/>
        <v>28.224193052145409</v>
      </c>
      <c r="AM130" s="144"/>
      <c r="AN130" s="148">
        <f>LN(SUM($AM$2:AM130))</f>
        <v>1.0986122886681098</v>
      </c>
      <c r="AO130" s="150" t="e">
        <f t="shared" si="54"/>
        <v>#DIV/0!</v>
      </c>
      <c r="AP130" s="144">
        <v>1</v>
      </c>
      <c r="AQ130" s="148">
        <f>LN(SUM($AP$2:AP130))</f>
        <v>2.0794415416798357</v>
      </c>
      <c r="AR130" s="150">
        <f t="shared" si="55"/>
        <v>3.6411409359783611</v>
      </c>
      <c r="AS130" s="144">
        <v>9</v>
      </c>
      <c r="AT130" s="148">
        <f>LN(SUM($AS$2:AS130))</f>
        <v>4.6051701859880918</v>
      </c>
      <c r="AU130" s="145">
        <f t="shared" si="56"/>
        <v>10.68153147282514</v>
      </c>
      <c r="AV130" s="144"/>
      <c r="AW130" s="148">
        <f>LN(SUM($AV$2:AV130))</f>
        <v>4.1743872698956368</v>
      </c>
      <c r="AX130" s="145">
        <f t="shared" si="57"/>
        <v>46.658410958555713</v>
      </c>
      <c r="AY130" s="144"/>
      <c r="AZ130" s="148">
        <f>LN(SUM($AY$2:AY130))</f>
        <v>4.4543472962535073</v>
      </c>
      <c r="BA130" s="145">
        <f t="shared" si="58"/>
        <v>19.789272147508417</v>
      </c>
      <c r="BB130" s="149">
        <v>146</v>
      </c>
      <c r="BC130" s="148">
        <f>LN(SUM($BB$2:BB130))</f>
        <v>8.7342381842685786</v>
      </c>
      <c r="BD130" s="190">
        <f t="shared" si="59"/>
        <v>27.660486613534172</v>
      </c>
    </row>
    <row r="131" spans="1:56" s="26" customFormat="1" x14ac:dyDescent="0.25">
      <c r="A131" s="144">
        <f t="shared" si="44"/>
        <v>192</v>
      </c>
      <c r="B131" s="156">
        <v>44094</v>
      </c>
      <c r="C131" s="144"/>
      <c r="D131" s="145">
        <f>LN(SUM($C$2:C131))</f>
        <v>4.0604430105464191</v>
      </c>
      <c r="E131" s="146">
        <f t="shared" si="62"/>
        <v>371.97961080755834</v>
      </c>
      <c r="F131" s="144">
        <v>1</v>
      </c>
      <c r="G131" s="145">
        <f>LN(SUM($F$2:F131))</f>
        <v>4.7095302013123339</v>
      </c>
      <c r="H131" s="146">
        <f t="shared" si="61"/>
        <v>57.662287469696132</v>
      </c>
      <c r="I131" s="144">
        <v>11</v>
      </c>
      <c r="J131" s="145">
        <f>LN(SUM($I$2:I131))</f>
        <v>5.8435444170313602</v>
      </c>
      <c r="K131" s="146">
        <f t="shared" si="45"/>
        <v>16.982884548788007</v>
      </c>
      <c r="L131" s="144">
        <v>6</v>
      </c>
      <c r="M131" s="145">
        <f>LN(SUM($L$2:L131))</f>
        <v>5.2417470150596426</v>
      </c>
      <c r="N131" s="146">
        <f t="shared" si="60"/>
        <v>49.983660321994414</v>
      </c>
      <c r="O131" s="144"/>
      <c r="P131" s="145">
        <f>LN(SUM($O$2:O131))</f>
        <v>2.3025850929940459</v>
      </c>
      <c r="Q131" s="147">
        <f t="shared" si="46"/>
        <v>3.2240131979632918</v>
      </c>
      <c r="R131" s="144"/>
      <c r="S131" s="145">
        <f>LN(SUM($R$2:R131))</f>
        <v>0.69314718055994529</v>
      </c>
      <c r="T131" s="144" t="e">
        <f t="shared" si="47"/>
        <v>#DIV/0!</v>
      </c>
      <c r="U131" s="144"/>
      <c r="V131" s="145">
        <f>LN(SUM($U$2:U131))</f>
        <v>4.0430512678345503</v>
      </c>
      <c r="W131" s="146">
        <f t="shared" si="48"/>
        <v>14.088792639531581</v>
      </c>
      <c r="X131" s="144">
        <v>21</v>
      </c>
      <c r="Y131" s="145">
        <f>LN(SUM($X$2:X131))</f>
        <v>7.0483864087218828</v>
      </c>
      <c r="Z131" s="146">
        <f t="shared" si="49"/>
        <v>37.322742842209209</v>
      </c>
      <c r="AA131" s="144"/>
      <c r="AB131" s="145">
        <f>LN(SUM($AA$2:AA131))</f>
        <v>4.4543472962535073</v>
      </c>
      <c r="AC131" s="146">
        <f t="shared" si="50"/>
        <v>64.734774534777543</v>
      </c>
      <c r="AD131" s="144"/>
      <c r="AE131" s="145">
        <f>LN(SUM($AD$2:AD131))</f>
        <v>4.290459441148391</v>
      </c>
      <c r="AF131" s="146">
        <f t="shared" si="51"/>
        <v>15.758692733429726</v>
      </c>
      <c r="AG131" s="144"/>
      <c r="AH131" s="145">
        <f>LN(SUM($AG$2:AG131))</f>
        <v>3.970291913552122</v>
      </c>
      <c r="AI131" s="146">
        <f t="shared" si="52"/>
        <v>19.504670749782704</v>
      </c>
      <c r="AJ131" s="144">
        <v>88</v>
      </c>
      <c r="AK131" s="145">
        <f>LN(SUM($AJ$2:AJ131))</f>
        <v>8.2741020022923308</v>
      </c>
      <c r="AL131" s="146">
        <f t="shared" si="53"/>
        <v>27.862183609543884</v>
      </c>
      <c r="AM131" s="144"/>
      <c r="AN131" s="148">
        <f>LN(SUM($AM$2:AM131))</f>
        <v>1.0986122886681098</v>
      </c>
      <c r="AO131" s="150" t="e">
        <f t="shared" si="54"/>
        <v>#DIV/0!</v>
      </c>
      <c r="AP131" s="144">
        <v>3</v>
      </c>
      <c r="AQ131" s="148">
        <f>LN(SUM($AP$2:AP131))</f>
        <v>2.3978952727983707</v>
      </c>
      <c r="AR131" s="150">
        <f t="shared" si="55"/>
        <v>3.0234847207078044</v>
      </c>
      <c r="AS131" s="144">
        <v>3</v>
      </c>
      <c r="AT131" s="148">
        <f>LN(SUM($AS$2:AS131))</f>
        <v>4.6347289882296359</v>
      </c>
      <c r="AU131" s="145">
        <f t="shared" si="56"/>
        <v>9.9110613886058019</v>
      </c>
      <c r="AV131" s="144"/>
      <c r="AW131" s="148">
        <f>LN(SUM($AV$2:AV131))</f>
        <v>4.1743872698956368</v>
      </c>
      <c r="AX131" s="145">
        <f t="shared" si="57"/>
        <v>58.128029873442287</v>
      </c>
      <c r="AY131" s="144">
        <v>2</v>
      </c>
      <c r="AZ131" s="148">
        <f>LN(SUM($AY$2:AY131))</f>
        <v>4.4773368144782069</v>
      </c>
      <c r="BA131" s="145">
        <f t="shared" si="58"/>
        <v>19.972578057976243</v>
      </c>
      <c r="BB131" s="149">
        <v>134</v>
      </c>
      <c r="BC131" s="148">
        <f>LN(SUM($BB$2:BB131))</f>
        <v>8.7555799721431402</v>
      </c>
      <c r="BD131" s="190">
        <f t="shared" si="59"/>
        <v>27.112269458694566</v>
      </c>
    </row>
    <row r="132" spans="1:56" customFormat="1" x14ac:dyDescent="0.25">
      <c r="A132" s="95">
        <f t="shared" si="44"/>
        <v>193</v>
      </c>
      <c r="B132" s="137">
        <v>44095</v>
      </c>
      <c r="C132" s="151"/>
      <c r="D132" s="145">
        <f>LN(SUM($C$2:C132))</f>
        <v>4.0604430105464191</v>
      </c>
      <c r="E132" s="146" t="e">
        <f t="shared" si="62"/>
        <v>#DIV/0!</v>
      </c>
      <c r="F132" s="151">
        <v>1</v>
      </c>
      <c r="G132" s="152">
        <f>LN(SUM($F$2:F132))</f>
        <v>4.7184988712950942</v>
      </c>
      <c r="H132" s="140">
        <f t="shared" si="61"/>
        <v>72.466753122846285</v>
      </c>
      <c r="I132" s="151">
        <v>7</v>
      </c>
      <c r="J132" s="152">
        <f>LN(SUM($I$2:I132))</f>
        <v>5.8636311755980968</v>
      </c>
      <c r="K132" s="140">
        <f t="shared" si="45"/>
        <v>20.923373004229166</v>
      </c>
      <c r="L132" s="95">
        <v>1</v>
      </c>
      <c r="M132" s="152">
        <f>LN(SUM($L$2:L132))</f>
        <v>5.2470240721604862</v>
      </c>
      <c r="N132" s="140">
        <f t="shared" si="60"/>
        <v>48.492485369943743</v>
      </c>
      <c r="O132" s="95">
        <v>3</v>
      </c>
      <c r="P132" s="152">
        <f>LN(SUM($O$2:O132))</f>
        <v>2.5649493574615367</v>
      </c>
      <c r="Q132" s="153">
        <f t="shared" si="46"/>
        <v>4.4119280777300887</v>
      </c>
      <c r="R132" s="95"/>
      <c r="S132" s="152">
        <f>LN(SUM($R$2:R132))</f>
        <v>0.69314718055994529</v>
      </c>
      <c r="T132" s="154" t="e">
        <f t="shared" si="47"/>
        <v>#DIV/0!</v>
      </c>
      <c r="U132" s="95">
        <v>3</v>
      </c>
      <c r="V132" s="152">
        <f>LN(SUM($U$2:U132))</f>
        <v>4.0943445622221004</v>
      </c>
      <c r="W132" s="140">
        <f t="shared" si="48"/>
        <v>14.092856386781913</v>
      </c>
      <c r="X132" s="95">
        <v>13</v>
      </c>
      <c r="Y132" s="152">
        <f>LN(SUM($X$2:X132))</f>
        <v>7.0596176282913827</v>
      </c>
      <c r="Z132" s="140">
        <f t="shared" si="49"/>
        <v>40.060303872166941</v>
      </c>
      <c r="AA132" s="95"/>
      <c r="AB132" s="152">
        <f>LN(SUM($AA$2:AA132))</f>
        <v>4.4543472962535073</v>
      </c>
      <c r="AC132" s="140">
        <f t="shared" si="50"/>
        <v>117.42776864456256</v>
      </c>
      <c r="AD132" s="95">
        <v>4</v>
      </c>
      <c r="AE132" s="152">
        <f>LN(SUM($AD$2:AD132))</f>
        <v>4.3438054218536841</v>
      </c>
      <c r="AF132" s="140">
        <f t="shared" si="51"/>
        <v>14.510086582897818</v>
      </c>
      <c r="AG132" s="95"/>
      <c r="AH132" s="152">
        <f>LN(SUM($AG$2:AG132))</f>
        <v>3.970291913552122</v>
      </c>
      <c r="AI132" s="140">
        <f t="shared" si="52"/>
        <v>18.893900805903115</v>
      </c>
      <c r="AJ132" s="95">
        <v>42</v>
      </c>
      <c r="AK132" s="152">
        <f>LN(SUM($AJ$2:AJ132))</f>
        <v>8.2847565931904352</v>
      </c>
      <c r="AL132" s="140">
        <f t="shared" si="53"/>
        <v>30.420291983195558</v>
      </c>
      <c r="AM132" s="95"/>
      <c r="AN132" s="135">
        <f>LN(SUM($AM$2:AM132))</f>
        <v>1.0986122886681098</v>
      </c>
      <c r="AO132" s="127" t="e">
        <f t="shared" si="54"/>
        <v>#DIV/0!</v>
      </c>
      <c r="AP132" s="95"/>
      <c r="AQ132" s="135">
        <f>LN(SUM($AP$2:AP132))</f>
        <v>2.3978952727983707</v>
      </c>
      <c r="AR132" s="127">
        <f t="shared" si="55"/>
        <v>3.1259391457480161</v>
      </c>
      <c r="AS132" s="95"/>
      <c r="AT132" s="135">
        <f>LN(SUM($AS$2:AS132))</f>
        <v>4.6347289882296359</v>
      </c>
      <c r="AU132" s="155">
        <f t="shared" si="56"/>
        <v>11.424237043299806</v>
      </c>
      <c r="AV132" s="95"/>
      <c r="AW132" s="135">
        <f>LN(SUM($AV$2:AV132))</f>
        <v>4.1743872698956368</v>
      </c>
      <c r="AX132" s="155">
        <f t="shared" si="57"/>
        <v>112.99103958522771</v>
      </c>
      <c r="AY132" s="95">
        <v>2</v>
      </c>
      <c r="AZ132" s="135">
        <f>LN(SUM($AY$2:AY132))</f>
        <v>4.499809670330265</v>
      </c>
      <c r="BA132" s="155">
        <f t="shared" si="58"/>
        <v>20.945134098672781</v>
      </c>
      <c r="BB132" s="33">
        <v>76</v>
      </c>
      <c r="BC132" s="135">
        <f>LN(SUM($BB$2:BB132))</f>
        <v>8.76748487464946</v>
      </c>
      <c r="BD132" s="191">
        <f t="shared" si="59"/>
        <v>29.9782589461513</v>
      </c>
    </row>
    <row r="133" spans="1:56" customFormat="1" x14ac:dyDescent="0.25">
      <c r="A133" s="95">
        <f t="shared" si="44"/>
        <v>194</v>
      </c>
      <c r="B133" s="137">
        <v>44096</v>
      </c>
      <c r="C133" s="151">
        <v>2</v>
      </c>
      <c r="D133" s="145">
        <f>LN(SUM($C$2:C133))</f>
        <v>4.0943445622221004</v>
      </c>
      <c r="E133" s="146">
        <f t="shared" si="62"/>
        <v>190.82824724706768</v>
      </c>
      <c r="F133" s="151">
        <v>4</v>
      </c>
      <c r="G133" s="152">
        <f>LN(SUM($F$2:F133))</f>
        <v>4.7535901911063645</v>
      </c>
      <c r="H133" s="140">
        <f t="shared" si="61"/>
        <v>74.873768070909222</v>
      </c>
      <c r="I133" s="151">
        <v>12</v>
      </c>
      <c r="J133" s="152">
        <f>LN(SUM($I$2:I133))</f>
        <v>5.8971538676367405</v>
      </c>
      <c r="K133" s="140">
        <f t="shared" si="45"/>
        <v>21.162037590209863</v>
      </c>
      <c r="L133" s="95"/>
      <c r="M133" s="152">
        <f>LN(SUM($L$2:L133))</f>
        <v>5.2470240721604862</v>
      </c>
      <c r="N133" s="140">
        <f t="shared" si="60"/>
        <v>53.258346028600975</v>
      </c>
      <c r="O133" s="95">
        <v>1</v>
      </c>
      <c r="P133" s="152">
        <f>LN(SUM($O$2:O133))</f>
        <v>2.6390573296152584</v>
      </c>
      <c r="Q133" s="153">
        <f t="shared" si="46"/>
        <v>12.650771625036533</v>
      </c>
      <c r="R133" s="95">
        <v>1</v>
      </c>
      <c r="S133" s="152">
        <f>LN(SUM($R$2:R133))</f>
        <v>1.0986122886681098</v>
      </c>
      <c r="T133" s="154">
        <f t="shared" si="47"/>
        <v>15.955438719280238</v>
      </c>
      <c r="U133" s="95">
        <v>5</v>
      </c>
      <c r="V133" s="152">
        <f>LN(SUM($U$2:U133))</f>
        <v>4.1743872698956368</v>
      </c>
      <c r="W133" s="140">
        <f t="shared" si="48"/>
        <v>12.49306330415669</v>
      </c>
      <c r="X133" s="95">
        <v>16</v>
      </c>
      <c r="Y133" s="152">
        <f>LN(SUM($X$2:X133))</f>
        <v>7.0732697174597101</v>
      </c>
      <c r="Z133" s="140">
        <f t="shared" si="49"/>
        <v>41.84583800609002</v>
      </c>
      <c r="AA133" s="95">
        <v>2</v>
      </c>
      <c r="AB133" s="152">
        <f>LN(SUM($AA$2:AA133))</f>
        <v>4.4773368144782069</v>
      </c>
      <c r="AC133" s="140">
        <f t="shared" si="50"/>
        <v>111.12696731147911</v>
      </c>
      <c r="AD133" s="95"/>
      <c r="AE133" s="152">
        <f>LN(SUM($AD$2:AD133))</f>
        <v>4.3438054218536841</v>
      </c>
      <c r="AF133" s="140">
        <f t="shared" si="51"/>
        <v>15.15395256382725</v>
      </c>
      <c r="AG133" s="95"/>
      <c r="AH133" s="152">
        <f>LN(SUM($AG$2:AG133))</f>
        <v>3.970291913552122</v>
      </c>
      <c r="AI133" s="140">
        <f t="shared" si="52"/>
        <v>22.2243912953851</v>
      </c>
      <c r="AJ133" s="95">
        <v>69</v>
      </c>
      <c r="AK133" s="152">
        <f>LN(SUM($AJ$2:AJ133))</f>
        <v>8.3020178097512041</v>
      </c>
      <c r="AL133" s="140">
        <f t="shared" si="53"/>
        <v>33.156048318908041</v>
      </c>
      <c r="AM133" s="95"/>
      <c r="AN133" s="135">
        <f>LN(SUM($AM$2:AM133))</f>
        <v>1.0986122886681098</v>
      </c>
      <c r="AO133" s="127" t="e">
        <f t="shared" si="54"/>
        <v>#DIV/0!</v>
      </c>
      <c r="AP133" s="95">
        <v>3</v>
      </c>
      <c r="AQ133" s="135">
        <f>LN(SUM($AP$2:AP133))</f>
        <v>2.6390573296152584</v>
      </c>
      <c r="AR133" s="127">
        <f t="shared" si="55"/>
        <v>3.5791531057858532</v>
      </c>
      <c r="AS133" s="95">
        <v>2</v>
      </c>
      <c r="AT133" s="135">
        <f>LN(SUM($AS$2:AS133))</f>
        <v>4.6539603501575231</v>
      </c>
      <c r="AU133" s="155">
        <f t="shared" si="56"/>
        <v>14.100768829386357</v>
      </c>
      <c r="AV133" s="95"/>
      <c r="AW133" s="135">
        <f>LN(SUM($AV$2:AV133))</f>
        <v>4.1743872698956368</v>
      </c>
      <c r="AX133" s="155">
        <f t="shared" si="57"/>
        <v>155.55616512613474</v>
      </c>
      <c r="AY133" s="95">
        <v>2</v>
      </c>
      <c r="AZ133" s="135">
        <f>LN(SUM($AY$2:AY133))</f>
        <v>4.5217885770490405</v>
      </c>
      <c r="BA133" s="155">
        <f t="shared" si="58"/>
        <v>24.489586445165472</v>
      </c>
      <c r="BB133" s="33">
        <v>121</v>
      </c>
      <c r="BC133" s="135">
        <f>LN(SUM($BB$2:BB133))</f>
        <v>8.7861510548697392</v>
      </c>
      <c r="BD133" s="191">
        <f t="shared" si="59"/>
        <v>32.405837386225016</v>
      </c>
    </row>
    <row r="134" spans="1:56" customFormat="1" x14ac:dyDescent="0.25">
      <c r="A134" s="95">
        <f t="shared" si="44"/>
        <v>195</v>
      </c>
      <c r="B134" s="137">
        <v>44097</v>
      </c>
      <c r="C134" s="151"/>
      <c r="D134" s="145">
        <f>LN(SUM($C$2:C134))</f>
        <v>4.0943445622221004</v>
      </c>
      <c r="E134" s="146">
        <f t="shared" si="62"/>
        <v>114.49694834824059</v>
      </c>
      <c r="F134" s="151">
        <v>4</v>
      </c>
      <c r="G134" s="152">
        <f>LN(SUM($F$2:F134))</f>
        <v>4.7874917427820458</v>
      </c>
      <c r="H134" s="140">
        <f t="shared" si="61"/>
        <v>45.037266282532059</v>
      </c>
      <c r="I134" s="151">
        <v>6</v>
      </c>
      <c r="J134" s="152">
        <f>LN(SUM($I$2:I134))</f>
        <v>5.9135030056382698</v>
      </c>
      <c r="K134" s="140">
        <f t="shared" si="45"/>
        <v>22.308219329539472</v>
      </c>
      <c r="L134" s="95">
        <v>1</v>
      </c>
      <c r="M134" s="152">
        <f>LN(SUM($L$2:L134))</f>
        <v>5.2522734280466299</v>
      </c>
      <c r="N134" s="140">
        <f t="shared" si="60"/>
        <v>68.122123544207582</v>
      </c>
      <c r="O134" s="95"/>
      <c r="P134" s="152">
        <f>LN(SUM($O$2:O134))</f>
        <v>2.6390573296152584</v>
      </c>
      <c r="Q134" s="153">
        <f t="shared" si="46"/>
        <v>9.9798771491853042</v>
      </c>
      <c r="R134" s="95"/>
      <c r="S134" s="152">
        <f>LN(SUM($R$2:R134))</f>
        <v>1.0986122886681098</v>
      </c>
      <c r="T134" s="154">
        <f t="shared" si="47"/>
        <v>9.5732632315681432</v>
      </c>
      <c r="U134" s="95">
        <v>1</v>
      </c>
      <c r="V134" s="152">
        <f>LN(SUM($U$2:U134))</f>
        <v>4.1896547420264252</v>
      </c>
      <c r="W134" s="140">
        <f t="shared" si="48"/>
        <v>13.5728728925281</v>
      </c>
      <c r="X134" s="95">
        <v>8</v>
      </c>
      <c r="Y134" s="152">
        <f>LN(SUM($X$2:X134))</f>
        <v>7.0800264999225906</v>
      </c>
      <c r="Z134" s="140">
        <f t="shared" si="49"/>
        <v>44.992347442661519</v>
      </c>
      <c r="AA134" s="95"/>
      <c r="AB134" s="152">
        <f>LN(SUM($AA$2:AA134))</f>
        <v>4.4773368144782069</v>
      </c>
      <c r="AC134" s="140">
        <f t="shared" si="50"/>
        <v>111.90894528757154</v>
      </c>
      <c r="AD134" s="95">
        <v>3</v>
      </c>
      <c r="AE134" s="152">
        <f>LN(SUM($AD$2:AD134))</f>
        <v>4.3820266346738812</v>
      </c>
      <c r="AF134" s="140">
        <f t="shared" si="51"/>
        <v>16.097766712640517</v>
      </c>
      <c r="AG134" s="95"/>
      <c r="AH134" s="152">
        <f>LN(SUM($AG$2:AG134))</f>
        <v>3.970291913552122</v>
      </c>
      <c r="AI134" s="140">
        <f t="shared" si="52"/>
        <v>31.146015301425987</v>
      </c>
      <c r="AJ134" s="95">
        <v>86</v>
      </c>
      <c r="AK134" s="152">
        <f>LN(SUM($AJ$2:AJ134))</f>
        <v>8.3231228875877346</v>
      </c>
      <c r="AL134" s="140">
        <f t="shared" si="53"/>
        <v>35.618454871617921</v>
      </c>
      <c r="AM134" s="95"/>
      <c r="AN134" s="135">
        <f>LN(SUM($AM$2:AM134))</f>
        <v>1.0986122886681098</v>
      </c>
      <c r="AO134" s="127" t="e">
        <f t="shared" si="54"/>
        <v>#DIV/0!</v>
      </c>
      <c r="AP134" s="95"/>
      <c r="AQ134" s="135">
        <f>LN(SUM($AP$2:AP134))</f>
        <v>2.6390573296152584</v>
      </c>
      <c r="AR134" s="127">
        <f t="shared" si="55"/>
        <v>4.5702280880551731</v>
      </c>
      <c r="AS134" s="95">
        <v>4</v>
      </c>
      <c r="AT134" s="135">
        <f>LN(SUM($AS$2:AS134))</f>
        <v>4.6913478822291435</v>
      </c>
      <c r="AU134" s="155">
        <f t="shared" si="56"/>
        <v>18.90225425007884</v>
      </c>
      <c r="AV134" s="95">
        <v>3</v>
      </c>
      <c r="AW134" s="135">
        <f>LN(SUM($AV$2:AV134))</f>
        <v>4.219507705176107</v>
      </c>
      <c r="AX134" s="155">
        <f t="shared" si="57"/>
        <v>106.71198419702628</v>
      </c>
      <c r="AY134" s="95">
        <v>2</v>
      </c>
      <c r="AZ134" s="135">
        <f>LN(SUM($AY$2:AY134))</f>
        <v>4.5432947822700038</v>
      </c>
      <c r="BA134" s="155">
        <f t="shared" si="58"/>
        <v>29.22252385569108</v>
      </c>
      <c r="BB134" s="33">
        <v>118</v>
      </c>
      <c r="BC134" s="135">
        <f>LN(SUM($BB$2:BB134))</f>
        <v>8.8040249024131789</v>
      </c>
      <c r="BD134" s="191">
        <f t="shared" si="59"/>
        <v>35.149917562669714</v>
      </c>
    </row>
    <row r="135" spans="1:56" customFormat="1" x14ac:dyDescent="0.25">
      <c r="A135" s="95">
        <f t="shared" si="44"/>
        <v>196</v>
      </c>
      <c r="B135" s="137">
        <v>44098</v>
      </c>
      <c r="C135" s="151"/>
      <c r="D135" s="145">
        <f>LN(SUM($C$2:C135))</f>
        <v>4.0943445622221004</v>
      </c>
      <c r="E135" s="146">
        <f t="shared" si="62"/>
        <v>95.41412362353384</v>
      </c>
      <c r="F135" s="151"/>
      <c r="G135" s="152">
        <f>LN(SUM($F$2:F135))</f>
        <v>4.7874917427820458</v>
      </c>
      <c r="H135" s="140">
        <f t="shared" si="61"/>
        <v>38.317022996586843</v>
      </c>
      <c r="I135" s="151">
        <v>3</v>
      </c>
      <c r="J135" s="152">
        <f>LN(SUM($I$2:I135))</f>
        <v>5.9215784196438159</v>
      </c>
      <c r="K135" s="140">
        <f t="shared" si="45"/>
        <v>30.135527922217058</v>
      </c>
      <c r="L135" s="95">
        <v>2</v>
      </c>
      <c r="M135" s="152">
        <f>LN(SUM($L$2:L135))</f>
        <v>5.2626901889048856</v>
      </c>
      <c r="N135" s="140">
        <f t="shared" si="60"/>
        <v>72.716251054945232</v>
      </c>
      <c r="O135" s="95"/>
      <c r="P135" s="152">
        <f>LN(SUM($O$2:O135))</f>
        <v>2.6390573296152584</v>
      </c>
      <c r="Q135" s="153">
        <f t="shared" si="46"/>
        <v>9.6135326798286886</v>
      </c>
      <c r="R135" s="95"/>
      <c r="S135" s="152">
        <f>LN(SUM($R$2:R135))</f>
        <v>1.0986122886681098</v>
      </c>
      <c r="T135" s="154">
        <f t="shared" si="47"/>
        <v>7.9777193596401208</v>
      </c>
      <c r="U135" s="95">
        <v>4</v>
      </c>
      <c r="V135" s="152">
        <f>LN(SUM($U$2:U135))</f>
        <v>4.2484952420493594</v>
      </c>
      <c r="W135" s="140">
        <f t="shared" si="48"/>
        <v>14.119599829108163</v>
      </c>
      <c r="X135" s="95">
        <v>13</v>
      </c>
      <c r="Y135" s="152">
        <f>LN(SUM($X$2:X135))</f>
        <v>7.0909098220799835</v>
      </c>
      <c r="Z135" s="140">
        <f t="shared" si="49"/>
        <v>53.307592392069864</v>
      </c>
      <c r="AA135" s="95"/>
      <c r="AB135" s="152">
        <f>LN(SUM($AA$2:AA135))</f>
        <v>4.4773368144782069</v>
      </c>
      <c r="AC135" s="140">
        <f t="shared" si="50"/>
        <v>112.16931316016148</v>
      </c>
      <c r="AD135" s="95">
        <v>1</v>
      </c>
      <c r="AE135" s="152">
        <f>LN(SUM($AD$2:AD135))</f>
        <v>4.3944491546724391</v>
      </c>
      <c r="AF135" s="140">
        <f t="shared" si="51"/>
        <v>21.644760231365481</v>
      </c>
      <c r="AG135" s="95"/>
      <c r="AH135" s="152">
        <f>LN(SUM($AG$2:AG135))</f>
        <v>3.970291913552122</v>
      </c>
      <c r="AI135" s="140">
        <f t="shared" si="52"/>
        <v>65.287261621315054</v>
      </c>
      <c r="AJ135" s="95">
        <v>70</v>
      </c>
      <c r="AK135" s="152">
        <f>LN(SUM($AJ$2:AJ135))</f>
        <v>8.3399785719904269</v>
      </c>
      <c r="AL135" s="140">
        <f t="shared" si="53"/>
        <v>38.359039277422838</v>
      </c>
      <c r="AM135" s="95"/>
      <c r="AN135" s="135">
        <f>LN(SUM($AM$2:AM135))</f>
        <v>1.0986122886681098</v>
      </c>
      <c r="AO135" s="127" t="e">
        <f t="shared" si="54"/>
        <v>#DIV/0!</v>
      </c>
      <c r="AP135" s="95">
        <v>2</v>
      </c>
      <c r="AQ135" s="135">
        <f>LN(SUM($AP$2:AP135))</f>
        <v>2.7725887222397811</v>
      </c>
      <c r="AR135" s="127">
        <f t="shared" si="55"/>
        <v>5.0536331424382492</v>
      </c>
      <c r="AS135" s="95">
        <v>3</v>
      </c>
      <c r="AT135" s="135">
        <f>LN(SUM($AS$2:AS135))</f>
        <v>4.7184988712950942</v>
      </c>
      <c r="AU135" s="155">
        <f t="shared" si="56"/>
        <v>23.828122184403622</v>
      </c>
      <c r="AV135" s="95"/>
      <c r="AW135" s="135">
        <f>LN(SUM($AV$2:AV135))</f>
        <v>4.219507705176107</v>
      </c>
      <c r="AX135" s="155">
        <f t="shared" si="57"/>
        <v>86.02807546087233</v>
      </c>
      <c r="AY135" s="95"/>
      <c r="AZ135" s="135">
        <f>LN(SUM($AY$2:AY135))</f>
        <v>4.5432947822700038</v>
      </c>
      <c r="BA135" s="155">
        <f t="shared" si="58"/>
        <v>39.674059335633828</v>
      </c>
      <c r="BB135" s="33">
        <v>99</v>
      </c>
      <c r="BC135" s="135">
        <f>LN(SUM($BB$2:BB135))</f>
        <v>8.8187781690370102</v>
      </c>
      <c r="BD135" s="191">
        <f t="shared" si="59"/>
        <v>39.199221533388062</v>
      </c>
    </row>
    <row r="136" spans="1:56" customFormat="1" x14ac:dyDescent="0.25">
      <c r="A136" s="95">
        <f t="shared" si="44"/>
        <v>197</v>
      </c>
      <c r="B136" s="137">
        <v>44099</v>
      </c>
      <c r="C136" s="151"/>
      <c r="D136" s="145">
        <f>LN(SUM($C$2:C136))</f>
        <v>4.0943445622221004</v>
      </c>
      <c r="E136" s="146">
        <f>LN(2)/(SLOPE(D130:D136,A130:A136))</f>
        <v>95.41412362353384</v>
      </c>
      <c r="F136" s="151">
        <v>2</v>
      </c>
      <c r="G136" s="152">
        <f>LN(SUM($F$2:F136))</f>
        <v>4.8040210447332568</v>
      </c>
      <c r="H136" s="140">
        <f t="shared" si="61"/>
        <v>36.240418743062378</v>
      </c>
      <c r="I136" s="151">
        <v>3</v>
      </c>
      <c r="J136" s="152">
        <f>LN(SUM($I$2:I136))</f>
        <v>5.9295891433898946</v>
      </c>
      <c r="K136" s="140">
        <f t="shared" si="45"/>
        <v>34.578058788248526</v>
      </c>
      <c r="L136" s="131">
        <v>2</v>
      </c>
      <c r="M136" s="152">
        <f>LN(SUM($L$2:L136))</f>
        <v>5.2729995585637468</v>
      </c>
      <c r="N136" s="140">
        <f t="shared" si="60"/>
        <v>81.657918879443656</v>
      </c>
      <c r="O136" s="95">
        <v>1</v>
      </c>
      <c r="P136" s="152">
        <f>LN(SUM($O$2:O136))</f>
        <v>2.7080502011022101</v>
      </c>
      <c r="Q136" s="153">
        <f t="shared" si="46"/>
        <v>9.8847147120393579</v>
      </c>
      <c r="R136" s="95"/>
      <c r="S136" s="152">
        <f>LN(SUM($R$2:R136))</f>
        <v>1.0986122886681098</v>
      </c>
      <c r="T136" s="154">
        <f t="shared" si="47"/>
        <v>7.9777193596401208</v>
      </c>
      <c r="U136" s="131">
        <v>4</v>
      </c>
      <c r="V136" s="152">
        <f>LN(SUM($U$2:U136))</f>
        <v>4.3040650932041702</v>
      </c>
      <c r="W136" s="140">
        <f t="shared" si="48"/>
        <v>15.053928680364942</v>
      </c>
      <c r="X136" s="131">
        <v>23</v>
      </c>
      <c r="Y136" s="152">
        <f>LN(SUM($X$2:X136))</f>
        <v>7.1098794630722715</v>
      </c>
      <c r="Z136" s="140">
        <f t="shared" si="49"/>
        <v>56.226845046148597</v>
      </c>
      <c r="AA136" s="95"/>
      <c r="AB136" s="152">
        <f>LN(SUM($AA$2:AA136))</f>
        <v>4.4773368144782069</v>
      </c>
      <c r="AC136" s="140">
        <f t="shared" si="50"/>
        <v>140.70268071724047</v>
      </c>
      <c r="AD136" s="131">
        <v>5</v>
      </c>
      <c r="AE136" s="152">
        <f>LN(SUM($AD$2:AD136))</f>
        <v>4.4543472962535073</v>
      </c>
      <c r="AF136" s="140">
        <f t="shared" si="51"/>
        <v>26.303106885159306</v>
      </c>
      <c r="AG136" s="95">
        <v>5</v>
      </c>
      <c r="AH136" s="152">
        <f>LN(SUM($AG$2:AG136))</f>
        <v>4.0604430105464191</v>
      </c>
      <c r="AI136" s="140">
        <f t="shared" si="52"/>
        <v>71.76145272680823</v>
      </c>
      <c r="AJ136" s="131">
        <v>126</v>
      </c>
      <c r="AK136" s="152">
        <f>LN(SUM($AJ$2:AJ136))</f>
        <v>8.3696208269491024</v>
      </c>
      <c r="AL136" s="140">
        <f t="shared" si="53"/>
        <v>36.983860577177872</v>
      </c>
      <c r="AM136" s="95"/>
      <c r="AN136" s="135">
        <f>LN(SUM($AM$2:AM136))</f>
        <v>1.0986122886681098</v>
      </c>
      <c r="AO136" s="127" t="e">
        <f t="shared" si="54"/>
        <v>#DIV/0!</v>
      </c>
      <c r="AP136" s="131">
        <v>3</v>
      </c>
      <c r="AQ136" s="135">
        <f>LN(SUM($AP$2:AP136))</f>
        <v>2.9444389791664403</v>
      </c>
      <c r="AR136" s="127">
        <f t="shared" si="55"/>
        <v>5.4128845839893964</v>
      </c>
      <c r="AS136" s="131">
        <v>2</v>
      </c>
      <c r="AT136" s="135">
        <f>LN(SUM($AS$2:AS136))</f>
        <v>4.7361984483944957</v>
      </c>
      <c r="AU136" s="155">
        <f t="shared" si="56"/>
        <v>31.443219266262691</v>
      </c>
      <c r="AV136" s="95">
        <v>4</v>
      </c>
      <c r="AW136" s="135">
        <f>LN(SUM($AV$2:AV136))</f>
        <v>4.2766661190160553</v>
      </c>
      <c r="AX136" s="155">
        <f t="shared" si="57"/>
        <v>43.890129531640731</v>
      </c>
      <c r="AY136" s="131">
        <v>6</v>
      </c>
      <c r="AZ136" s="135">
        <f>LN(SUM($AY$2:AY136))</f>
        <v>4.6051701859880918</v>
      </c>
      <c r="BA136" s="155">
        <f t="shared" si="58"/>
        <v>30.911064092798931</v>
      </c>
      <c r="BB136" s="33">
        <v>186</v>
      </c>
      <c r="BC136" s="135">
        <f>LN(SUM($BB$2:BB136))</f>
        <v>8.8459212333040185</v>
      </c>
      <c r="BD136" s="191">
        <f t="shared" si="59"/>
        <v>38.973260024360172</v>
      </c>
    </row>
    <row r="137" spans="1:56" x14ac:dyDescent="0.25">
      <c r="A137" s="95">
        <f t="shared" si="44"/>
        <v>198</v>
      </c>
      <c r="B137" s="137">
        <v>44100</v>
      </c>
      <c r="C137" s="131">
        <v>1</v>
      </c>
      <c r="D137" s="145">
        <f>LN(SUM($C$2:C137))</f>
        <v>4.1108738641733114</v>
      </c>
      <c r="E137" s="146">
        <f t="shared" ref="E137:E139" si="63">LN(2)/(SLOPE(D131:D137,A131:A137))</f>
        <v>88.58286230221222</v>
      </c>
      <c r="F137" s="151">
        <v>5</v>
      </c>
      <c r="G137" s="152">
        <f>LN(SUM($F$2:F137))</f>
        <v>4.8441870864585912</v>
      </c>
      <c r="H137" s="140">
        <f t="shared" ref="H137:H139" si="64">LN(2)/(SLOPE(G131:G137,A131:A137))</f>
        <v>31.873203197514634</v>
      </c>
      <c r="I137" s="151">
        <v>11</v>
      </c>
      <c r="J137" s="152">
        <f>LN(SUM($I$2:I137))</f>
        <v>5.9584246930297819</v>
      </c>
      <c r="K137" s="140">
        <f t="shared" si="45"/>
        <v>38.740209368844759</v>
      </c>
      <c r="L137" s="131">
        <v>4</v>
      </c>
      <c r="M137" s="152">
        <f>LN(SUM($L$2:L137))</f>
        <v>5.2933048247244923</v>
      </c>
      <c r="N137" s="140">
        <f t="shared" ref="N137:N139" si="65">LN(2)/(SLOPE(M131:M137,A131:A137))</f>
        <v>87.309711555279478</v>
      </c>
      <c r="O137" s="131"/>
      <c r="P137" s="152">
        <f>LN(SUM($O$2:O137))</f>
        <v>2.7080502011022101</v>
      </c>
      <c r="Q137" s="153">
        <f t="shared" si="46"/>
        <v>12.916384703132632</v>
      </c>
      <c r="R137" s="131"/>
      <c r="S137" s="152">
        <f>LN(SUM($R$2:R137))</f>
        <v>1.0986122886681098</v>
      </c>
      <c r="T137" s="154">
        <f t="shared" si="47"/>
        <v>9.5732632315681432</v>
      </c>
      <c r="U137" s="131">
        <v>2</v>
      </c>
      <c r="V137" s="152">
        <f>LN(SUM($U$2:U137))</f>
        <v>4.3307333402863311</v>
      </c>
      <c r="W137" s="140">
        <f t="shared" si="48"/>
        <v>14.306493432438362</v>
      </c>
      <c r="X137" s="131">
        <v>12</v>
      </c>
      <c r="Y137" s="152">
        <f>LN(SUM($X$2:X137))</f>
        <v>7.1196356380176358</v>
      </c>
      <c r="Z137" s="140">
        <f t="shared" si="49"/>
        <v>58.473789771157897</v>
      </c>
      <c r="AA137" s="131"/>
      <c r="AB137" s="152">
        <f>LN(SUM($AA$2:AA137))</f>
        <v>4.4773368144782069</v>
      </c>
      <c r="AC137" s="140">
        <f t="shared" si="50"/>
        <v>168.84321686068856</v>
      </c>
      <c r="AD137" s="131">
        <v>7</v>
      </c>
      <c r="AE137" s="152">
        <f>LN(SUM($AD$2:AD137))</f>
        <v>4.5325994931532563</v>
      </c>
      <c r="AF137" s="140">
        <f t="shared" si="51"/>
        <v>19.444138646365779</v>
      </c>
      <c r="AG137" s="131"/>
      <c r="AH137" s="152">
        <f>LN(SUM($AG$2:AG137))</f>
        <v>4.0604430105464191</v>
      </c>
      <c r="AI137" s="140">
        <f t="shared" si="52"/>
        <v>43.056871636084928</v>
      </c>
      <c r="AJ137" s="131">
        <v>37</v>
      </c>
      <c r="AK137" s="152">
        <f>LN(SUM($AJ$2:AJ137))</f>
        <v>8.3781609827206793</v>
      </c>
      <c r="AL137" s="140">
        <f t="shared" si="53"/>
        <v>37.332917848438584</v>
      </c>
      <c r="AM137" s="131"/>
      <c r="AN137" s="135">
        <f>LN(SUM($AM$2:AM137))</f>
        <v>1.0986122886681098</v>
      </c>
      <c r="AO137" s="127" t="e">
        <f t="shared" si="54"/>
        <v>#DIV/0!</v>
      </c>
      <c r="AP137" s="131"/>
      <c r="AQ137" s="135">
        <f>LN(SUM($AP$2:AP137))</f>
        <v>2.9444389791664403</v>
      </c>
      <c r="AR137" s="127">
        <f t="shared" si="55"/>
        <v>6.7712591599289675</v>
      </c>
      <c r="AS137" s="131">
        <v>1</v>
      </c>
      <c r="AT137" s="135">
        <f>LN(SUM($AS$2:AS137))</f>
        <v>4.7449321283632502</v>
      </c>
      <c r="AU137" s="155">
        <f t="shared" si="56"/>
        <v>32.450338392414942</v>
      </c>
      <c r="AV137" s="131"/>
      <c r="AW137" s="135">
        <f>LN(SUM($AV$2:AV137))</f>
        <v>4.2766661190160553</v>
      </c>
      <c r="AX137" s="155">
        <f t="shared" si="57"/>
        <v>34.874409826708636</v>
      </c>
      <c r="AY137" s="131">
        <v>1</v>
      </c>
      <c r="AZ137" s="135">
        <f>LN(SUM($AY$2:AY137))</f>
        <v>4.6151205168412597</v>
      </c>
      <c r="BA137" s="155">
        <f t="shared" si="58"/>
        <v>30.063153833005344</v>
      </c>
      <c r="BB137" s="112">
        <v>81</v>
      </c>
      <c r="BC137" s="135">
        <f>LN(SUM($BB$2:BB137))</f>
        <v>8.8575151511921977</v>
      </c>
      <c r="BD137" s="191">
        <f t="shared" si="59"/>
        <v>39.184152414122011</v>
      </c>
    </row>
    <row r="138" spans="1:56" x14ac:dyDescent="0.25">
      <c r="A138" s="95">
        <f t="shared" si="44"/>
        <v>199</v>
      </c>
      <c r="B138" s="137">
        <v>44101</v>
      </c>
      <c r="C138" s="131"/>
      <c r="D138" s="145">
        <f>LN(SUM($C$2:C138))</f>
        <v>4.1108738641733114</v>
      </c>
      <c r="E138" s="146">
        <f t="shared" si="63"/>
        <v>105.27799527881153</v>
      </c>
      <c r="F138" s="151">
        <v>5</v>
      </c>
      <c r="G138" s="152">
        <f>LN(SUM($F$2:F138))</f>
        <v>4.8828019225863706</v>
      </c>
      <c r="H138" s="140">
        <f t="shared" si="64"/>
        <v>28.101961866400689</v>
      </c>
      <c r="I138" s="151">
        <v>10</v>
      </c>
      <c r="J138" s="152">
        <f>LN(SUM($I$2:I138))</f>
        <v>5.9839362806871907</v>
      </c>
      <c r="K138" s="140">
        <f t="shared" si="45"/>
        <v>38.85174453985649</v>
      </c>
      <c r="L138" s="131">
        <v>2</v>
      </c>
      <c r="M138" s="152">
        <f>LN(SUM($L$2:L138))</f>
        <v>5.3033049080590757</v>
      </c>
      <c r="N138" s="140">
        <f t="shared" si="65"/>
        <v>68.791377007268721</v>
      </c>
      <c r="O138" s="131"/>
      <c r="P138" s="152">
        <f>LN(SUM($O$2:O138))</f>
        <v>2.7080502011022101</v>
      </c>
      <c r="Q138" s="153">
        <f t="shared" si="46"/>
        <v>30.502429934490436</v>
      </c>
      <c r="R138" s="131"/>
      <c r="S138" s="152">
        <f>LN(SUM($R$2:R138))</f>
        <v>1.0986122886681098</v>
      </c>
      <c r="T138" s="154">
        <f t="shared" si="47"/>
        <v>15.955438719280238</v>
      </c>
      <c r="U138" s="131">
        <v>5</v>
      </c>
      <c r="V138" s="152">
        <f>LN(SUM($U$2:U138))</f>
        <v>4.3944491546724391</v>
      </c>
      <c r="W138" s="140">
        <f t="shared" si="48"/>
        <v>14.620975728860662</v>
      </c>
      <c r="X138" s="131">
        <v>25</v>
      </c>
      <c r="Y138" s="152">
        <f>LN(SUM($X$2:X138))</f>
        <v>7.13966033596492</v>
      </c>
      <c r="Z138" s="140">
        <f t="shared" si="49"/>
        <v>53.508214336037192</v>
      </c>
      <c r="AA138" s="131">
        <v>1</v>
      </c>
      <c r="AB138" s="152">
        <f>LN(SUM($AA$2:AA138))</f>
        <v>4.4886363697321396</v>
      </c>
      <c r="AC138" s="140">
        <f t="shared" si="50"/>
        <v>188.67158044552102</v>
      </c>
      <c r="AD138" s="131">
        <v>1</v>
      </c>
      <c r="AE138" s="152">
        <f>LN(SUM($AD$2:AD138))</f>
        <v>4.5432947822700038</v>
      </c>
      <c r="AF138" s="140">
        <f t="shared" si="51"/>
        <v>18.512541935489264</v>
      </c>
      <c r="AG138" s="131">
        <v>1</v>
      </c>
      <c r="AH138" s="152">
        <f>LN(SUM($AG$2:AG138))</f>
        <v>4.0775374439057197</v>
      </c>
      <c r="AI138" s="140">
        <f t="shared" si="52"/>
        <v>32.773476285511364</v>
      </c>
      <c r="AJ138" s="131">
        <v>110</v>
      </c>
      <c r="AK138" s="152">
        <f>LN(SUM($AJ$2:AJ138))</f>
        <v>8.4031282351282641</v>
      </c>
      <c r="AL138" s="140">
        <f t="shared" si="53"/>
        <v>35.039084126247012</v>
      </c>
      <c r="AM138" s="131"/>
      <c r="AN138" s="135">
        <f>LN(SUM($AM$2:AM138))</f>
        <v>1.0986122886681098</v>
      </c>
      <c r="AO138" s="127" t="e">
        <f t="shared" si="54"/>
        <v>#DIV/0!</v>
      </c>
      <c r="AP138" s="131">
        <v>3</v>
      </c>
      <c r="AQ138" s="135">
        <f>LN(SUM($AP$2:AP138))</f>
        <v>3.0910424533583161</v>
      </c>
      <c r="AR138" s="127">
        <f t="shared" si="55"/>
        <v>6.4789052555509823</v>
      </c>
      <c r="AS138" s="131">
        <v>2</v>
      </c>
      <c r="AT138" s="135">
        <f>LN(SUM($AS$2:AS138))</f>
        <v>4.7621739347977563</v>
      </c>
      <c r="AU138" s="155">
        <f t="shared" si="56"/>
        <v>31.862088748818802</v>
      </c>
      <c r="AV138" s="131"/>
      <c r="AW138" s="135">
        <f>LN(SUM($AV$2:AV138))</f>
        <v>4.2766661190160553</v>
      </c>
      <c r="AX138" s="155">
        <f t="shared" si="57"/>
        <v>34.136013143839598</v>
      </c>
      <c r="AY138" s="131"/>
      <c r="AZ138" s="135">
        <f>LN(SUM($AY$2:AY138))</f>
        <v>4.6151205168412597</v>
      </c>
      <c r="BA138" s="155">
        <f t="shared" si="58"/>
        <v>32.64767195038052</v>
      </c>
      <c r="BB138" s="112">
        <v>165</v>
      </c>
      <c r="BC138" s="135">
        <f>LN(SUM($BB$2:BB138))</f>
        <v>8.8807245761514562</v>
      </c>
      <c r="BD138" s="191">
        <f t="shared" si="59"/>
        <v>37.014125885655503</v>
      </c>
    </row>
    <row r="139" spans="1:56" x14ac:dyDescent="0.25">
      <c r="A139" s="95">
        <f t="shared" si="44"/>
        <v>200</v>
      </c>
      <c r="B139" s="137">
        <v>44102</v>
      </c>
      <c r="C139" s="131"/>
      <c r="D139" s="145">
        <f>LN(SUM($C$2:C139))</f>
        <v>4.1108738641733114</v>
      </c>
      <c r="E139" s="146">
        <f t="shared" si="63"/>
        <v>195.69409840541417</v>
      </c>
      <c r="F139" s="151">
        <v>2</v>
      </c>
      <c r="G139" s="152">
        <f>LN(SUM($F$2:F139))</f>
        <v>4.8978397999509111</v>
      </c>
      <c r="H139" s="140">
        <f t="shared" si="64"/>
        <v>28.53864626765445</v>
      </c>
      <c r="I139" s="151">
        <v>27</v>
      </c>
      <c r="J139" s="152">
        <f>LN(SUM($I$2:I139))</f>
        <v>6.0497334552319577</v>
      </c>
      <c r="K139" s="140">
        <f t="shared" si="45"/>
        <v>30.54224975598467</v>
      </c>
      <c r="L139" s="131">
        <v>3</v>
      </c>
      <c r="M139" s="152">
        <f>LN(SUM($L$2:L139))</f>
        <v>5.3181199938442161</v>
      </c>
      <c r="N139" s="140">
        <f t="shared" si="65"/>
        <v>56.09845160634508</v>
      </c>
      <c r="O139" s="131"/>
      <c r="P139" s="152">
        <f>LN(SUM($O$2:O139))</f>
        <v>2.7080502011022101</v>
      </c>
      <c r="Q139" s="153">
        <f t="shared" si="46"/>
        <v>46.88436316532848</v>
      </c>
      <c r="R139" s="131"/>
      <c r="S139" s="152">
        <f>LN(SUM($R$2:R139))</f>
        <v>1.0986122886681098</v>
      </c>
      <c r="T139" s="154" t="e">
        <f t="shared" si="47"/>
        <v>#DIV/0!</v>
      </c>
      <c r="U139" s="131">
        <v>1</v>
      </c>
      <c r="V139" s="152">
        <f>LN(SUM($U$2:U139))</f>
        <v>4.4067192472642533</v>
      </c>
      <c r="W139" s="140">
        <f t="shared" si="48"/>
        <v>16.325494554286845</v>
      </c>
      <c r="X139" s="131">
        <v>2</v>
      </c>
      <c r="Y139" s="152">
        <f>LN(SUM($X$2:X139))</f>
        <v>7.1412451223504911</v>
      </c>
      <c r="Z139" s="140">
        <f t="shared" si="49"/>
        <v>55.149288053695805</v>
      </c>
      <c r="AA139" s="131"/>
      <c r="AB139" s="152">
        <f>LN(SUM($AA$2:AA139))</f>
        <v>4.4886363697321396</v>
      </c>
      <c r="AC139" s="140">
        <f t="shared" si="50"/>
        <v>343.52008764103391</v>
      </c>
      <c r="AD139" s="131">
        <v>1</v>
      </c>
      <c r="AE139" s="152">
        <f>LN(SUM($AD$2:AD139))</f>
        <v>4.5538768916005408</v>
      </c>
      <c r="AF139" s="140">
        <f t="shared" si="51"/>
        <v>17.790908883763006</v>
      </c>
      <c r="AG139" s="131"/>
      <c r="AH139" s="152">
        <f>LN(SUM($AG$2:AG139))</f>
        <v>4.0775374439057197</v>
      </c>
      <c r="AI139" s="140">
        <f t="shared" si="52"/>
        <v>30.984641631007754</v>
      </c>
      <c r="AJ139" s="131">
        <v>60</v>
      </c>
      <c r="AK139" s="152">
        <f>LN(SUM($AJ$2:AJ139))</f>
        <v>8.4164884872946057</v>
      </c>
      <c r="AL139" s="140">
        <f t="shared" si="53"/>
        <v>35.834447788892582</v>
      </c>
      <c r="AM139" s="131"/>
      <c r="AN139" s="135">
        <f>LN(SUM($AM$2:AM139))</f>
        <v>1.0986122886681098</v>
      </c>
      <c r="AO139" s="127" t="e">
        <f t="shared" si="54"/>
        <v>#DIV/0!</v>
      </c>
      <c r="AP139" s="131"/>
      <c r="AQ139" s="135">
        <f>LN(SUM($AP$2:AP139))</f>
        <v>3.0910424533583161</v>
      </c>
      <c r="AR139" s="127">
        <f t="shared" si="55"/>
        <v>7.9810484387485161</v>
      </c>
      <c r="AS139" s="131">
        <v>1</v>
      </c>
      <c r="AT139" s="135">
        <f>LN(SUM($AS$2:AS139))</f>
        <v>4.7706846244656651</v>
      </c>
      <c r="AU139" s="155">
        <f t="shared" si="56"/>
        <v>37.448749701497391</v>
      </c>
      <c r="AV139" s="131"/>
      <c r="AW139" s="135">
        <f>LN(SUM($AV$2:AV139))</f>
        <v>4.2766661190160553</v>
      </c>
      <c r="AX139" s="155">
        <f t="shared" si="57"/>
        <v>40.57629668940266</v>
      </c>
      <c r="AY139" s="131">
        <v>10</v>
      </c>
      <c r="AZ139" s="135">
        <f>LN(SUM($AY$2:AY139))</f>
        <v>4.7095302013123339</v>
      </c>
      <c r="BA139" s="155">
        <f t="shared" si="58"/>
        <v>24.923679596207613</v>
      </c>
      <c r="BB139" s="112">
        <v>107</v>
      </c>
      <c r="BC139" s="135">
        <f>LN(SUM($BB$2:BB139))</f>
        <v>8.8954926314516332</v>
      </c>
      <c r="BD139" s="191">
        <f t="shared" si="59"/>
        <v>37.311753169120117</v>
      </c>
    </row>
    <row r="140" spans="1:56" x14ac:dyDescent="0.25">
      <c r="A140" s="95">
        <f t="shared" si="44"/>
        <v>201</v>
      </c>
      <c r="B140" s="137">
        <v>44103</v>
      </c>
      <c r="D140" s="145">
        <f>LN(SUM($C$2:C140))</f>
        <v>4.1108738641733114</v>
      </c>
      <c r="E140" s="146">
        <f t="shared" ref="E140" si="66">LN(2)/(SLOPE(D134:D140,A134:A140))</f>
        <v>195.69409840541417</v>
      </c>
      <c r="G140" s="152">
        <f>LN(SUM($F$2:F140))</f>
        <v>4.8978397999509111</v>
      </c>
      <c r="H140" s="140">
        <f t="shared" ref="H140" si="67">LN(2)/(SLOPE(G134:G140,A134:A140))</f>
        <v>30.781077897317939</v>
      </c>
      <c r="I140" s="188">
        <v>1</v>
      </c>
      <c r="J140" s="152">
        <f>LN(SUM($I$2:I140))</f>
        <v>6.0520891689244172</v>
      </c>
      <c r="K140" s="140">
        <f t="shared" si="45"/>
        <v>26.717650926656635</v>
      </c>
      <c r="L140" s="136">
        <v>5</v>
      </c>
      <c r="M140" s="152">
        <f>LN(SUM($L$2:L140))</f>
        <v>5.3423342519648109</v>
      </c>
      <c r="N140" s="140">
        <f t="shared" ref="N140" si="68">LN(2)/(SLOPE(M134:M140,A134:A140))</f>
        <v>47.181821465208195</v>
      </c>
      <c r="P140" s="152">
        <f>LN(SUM($O$2:O140))</f>
        <v>2.7080502011022101</v>
      </c>
      <c r="Q140" s="153">
        <f t="shared" si="46"/>
        <v>56.261235798394175</v>
      </c>
      <c r="S140" s="152">
        <f>LN(SUM($R$2:R140))</f>
        <v>1.0986122886681098</v>
      </c>
      <c r="T140" s="154" t="e">
        <f t="shared" si="47"/>
        <v>#DIV/0!</v>
      </c>
      <c r="U140" s="136">
        <v>1</v>
      </c>
      <c r="V140" s="152">
        <f>LN(SUM($U$2:U140))</f>
        <v>4.4188406077965983</v>
      </c>
      <c r="W140" s="140">
        <f t="shared" si="48"/>
        <v>17.734196147624214</v>
      </c>
      <c r="X140" s="136">
        <v>21</v>
      </c>
      <c r="Y140" s="152">
        <f>LN(SUM($X$2:X140))</f>
        <v>7.1577354842499066</v>
      </c>
      <c r="Z140" s="140">
        <f t="shared" si="49"/>
        <v>53.380837930941389</v>
      </c>
      <c r="AA140" s="162">
        <v>1</v>
      </c>
      <c r="AB140" s="152">
        <f>LN(SUM($AA$2:AA140))</f>
        <v>4.499809670330265</v>
      </c>
      <c r="AC140" s="140">
        <f t="shared" si="50"/>
        <v>191.55794547575383</v>
      </c>
      <c r="AD140" s="136">
        <v>2</v>
      </c>
      <c r="AE140" s="152">
        <f>LN(SUM($AD$2:AD140))</f>
        <v>4.5747109785033828</v>
      </c>
      <c r="AF140" s="140">
        <f t="shared" si="51"/>
        <v>19.686568044163348</v>
      </c>
      <c r="AG140" s="162">
        <v>1</v>
      </c>
      <c r="AH140" s="152">
        <f>LN(SUM($AG$2:AG140))</f>
        <v>4.0943445622221004</v>
      </c>
      <c r="AI140" s="140">
        <f t="shared" si="52"/>
        <v>32.146305479064878</v>
      </c>
      <c r="AJ140" s="136">
        <v>78</v>
      </c>
      <c r="AK140" s="152">
        <f>LN(SUM($AJ$2:AJ140))</f>
        <v>8.4335941675399244</v>
      </c>
      <c r="AL140" s="140">
        <f t="shared" si="53"/>
        <v>37.471677485954054</v>
      </c>
      <c r="AM140" s="162">
        <v>2</v>
      </c>
      <c r="AN140" s="135">
        <f>LN(SUM($AM$2:AM140))</f>
        <v>1.6094379124341003</v>
      </c>
      <c r="AO140" s="127">
        <f t="shared" si="54"/>
        <v>12.66454418932943</v>
      </c>
      <c r="AP140" s="136">
        <v>7</v>
      </c>
      <c r="AQ140" s="135">
        <f>LN(SUM($AP$2:AP140))</f>
        <v>3.3672958299864741</v>
      </c>
      <c r="AR140" s="127">
        <f t="shared" si="55"/>
        <v>6.538625493729695</v>
      </c>
      <c r="AS140" s="136">
        <v>4</v>
      </c>
      <c r="AT140" s="135">
        <f>LN(SUM($AS$2:AS140))</f>
        <v>4.8040210447332568</v>
      </c>
      <c r="AU140" s="155">
        <f t="shared" si="56"/>
        <v>41.437895053974827</v>
      </c>
      <c r="AV140" s="162">
        <v>4</v>
      </c>
      <c r="AW140" s="135">
        <f>LN(SUM($AV$2:AV140))</f>
        <v>4.3307333402863311</v>
      </c>
      <c r="AX140" s="155">
        <f t="shared" si="57"/>
        <v>43.322304812734053</v>
      </c>
      <c r="AZ140" s="135">
        <f>LN(SUM($AY$2:AY140))</f>
        <v>4.7095302013123339</v>
      </c>
      <c r="BA140" s="155">
        <f t="shared" si="58"/>
        <v>23.073936783251263</v>
      </c>
      <c r="BB140" s="168">
        <f>AY140+AV140+AS140+AP140+AM140+AJ140+AG140+AD140+AA140+X140+U140+R140+O140+L140+I140+F140+C140</f>
        <v>127</v>
      </c>
      <c r="BC140" s="135">
        <f>LN(SUM($BB$2:BB140))</f>
        <v>8.9127426347370253</v>
      </c>
      <c r="BD140" s="191">
        <f t="shared" si="59"/>
        <v>37.730694954514831</v>
      </c>
    </row>
    <row r="141" spans="1:56" x14ac:dyDescent="0.25">
      <c r="A141" s="95">
        <f t="shared" si="44"/>
        <v>202</v>
      </c>
      <c r="B141" s="137">
        <v>44104</v>
      </c>
      <c r="D141" s="145">
        <f>LN(SUM($C$2:C141))</f>
        <v>4.1108738641733114</v>
      </c>
      <c r="E141" s="146">
        <f t="shared" ref="E141" si="69">LN(2)/(SLOPE(D135:D141,A135:A141))</f>
        <v>234.83291808649699</v>
      </c>
      <c r="F141" s="188">
        <v>5</v>
      </c>
      <c r="G141" s="152">
        <f>LN(SUM($F$2:F141))</f>
        <v>4.9344739331306915</v>
      </c>
      <c r="H141" s="140">
        <f t="shared" ref="H141" si="70">LN(2)/(SLOPE(G135:G141,A135:A141))</f>
        <v>28.447778247478521</v>
      </c>
      <c r="I141" s="188">
        <v>11</v>
      </c>
      <c r="J141" s="152">
        <f>LN(SUM($I$2:I141))</f>
        <v>6.0776422433490342</v>
      </c>
      <c r="K141" s="140">
        <f t="shared" si="45"/>
        <v>24.124442753267324</v>
      </c>
      <c r="L141" s="136">
        <v>7</v>
      </c>
      <c r="M141" s="152">
        <f>LN(SUM($L$2:L141))</f>
        <v>5.3752784076841653</v>
      </c>
      <c r="N141" s="140">
        <f t="shared" ref="N141" si="71">LN(2)/(SLOPE(M135:M141,A135:A141))</f>
        <v>38.719504352304803</v>
      </c>
      <c r="P141" s="152">
        <f>LN(SUM($O$2:O141))</f>
        <v>2.7080502011022101</v>
      </c>
      <c r="Q141" s="153">
        <f t="shared" si="46"/>
        <v>93.76872633065696</v>
      </c>
      <c r="S141" s="152">
        <f>LN(SUM($R$2:R141))</f>
        <v>1.0986122886681098</v>
      </c>
      <c r="T141" s="154" t="e">
        <f t="shared" si="47"/>
        <v>#DIV/0!</v>
      </c>
      <c r="U141" s="136">
        <v>6</v>
      </c>
      <c r="V141" s="152">
        <f>LN(SUM($U$2:U141))</f>
        <v>4.4886363697321396</v>
      </c>
      <c r="W141" s="140">
        <f t="shared" si="48"/>
        <v>18.917028945721555</v>
      </c>
      <c r="X141" s="136">
        <v>29</v>
      </c>
      <c r="Y141" s="152">
        <f>LN(SUM($X$2:X141))</f>
        <v>7.180069874302796</v>
      </c>
      <c r="Z141" s="140">
        <f t="shared" si="49"/>
        <v>50.436684388655912</v>
      </c>
      <c r="AB141" s="152">
        <f>LN(SUM($AA$2:AA141))</f>
        <v>4.499809670330265</v>
      </c>
      <c r="AC141" s="140">
        <f t="shared" si="50"/>
        <v>156.94257849853574</v>
      </c>
      <c r="AD141" s="136">
        <v>1</v>
      </c>
      <c r="AE141" s="152">
        <f>LN(SUM($AD$2:AD141))</f>
        <v>4.5849674786705723</v>
      </c>
      <c r="AF141" s="140">
        <f t="shared" si="51"/>
        <v>23.283419582451476</v>
      </c>
      <c r="AG141" s="162">
        <v>3</v>
      </c>
      <c r="AH141" s="152">
        <f>LN(SUM($AG$2:AG141))</f>
        <v>4.1431347263915326</v>
      </c>
      <c r="AI141" s="140">
        <f t="shared" si="52"/>
        <v>32.163217780468379</v>
      </c>
      <c r="AJ141" s="136">
        <v>77</v>
      </c>
      <c r="AK141" s="152">
        <f>LN(SUM($AJ$2:AJ141))</f>
        <v>8.4501983225919588</v>
      </c>
      <c r="AL141" s="140">
        <f t="shared" si="53"/>
        <v>39.055776063225032</v>
      </c>
      <c r="AN141" s="135">
        <f>LN(SUM($AM$2:AM141))</f>
        <v>1.6094379124341003</v>
      </c>
      <c r="AO141" s="127">
        <f t="shared" si="54"/>
        <v>7.5987265135976569</v>
      </c>
      <c r="AQ141" s="135">
        <f>LN(SUM($AP$2:AP141))</f>
        <v>3.3672958299864741</v>
      </c>
      <c r="AR141" s="127">
        <f t="shared" si="55"/>
        <v>6.9902938826721011</v>
      </c>
      <c r="AS141" s="136">
        <v>4</v>
      </c>
      <c r="AT141" s="135">
        <f>LN(SUM($AS$2:AS141))</f>
        <v>4.836281906951478</v>
      </c>
      <c r="AU141" s="155">
        <f t="shared" si="56"/>
        <v>37.704209556923367</v>
      </c>
      <c r="AV141" s="162">
        <v>2</v>
      </c>
      <c r="AW141" s="135">
        <f>LN(SUM($AV$2:AV141))</f>
        <v>4.3567088266895917</v>
      </c>
      <c r="AX141" s="155">
        <f t="shared" si="57"/>
        <v>37.342138269062929</v>
      </c>
      <c r="AZ141" s="135">
        <f>LN(SUM($AY$2:AY141))</f>
        <v>4.7095302013123339</v>
      </c>
      <c r="BA141" s="155">
        <f t="shared" si="58"/>
        <v>24.204602596341058</v>
      </c>
      <c r="BB141" s="168">
        <v>145</v>
      </c>
      <c r="BC141" s="135">
        <f>LN(SUM($BB$2:BB141))</f>
        <v>8.9320804381033074</v>
      </c>
      <c r="BD141" s="191">
        <f t="shared" si="59"/>
        <v>37.941531197052491</v>
      </c>
    </row>
    <row r="142" spans="1:56" x14ac:dyDescent="0.25">
      <c r="A142" s="95">
        <f t="shared" si="44"/>
        <v>203</v>
      </c>
      <c r="B142" s="137">
        <v>44105</v>
      </c>
      <c r="D142" s="145">
        <f>LN(SUM($C$2:C142))</f>
        <v>4.1108738641733114</v>
      </c>
      <c r="E142" s="146">
        <f t="shared" ref="E142" si="72">LN(2)/(SLOPE(D136:D142,A136:A142))</f>
        <v>391.38819681082833</v>
      </c>
      <c r="G142" s="152">
        <f>LN(SUM($F$2:F142))</f>
        <v>4.9344739331306915</v>
      </c>
      <c r="H142" s="140">
        <f t="shared" ref="H142" si="73">LN(2)/(SLOPE(G136:G142,A136:A142))</f>
        <v>33.064915167096132</v>
      </c>
      <c r="I142" s="188">
        <v>12</v>
      </c>
      <c r="J142" s="152">
        <f>LN(SUM($I$2:I142))</f>
        <v>6.1047932324149849</v>
      </c>
      <c r="K142" s="140">
        <f t="shared" si="45"/>
        <v>23.321455283019251</v>
      </c>
      <c r="L142" s="136">
        <v>8</v>
      </c>
      <c r="M142" s="152">
        <f>LN(SUM($L$2:L142))</f>
        <v>5.4116460518550396</v>
      </c>
      <c r="N142" s="140">
        <f t="shared" ref="N142" si="74">LN(2)/(SLOPE(M136:M142,A136:A142))</f>
        <v>31.358247934616408</v>
      </c>
      <c r="P142" s="152">
        <f>LN(SUM($O$2:O142))</f>
        <v>2.7080502011022101</v>
      </c>
      <c r="Q142" s="153" t="e">
        <f t="shared" si="46"/>
        <v>#DIV/0!</v>
      </c>
      <c r="S142" s="152">
        <f>LN(SUM($R$2:R142))</f>
        <v>1.0986122886681098</v>
      </c>
      <c r="T142" s="154" t="e">
        <f t="shared" si="47"/>
        <v>#DIV/0!</v>
      </c>
      <c r="U142" s="136">
        <v>9</v>
      </c>
      <c r="V142" s="152">
        <f>LN(SUM($U$2:U142))</f>
        <v>4.5849674786705723</v>
      </c>
      <c r="W142" s="140">
        <f t="shared" si="48"/>
        <v>16.407172592939482</v>
      </c>
      <c r="X142" s="136">
        <v>21</v>
      </c>
      <c r="Y142" s="152">
        <f>LN(SUM($X$2:X142))</f>
        <v>7.1959372264755688</v>
      </c>
      <c r="Z142" s="140">
        <f t="shared" si="49"/>
        <v>48.872562499591041</v>
      </c>
      <c r="AA142" s="162">
        <v>4</v>
      </c>
      <c r="AB142" s="152">
        <f>LN(SUM($AA$2:AA142))</f>
        <v>4.5432947822700038</v>
      </c>
      <c r="AC142" s="140">
        <f t="shared" si="50"/>
        <v>76.412056627245562</v>
      </c>
      <c r="AD142" s="136">
        <v>4</v>
      </c>
      <c r="AE142" s="152">
        <f>LN(SUM($AD$2:AD142))</f>
        <v>4.6249728132842707</v>
      </c>
      <c r="AF142" s="140">
        <f t="shared" si="51"/>
        <v>29.949476783662604</v>
      </c>
      <c r="AH142" s="152">
        <f>LN(SUM($AG$2:AG142))</f>
        <v>4.1431347263915326</v>
      </c>
      <c r="AI142" s="140">
        <f t="shared" si="52"/>
        <v>45.107293392326035</v>
      </c>
      <c r="AJ142" s="136">
        <v>122</v>
      </c>
      <c r="AK142" s="152">
        <f>LN(SUM($AJ$2:AJ142))</f>
        <v>8.4759544433996403</v>
      </c>
      <c r="AL142" s="140">
        <f t="shared" si="53"/>
        <v>39.324195775695905</v>
      </c>
      <c r="AN142" s="135">
        <f>LN(SUM($AM$2:AM142))</f>
        <v>1.6094379124341003</v>
      </c>
      <c r="AO142" s="127">
        <f t="shared" si="54"/>
        <v>6.3322720946647149</v>
      </c>
      <c r="AP142" s="162">
        <v>5</v>
      </c>
      <c r="AQ142" s="135">
        <f>LN(SUM($AP$2:AP142))</f>
        <v>3.5263605246161616</v>
      </c>
      <c r="AR142" s="127">
        <f t="shared" si="55"/>
        <v>6.7677603719871975</v>
      </c>
      <c r="AS142" s="136">
        <v>11</v>
      </c>
      <c r="AT142" s="135">
        <f>LN(SUM($AS$2:AS142))</f>
        <v>4.9199809258281251</v>
      </c>
      <c r="AU142" s="155">
        <f t="shared" si="56"/>
        <v>25.013878917709917</v>
      </c>
      <c r="AW142" s="135">
        <f>LN(SUM($AV$2:AV142))</f>
        <v>4.3567088266895917</v>
      </c>
      <c r="AX142" s="155">
        <f t="shared" si="57"/>
        <v>42.72274500717554</v>
      </c>
      <c r="AZ142" s="135">
        <f>LN(SUM($AY$2:AY142))</f>
        <v>4.7095302013123339</v>
      </c>
      <c r="BA142" s="155">
        <f t="shared" si="58"/>
        <v>32.547081833337842</v>
      </c>
      <c r="BB142" s="168">
        <v>196</v>
      </c>
      <c r="BC142" s="135">
        <f>LN(SUM($BB$2:BB142))</f>
        <v>8.9576392684196477</v>
      </c>
      <c r="BD142" s="191">
        <f t="shared" si="59"/>
        <v>37.590583269191036</v>
      </c>
    </row>
    <row r="143" spans="1:56" x14ac:dyDescent="0.25">
      <c r="A143" s="95">
        <f t="shared" si="44"/>
        <v>204</v>
      </c>
      <c r="B143" s="137">
        <v>44106</v>
      </c>
      <c r="D143" s="145">
        <f>LN(SUM($C$2:C143))</f>
        <v>4.1108738641733114</v>
      </c>
      <c r="E143" s="146" t="e">
        <f t="shared" ref="E143" si="75">LN(2)/(SLOPE(D137:D143,A137:A143))</f>
        <v>#DIV/0!</v>
      </c>
      <c r="F143" s="188">
        <v>3</v>
      </c>
      <c r="G143" s="152">
        <f>LN(SUM($F$2:F143))</f>
        <v>4.9558270576012609</v>
      </c>
      <c r="H143" s="140">
        <f t="shared" ref="H143" si="76">LN(2)/(SLOPE(G137:G143,A137:A143))</f>
        <v>40.867972257332305</v>
      </c>
      <c r="I143" s="188">
        <v>5</v>
      </c>
      <c r="J143" s="152">
        <f>LN(SUM($I$2:I143))</f>
        <v>6.1158921254830343</v>
      </c>
      <c r="K143" s="140">
        <f t="shared" ref="K143" si="77">LN(2)/(SLOPE(J137:J143,$A137:$A143))</f>
        <v>26.155616515828704</v>
      </c>
      <c r="L143" s="136">
        <v>3</v>
      </c>
      <c r="M143" s="152">
        <f>LN(SUM($L$2:L143))</f>
        <v>5.4249500174814029</v>
      </c>
      <c r="N143" s="140">
        <f t="shared" ref="N143" si="78">LN(2)/(SLOPE(M137:M143,A137:A143))</f>
        <v>29.020349023606013</v>
      </c>
      <c r="P143" s="152">
        <f>LN(SUM($O$2:O143))</f>
        <v>2.7080502011022101</v>
      </c>
      <c r="Q143" s="153" t="e">
        <f t="shared" ref="Q143" si="79">LN(2)/(SLOPE(P137:P143,$A137:$A143))</f>
        <v>#DIV/0!</v>
      </c>
      <c r="R143" s="162">
        <v>1</v>
      </c>
      <c r="S143" s="152">
        <f>LN(SUM($R$2:R143))</f>
        <v>1.3862943611198906</v>
      </c>
      <c r="T143" s="154">
        <f t="shared" ref="T143" si="80">LN(2)/(SLOPE(S137:S143,$A137:$A143))</f>
        <v>22.487927836763294</v>
      </c>
      <c r="U143" s="136">
        <v>10</v>
      </c>
      <c r="V143" s="152">
        <f>LN(SUM($U$2:U143))</f>
        <v>4.6821312271242199</v>
      </c>
      <c r="W143" s="140">
        <f t="shared" ref="W143" si="81">LN(2)/(SLOPE(V137:V143,$A137:$A143))</f>
        <v>12.792508268738068</v>
      </c>
      <c r="X143" s="136">
        <v>26</v>
      </c>
      <c r="Y143" s="152">
        <f>LN(SUM($X$2:X143))</f>
        <v>7.2152399787300974</v>
      </c>
      <c r="Z143" s="140">
        <f t="shared" ref="Z143" si="82">LN(2)/(SLOPE(Y137:Y143,$A137:$A143))</f>
        <v>44.291408242138964</v>
      </c>
      <c r="AB143" s="152">
        <f>LN(SUM($AA$2:AA143))</f>
        <v>4.5432947822700038</v>
      </c>
      <c r="AC143" s="140">
        <f t="shared" ref="AC143" si="83">LN(2)/(SLOPE(AB137:AB143,$A137:$A143))</f>
        <v>60.962041200566702</v>
      </c>
      <c r="AD143" s="136">
        <v>2</v>
      </c>
      <c r="AE143" s="152">
        <f>LN(SUM($AD$2:AD143))</f>
        <v>4.6443908991413725</v>
      </c>
      <c r="AF143" s="140">
        <f t="shared" ref="AF143" si="84">LN(2)/(SLOPE(AE137:AE143,$A137:$A143))</f>
        <v>36.631477282630016</v>
      </c>
      <c r="AG143" s="162">
        <v>5</v>
      </c>
      <c r="AH143" s="152">
        <f>LN(SUM($AG$2:AG143))</f>
        <v>4.219507705176107</v>
      </c>
      <c r="AI143" s="140">
        <f t="shared" ref="AI143" si="85">LN(2)/(SLOPE(AH137:AH143,$A137:$A143))</f>
        <v>28.796032903690655</v>
      </c>
      <c r="AJ143" s="136">
        <v>89</v>
      </c>
      <c r="AK143" s="152">
        <f>LN(SUM($AJ$2:AJ143))</f>
        <v>8.4943338972701543</v>
      </c>
      <c r="AL143" s="140">
        <f t="shared" ref="AL143" si="86">LN(2)/(SLOPE(AK137:AK143,$A137:$A143))</f>
        <v>36.76609164100919</v>
      </c>
      <c r="AN143" s="135">
        <f>LN(SUM($AM$2:AM143))</f>
        <v>1.6094379124341003</v>
      </c>
      <c r="AO143" s="127">
        <f t="shared" ref="AO143" si="87">LN(2)/(SLOPE(AN137:AN143,$A137:$A143))</f>
        <v>6.3322720946647149</v>
      </c>
      <c r="AQ143" s="135">
        <f>LN(SUM($AP$2:AP143))</f>
        <v>3.5263605246161616</v>
      </c>
      <c r="AR143" s="127">
        <f t="shared" ref="AR143" si="88">LN(2)/(SLOPE(AQ137:AQ143,$A137:$A143))</f>
        <v>6.7094509099276065</v>
      </c>
      <c r="AS143" s="136">
        <v>8</v>
      </c>
      <c r="AT143" s="135">
        <f>LN(SUM($AS$2:AS143))</f>
        <v>4.9767337424205742</v>
      </c>
      <c r="AU143" s="155">
        <f t="shared" ref="AU143" si="89">LN(2)/(SLOPE(AT137:AT143,$A137:$A143))</f>
        <v>18.026965168516334</v>
      </c>
      <c r="AV143" s="162">
        <v>4</v>
      </c>
      <c r="AW143" s="135">
        <f>LN(SUM($AV$2:AV143))</f>
        <v>4.4067192472642533</v>
      </c>
      <c r="AX143" s="155">
        <f t="shared" ref="AX143" si="90">LN(2)/(SLOPE(AW137:AW143,$A137:$A143))</f>
        <v>30.792488850831617</v>
      </c>
      <c r="AZ143" s="135">
        <f>LN(SUM($AY$2:AY143))</f>
        <v>4.7095302013123339</v>
      </c>
      <c r="BA143" s="155">
        <f t="shared" ref="BA143" si="91">LN(2)/(SLOPE(AZ137:AZ143,$A137:$A143))</f>
        <v>41.114682597260106</v>
      </c>
      <c r="BB143" s="168">
        <v>156</v>
      </c>
      <c r="BC143" s="135">
        <f>LN(SUM($BB$2:BB143))</f>
        <v>8.9775252009652426</v>
      </c>
      <c r="BD143" s="191">
        <f t="shared" ref="BD143" si="92">LN(2)/(SLOPE(BC137:BC143,$A137:$A143))</f>
        <v>35.258815198917056</v>
      </c>
    </row>
    <row r="144" spans="1:56" x14ac:dyDescent="0.25">
      <c r="A144" s="95">
        <f t="shared" si="44"/>
        <v>205</v>
      </c>
      <c r="B144" s="137">
        <v>44107</v>
      </c>
      <c r="C144" s="162">
        <v>4</v>
      </c>
      <c r="D144" s="145">
        <f>LN(SUM($C$2:C144))</f>
        <v>4.1743872698956368</v>
      </c>
      <c r="E144" s="146">
        <f t="shared" ref="E144:E145" si="93">LN(2)/(SLOPE(D138:D144,A138:A144))</f>
        <v>101.85839684789761</v>
      </c>
      <c r="F144" s="242">
        <v>1</v>
      </c>
      <c r="G144" s="152">
        <f>LN(SUM($F$2:F144))</f>
        <v>4.962844630259907</v>
      </c>
      <c r="H144" s="140">
        <f t="shared" ref="H144:H145" si="94">LN(2)/(SLOPE(G138:G144,A138:A144))</f>
        <v>49.417631513082426</v>
      </c>
      <c r="I144" s="242">
        <v>5</v>
      </c>
      <c r="J144" s="152">
        <f>LN(SUM($I$2:I144))</f>
        <v>6.1268691841141854</v>
      </c>
      <c r="K144" s="140">
        <f t="shared" ref="K144:K145" si="95">LN(2)/(SLOPE(J138:J144,$A138:$A144))</f>
        <v>31.618581086484749</v>
      </c>
      <c r="L144" s="242">
        <v>10</v>
      </c>
      <c r="M144" s="152">
        <f>LN(SUM($L$2:L144))</f>
        <v>5.4680601411351315</v>
      </c>
      <c r="N144" s="140">
        <f t="shared" ref="N144:N145" si="96">LN(2)/(SLOPE(M138:M144,A138:A144))</f>
        <v>24.970642689295349</v>
      </c>
      <c r="P144" s="152">
        <f>LN(SUM($O$2:O144))</f>
        <v>2.7080502011022101</v>
      </c>
      <c r="Q144" s="153" t="e">
        <f t="shared" ref="Q144:Q145" si="97">LN(2)/(SLOPE(P138:P144,$A138:$A144))</f>
        <v>#DIV/0!</v>
      </c>
      <c r="S144" s="152">
        <f>LN(SUM($R$2:R144))</f>
        <v>1.3862943611198906</v>
      </c>
      <c r="T144" s="154">
        <f t="shared" ref="T144:T145" si="98">LN(2)/(SLOPE(S138:S144,$A138:$A144))</f>
        <v>13.492756702057976</v>
      </c>
      <c r="V144" s="152">
        <f>LN(SUM($U$2:U144))</f>
        <v>4.6821312271242199</v>
      </c>
      <c r="W144" s="140">
        <f t="shared" ref="W144:W145" si="99">LN(2)/(SLOPE(V138:V144,$A138:$A144))</f>
        <v>12.283643871910494</v>
      </c>
      <c r="Y144" s="152">
        <f>LN(SUM($X$2:X144))</f>
        <v>7.2152399787300974</v>
      </c>
      <c r="Z144" s="140">
        <f t="shared" ref="Z144:Z145" si="100">LN(2)/(SLOPE(Y138:Y144,$A138:$A144))</f>
        <v>47.000951834777155</v>
      </c>
      <c r="AA144" s="162">
        <v>5</v>
      </c>
      <c r="AB144" s="152">
        <f>LN(SUM($AA$2:AA144))</f>
        <v>4.5951198501345898</v>
      </c>
      <c r="AC144" s="140">
        <f t="shared" ref="AC144:AC145" si="101">LN(2)/(SLOPE(AB138:AB144,$A138:$A144))</f>
        <v>41.096926030770241</v>
      </c>
      <c r="AD144" s="136">
        <v>3</v>
      </c>
      <c r="AE144" s="152">
        <f>LN(SUM($AD$2:AD144))</f>
        <v>4.6728288344619058</v>
      </c>
      <c r="AF144" s="140">
        <f t="shared" ref="AF144:AF145" si="102">LN(2)/(SLOPE(AE138:AE144,$A138:$A144))</f>
        <v>31.308874536377115</v>
      </c>
      <c r="AG144" s="162">
        <v>1</v>
      </c>
      <c r="AH144" s="152">
        <f>LN(SUM($AG$2:AG144))</f>
        <v>4.2341065045972597</v>
      </c>
      <c r="AI144" s="140">
        <f t="shared" ref="AI144:AI145" si="103">LN(2)/(SLOPE(AH138:AH144,$A138:$A144))</f>
        <v>24.18644708913002</v>
      </c>
      <c r="AJ144" s="136">
        <v>120</v>
      </c>
      <c r="AK144" s="152">
        <f>LN(SUM($AJ$2:AJ144))</f>
        <v>8.5185922123299456</v>
      </c>
      <c r="AL144" s="140">
        <f t="shared" ref="AL144:AL145" si="104">LN(2)/(SLOPE(AK138:AK144,$A138:$A144))</f>
        <v>35.647662066308591</v>
      </c>
      <c r="AN144" s="135">
        <f>LN(SUM($AM$2:AM144))</f>
        <v>1.6094379124341003</v>
      </c>
      <c r="AO144" s="127">
        <f t="shared" ref="AO144:AO145" si="105">LN(2)/(SLOPE(AN138:AN144,$A138:$A144))</f>
        <v>7.5987265135976569</v>
      </c>
      <c r="AP144" s="162">
        <v>6</v>
      </c>
      <c r="AQ144" s="135">
        <f>LN(SUM($AP$2:AP144))</f>
        <v>3.6888794541139363</v>
      </c>
      <c r="AR144" s="127">
        <f t="shared" ref="AR144:AR145" si="106">LN(2)/(SLOPE(AQ138:AQ144,$A138:$A144))</f>
        <v>6.8744827379723024</v>
      </c>
      <c r="AS144" s="136">
        <v>5</v>
      </c>
      <c r="AT144" s="135">
        <f>LN(SUM($AS$2:AS144))</f>
        <v>5.0106352940962555</v>
      </c>
      <c r="AU144" s="155">
        <f t="shared" ref="AU144:AU145" si="107">LN(2)/(SLOPE(AT138:AT144,$A138:$A144))</f>
        <v>15.240676909720058</v>
      </c>
      <c r="AW144" s="135">
        <f>LN(SUM($AV$2:AV144))</f>
        <v>4.4067192472642533</v>
      </c>
      <c r="AX144" s="155">
        <f t="shared" ref="AX144:AX145" si="108">LN(2)/(SLOPE(AW138:AW144,$A138:$A144))</f>
        <v>28.700001023730206</v>
      </c>
      <c r="AY144" s="162">
        <v>4</v>
      </c>
      <c r="AZ144" s="135">
        <f>LN(SUM($AY$2:AY144))</f>
        <v>4.7449321283632502</v>
      </c>
      <c r="BA144" s="155">
        <f t="shared" ref="BA144:BA145" si="109">LN(2)/(SLOPE(AZ138:AZ144,$A138:$A144))</f>
        <v>49.836633328677408</v>
      </c>
      <c r="BB144" s="168">
        <v>178</v>
      </c>
      <c r="BC144" s="135">
        <f>LN(SUM($BB$2:BB144))</f>
        <v>8.999742789830492</v>
      </c>
      <c r="BD144" s="191">
        <f t="shared" ref="BD144:BD145" si="110">LN(2)/(SLOPE(BC138:BC144,$A138:$A144))</f>
        <v>34.288972164604623</v>
      </c>
    </row>
    <row r="145" spans="1:56" x14ac:dyDescent="0.25">
      <c r="A145" s="95">
        <f t="shared" si="44"/>
        <v>206</v>
      </c>
      <c r="B145" s="137">
        <v>44108</v>
      </c>
      <c r="C145" s="162">
        <v>4</v>
      </c>
      <c r="D145" s="145">
        <f>LN(SUM($C$2:C145))</f>
        <v>4.2341065045972597</v>
      </c>
      <c r="E145" s="146">
        <f t="shared" si="93"/>
        <v>39.072185815147627</v>
      </c>
      <c r="F145" s="242">
        <v>2</v>
      </c>
      <c r="G145" s="152">
        <f>LN(SUM($F$2:F145))</f>
        <v>4.9767337424205742</v>
      </c>
      <c r="H145" s="140">
        <f t="shared" si="94"/>
        <v>50.015179777301995</v>
      </c>
      <c r="I145" s="242">
        <v>6</v>
      </c>
      <c r="J145" s="152">
        <f>LN(SUM($I$2:I145))</f>
        <v>6.1398845522262553</v>
      </c>
      <c r="K145" s="140">
        <f t="shared" si="95"/>
        <v>42.351471616310342</v>
      </c>
      <c r="L145" s="242">
        <v>3</v>
      </c>
      <c r="M145" s="152">
        <f>LN(SUM($L$2:L145))</f>
        <v>5.4806389233419912</v>
      </c>
      <c r="N145" s="140">
        <f t="shared" si="96"/>
        <v>24.608354096813983</v>
      </c>
      <c r="P145" s="152">
        <f>LN(SUM($O$2:O145))</f>
        <v>2.7080502011022101</v>
      </c>
      <c r="Q145" s="153" t="e">
        <f t="shared" si="97"/>
        <v>#DIV/0!</v>
      </c>
      <c r="S145" s="152">
        <f>LN(SUM($R$2:R145))</f>
        <v>1.3862943611198906</v>
      </c>
      <c r="T145" s="154">
        <f t="shared" si="98"/>
        <v>11.243963918381647</v>
      </c>
      <c r="U145" s="162">
        <v>5</v>
      </c>
      <c r="V145" s="152">
        <f>LN(SUM($U$2:U145))</f>
        <v>4.7273878187123408</v>
      </c>
      <c r="W145" s="140">
        <f t="shared" si="99"/>
        <v>11.538155240594563</v>
      </c>
      <c r="Y145" s="152">
        <f>LN(SUM($X$2:X145))</f>
        <v>7.2152399787300974</v>
      </c>
      <c r="Z145" s="140">
        <f t="shared" si="100"/>
        <v>52.149425131736017</v>
      </c>
      <c r="AA145" s="162">
        <v>2</v>
      </c>
      <c r="AB145" s="152">
        <f>LN(SUM($AA$2:AA145))</f>
        <v>4.6151205168412597</v>
      </c>
      <c r="AC145" s="140">
        <f t="shared" si="101"/>
        <v>31.632093154356898</v>
      </c>
      <c r="AD145" s="136">
        <v>2</v>
      </c>
      <c r="AE145" s="152">
        <f>LN(SUM($AD$2:AD145))</f>
        <v>4.6913478822291435</v>
      </c>
      <c r="AF145" s="140">
        <f t="shared" si="102"/>
        <v>29.050937663052849</v>
      </c>
      <c r="AG145" s="162">
        <v>3</v>
      </c>
      <c r="AH145" s="152">
        <f>LN(SUM($AG$2:AG145))</f>
        <v>4.2766661190160553</v>
      </c>
      <c r="AI145" s="140">
        <f t="shared" si="103"/>
        <v>20.359246224138037</v>
      </c>
      <c r="AJ145" s="136">
        <v>90</v>
      </c>
      <c r="AK145" s="152">
        <f>LN(SUM($AJ$2:AJ145))</f>
        <v>8.5364074103400416</v>
      </c>
      <c r="AL145" s="140">
        <f t="shared" si="104"/>
        <v>33.818630811009022</v>
      </c>
      <c r="AN145" s="135">
        <f>LN(SUM($AM$2:AM145))</f>
        <v>1.6094379124341003</v>
      </c>
      <c r="AO145" s="127">
        <f t="shared" si="105"/>
        <v>12.66454418932943</v>
      </c>
      <c r="AP145" s="162">
        <v>1</v>
      </c>
      <c r="AQ145" s="135">
        <f>LN(SUM($AP$2:AP145))</f>
        <v>3.713572066704308</v>
      </c>
      <c r="AR145" s="127">
        <f t="shared" si="106"/>
        <v>7.2694471403555685</v>
      </c>
      <c r="AS145" s="136">
        <v>5</v>
      </c>
      <c r="AT145" s="135">
        <f>LN(SUM($AS$2:AS145))</f>
        <v>5.0434251169192468</v>
      </c>
      <c r="AU145" s="155">
        <f t="shared" si="107"/>
        <v>14.146873261773898</v>
      </c>
      <c r="AV145" s="162">
        <v>3</v>
      </c>
      <c r="AW145" s="135">
        <f>LN(SUM($AV$2:AV145))</f>
        <v>4.4426512564903167</v>
      </c>
      <c r="AX145" s="155">
        <f t="shared" si="108"/>
        <v>27.728357147466951</v>
      </c>
      <c r="AZ145" s="135">
        <f>LN(SUM($AY$2:AY145))</f>
        <v>4.7449321283632502</v>
      </c>
      <c r="BA145" s="155">
        <f t="shared" si="109"/>
        <v>109.64443278901197</v>
      </c>
      <c r="BB145" s="168">
        <v>150</v>
      </c>
      <c r="BC145" s="135">
        <f>LN(SUM($BB$2:BB145))</f>
        <v>9.0180896841043428</v>
      </c>
      <c r="BD145" s="191">
        <f t="shared" si="110"/>
        <v>33.049938050309443</v>
      </c>
    </row>
    <row r="146" spans="1:56" x14ac:dyDescent="0.25">
      <c r="A146" s="95">
        <f t="shared" si="44"/>
        <v>207</v>
      </c>
      <c r="B146" s="137">
        <v>44109</v>
      </c>
      <c r="D146" s="145">
        <f>LN(SUM($C$2:C146))</f>
        <v>4.2341065045972597</v>
      </c>
      <c r="E146" s="146">
        <f t="shared" ref="E146" si="111">LN(2)/(SLOPE(D140:D146,A140:A146))</f>
        <v>28.554934555270489</v>
      </c>
      <c r="F146" s="244">
        <v>3</v>
      </c>
      <c r="G146" s="152">
        <f>LN(SUM($F$2:F146))</f>
        <v>4.9972122737641147</v>
      </c>
      <c r="H146" s="140">
        <f t="shared" ref="H146" si="112">LN(2)/(SLOPE(G140:G146,A140:A146))</f>
        <v>47.220816791246563</v>
      </c>
      <c r="I146" s="188">
        <v>13</v>
      </c>
      <c r="J146" s="152">
        <f>LN(SUM($I$2:I146))</f>
        <v>6.1675164908883415</v>
      </c>
      <c r="K146" s="140">
        <f t="shared" ref="K146" si="113">LN(2)/(SLOPE(J140:J146,$A140:$A146))</f>
        <v>39.379963505130526</v>
      </c>
      <c r="M146" s="152">
        <f>LN(SUM($L$2:L146))</f>
        <v>5.4806389233419912</v>
      </c>
      <c r="N146" s="140">
        <f t="shared" ref="N146" si="114">LN(2)/(SLOPE(M140:M146,A140:A146))</f>
        <v>28.4556054212117</v>
      </c>
      <c r="P146" s="152">
        <f>LN(SUM($O$2:O146))</f>
        <v>2.7080502011022101</v>
      </c>
      <c r="Q146" s="153" t="e">
        <f t="shared" ref="Q146" si="115">LN(2)/(SLOPE(P140:P146,$A140:$A146))</f>
        <v>#DIV/0!</v>
      </c>
      <c r="S146" s="152">
        <f>LN(SUM($R$2:R146))</f>
        <v>1.3862943611198906</v>
      </c>
      <c r="T146" s="154">
        <f t="shared" ref="T146" si="116">LN(2)/(SLOPE(S140:S146,$A140:$A146))</f>
        <v>11.243963918381647</v>
      </c>
      <c r="V146" s="152">
        <f>LN(SUM($U$2:U146))</f>
        <v>4.7273878187123408</v>
      </c>
      <c r="W146" s="140">
        <f t="shared" ref="W146" si="117">LN(2)/(SLOPE(V140:V146,$A140:$A146))</f>
        <v>12.936088752725043</v>
      </c>
      <c r="X146" s="162">
        <v>3</v>
      </c>
      <c r="Y146" s="152">
        <f>LN(SUM($X$2:X146))</f>
        <v>7.217443431696533</v>
      </c>
      <c r="Z146" s="140">
        <f t="shared" ref="Z146" si="118">LN(2)/(SLOPE(Y140:Y146,$A140:$A146))</f>
        <v>72.211749392482147</v>
      </c>
      <c r="AB146" s="152">
        <f>LN(SUM($AA$2:AA146))</f>
        <v>4.6151205168412597</v>
      </c>
      <c r="AC146" s="140">
        <f t="shared" ref="AC146" si="119">LN(2)/(SLOPE(AB140:AB146,$A140:$A146))</f>
        <v>30.885996790027875</v>
      </c>
      <c r="AE146" s="152">
        <f>LN(SUM($AD$2:AD146))</f>
        <v>4.6913478822291435</v>
      </c>
      <c r="AF146" s="140">
        <f t="shared" ref="AF146" si="120">LN(2)/(SLOPE(AE140:AE146,$A140:$A146))</f>
        <v>31.789100082956502</v>
      </c>
      <c r="AH146" s="152">
        <f>LN(SUM($AG$2:AG146))</f>
        <v>4.2766661190160553</v>
      </c>
      <c r="AI146" s="140">
        <f t="shared" ref="AI146" si="121">LN(2)/(SLOPE(AH140:AH146,$A140:$A146))</f>
        <v>21.44545578607844</v>
      </c>
      <c r="AJ146" s="136">
        <v>82</v>
      </c>
      <c r="AK146" s="152">
        <f>LN(SUM($AJ$2:AJ146))</f>
        <v>8.5523672664238912</v>
      </c>
      <c r="AL146" s="140">
        <f t="shared" ref="AL146" si="122">LN(2)/(SLOPE(AK140:AK146,$A140:$A146))</f>
        <v>33.967381959094027</v>
      </c>
      <c r="AN146" s="135">
        <f>LN(SUM($AM$2:AM146))</f>
        <v>1.6094379124341003</v>
      </c>
      <c r="AO146" s="127" t="e">
        <f t="shared" ref="AO146" si="123">LN(2)/(SLOPE(AN140:AN146,$A140:$A146))</f>
        <v>#DIV/0!</v>
      </c>
      <c r="AQ146" s="135">
        <f>LN(SUM($AP$2:AP146))</f>
        <v>3.713572066704308</v>
      </c>
      <c r="AR146" s="127">
        <f t="shared" ref="AR146" si="124">LN(2)/(SLOPE(AQ140:AQ146,$A140:$A146))</f>
        <v>10.247700457678516</v>
      </c>
      <c r="AT146" s="135">
        <f>LN(SUM($AS$2:AS146))</f>
        <v>5.0434251169192468</v>
      </c>
      <c r="AU146" s="155">
        <f t="shared" ref="AU146" si="125">LN(2)/(SLOPE(AT140:AT146,$A140:$A146))</f>
        <v>15.867288049920315</v>
      </c>
      <c r="AW146" s="135">
        <f>LN(SUM($AV$2:AV146))</f>
        <v>4.4426512564903167</v>
      </c>
      <c r="AX146" s="155">
        <f t="shared" ref="AX146" si="126">LN(2)/(SLOPE(AW140:AW146,$A140:$A146))</f>
        <v>34.803469662375086</v>
      </c>
      <c r="AZ146" s="135">
        <f>LN(SUM($AY$2:AY146))</f>
        <v>4.7449321283632502</v>
      </c>
      <c r="BA146" s="155">
        <f t="shared" ref="BA146" si="127">LN(2)/(SLOPE(AZ140:AZ146,$A140:$A146))</f>
        <v>91.370360657509963</v>
      </c>
      <c r="BB146" s="168">
        <v>106</v>
      </c>
      <c r="BC146" s="135">
        <f>LN(SUM($BB$2:BB146))</f>
        <v>9.0308547900014364</v>
      </c>
      <c r="BD146" s="191">
        <f t="shared" ref="BD146" si="128">LN(2)/(SLOPE(BC140:BC146,$A140:$A146))</f>
        <v>34.141668680502214</v>
      </c>
    </row>
    <row r="147" spans="1:56" x14ac:dyDescent="0.25">
      <c r="A147" s="95">
        <f t="shared" si="44"/>
        <v>208</v>
      </c>
      <c r="B147" s="137">
        <v>44110</v>
      </c>
      <c r="C147" s="162">
        <v>1</v>
      </c>
      <c r="D147" s="145">
        <f>LN(SUM($C$2:C147))</f>
        <v>4.2484952420493594</v>
      </c>
      <c r="E147" s="146">
        <f t="shared" ref="E147:E148" si="129">LN(2)/(SLOPE(D141:D147,A141:A147))</f>
        <v>24.800743831310371</v>
      </c>
      <c r="F147" s="244">
        <v>7</v>
      </c>
      <c r="G147" s="152">
        <f>LN(SUM($F$2:F147))</f>
        <v>5.0434251169192468</v>
      </c>
      <c r="H147" s="140">
        <f t="shared" ref="H147:H148" si="130">LN(2)/(SLOPE(G141:G147,A141:A147))</f>
        <v>41.0114264968649</v>
      </c>
      <c r="I147" s="188">
        <v>6</v>
      </c>
      <c r="J147" s="152">
        <f>LN(SUM($I$2:I147))</f>
        <v>6.1800166536525722</v>
      </c>
      <c r="K147" s="140">
        <f t="shared" ref="K147:K148" si="131">LN(2)/(SLOPE(J141:J147,$A141:$A147))</f>
        <v>42.509261904271575</v>
      </c>
      <c r="L147" s="162">
        <v>18</v>
      </c>
      <c r="M147" s="152">
        <f>LN(SUM($L$2:L147))</f>
        <v>5.5529595849216173</v>
      </c>
      <c r="N147" s="140">
        <f t="shared" ref="N147:N148" si="132">LN(2)/(SLOPE(M141:M147,A141:A147))</f>
        <v>26.706530227541666</v>
      </c>
      <c r="P147" s="152">
        <f>LN(SUM($O$2:O147))</f>
        <v>2.7080502011022101</v>
      </c>
      <c r="Q147" s="153" t="e">
        <f t="shared" ref="Q147:Q148" si="133">LN(2)/(SLOPE(P141:P147,$A141:$A147))</f>
        <v>#DIV/0!</v>
      </c>
      <c r="S147" s="152">
        <f>LN(SUM($R$2:R147))</f>
        <v>1.3862943611198906</v>
      </c>
      <c r="T147" s="154">
        <f t="shared" ref="T147:T148" si="134">LN(2)/(SLOPE(S141:S147,$A141:$A147))</f>
        <v>13.492756702057976</v>
      </c>
      <c r="U147" s="162">
        <v>10</v>
      </c>
      <c r="V147" s="152">
        <f>LN(SUM($U$2:U147))</f>
        <v>4.8121843553724171</v>
      </c>
      <c r="W147" s="140">
        <f t="shared" ref="W147:W148" si="135">LN(2)/(SLOPE(V141:V147,$A141:$A147))</f>
        <v>14.92081639995348</v>
      </c>
      <c r="X147" s="162">
        <v>27</v>
      </c>
      <c r="Y147" s="152">
        <f>LN(SUM($X$2:X147))</f>
        <v>7.2370590261247374</v>
      </c>
      <c r="Z147" s="140">
        <f t="shared" ref="Z147:Z148" si="136">LN(2)/(SLOPE(Y141:Y147,$A141:$A147))</f>
        <v>90.700687998586545</v>
      </c>
      <c r="AA147" s="162">
        <v>1</v>
      </c>
      <c r="AB147" s="152">
        <f>LN(SUM($AA$2:AA147))</f>
        <v>4.6249728132842707</v>
      </c>
      <c r="AC147" s="140">
        <f t="shared" ref="AC147:AC148" si="137">LN(2)/(SLOPE(AB141:AB147,$A141:$A147))</f>
        <v>32.841314527499328</v>
      </c>
      <c r="AD147" s="162">
        <v>4</v>
      </c>
      <c r="AE147" s="152">
        <f>LN(SUM($AD$2:AD147))</f>
        <v>4.7273878187123408</v>
      </c>
      <c r="AF147" s="140">
        <f t="shared" ref="AF147:AF148" si="138">LN(2)/(SLOPE(AE141:AE147,$A141:$A147))</f>
        <v>31.975518550965727</v>
      </c>
      <c r="AG147" s="162">
        <v>2</v>
      </c>
      <c r="AH147" s="152">
        <f>LN(SUM($AG$2:AG147))</f>
        <v>4.3040650932041702</v>
      </c>
      <c r="AI147" s="140">
        <f t="shared" ref="AI147:AI148" si="139">LN(2)/(SLOPE(AH141:AH147,$A141:$A147))</f>
        <v>24.04934976462695</v>
      </c>
      <c r="AJ147" s="136">
        <v>96</v>
      </c>
      <c r="AK147" s="152">
        <f>LN(SUM($AJ$2:AJ147))</f>
        <v>8.5707339583442668</v>
      </c>
      <c r="AL147" s="140">
        <f t="shared" ref="AL147:AL148" si="140">LN(2)/(SLOPE(AK141:AK147,$A141:$A147))</f>
        <v>34.87494966962219</v>
      </c>
      <c r="AM147" s="162">
        <v>4</v>
      </c>
      <c r="AN147" s="135">
        <f>LN(SUM($AM$2:AM147))</f>
        <v>2.1972245773362196</v>
      </c>
      <c r="AO147" s="127">
        <f t="shared" ref="AO147:AO148" si="141">LN(2)/(SLOPE(AN141:AN147,$A141:$A147))</f>
        <v>11.006329458500836</v>
      </c>
      <c r="AP147" s="162">
        <v>1</v>
      </c>
      <c r="AQ147" s="135">
        <f>LN(SUM($AP$2:AP147))</f>
        <v>3.7376696182833684</v>
      </c>
      <c r="AR147" s="127">
        <f t="shared" ref="AR147:AR148" si="142">LN(2)/(SLOPE(AQ141:AQ147,$A141:$A147))</f>
        <v>11.602481867230489</v>
      </c>
      <c r="AS147" s="162">
        <v>6</v>
      </c>
      <c r="AT147" s="135">
        <f>LN(SUM($AS$2:AS147))</f>
        <v>5.0814043649844631</v>
      </c>
      <c r="AU147" s="155">
        <f t="shared" ref="AU147:AU148" si="143">LN(2)/(SLOPE(AT141:AT147,$A141:$A147))</f>
        <v>18.502477852481384</v>
      </c>
      <c r="AV147" s="162">
        <v>3</v>
      </c>
      <c r="AW147" s="135">
        <f>LN(SUM($AV$2:AV147))</f>
        <v>4.4773368144782069</v>
      </c>
      <c r="AX147" s="155">
        <f t="shared" ref="AX147:AX148" si="144">LN(2)/(SLOPE(AW141:AW147,$A141:$A147))</f>
        <v>34.067215561116242</v>
      </c>
      <c r="AY147" s="162">
        <v>1</v>
      </c>
      <c r="AZ147" s="135">
        <f>LN(SUM($AY$2:AY147))</f>
        <v>4.7535901911063645</v>
      </c>
      <c r="BA147" s="155">
        <f t="shared" ref="BA147:BA148" si="145">LN(2)/(SLOPE(AZ141:AZ147,$A141:$A147))</f>
        <v>81.414770019326014</v>
      </c>
      <c r="BC147" s="135">
        <f>LN(SUM($BB$2:BB147))</f>
        <v>9.0308547900014364</v>
      </c>
      <c r="BD147" s="191">
        <f t="shared" ref="BD147:BD148" si="146">LN(2)/(SLOPE(BC141:BC147,$A141:$A147))</f>
        <v>40.155958778750929</v>
      </c>
    </row>
    <row r="148" spans="1:56" x14ac:dyDescent="0.25">
      <c r="A148" s="95">
        <f t="shared" si="44"/>
        <v>209</v>
      </c>
      <c r="B148" s="137">
        <v>44111</v>
      </c>
      <c r="D148" s="145">
        <f>LN(SUM($C$2:C148))</f>
        <v>4.2484952420493594</v>
      </c>
      <c r="E148" s="146">
        <f t="shared" si="129"/>
        <v>25.952718727908337</v>
      </c>
      <c r="F148" s="244">
        <v>4</v>
      </c>
      <c r="G148" s="152">
        <f>LN(SUM($F$2:F148))</f>
        <v>5.0689042022202315</v>
      </c>
      <c r="H148" s="140">
        <f t="shared" si="130"/>
        <v>31.668395773569632</v>
      </c>
      <c r="I148" s="188">
        <v>9</v>
      </c>
      <c r="J148" s="152">
        <f>LN(SUM($I$2:I148))</f>
        <v>6.1984787164923079</v>
      </c>
      <c r="K148" s="140">
        <f t="shared" si="131"/>
        <v>43.133680674469581</v>
      </c>
      <c r="L148" s="162">
        <v>17</v>
      </c>
      <c r="M148" s="152">
        <f>LN(SUM($L$2:L148))</f>
        <v>5.6167710976665717</v>
      </c>
      <c r="N148" s="140">
        <f t="shared" si="132"/>
        <v>21.955557306184801</v>
      </c>
      <c r="P148" s="152">
        <f>LN(SUM($O$2:O148))</f>
        <v>2.7080502011022101</v>
      </c>
      <c r="Q148" s="153" t="e">
        <f t="shared" si="133"/>
        <v>#DIV/0!</v>
      </c>
      <c r="S148" s="152">
        <f>LN(SUM($R$2:R148))</f>
        <v>1.3862943611198906</v>
      </c>
      <c r="T148" s="154">
        <f t="shared" si="134"/>
        <v>22.487927836763294</v>
      </c>
      <c r="U148" s="162">
        <v>11</v>
      </c>
      <c r="V148" s="152">
        <f>LN(SUM($U$2:U148))</f>
        <v>4.8978397999509111</v>
      </c>
      <c r="W148" s="140">
        <f t="shared" si="135"/>
        <v>15.601636674181249</v>
      </c>
      <c r="X148" s="162">
        <v>17</v>
      </c>
      <c r="Y148" s="152">
        <f>LN(SUM($X$2:X148))</f>
        <v>7.2492150571143892</v>
      </c>
      <c r="Z148" s="140">
        <f t="shared" si="136"/>
        <v>94.363035430127297</v>
      </c>
      <c r="AB148" s="152">
        <f>LN(SUM($AA$2:AA148))</f>
        <v>4.6249728132842707</v>
      </c>
      <c r="AC148" s="140">
        <f t="shared" si="137"/>
        <v>45.304707918639593</v>
      </c>
      <c r="AD148" s="162">
        <v>3</v>
      </c>
      <c r="AE148" s="152">
        <f>LN(SUM($AD$2:AD148))</f>
        <v>4.7535901911063645</v>
      </c>
      <c r="AF148" s="140">
        <f t="shared" si="138"/>
        <v>34.027544401132161</v>
      </c>
      <c r="AH148" s="152">
        <f>LN(SUM($AG$2:AG148))</f>
        <v>4.3040650932041702</v>
      </c>
      <c r="AI148" s="140">
        <f t="shared" si="139"/>
        <v>27.946847337464686</v>
      </c>
      <c r="AJ148" s="136">
        <v>45</v>
      </c>
      <c r="AK148" s="152">
        <f>LN(SUM($AJ$2:AJ148))</f>
        <v>8.5792285823356895</v>
      </c>
      <c r="AL148" s="140">
        <f t="shared" si="140"/>
        <v>39.097935460196986</v>
      </c>
      <c r="AN148" s="135">
        <f>LN(SUM($AM$2:AM148))</f>
        <v>2.1972245773362196</v>
      </c>
      <c r="AO148" s="127">
        <f t="shared" si="141"/>
        <v>6.6037976751005028</v>
      </c>
      <c r="AP148" s="161">
        <v>5</v>
      </c>
      <c r="AQ148" s="135">
        <f>LN(SUM($AP$2:AP148))</f>
        <v>3.8501476017100584</v>
      </c>
      <c r="AR148" s="127">
        <f t="shared" si="142"/>
        <v>13.680484727096008</v>
      </c>
      <c r="AS148" s="161">
        <v>13</v>
      </c>
      <c r="AT148" s="135">
        <f>LN(SUM($AS$2:AS148))</f>
        <v>5.1590552992145291</v>
      </c>
      <c r="AU148" s="155">
        <f t="shared" si="143"/>
        <v>20.230402177025265</v>
      </c>
      <c r="AV148" s="161">
        <v>2</v>
      </c>
      <c r="AW148" s="135">
        <f>LN(SUM($AV$2:AV148))</f>
        <v>4.499809670330265</v>
      </c>
      <c r="AX148" s="155">
        <f t="shared" si="144"/>
        <v>32.001799709519759</v>
      </c>
      <c r="AY148" s="162">
        <v>1</v>
      </c>
      <c r="AZ148" s="135">
        <f>LN(SUM($AY$2:AY148))</f>
        <v>4.7621739347977563</v>
      </c>
      <c r="BA148" s="155">
        <f t="shared" si="145"/>
        <v>78.878390472185174</v>
      </c>
      <c r="BC148" s="135">
        <f>LN(SUM($BB$2:BB148))</f>
        <v>9.0308547900014364</v>
      </c>
      <c r="BD148" s="191">
        <f t="shared" si="146"/>
        <v>54.30094458486964</v>
      </c>
    </row>
    <row r="150" spans="1:56" x14ac:dyDescent="0.25">
      <c r="A150" s="163"/>
      <c r="B150" s="162"/>
      <c r="C150" s="164"/>
      <c r="AG150" s="163"/>
      <c r="AH150" s="245"/>
      <c r="AP150" s="163"/>
      <c r="AQ150" s="245"/>
      <c r="AR150" s="164"/>
    </row>
    <row r="151" spans="1:56" x14ac:dyDescent="0.25">
      <c r="A151" s="163"/>
      <c r="B151" s="162"/>
      <c r="C151" s="164"/>
      <c r="T151" s="163"/>
      <c r="U151" s="245"/>
      <c r="AG151" s="163"/>
      <c r="AH151" s="245"/>
      <c r="AP151" s="163"/>
      <c r="AQ151" s="245"/>
      <c r="AR151" s="164"/>
    </row>
    <row r="152" spans="1:56" x14ac:dyDescent="0.25">
      <c r="A152" s="163"/>
      <c r="B152" s="162"/>
      <c r="C152" s="164"/>
      <c r="T152" s="163"/>
      <c r="U152" s="245"/>
      <c r="AG152" s="163"/>
      <c r="AH152" s="245"/>
      <c r="AP152" s="163"/>
      <c r="AQ152" s="245"/>
      <c r="AR152" s="164"/>
    </row>
    <row r="153" spans="1:56" x14ac:dyDescent="0.25">
      <c r="A153" s="163"/>
      <c r="B153" s="245"/>
      <c r="C153" s="164"/>
      <c r="T153" s="163"/>
      <c r="U153" s="245"/>
      <c r="AG153" s="163"/>
      <c r="AH153" s="245"/>
      <c r="AP153" s="163"/>
      <c r="AQ153" s="245"/>
      <c r="AR153" s="164"/>
    </row>
    <row r="154" spans="1:56" x14ac:dyDescent="0.25">
      <c r="A154" s="163"/>
      <c r="B154" s="245"/>
      <c r="C154" s="164"/>
      <c r="T154" s="163"/>
      <c r="U154" s="245"/>
      <c r="AP154" s="163"/>
      <c r="AQ154" s="245"/>
      <c r="AR154" s="164"/>
    </row>
    <row r="155" spans="1:56" x14ac:dyDescent="0.25">
      <c r="A155" s="163"/>
      <c r="B155" s="245"/>
      <c r="C155" s="164"/>
      <c r="T155" s="163"/>
      <c r="U155" s="245"/>
      <c r="AQ155" s="163"/>
    </row>
    <row r="156" spans="1:56" x14ac:dyDescent="0.25">
      <c r="A156" s="163"/>
      <c r="B156" s="245"/>
      <c r="C156" s="164"/>
      <c r="T156" s="163"/>
      <c r="U156" s="245"/>
      <c r="AQ156" s="163"/>
    </row>
    <row r="157" spans="1:56" x14ac:dyDescent="0.25">
      <c r="A157" s="163"/>
      <c r="B157" s="245"/>
      <c r="C157" s="164"/>
      <c r="T157" s="163"/>
      <c r="U157" s="245"/>
      <c r="AQ157" s="163"/>
    </row>
    <row r="158" spans="1:56" x14ac:dyDescent="0.25">
      <c r="A158" s="163"/>
      <c r="B158" s="245"/>
      <c r="C158" s="164"/>
    </row>
    <row r="159" spans="1:56" x14ac:dyDescent="0.25">
      <c r="A159" s="163"/>
      <c r="B159" s="245"/>
      <c r="C159" s="164"/>
    </row>
    <row r="162" spans="34:34" x14ac:dyDescent="0.25">
      <c r="AH162" s="162"/>
    </row>
    <row r="163" spans="34:34" x14ac:dyDescent="0.25">
      <c r="AH163" s="162"/>
    </row>
    <row r="164" spans="34:34" x14ac:dyDescent="0.25">
      <c r="AH164" s="162"/>
    </row>
    <row r="165" spans="34:34" x14ac:dyDescent="0.25">
      <c r="AH165" s="162"/>
    </row>
    <row r="166" spans="34:34" x14ac:dyDescent="0.25">
      <c r="AH166" s="162"/>
    </row>
    <row r="167" spans="34:34" x14ac:dyDescent="0.25">
      <c r="AH167" s="162"/>
    </row>
    <row r="168" spans="34:34" x14ac:dyDescent="0.25">
      <c r="AH168" s="162"/>
    </row>
    <row r="169" spans="34:34" x14ac:dyDescent="0.25">
      <c r="AH169" s="162"/>
    </row>
    <row r="170" spans="34:34" x14ac:dyDescent="0.25">
      <c r="AH170" s="162"/>
    </row>
    <row r="171" spans="34:34" x14ac:dyDescent="0.25">
      <c r="AH171" s="162"/>
    </row>
    <row r="172" spans="34:34" x14ac:dyDescent="0.25">
      <c r="AH172" s="1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topLeftCell="A6" zoomScale="70" zoomScaleNormal="70" workbookViewId="0">
      <selection activeCell="Q14" sqref="Q14"/>
    </sheetView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3" customWidth="1"/>
    <col min="15" max="15" width="3.7109375" style="26" customWidth="1"/>
    <col min="16" max="16" width="15.140625" style="187" customWidth="1"/>
    <col min="17" max="17" width="15.140625" style="83" customWidth="1"/>
    <col min="18" max="18" width="15.140625" style="109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1"/>
      <c r="O1" s="26"/>
      <c r="P1" s="180"/>
      <c r="Q1" s="181"/>
      <c r="R1" s="172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07" t="s">
        <v>1</v>
      </c>
      <c r="C2" s="208" t="s">
        <v>664</v>
      </c>
      <c r="D2" s="209" t="s">
        <v>52</v>
      </c>
      <c r="E2" s="209" t="s">
        <v>46</v>
      </c>
      <c r="F2" s="209" t="s">
        <v>94</v>
      </c>
      <c r="G2" s="207" t="s">
        <v>115</v>
      </c>
      <c r="H2" s="241" t="s">
        <v>110</v>
      </c>
      <c r="I2" s="209" t="s">
        <v>373</v>
      </c>
      <c r="J2" s="207" t="s">
        <v>53</v>
      </c>
      <c r="K2" s="207" t="s">
        <v>374</v>
      </c>
      <c r="L2" s="207" t="s">
        <v>80</v>
      </c>
      <c r="M2" s="207" t="s">
        <v>100</v>
      </c>
      <c r="N2" s="210" t="s">
        <v>390</v>
      </c>
      <c r="O2" s="27"/>
      <c r="P2" s="182"/>
      <c r="Q2" s="183"/>
      <c r="R2" s="171"/>
    </row>
    <row r="3" spans="1:26" ht="26.1" customHeight="1" thickBot="1" x14ac:dyDescent="0.35">
      <c r="B3" s="201" t="s">
        <v>14</v>
      </c>
      <c r="C3" s="211"/>
      <c r="D3" s="212">
        <v>71</v>
      </c>
      <c r="E3" s="212">
        <v>48</v>
      </c>
      <c r="F3" s="212"/>
      <c r="G3" s="202">
        <v>77039</v>
      </c>
      <c r="H3" s="233">
        <v>556</v>
      </c>
      <c r="I3" s="203">
        <f t="shared" ref="I3:I20" si="0">D3/(D3+H3)</f>
        <v>0.11323763955342903</v>
      </c>
      <c r="J3" s="204">
        <f>D3/G3*100000</f>
        <v>92.161113202403968</v>
      </c>
      <c r="K3" s="243">
        <v>26</v>
      </c>
      <c r="L3" s="203">
        <v>0.02</v>
      </c>
      <c r="M3" s="205">
        <f t="shared" ref="M3:M19" si="1">F3/D3</f>
        <v>0</v>
      </c>
      <c r="N3" s="206">
        <f t="shared" ref="N3:N19" si="2">F3/G3*1000000</f>
        <v>0</v>
      </c>
      <c r="P3" s="184"/>
      <c r="Q3" s="185"/>
      <c r="R3" s="176"/>
      <c r="S3" s="12" t="s">
        <v>1</v>
      </c>
      <c r="T3" s="9" t="s">
        <v>54</v>
      </c>
      <c r="U3" s="9" t="s">
        <v>55</v>
      </c>
      <c r="V3" s="13" t="s">
        <v>56</v>
      </c>
      <c r="W3" s="9" t="s">
        <v>57</v>
      </c>
      <c r="X3" s="13" t="s">
        <v>58</v>
      </c>
      <c r="Y3" s="9" t="s">
        <v>59</v>
      </c>
      <c r="Z3" s="10" t="s">
        <v>60</v>
      </c>
    </row>
    <row r="4" spans="1:26" s="14" customFormat="1" ht="26.1" customHeight="1" x14ac:dyDescent="0.3">
      <c r="A4" s="28"/>
      <c r="B4" s="200" t="s">
        <v>20</v>
      </c>
      <c r="C4" s="213"/>
      <c r="D4" s="214">
        <v>159</v>
      </c>
      <c r="E4" s="214">
        <v>92</v>
      </c>
      <c r="F4" s="214">
        <v>3</v>
      </c>
      <c r="G4" s="43">
        <v>191117</v>
      </c>
      <c r="H4" s="234">
        <v>1139</v>
      </c>
      <c r="I4" s="30">
        <f t="shared" si="0"/>
        <v>0.12249614791987673</v>
      </c>
      <c r="J4" s="106">
        <f>D4/G4*100000</f>
        <v>83.195110848328511</v>
      </c>
      <c r="K4" s="77">
        <v>32</v>
      </c>
      <c r="L4" s="31">
        <v>0.8</v>
      </c>
      <c r="M4" s="100">
        <f t="shared" si="1"/>
        <v>1.8867924528301886E-2</v>
      </c>
      <c r="N4" s="101">
        <f t="shared" si="2"/>
        <v>15.697190726099718</v>
      </c>
      <c r="O4" s="28"/>
      <c r="P4" s="184">
        <f ca="1">TODAY()+K4</f>
        <v>44144</v>
      </c>
      <c r="Q4" s="185">
        <f t="shared" ref="Q4:Q9" si="3">D4*2</f>
        <v>318</v>
      </c>
      <c r="R4" s="177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0" t="s">
        <v>13</v>
      </c>
      <c r="C5" s="213">
        <v>12</v>
      </c>
      <c r="D5" s="214">
        <v>501</v>
      </c>
      <c r="E5" s="214">
        <v>421</v>
      </c>
      <c r="F5" s="214">
        <v>14</v>
      </c>
      <c r="G5" s="43">
        <v>51384</v>
      </c>
      <c r="H5" s="214">
        <v>643</v>
      </c>
      <c r="I5" s="31">
        <f t="shared" si="0"/>
        <v>0.43793706293706292</v>
      </c>
      <c r="J5" s="104">
        <f>D5/G5*100000</f>
        <v>975.01167678654826</v>
      </c>
      <c r="K5" s="77">
        <v>43</v>
      </c>
      <c r="L5" s="31">
        <v>0.54</v>
      </c>
      <c r="M5" s="99">
        <f t="shared" si="1"/>
        <v>2.7944111776447105E-2</v>
      </c>
      <c r="N5" s="102">
        <f t="shared" si="2"/>
        <v>272.45835279464427</v>
      </c>
      <c r="O5" s="28"/>
      <c r="P5" s="184">
        <f ca="1">TODAY()+K5</f>
        <v>44155</v>
      </c>
      <c r="Q5" s="185">
        <f t="shared" si="3"/>
        <v>1002</v>
      </c>
      <c r="R5" s="178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0" t="s">
        <v>24</v>
      </c>
      <c r="C6" s="213">
        <v>8</v>
      </c>
      <c r="D6" s="214">
        <v>275</v>
      </c>
      <c r="E6" s="214">
        <v>195</v>
      </c>
      <c r="F6" s="214">
        <v>7</v>
      </c>
      <c r="G6" s="43">
        <v>83341</v>
      </c>
      <c r="H6" s="214">
        <v>513</v>
      </c>
      <c r="I6" s="29">
        <f t="shared" si="0"/>
        <v>0.34898477157360408</v>
      </c>
      <c r="J6" s="105">
        <f>D6/G6*100000</f>
        <v>329.96964279286306</v>
      </c>
      <c r="K6" s="79">
        <v>22</v>
      </c>
      <c r="L6" s="30">
        <v>0.08</v>
      </c>
      <c r="M6" s="100">
        <f t="shared" si="1"/>
        <v>2.5454545454545455E-2</v>
      </c>
      <c r="N6" s="103">
        <f t="shared" si="2"/>
        <v>83.992272710910598</v>
      </c>
      <c r="O6" s="28"/>
      <c r="P6" s="184">
        <f t="shared" ref="P4:P9" ca="1" si="4">TODAY()+K6</f>
        <v>44134</v>
      </c>
      <c r="Q6" s="185">
        <f t="shared" si="3"/>
        <v>550</v>
      </c>
      <c r="R6" s="178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0" t="s">
        <v>47</v>
      </c>
      <c r="C7" s="213"/>
      <c r="D7" s="214">
        <v>15</v>
      </c>
      <c r="E7" s="214">
        <v>5</v>
      </c>
      <c r="F7" s="214"/>
      <c r="G7" s="43">
        <v>28189</v>
      </c>
      <c r="H7" s="214">
        <v>88</v>
      </c>
      <c r="I7" s="30">
        <f t="shared" si="0"/>
        <v>0.14563106796116504</v>
      </c>
      <c r="J7" s="106">
        <f>D7/G7*100000</f>
        <v>53.212245911525777</v>
      </c>
      <c r="K7" s="78" t="s">
        <v>250</v>
      </c>
      <c r="L7" s="30">
        <v>0</v>
      </c>
      <c r="M7" s="98">
        <f t="shared" si="1"/>
        <v>0</v>
      </c>
      <c r="N7" s="101">
        <f t="shared" si="2"/>
        <v>0</v>
      </c>
      <c r="O7" s="28"/>
      <c r="P7" s="184" t="e">
        <f>hoy+100</f>
        <v>#NAME?</v>
      </c>
      <c r="Q7" s="185">
        <f t="shared" si="3"/>
        <v>30</v>
      </c>
      <c r="R7" s="178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0" t="s">
        <v>48</v>
      </c>
      <c r="C8" s="213"/>
      <c r="D8" s="214">
        <v>4</v>
      </c>
      <c r="E8" s="214">
        <v>4</v>
      </c>
      <c r="F8" s="214"/>
      <c r="G8" s="43">
        <v>16468</v>
      </c>
      <c r="H8" s="214">
        <v>31</v>
      </c>
      <c r="I8" s="30">
        <f t="shared" si="0"/>
        <v>0.11428571428571428</v>
      </c>
      <c r="J8" s="106" t="s">
        <v>62</v>
      </c>
      <c r="K8" s="246">
        <v>23</v>
      </c>
      <c r="L8" s="30">
        <v>0</v>
      </c>
      <c r="M8" s="98">
        <f t="shared" si="1"/>
        <v>0</v>
      </c>
      <c r="N8" s="101">
        <f t="shared" si="2"/>
        <v>0</v>
      </c>
      <c r="O8" s="28"/>
      <c r="P8" s="184">
        <f t="shared" ca="1" si="4"/>
        <v>44135</v>
      </c>
      <c r="Q8" s="185">
        <f t="shared" si="3"/>
        <v>8</v>
      </c>
      <c r="R8" s="178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0" t="s">
        <v>7</v>
      </c>
      <c r="C9" s="213">
        <v>9</v>
      </c>
      <c r="D9" s="214">
        <v>134</v>
      </c>
      <c r="E9" s="214">
        <v>96</v>
      </c>
      <c r="F9" s="214">
        <v>1</v>
      </c>
      <c r="G9" s="43">
        <v>58565</v>
      </c>
      <c r="H9" s="214">
        <v>339</v>
      </c>
      <c r="I9" s="29">
        <f t="shared" si="0"/>
        <v>0.28329809725158561</v>
      </c>
      <c r="J9" s="105">
        <f t="shared" ref="J9:J19" si="5">D9/G9*100000</f>
        <v>228.8056006147016</v>
      </c>
      <c r="K9" s="79">
        <v>16</v>
      </c>
      <c r="L9" s="31">
        <v>0.74</v>
      </c>
      <c r="M9" s="98">
        <f t="shared" si="1"/>
        <v>7.462686567164179E-3</v>
      </c>
      <c r="N9" s="101">
        <f t="shared" si="2"/>
        <v>17.075044821992655</v>
      </c>
      <c r="O9" s="28"/>
      <c r="P9" s="184">
        <f t="shared" ca="1" si="4"/>
        <v>44128</v>
      </c>
      <c r="Q9" s="185">
        <f t="shared" si="3"/>
        <v>268</v>
      </c>
      <c r="R9" s="178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0" t="s">
        <v>9</v>
      </c>
      <c r="C10" s="213">
        <v>21</v>
      </c>
      <c r="D10" s="214">
        <v>1448</v>
      </c>
      <c r="E10" s="214">
        <v>1017</v>
      </c>
      <c r="F10" s="214">
        <v>20</v>
      </c>
      <c r="G10" s="43">
        <v>124231</v>
      </c>
      <c r="H10" s="214">
        <v>1817</v>
      </c>
      <c r="I10" s="31">
        <f t="shared" si="0"/>
        <v>0.4434915773353752</v>
      </c>
      <c r="J10" s="104">
        <f t="shared" si="5"/>
        <v>1165.5705902713494</v>
      </c>
      <c r="K10" s="77">
        <v>94</v>
      </c>
      <c r="L10" s="31">
        <v>0.36</v>
      </c>
      <c r="M10" s="98">
        <f t="shared" si="1"/>
        <v>1.3812154696132596E-2</v>
      </c>
      <c r="N10" s="102">
        <f t="shared" si="2"/>
        <v>160.99041302090461</v>
      </c>
      <c r="O10" s="28"/>
      <c r="P10" s="184">
        <f t="shared" ref="P10:P16" ca="1" si="8">TODAY()+K10</f>
        <v>44206</v>
      </c>
      <c r="Q10" s="185">
        <f t="shared" ref="Q10:Q19" si="9">D10*2</f>
        <v>2896</v>
      </c>
      <c r="R10" s="178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0" t="s">
        <v>15</v>
      </c>
      <c r="C11" s="215">
        <v>4</v>
      </c>
      <c r="D11" s="216">
        <v>102</v>
      </c>
      <c r="E11" s="216">
        <v>88</v>
      </c>
      <c r="F11" s="216"/>
      <c r="G11" s="43">
        <v>13420</v>
      </c>
      <c r="H11" s="214">
        <v>286</v>
      </c>
      <c r="I11" s="29">
        <f t="shared" si="0"/>
        <v>0.26288659793814434</v>
      </c>
      <c r="J11" s="104">
        <f t="shared" si="5"/>
        <v>760.05961251862891</v>
      </c>
      <c r="K11" s="78">
        <v>45</v>
      </c>
      <c r="L11" s="30">
        <v>0.08</v>
      </c>
      <c r="M11" s="98">
        <f t="shared" si="1"/>
        <v>0</v>
      </c>
      <c r="N11" s="101">
        <f t="shared" si="2"/>
        <v>0</v>
      </c>
      <c r="O11" s="28"/>
      <c r="P11" s="184">
        <f t="shared" ca="1" si="8"/>
        <v>44157</v>
      </c>
      <c r="Q11" s="185">
        <f t="shared" si="9"/>
        <v>204</v>
      </c>
      <c r="R11" s="178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0" t="s">
        <v>11</v>
      </c>
      <c r="C12" s="213">
        <v>4</v>
      </c>
      <c r="D12" s="214">
        <v>116</v>
      </c>
      <c r="E12" s="214">
        <v>74</v>
      </c>
      <c r="F12" s="214">
        <v>2</v>
      </c>
      <c r="G12" s="43">
        <v>72051</v>
      </c>
      <c r="H12" s="214">
        <v>230</v>
      </c>
      <c r="I12" s="29">
        <f t="shared" si="0"/>
        <v>0.33526011560693642</v>
      </c>
      <c r="J12" s="106">
        <f t="shared" si="5"/>
        <v>160.9970715187853</v>
      </c>
      <c r="K12" s="77">
        <v>34</v>
      </c>
      <c r="L12" s="31">
        <v>0.91</v>
      </c>
      <c r="M12" s="98">
        <f t="shared" si="1"/>
        <v>1.7241379310344827E-2</v>
      </c>
      <c r="N12" s="101">
        <f t="shared" si="2"/>
        <v>27.758115779100915</v>
      </c>
      <c r="O12" s="28"/>
      <c r="P12" s="184">
        <f t="shared" ca="1" si="8"/>
        <v>44146</v>
      </c>
      <c r="Q12" s="185">
        <f t="shared" si="9"/>
        <v>232</v>
      </c>
      <c r="R12" s="178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0" t="s">
        <v>12</v>
      </c>
      <c r="C13" s="213"/>
      <c r="D13" s="214">
        <v>73</v>
      </c>
      <c r="E13" s="214">
        <v>64</v>
      </c>
      <c r="F13" s="214">
        <v>1</v>
      </c>
      <c r="G13" s="43">
        <v>41304</v>
      </c>
      <c r="H13" s="214">
        <v>152</v>
      </c>
      <c r="I13" s="29">
        <f t="shared" si="0"/>
        <v>0.32444444444444442</v>
      </c>
      <c r="J13" s="105">
        <f t="shared" si="5"/>
        <v>176.73833042804571</v>
      </c>
      <c r="K13" s="78">
        <v>28</v>
      </c>
      <c r="L13" s="31">
        <v>0.44</v>
      </c>
      <c r="M13" s="99">
        <f t="shared" si="1"/>
        <v>1.3698630136986301E-2</v>
      </c>
      <c r="N13" s="101">
        <f t="shared" si="2"/>
        <v>24.210730195622702</v>
      </c>
      <c r="O13" s="28"/>
      <c r="P13" s="184">
        <f t="shared" ca="1" si="8"/>
        <v>44140</v>
      </c>
      <c r="Q13" s="185">
        <f t="shared" si="9"/>
        <v>146</v>
      </c>
      <c r="R13" s="178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0" t="s">
        <v>8</v>
      </c>
      <c r="C14" s="213">
        <v>122</v>
      </c>
      <c r="D14" s="214">
        <v>5320</v>
      </c>
      <c r="E14" s="214">
        <v>4172</v>
      </c>
      <c r="F14" s="214">
        <v>90</v>
      </c>
      <c r="G14" s="43">
        <v>376912</v>
      </c>
      <c r="H14" s="214">
        <v>5921</v>
      </c>
      <c r="I14" s="31">
        <f t="shared" si="0"/>
        <v>0.47326750289120184</v>
      </c>
      <c r="J14" s="104">
        <f t="shared" si="5"/>
        <v>1411.4700513647749</v>
      </c>
      <c r="K14" s="77">
        <v>39</v>
      </c>
      <c r="L14" s="31">
        <v>0.3</v>
      </c>
      <c r="M14" s="99">
        <f t="shared" si="1"/>
        <v>1.6917293233082706E-2</v>
      </c>
      <c r="N14" s="102">
        <f t="shared" si="2"/>
        <v>238.78252748652207</v>
      </c>
      <c r="O14" s="28"/>
      <c r="P14" s="184">
        <f t="shared" ca="1" si="8"/>
        <v>44151</v>
      </c>
      <c r="Q14" s="185">
        <f t="shared" si="9"/>
        <v>10640</v>
      </c>
      <c r="R14" s="178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0" t="s">
        <v>49</v>
      </c>
      <c r="C15" s="213"/>
      <c r="D15" s="214">
        <v>9</v>
      </c>
      <c r="E15" s="214">
        <v>3</v>
      </c>
      <c r="F15" s="214"/>
      <c r="G15" s="43">
        <v>19804</v>
      </c>
      <c r="H15" s="214">
        <v>41</v>
      </c>
      <c r="I15" s="30">
        <f t="shared" si="0"/>
        <v>0.18</v>
      </c>
      <c r="J15" s="106">
        <f t="shared" si="5"/>
        <v>45.445364572813574</v>
      </c>
      <c r="K15" s="81">
        <v>7</v>
      </c>
      <c r="L15" s="31">
        <v>1</v>
      </c>
      <c r="M15" s="98">
        <f t="shared" si="1"/>
        <v>0</v>
      </c>
      <c r="N15" s="101">
        <f t="shared" si="2"/>
        <v>0</v>
      </c>
      <c r="O15" s="28"/>
      <c r="P15" s="184">
        <f t="shared" ca="1" si="8"/>
        <v>44119</v>
      </c>
      <c r="Q15" s="185">
        <f t="shared" si="9"/>
        <v>18</v>
      </c>
      <c r="R15" s="178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0" t="s">
        <v>50</v>
      </c>
      <c r="C16" s="213">
        <v>5</v>
      </c>
      <c r="D16" s="214">
        <v>47</v>
      </c>
      <c r="E16" s="214">
        <v>28</v>
      </c>
      <c r="F16" s="214"/>
      <c r="G16" s="43">
        <v>26659</v>
      </c>
      <c r="H16" s="214">
        <v>79</v>
      </c>
      <c r="I16" s="29">
        <f t="shared" si="0"/>
        <v>0.37301587301587302</v>
      </c>
      <c r="J16" s="106">
        <f t="shared" si="5"/>
        <v>176.3006864473536</v>
      </c>
      <c r="K16" s="81">
        <v>14</v>
      </c>
      <c r="L16" s="30">
        <v>0</v>
      </c>
      <c r="M16" s="98">
        <f t="shared" si="1"/>
        <v>0</v>
      </c>
      <c r="N16" s="101">
        <f t="shared" si="2"/>
        <v>0</v>
      </c>
      <c r="O16" s="28"/>
      <c r="P16" s="184">
        <f t="shared" ca="1" si="8"/>
        <v>44126</v>
      </c>
      <c r="Q16" s="185">
        <f t="shared" si="9"/>
        <v>94</v>
      </c>
      <c r="R16" s="178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0" t="s">
        <v>27</v>
      </c>
      <c r="C17" s="213">
        <v>11</v>
      </c>
      <c r="D17" s="214">
        <v>182</v>
      </c>
      <c r="E17" s="214">
        <v>122</v>
      </c>
      <c r="F17" s="214">
        <v>5</v>
      </c>
      <c r="G17" s="43">
        <v>113161</v>
      </c>
      <c r="H17" s="214">
        <v>592</v>
      </c>
      <c r="I17" s="29">
        <f t="shared" si="0"/>
        <v>0.23514211886304909</v>
      </c>
      <c r="J17" s="106">
        <f t="shared" si="5"/>
        <v>160.83279575118635</v>
      </c>
      <c r="K17" s="79">
        <v>20</v>
      </c>
      <c r="L17" s="29">
        <v>0.28000000000000003</v>
      </c>
      <c r="M17" s="99">
        <f t="shared" si="1"/>
        <v>2.7472527472527472E-2</v>
      </c>
      <c r="N17" s="101">
        <f t="shared" si="2"/>
        <v>44.184833997578671</v>
      </c>
      <c r="O17" s="28"/>
      <c r="P17" s="184">
        <f ca="1">TODAY()+K17</f>
        <v>44132</v>
      </c>
      <c r="Q17" s="185">
        <f t="shared" si="9"/>
        <v>364</v>
      </c>
      <c r="R17" s="178"/>
      <c r="S17" s="174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0" t="s">
        <v>51</v>
      </c>
      <c r="C18" s="213"/>
      <c r="D18" s="214">
        <v>90</v>
      </c>
      <c r="E18" s="214">
        <v>72</v>
      </c>
      <c r="F18" s="214">
        <v>4</v>
      </c>
      <c r="G18" s="43">
        <v>39665</v>
      </c>
      <c r="H18" s="214">
        <v>215</v>
      </c>
      <c r="I18" s="29">
        <f t="shared" si="0"/>
        <v>0.29508196721311475</v>
      </c>
      <c r="J18" s="105">
        <f t="shared" si="5"/>
        <v>226.90028992814825</v>
      </c>
      <c r="K18" s="78">
        <v>32</v>
      </c>
      <c r="L18" s="29">
        <v>0.21</v>
      </c>
      <c r="M18" s="100">
        <f t="shared" si="1"/>
        <v>4.4444444444444446E-2</v>
      </c>
      <c r="N18" s="103">
        <f t="shared" si="2"/>
        <v>100.84457330139922</v>
      </c>
      <c r="O18" s="28"/>
      <c r="P18" s="184">
        <f t="shared" ref="P18:P20" ca="1" si="10">TODAY()+K18</f>
        <v>44144</v>
      </c>
      <c r="Q18" s="185">
        <f t="shared" si="9"/>
        <v>180</v>
      </c>
      <c r="R18" s="178"/>
      <c r="S18" s="174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17" t="s">
        <v>10</v>
      </c>
      <c r="C19" s="218"/>
      <c r="D19" s="219">
        <v>121</v>
      </c>
      <c r="E19" s="219">
        <v>90</v>
      </c>
      <c r="F19" s="219">
        <v>7</v>
      </c>
      <c r="G19" s="220">
        <v>52651</v>
      </c>
      <c r="H19" s="219">
        <v>274</v>
      </c>
      <c r="I19" s="221">
        <f t="shared" si="0"/>
        <v>0.30632911392405066</v>
      </c>
      <c r="J19" s="222">
        <f t="shared" si="5"/>
        <v>229.81519819186718</v>
      </c>
      <c r="K19" s="237">
        <v>79</v>
      </c>
      <c r="L19" s="223">
        <v>1.1399999999999999</v>
      </c>
      <c r="M19" s="235">
        <f t="shared" si="1"/>
        <v>5.7851239669421489E-2</v>
      </c>
      <c r="N19" s="236">
        <f t="shared" si="2"/>
        <v>132.95094110273311</v>
      </c>
      <c r="O19" s="28"/>
      <c r="P19" s="184">
        <f t="shared" ca="1" si="10"/>
        <v>44191</v>
      </c>
      <c r="Q19" s="185">
        <f t="shared" si="9"/>
        <v>242</v>
      </c>
      <c r="R19" s="179"/>
      <c r="S19" s="175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4" t="s">
        <v>61</v>
      </c>
      <c r="C20" s="225">
        <f t="shared" ref="C20:H20" si="11">SUM(C3:C19)</f>
        <v>196</v>
      </c>
      <c r="D20" s="225">
        <f t="shared" si="11"/>
        <v>8667</v>
      </c>
      <c r="E20" s="225">
        <f t="shared" si="11"/>
        <v>6591</v>
      </c>
      <c r="F20" s="225">
        <f t="shared" si="11"/>
        <v>154</v>
      </c>
      <c r="G20" s="226">
        <f t="shared" si="11"/>
        <v>1385961</v>
      </c>
      <c r="H20" s="226">
        <f t="shared" si="11"/>
        <v>12916</v>
      </c>
      <c r="I20" s="227">
        <f t="shared" si="0"/>
        <v>0.40156604735208268</v>
      </c>
      <c r="J20" s="228">
        <f t="shared" ref="J20" si="12">D20/G20*100000</f>
        <v>625.3422715357791</v>
      </c>
      <c r="K20" s="229">
        <v>38</v>
      </c>
      <c r="L20" s="230">
        <v>0.2</v>
      </c>
      <c r="M20" s="231">
        <f t="shared" ref="M20" si="13">F20/D20</f>
        <v>1.7768547363562939E-2</v>
      </c>
      <c r="N20" s="232">
        <f>F20/G3*1000000</f>
        <v>1998.9875257986214</v>
      </c>
      <c r="O20" s="28"/>
      <c r="P20" s="184">
        <f t="shared" ca="1" si="10"/>
        <v>44150</v>
      </c>
      <c r="Q20" s="185">
        <f t="shared" ref="Q18:Q20" si="14">D20*2</f>
        <v>17334</v>
      </c>
      <c r="R20" s="178"/>
      <c r="S20" s="174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92"/>
      <c r="P21" s="186"/>
      <c r="Q21" s="84"/>
      <c r="R21" s="173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0">
        <f ca="1">TODAY()+K20</f>
        <v>44150</v>
      </c>
      <c r="D22" s="23">
        <f>D20*2</f>
        <v>17334</v>
      </c>
      <c r="E22" s="83">
        <f>D22*M20</f>
        <v>308</v>
      </c>
    </row>
    <row r="23" spans="1:26" x14ac:dyDescent="0.25">
      <c r="D23" s="23" t="s">
        <v>341</v>
      </c>
    </row>
    <row r="26" spans="1:26" x14ac:dyDescent="0.25">
      <c r="D26" s="23">
        <f>D14*2</f>
        <v>10640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topLeftCell="A58" workbookViewId="0">
      <selection activeCell="A68" sqref="A68:XFD71"/>
    </sheetView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340</v>
      </c>
    </row>
    <row r="2" spans="1:5" x14ac:dyDescent="0.25">
      <c r="A2" s="3" t="s">
        <v>338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338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338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337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337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337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338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338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338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337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337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337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338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338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338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338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337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338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338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338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338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338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338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337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338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337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338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338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337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337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338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337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337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337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338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337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338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337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338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338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338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338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338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338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338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338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339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338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337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337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338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337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337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337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338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338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337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337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337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338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338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338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338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337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337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338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337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337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338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338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topLeftCell="A7" workbookViewId="0">
      <selection activeCell="D14" sqref="D14"/>
    </sheetView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290</v>
      </c>
      <c r="B1" s="51" t="s">
        <v>205</v>
      </c>
      <c r="C1" s="51" t="s">
        <v>260</v>
      </c>
      <c r="D1" s="51" t="s">
        <v>261</v>
      </c>
      <c r="E1" s="52" t="s">
        <v>310</v>
      </c>
      <c r="F1" s="52" t="s">
        <v>292</v>
      </c>
      <c r="G1" s="50" t="s">
        <v>311</v>
      </c>
    </row>
    <row r="2" spans="1:7" s="49" customFormat="1" x14ac:dyDescent="0.25">
      <c r="A2" s="2" t="s">
        <v>293</v>
      </c>
      <c r="B2" s="49" t="s">
        <v>291</v>
      </c>
      <c r="C2" s="49" t="s">
        <v>263</v>
      </c>
      <c r="D2" s="49" t="s">
        <v>297</v>
      </c>
      <c r="E2" s="2">
        <v>32</v>
      </c>
      <c r="F2" s="2">
        <v>20</v>
      </c>
      <c r="G2" s="42">
        <f>F2/E2</f>
        <v>0.625</v>
      </c>
    </row>
    <row r="3" spans="1:7" s="49" customFormat="1" x14ac:dyDescent="0.25">
      <c r="A3" s="2" t="s">
        <v>293</v>
      </c>
      <c r="B3" s="49" t="s">
        <v>291</v>
      </c>
      <c r="C3" s="49" t="s">
        <v>263</v>
      </c>
      <c r="D3" s="49" t="s">
        <v>264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x14ac:dyDescent="0.25">
      <c r="A4" s="2" t="s">
        <v>293</v>
      </c>
      <c r="B4" s="49" t="s">
        <v>291</v>
      </c>
      <c r="C4" s="49" t="s">
        <v>265</v>
      </c>
      <c r="D4" s="49" t="s">
        <v>266</v>
      </c>
      <c r="E4" s="2">
        <v>10</v>
      </c>
      <c r="F4" s="2">
        <v>7</v>
      </c>
      <c r="G4" s="42">
        <f t="shared" si="0"/>
        <v>0.7</v>
      </c>
    </row>
    <row r="5" spans="1:7" s="49" customFormat="1" x14ac:dyDescent="0.25">
      <c r="A5" s="2" t="s">
        <v>293</v>
      </c>
      <c r="B5" s="49" t="s">
        <v>291</v>
      </c>
      <c r="C5" s="49" t="s">
        <v>265</v>
      </c>
      <c r="D5" s="49" t="s">
        <v>267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x14ac:dyDescent="0.25">
      <c r="A6" s="2" t="s">
        <v>293</v>
      </c>
      <c r="B6" s="49" t="s">
        <v>291</v>
      </c>
      <c r="C6" s="49" t="s">
        <v>265</v>
      </c>
      <c r="D6" s="49" t="s">
        <v>268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x14ac:dyDescent="0.25">
      <c r="A7" s="2" t="s">
        <v>293</v>
      </c>
      <c r="B7" s="49" t="s">
        <v>291</v>
      </c>
      <c r="C7" s="49" t="s">
        <v>265</v>
      </c>
      <c r="D7" s="49" t="s">
        <v>269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x14ac:dyDescent="0.25">
      <c r="A8" s="2" t="s">
        <v>293</v>
      </c>
      <c r="B8" s="49" t="s">
        <v>299</v>
      </c>
      <c r="C8" s="49" t="s">
        <v>265</v>
      </c>
      <c r="D8" s="49" t="s">
        <v>270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x14ac:dyDescent="0.25">
      <c r="A9" s="2" t="s">
        <v>293</v>
      </c>
      <c r="B9" s="49" t="s">
        <v>291</v>
      </c>
      <c r="C9" s="49" t="s">
        <v>265</v>
      </c>
      <c r="D9" s="49" t="s">
        <v>271</v>
      </c>
      <c r="E9" s="2">
        <v>5</v>
      </c>
      <c r="F9" s="2">
        <v>4</v>
      </c>
      <c r="G9" s="42">
        <f t="shared" si="0"/>
        <v>0.8</v>
      </c>
    </row>
    <row r="10" spans="1:7" s="49" customFormat="1" x14ac:dyDescent="0.25">
      <c r="A10" s="2" t="s">
        <v>293</v>
      </c>
      <c r="B10" s="49" t="s">
        <v>291</v>
      </c>
      <c r="C10" s="49" t="s">
        <v>265</v>
      </c>
      <c r="D10" s="49" t="s">
        <v>272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x14ac:dyDescent="0.25">
      <c r="A11" s="2" t="s">
        <v>293</v>
      </c>
      <c r="C11" s="49" t="s">
        <v>265</v>
      </c>
      <c r="D11" s="49" t="s">
        <v>273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x14ac:dyDescent="0.25">
      <c r="A12" s="2" t="s">
        <v>293</v>
      </c>
      <c r="C12" s="49" t="s">
        <v>265</v>
      </c>
      <c r="D12" s="49" t="s">
        <v>274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x14ac:dyDescent="0.25">
      <c r="A13" s="2" t="s">
        <v>294</v>
      </c>
      <c r="B13" s="49" t="s">
        <v>312</v>
      </c>
      <c r="C13" s="49" t="s">
        <v>263</v>
      </c>
      <c r="D13" s="49" t="s">
        <v>275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x14ac:dyDescent="0.25">
      <c r="A14" s="2" t="s">
        <v>294</v>
      </c>
      <c r="B14" s="49" t="s">
        <v>312</v>
      </c>
      <c r="C14" s="49" t="s">
        <v>265</v>
      </c>
      <c r="D14" s="49" t="s">
        <v>276</v>
      </c>
      <c r="E14" s="2">
        <v>10</v>
      </c>
      <c r="F14" s="2">
        <v>6</v>
      </c>
      <c r="G14" s="42">
        <f t="shared" si="0"/>
        <v>0.6</v>
      </c>
    </row>
    <row r="15" spans="1:7" s="49" customFormat="1" x14ac:dyDescent="0.25">
      <c r="A15" s="2" t="s">
        <v>294</v>
      </c>
      <c r="B15" s="49" t="s">
        <v>312</v>
      </c>
      <c r="C15" s="49" t="s">
        <v>265</v>
      </c>
      <c r="D15" s="49" t="s">
        <v>277</v>
      </c>
      <c r="E15" s="2">
        <v>10</v>
      </c>
      <c r="F15" s="2">
        <v>2</v>
      </c>
      <c r="G15" s="42">
        <f t="shared" si="0"/>
        <v>0.2</v>
      </c>
    </row>
    <row r="16" spans="1:7" s="49" customFormat="1" x14ac:dyDescent="0.25">
      <c r="A16" s="2" t="s">
        <v>294</v>
      </c>
      <c r="B16" s="49" t="s">
        <v>315</v>
      </c>
      <c r="C16" s="49" t="s">
        <v>265</v>
      </c>
      <c r="D16" s="49" t="s">
        <v>278</v>
      </c>
      <c r="E16" s="2">
        <v>4</v>
      </c>
      <c r="F16" s="2">
        <v>2</v>
      </c>
      <c r="G16" s="42">
        <f t="shared" si="0"/>
        <v>0.5</v>
      </c>
    </row>
    <row r="17" spans="1:8" s="49" customFormat="1" x14ac:dyDescent="0.25">
      <c r="A17" s="2" t="s">
        <v>294</v>
      </c>
      <c r="B17" s="49" t="s">
        <v>316</v>
      </c>
      <c r="C17" s="49" t="s">
        <v>265</v>
      </c>
      <c r="D17" s="49" t="s">
        <v>279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295</v>
      </c>
      <c r="B18" s="49" t="s">
        <v>313</v>
      </c>
      <c r="C18" s="49" t="s">
        <v>263</v>
      </c>
      <c r="D18" s="49" t="s">
        <v>280</v>
      </c>
      <c r="E18" s="2">
        <v>13</v>
      </c>
      <c r="F18" s="2">
        <v>10</v>
      </c>
      <c r="G18" s="42">
        <f t="shared" si="0"/>
        <v>0.76923076923076927</v>
      </c>
    </row>
    <row r="19" spans="1:8" s="49" customFormat="1" x14ac:dyDescent="0.25">
      <c r="A19" s="2" t="s">
        <v>295</v>
      </c>
      <c r="B19" s="49" t="s">
        <v>298</v>
      </c>
      <c r="C19" s="49" t="s">
        <v>263</v>
      </c>
      <c r="D19" s="49" t="s">
        <v>281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x14ac:dyDescent="0.25">
      <c r="A20" s="2" t="s">
        <v>295</v>
      </c>
      <c r="B20" s="49" t="s">
        <v>298</v>
      </c>
      <c r="C20" s="49" t="s">
        <v>265</v>
      </c>
      <c r="D20" s="49" t="s">
        <v>282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295</v>
      </c>
      <c r="B21" s="49" t="s">
        <v>313</v>
      </c>
      <c r="C21" s="49" t="s">
        <v>265</v>
      </c>
      <c r="D21" s="49" t="s">
        <v>283</v>
      </c>
      <c r="E21" s="2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295</v>
      </c>
      <c r="B22" s="49" t="s">
        <v>313</v>
      </c>
      <c r="C22" s="49" t="s">
        <v>265</v>
      </c>
      <c r="D22" s="49" t="s">
        <v>284</v>
      </c>
      <c r="E22" s="2">
        <v>8</v>
      </c>
      <c r="F22" s="2">
        <v>4</v>
      </c>
      <c r="G22" s="42">
        <f t="shared" si="0"/>
        <v>0.5</v>
      </c>
    </row>
    <row r="23" spans="1:8" s="49" customFormat="1" x14ac:dyDescent="0.25">
      <c r="A23" s="2" t="s">
        <v>296</v>
      </c>
      <c r="B23" s="49" t="s">
        <v>314</v>
      </c>
      <c r="C23" s="49" t="s">
        <v>263</v>
      </c>
      <c r="D23" s="49" t="s">
        <v>285</v>
      </c>
      <c r="E23" s="2">
        <v>16</v>
      </c>
      <c r="F23" s="2">
        <v>10</v>
      </c>
      <c r="G23" s="42">
        <f t="shared" si="0"/>
        <v>0.625</v>
      </c>
    </row>
    <row r="24" spans="1:8" s="49" customFormat="1" x14ac:dyDescent="0.25">
      <c r="A24" s="2" t="s">
        <v>296</v>
      </c>
      <c r="B24" s="49" t="s">
        <v>411</v>
      </c>
      <c r="C24" s="49" t="s">
        <v>263</v>
      </c>
      <c r="D24" s="49" t="s">
        <v>286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x14ac:dyDescent="0.25">
      <c r="A25" s="2" t="s">
        <v>296</v>
      </c>
      <c r="B25" s="49" t="s">
        <v>314</v>
      </c>
      <c r="C25" s="49" t="s">
        <v>265</v>
      </c>
      <c r="D25" s="49" t="s">
        <v>287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x14ac:dyDescent="0.25">
      <c r="A26" s="2" t="s">
        <v>296</v>
      </c>
      <c r="B26" s="49" t="s">
        <v>314</v>
      </c>
      <c r="C26" s="49" t="s">
        <v>265</v>
      </c>
      <c r="D26" s="49" t="s">
        <v>288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x14ac:dyDescent="0.25">
      <c r="A27" s="2" t="s">
        <v>296</v>
      </c>
      <c r="B27" s="49" t="s">
        <v>314</v>
      </c>
      <c r="C27" s="49" t="s">
        <v>265</v>
      </c>
      <c r="D27" s="49" t="s">
        <v>289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2" t="s">
        <v>412</v>
      </c>
      <c r="B1" s="132" t="s">
        <v>413</v>
      </c>
      <c r="C1" s="132" t="s">
        <v>414</v>
      </c>
      <c r="D1" s="132" t="s">
        <v>415</v>
      </c>
      <c r="E1" s="132" t="s">
        <v>416</v>
      </c>
      <c r="F1" s="132" t="s">
        <v>417</v>
      </c>
      <c r="G1" s="132" t="s">
        <v>418</v>
      </c>
      <c r="H1" s="132" t="s">
        <v>419</v>
      </c>
    </row>
    <row r="2" spans="1:8" ht="27.75" x14ac:dyDescent="0.25">
      <c r="A2" s="133" t="s">
        <v>420</v>
      </c>
      <c r="B2" s="95" t="s">
        <v>421</v>
      </c>
      <c r="C2" s="133" t="s">
        <v>422</v>
      </c>
      <c r="D2" s="133" t="s">
        <v>13</v>
      </c>
      <c r="E2" s="133" t="s">
        <v>423</v>
      </c>
      <c r="F2" s="133" t="s">
        <v>424</v>
      </c>
      <c r="G2" s="133" t="s">
        <v>425</v>
      </c>
      <c r="H2" s="133" t="s">
        <v>426</v>
      </c>
    </row>
    <row r="3" spans="1:8" x14ac:dyDescent="0.25">
      <c r="A3" s="133" t="s">
        <v>427</v>
      </c>
      <c r="B3" s="95" t="s">
        <v>428</v>
      </c>
      <c r="C3" s="133" t="s">
        <v>429</v>
      </c>
      <c r="D3" s="133" t="s">
        <v>430</v>
      </c>
      <c r="E3" s="133" t="s">
        <v>431</v>
      </c>
      <c r="F3" s="133" t="s">
        <v>432</v>
      </c>
      <c r="G3" s="133" t="s">
        <v>425</v>
      </c>
      <c r="H3" s="133" t="s">
        <v>433</v>
      </c>
    </row>
    <row r="4" spans="1:8" x14ac:dyDescent="0.25">
      <c r="A4" s="133" t="s">
        <v>434</v>
      </c>
      <c r="B4" s="95" t="s">
        <v>435</v>
      </c>
      <c r="C4" s="133" t="s">
        <v>436</v>
      </c>
      <c r="D4" s="133" t="s">
        <v>437</v>
      </c>
      <c r="E4" s="133" t="s">
        <v>438</v>
      </c>
      <c r="F4" s="133">
        <v>3434224200</v>
      </c>
      <c r="G4" s="133" t="s">
        <v>425</v>
      </c>
      <c r="H4" s="133" t="s">
        <v>439</v>
      </c>
    </row>
    <row r="5" spans="1:8" ht="41.25" x14ac:dyDescent="0.25">
      <c r="A5" s="133" t="s">
        <v>440</v>
      </c>
      <c r="B5" s="95" t="s">
        <v>441</v>
      </c>
      <c r="C5" s="133" t="s">
        <v>442</v>
      </c>
      <c r="D5" s="133" t="s">
        <v>430</v>
      </c>
      <c r="E5" s="133" t="s">
        <v>443</v>
      </c>
      <c r="F5" s="133" t="s">
        <v>444</v>
      </c>
      <c r="G5" s="133" t="s">
        <v>425</v>
      </c>
      <c r="H5" s="133" t="s">
        <v>445</v>
      </c>
    </row>
    <row r="6" spans="1:8" ht="27.75" x14ac:dyDescent="0.25">
      <c r="A6" s="133" t="s">
        <v>446</v>
      </c>
      <c r="B6" s="95" t="s">
        <v>447</v>
      </c>
      <c r="C6" s="133" t="s">
        <v>448</v>
      </c>
      <c r="D6" s="133" t="s">
        <v>20</v>
      </c>
      <c r="E6" s="133" t="s">
        <v>449</v>
      </c>
      <c r="F6" s="133">
        <v>45824927</v>
      </c>
      <c r="G6" s="133" t="s">
        <v>450</v>
      </c>
      <c r="H6" s="133" t="s">
        <v>451</v>
      </c>
    </row>
    <row r="7" spans="1:8" ht="27.75" x14ac:dyDescent="0.25">
      <c r="A7" s="133" t="s">
        <v>452</v>
      </c>
      <c r="B7" s="95" t="s">
        <v>453</v>
      </c>
      <c r="C7" s="133" t="s">
        <v>454</v>
      </c>
      <c r="D7" s="133" t="s">
        <v>27</v>
      </c>
      <c r="E7" s="133" t="s">
        <v>455</v>
      </c>
      <c r="F7" s="133"/>
      <c r="G7" s="133" t="s">
        <v>425</v>
      </c>
      <c r="H7" s="133" t="s">
        <v>456</v>
      </c>
    </row>
    <row r="8" spans="1:8" ht="27.75" x14ac:dyDescent="0.25">
      <c r="A8" s="133" t="s">
        <v>457</v>
      </c>
      <c r="B8" s="95" t="s">
        <v>458</v>
      </c>
      <c r="C8" s="133" t="s">
        <v>459</v>
      </c>
      <c r="D8" s="133" t="s">
        <v>437</v>
      </c>
      <c r="E8" s="133" t="s">
        <v>460</v>
      </c>
      <c r="F8" s="133">
        <v>3434220072</v>
      </c>
      <c r="G8" s="133" t="s">
        <v>425</v>
      </c>
      <c r="H8" s="133" t="s">
        <v>461</v>
      </c>
    </row>
    <row r="9" spans="1:8" ht="41.25" x14ac:dyDescent="0.25">
      <c r="A9" s="133" t="s">
        <v>462</v>
      </c>
      <c r="B9" s="95" t="s">
        <v>463</v>
      </c>
      <c r="C9" s="133" t="s">
        <v>464</v>
      </c>
      <c r="D9" s="133" t="s">
        <v>437</v>
      </c>
      <c r="E9" s="133"/>
      <c r="F9" s="133"/>
      <c r="G9" s="133" t="s">
        <v>425</v>
      </c>
      <c r="H9" s="133" t="s">
        <v>465</v>
      </c>
    </row>
    <row r="10" spans="1:8" x14ac:dyDescent="0.25">
      <c r="A10" s="133" t="s">
        <v>466</v>
      </c>
      <c r="B10" s="95" t="s">
        <v>467</v>
      </c>
      <c r="C10" s="133" t="s">
        <v>468</v>
      </c>
      <c r="D10" s="133" t="s">
        <v>437</v>
      </c>
      <c r="E10" s="133"/>
      <c r="F10" s="133"/>
      <c r="G10" s="133" t="s">
        <v>425</v>
      </c>
      <c r="H10" s="133" t="s">
        <v>469</v>
      </c>
    </row>
    <row r="11" spans="1:8" ht="41.25" x14ac:dyDescent="0.25">
      <c r="A11" s="133" t="s">
        <v>470</v>
      </c>
      <c r="B11" s="95" t="s">
        <v>471</v>
      </c>
      <c r="C11" s="133" t="s">
        <v>472</v>
      </c>
      <c r="D11" s="133" t="s">
        <v>7</v>
      </c>
      <c r="E11" s="133" t="s">
        <v>473</v>
      </c>
      <c r="F11" s="133" t="s">
        <v>474</v>
      </c>
      <c r="G11" s="133" t="s">
        <v>425</v>
      </c>
      <c r="H11" s="133" t="s">
        <v>475</v>
      </c>
    </row>
    <row r="12" spans="1:8" x14ac:dyDescent="0.25">
      <c r="A12" s="133" t="s">
        <v>476</v>
      </c>
      <c r="B12" s="95" t="s">
        <v>477</v>
      </c>
      <c r="C12" s="133" t="s">
        <v>478</v>
      </c>
      <c r="D12" s="133" t="s">
        <v>430</v>
      </c>
      <c r="E12" s="133" t="s">
        <v>479</v>
      </c>
      <c r="F12" s="133" t="s">
        <v>480</v>
      </c>
      <c r="G12" s="133" t="s">
        <v>425</v>
      </c>
      <c r="H12" s="133" t="s">
        <v>481</v>
      </c>
    </row>
    <row r="13" spans="1:8" ht="41.25" x14ac:dyDescent="0.25">
      <c r="A13" s="133" t="s">
        <v>482</v>
      </c>
      <c r="B13" s="95" t="s">
        <v>483</v>
      </c>
      <c r="C13" s="133" t="s">
        <v>484</v>
      </c>
      <c r="D13" s="133" t="s">
        <v>437</v>
      </c>
      <c r="E13" s="133"/>
      <c r="F13" s="133">
        <v>4206244</v>
      </c>
      <c r="G13" s="133" t="s">
        <v>425</v>
      </c>
      <c r="H13" s="133" t="s">
        <v>485</v>
      </c>
    </row>
    <row r="14" spans="1:8" ht="27.75" x14ac:dyDescent="0.25">
      <c r="A14" s="133" t="s">
        <v>486</v>
      </c>
      <c r="B14" s="95" t="s">
        <v>487</v>
      </c>
      <c r="C14" s="133" t="s">
        <v>488</v>
      </c>
      <c r="D14" s="133" t="s">
        <v>430</v>
      </c>
      <c r="E14" s="133"/>
      <c r="F14" s="133"/>
      <c r="G14" s="133" t="s">
        <v>450</v>
      </c>
      <c r="H14" s="133">
        <v>2001</v>
      </c>
    </row>
    <row r="15" spans="1:8" ht="27.75" x14ac:dyDescent="0.25">
      <c r="A15" s="133" t="s">
        <v>489</v>
      </c>
      <c r="B15" s="95" t="s">
        <v>490</v>
      </c>
      <c r="C15" s="133" t="s">
        <v>491</v>
      </c>
      <c r="D15" s="133" t="s">
        <v>27</v>
      </c>
      <c r="E15" s="133"/>
      <c r="F15" s="133">
        <v>3442443902</v>
      </c>
      <c r="G15" s="133" t="s">
        <v>425</v>
      </c>
      <c r="H15" s="133" t="s">
        <v>492</v>
      </c>
    </row>
    <row r="16" spans="1:8" ht="27.75" x14ac:dyDescent="0.25">
      <c r="A16" s="133" t="s">
        <v>493</v>
      </c>
      <c r="B16" s="95" t="s">
        <v>494</v>
      </c>
      <c r="C16" s="133" t="s">
        <v>495</v>
      </c>
      <c r="D16" s="133" t="s">
        <v>437</v>
      </c>
      <c r="E16" s="133"/>
      <c r="F16" s="133"/>
      <c r="G16" s="133" t="s">
        <v>450</v>
      </c>
      <c r="H16" s="133" t="s">
        <v>496</v>
      </c>
    </row>
    <row r="17" spans="1:8" x14ac:dyDescent="0.25">
      <c r="A17" s="133" t="s">
        <v>497</v>
      </c>
      <c r="B17" s="95" t="s">
        <v>498</v>
      </c>
      <c r="C17" s="133" t="s">
        <v>499</v>
      </c>
      <c r="D17" s="133" t="s">
        <v>437</v>
      </c>
      <c r="E17" s="133"/>
      <c r="F17" s="133">
        <v>225072</v>
      </c>
      <c r="G17" s="133" t="s">
        <v>425</v>
      </c>
      <c r="H17" s="133">
        <v>1981</v>
      </c>
    </row>
    <row r="18" spans="1:8" x14ac:dyDescent="0.25">
      <c r="A18" s="133" t="s">
        <v>500</v>
      </c>
      <c r="B18" s="95" t="s">
        <v>501</v>
      </c>
      <c r="C18" s="133" t="s">
        <v>502</v>
      </c>
      <c r="D18" s="133" t="s">
        <v>430</v>
      </c>
      <c r="E18" s="133"/>
      <c r="F18" s="133"/>
      <c r="G18" s="133" t="s">
        <v>425</v>
      </c>
      <c r="H18" s="133">
        <v>1980</v>
      </c>
    </row>
    <row r="19" spans="1:8" x14ac:dyDescent="0.25">
      <c r="A19" s="133" t="s">
        <v>503</v>
      </c>
      <c r="B19" s="95" t="s">
        <v>504</v>
      </c>
      <c r="C19" s="133" t="s">
        <v>505</v>
      </c>
      <c r="D19" s="133" t="s">
        <v>430</v>
      </c>
      <c r="E19" s="133" t="s">
        <v>506</v>
      </c>
      <c r="F19" s="133" t="s">
        <v>507</v>
      </c>
      <c r="G19" s="133" t="s">
        <v>425</v>
      </c>
      <c r="H19" s="133" t="s">
        <v>508</v>
      </c>
    </row>
    <row r="20" spans="1:8" ht="27.75" x14ac:dyDescent="0.25">
      <c r="A20" s="133" t="s">
        <v>509</v>
      </c>
      <c r="B20" s="95" t="s">
        <v>510</v>
      </c>
      <c r="C20" s="133" t="s">
        <v>511</v>
      </c>
      <c r="D20" s="133" t="s">
        <v>430</v>
      </c>
      <c r="E20" s="133" t="s">
        <v>512</v>
      </c>
      <c r="F20" s="133" t="s">
        <v>513</v>
      </c>
      <c r="G20" s="133" t="s">
        <v>425</v>
      </c>
      <c r="H20" s="133" t="s">
        <v>514</v>
      </c>
    </row>
    <row r="21" spans="1:8" x14ac:dyDescent="0.25">
      <c r="A21" s="133" t="s">
        <v>515</v>
      </c>
      <c r="B21" s="95" t="s">
        <v>516</v>
      </c>
      <c r="C21" s="133" t="s">
        <v>517</v>
      </c>
      <c r="D21" s="133" t="s">
        <v>430</v>
      </c>
      <c r="E21" s="133"/>
      <c r="F21" s="133"/>
      <c r="G21" s="133" t="s">
        <v>425</v>
      </c>
      <c r="H21" s="133">
        <v>2008</v>
      </c>
    </row>
    <row r="22" spans="1:8" ht="27.75" x14ac:dyDescent="0.25">
      <c r="A22" s="133" t="s">
        <v>518</v>
      </c>
      <c r="B22" s="95" t="s">
        <v>519</v>
      </c>
      <c r="C22" s="133" t="s">
        <v>520</v>
      </c>
      <c r="D22" s="133" t="s">
        <v>430</v>
      </c>
      <c r="E22" s="133" t="s">
        <v>521</v>
      </c>
      <c r="F22" s="133" t="s">
        <v>522</v>
      </c>
      <c r="G22" s="133" t="s">
        <v>425</v>
      </c>
      <c r="H22" s="133" t="s">
        <v>523</v>
      </c>
    </row>
    <row r="23" spans="1:8" ht="41.25" x14ac:dyDescent="0.25">
      <c r="A23" s="133" t="s">
        <v>524</v>
      </c>
      <c r="B23" s="95" t="s">
        <v>525</v>
      </c>
      <c r="C23" s="133" t="s">
        <v>526</v>
      </c>
      <c r="D23" s="133" t="s">
        <v>13</v>
      </c>
      <c r="E23" s="133" t="s">
        <v>527</v>
      </c>
      <c r="F23" s="133">
        <v>4200200</v>
      </c>
      <c r="G23" s="133" t="s">
        <v>425</v>
      </c>
      <c r="H23" s="133" t="s">
        <v>528</v>
      </c>
    </row>
    <row r="24" spans="1:8" ht="41.25" x14ac:dyDescent="0.25">
      <c r="A24" s="133" t="s">
        <v>529</v>
      </c>
      <c r="B24" s="95" t="s">
        <v>530</v>
      </c>
      <c r="C24" s="133" t="s">
        <v>531</v>
      </c>
      <c r="D24" s="133" t="s">
        <v>437</v>
      </c>
      <c r="E24" s="133" t="s">
        <v>532</v>
      </c>
      <c r="F24" s="133">
        <v>4234545</v>
      </c>
      <c r="G24" s="133" t="s">
        <v>425</v>
      </c>
      <c r="H24" s="133" t="s">
        <v>533</v>
      </c>
    </row>
    <row r="25" spans="1:8" ht="41.25" x14ac:dyDescent="0.25">
      <c r="A25" s="133" t="s">
        <v>534</v>
      </c>
      <c r="B25" s="95" t="s">
        <v>535</v>
      </c>
      <c r="C25" s="133" t="s">
        <v>536</v>
      </c>
      <c r="D25" s="133" t="s">
        <v>437</v>
      </c>
      <c r="E25" s="133" t="s">
        <v>537</v>
      </c>
      <c r="F25" s="133">
        <v>4234545</v>
      </c>
      <c r="G25" s="133" t="s">
        <v>425</v>
      </c>
      <c r="H25" s="133" t="s">
        <v>538</v>
      </c>
    </row>
    <row r="26" spans="1:8" x14ac:dyDescent="0.25">
      <c r="A26" s="133" t="s">
        <v>539</v>
      </c>
      <c r="B26" s="95" t="s">
        <v>540</v>
      </c>
      <c r="C26" s="133" t="s">
        <v>541</v>
      </c>
      <c r="D26" s="133" t="s">
        <v>27</v>
      </c>
      <c r="E26" s="133" t="s">
        <v>542</v>
      </c>
      <c r="F26" s="133" t="s">
        <v>543</v>
      </c>
      <c r="G26" s="133" t="s">
        <v>425</v>
      </c>
      <c r="H26" s="133" t="s">
        <v>544</v>
      </c>
    </row>
    <row r="27" spans="1:8" ht="27.75" x14ac:dyDescent="0.25">
      <c r="A27" s="133" t="s">
        <v>545</v>
      </c>
      <c r="B27" s="95" t="s">
        <v>546</v>
      </c>
      <c r="C27" s="133" t="s">
        <v>547</v>
      </c>
      <c r="D27" s="133" t="s">
        <v>13</v>
      </c>
      <c r="E27" s="133" t="s">
        <v>527</v>
      </c>
      <c r="F27" s="133">
        <v>4200220</v>
      </c>
      <c r="G27" s="133" t="s">
        <v>425</v>
      </c>
      <c r="H27" s="133" t="s">
        <v>548</v>
      </c>
    </row>
    <row r="28" spans="1:8" x14ac:dyDescent="0.25">
      <c r="A28" s="133" t="s">
        <v>549</v>
      </c>
      <c r="B28" s="95" t="s">
        <v>550</v>
      </c>
      <c r="C28" s="133" t="s">
        <v>551</v>
      </c>
      <c r="D28" s="133" t="s">
        <v>27</v>
      </c>
      <c r="E28" s="133" t="s">
        <v>552</v>
      </c>
      <c r="F28" s="133" t="s">
        <v>553</v>
      </c>
      <c r="G28" s="133" t="s">
        <v>425</v>
      </c>
      <c r="H28" s="133" t="s">
        <v>554</v>
      </c>
    </row>
    <row r="29" spans="1:8" ht="27.75" x14ac:dyDescent="0.25">
      <c r="A29" s="133" t="s">
        <v>555</v>
      </c>
      <c r="B29" s="95" t="s">
        <v>556</v>
      </c>
      <c r="C29" s="133" t="s">
        <v>557</v>
      </c>
      <c r="D29" s="133" t="s">
        <v>437</v>
      </c>
      <c r="E29" s="133" t="s">
        <v>558</v>
      </c>
      <c r="F29" s="133">
        <v>4231354</v>
      </c>
      <c r="G29" s="133" t="s">
        <v>425</v>
      </c>
      <c r="H29" s="133" t="s">
        <v>523</v>
      </c>
    </row>
    <row r="30" spans="1:8" ht="27.75" x14ac:dyDescent="0.25">
      <c r="A30" s="133" t="s">
        <v>559</v>
      </c>
      <c r="B30" s="95" t="s">
        <v>560</v>
      </c>
      <c r="C30" s="133" t="s">
        <v>561</v>
      </c>
      <c r="D30" s="133" t="s">
        <v>562</v>
      </c>
      <c r="E30" s="133" t="s">
        <v>563</v>
      </c>
      <c r="F30" s="133">
        <v>3456420673</v>
      </c>
      <c r="G30" s="133" t="s">
        <v>425</v>
      </c>
      <c r="H30" s="133" t="s">
        <v>564</v>
      </c>
    </row>
    <row r="31" spans="1:8" ht="27.75" x14ac:dyDescent="0.25">
      <c r="A31" s="133" t="s">
        <v>565</v>
      </c>
      <c r="B31" s="95" t="s">
        <v>566</v>
      </c>
      <c r="C31" s="133" t="s">
        <v>567</v>
      </c>
      <c r="D31" s="133" t="s">
        <v>7</v>
      </c>
      <c r="E31" s="133" t="s">
        <v>568</v>
      </c>
      <c r="F31" s="133">
        <v>344415531077</v>
      </c>
      <c r="G31" s="133" t="s">
        <v>425</v>
      </c>
      <c r="H31" s="133" t="s">
        <v>523</v>
      </c>
    </row>
    <row r="32" spans="1:8" x14ac:dyDescent="0.25">
      <c r="A32" s="133" t="s">
        <v>569</v>
      </c>
      <c r="B32" s="95" t="s">
        <v>570</v>
      </c>
      <c r="C32" s="133" t="s">
        <v>571</v>
      </c>
      <c r="D32" s="133" t="s">
        <v>27</v>
      </c>
      <c r="E32" s="133"/>
      <c r="F32" s="133"/>
      <c r="G32" s="133" t="s">
        <v>425</v>
      </c>
      <c r="H32" s="133">
        <v>2002</v>
      </c>
    </row>
    <row r="33" spans="1:8" x14ac:dyDescent="0.25">
      <c r="A33" s="133" t="s">
        <v>572</v>
      </c>
      <c r="B33" s="95" t="s">
        <v>573</v>
      </c>
      <c r="C33" s="133" t="s">
        <v>574</v>
      </c>
      <c r="D33" s="133" t="s">
        <v>27</v>
      </c>
      <c r="E33" s="133" t="s">
        <v>552</v>
      </c>
      <c r="F33" s="133" t="s">
        <v>575</v>
      </c>
      <c r="G33" s="133" t="s">
        <v>425</v>
      </c>
      <c r="H33" s="133" t="s">
        <v>576</v>
      </c>
    </row>
    <row r="34" spans="1:8" ht="27.75" x14ac:dyDescent="0.25">
      <c r="A34" s="133" t="s">
        <v>577</v>
      </c>
      <c r="B34" s="95" t="s">
        <v>578</v>
      </c>
      <c r="C34" s="133" t="s">
        <v>579</v>
      </c>
      <c r="D34" s="133" t="s">
        <v>437</v>
      </c>
      <c r="E34" s="133" t="s">
        <v>580</v>
      </c>
      <c r="F34" s="133">
        <v>4420400</v>
      </c>
      <c r="G34" s="133" t="s">
        <v>425</v>
      </c>
      <c r="H34" s="133" t="s">
        <v>581</v>
      </c>
    </row>
    <row r="35" spans="1:8" x14ac:dyDescent="0.25">
      <c r="A35" s="133" t="s">
        <v>582</v>
      </c>
      <c r="B35" s="95" t="s">
        <v>583</v>
      </c>
      <c r="C35" s="133" t="s">
        <v>584</v>
      </c>
      <c r="D35" s="133" t="s">
        <v>14</v>
      </c>
      <c r="E35" s="133" t="s">
        <v>585</v>
      </c>
      <c r="F35" s="133" t="s">
        <v>586</v>
      </c>
      <c r="G35" s="133" t="s">
        <v>425</v>
      </c>
      <c r="H35" s="133" t="s">
        <v>587</v>
      </c>
    </row>
    <row r="36" spans="1:8" ht="27.75" x14ac:dyDescent="0.25">
      <c r="A36" s="133" t="s">
        <v>588</v>
      </c>
      <c r="B36" s="95" t="s">
        <v>589</v>
      </c>
      <c r="C36" s="133" t="s">
        <v>590</v>
      </c>
      <c r="D36" s="133" t="s">
        <v>13</v>
      </c>
      <c r="E36" s="133" t="s">
        <v>527</v>
      </c>
      <c r="F36" s="133">
        <v>4200220</v>
      </c>
      <c r="G36" s="133" t="s">
        <v>425</v>
      </c>
      <c r="H36" s="133" t="s">
        <v>591</v>
      </c>
    </row>
    <row r="37" spans="1:8" ht="27.75" x14ac:dyDescent="0.25">
      <c r="A37" s="133" t="s">
        <v>592</v>
      </c>
      <c r="B37" s="95" t="s">
        <v>593</v>
      </c>
      <c r="C37" s="133" t="s">
        <v>594</v>
      </c>
      <c r="D37" s="133" t="s">
        <v>27</v>
      </c>
      <c r="E37" s="133" t="s">
        <v>595</v>
      </c>
      <c r="F37" s="133"/>
      <c r="G37" s="133" t="s">
        <v>425</v>
      </c>
      <c r="H37" s="133" t="s">
        <v>596</v>
      </c>
    </row>
    <row r="38" spans="1:8" x14ac:dyDescent="0.25">
      <c r="A38" s="133" t="s">
        <v>597</v>
      </c>
      <c r="B38" s="95" t="s">
        <v>598</v>
      </c>
      <c r="C38" s="133" t="s">
        <v>599</v>
      </c>
      <c r="D38" s="133" t="s">
        <v>430</v>
      </c>
      <c r="E38" s="133" t="s">
        <v>600</v>
      </c>
      <c r="F38" s="133" t="s">
        <v>601</v>
      </c>
      <c r="G38" s="133" t="s">
        <v>425</v>
      </c>
      <c r="H38" s="133" t="s">
        <v>602</v>
      </c>
    </row>
    <row r="39" spans="1:8" ht="41.25" x14ac:dyDescent="0.25">
      <c r="A39" s="133" t="s">
        <v>603</v>
      </c>
      <c r="B39" s="95" t="s">
        <v>604</v>
      </c>
      <c r="C39" s="133" t="s">
        <v>605</v>
      </c>
      <c r="D39" s="133" t="s">
        <v>437</v>
      </c>
      <c r="E39" s="133" t="s">
        <v>606</v>
      </c>
      <c r="F39" s="133">
        <v>4230374</v>
      </c>
      <c r="G39" s="133" t="s">
        <v>425</v>
      </c>
      <c r="H39" s="133" t="s">
        <v>607</v>
      </c>
    </row>
    <row r="40" spans="1:8" ht="27.75" x14ac:dyDescent="0.25">
      <c r="A40" s="133" t="s">
        <v>608</v>
      </c>
      <c r="B40" s="95" t="s">
        <v>609</v>
      </c>
      <c r="C40" s="133" t="s">
        <v>610</v>
      </c>
      <c r="D40" s="133" t="s">
        <v>437</v>
      </c>
      <c r="E40" s="133" t="s">
        <v>611</v>
      </c>
      <c r="F40" s="133">
        <v>4221193</v>
      </c>
      <c r="G40" s="133" t="s">
        <v>425</v>
      </c>
      <c r="H40" s="133" t="s">
        <v>523</v>
      </c>
    </row>
    <row r="41" spans="1:8" x14ac:dyDescent="0.25">
      <c r="A41" s="133" t="s">
        <v>612</v>
      </c>
      <c r="B41" s="95" t="s">
        <v>613</v>
      </c>
      <c r="C41" s="133" t="s">
        <v>614</v>
      </c>
      <c r="D41" s="133" t="s">
        <v>13</v>
      </c>
      <c r="E41" s="133"/>
      <c r="F41" s="133"/>
      <c r="G41" s="133" t="s">
        <v>425</v>
      </c>
      <c r="H41" s="133" t="s">
        <v>615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LOCALIDADES</vt:lpstr>
      <vt:lpstr>ALTAS</vt:lpstr>
      <vt:lpstr>DIAS_ER</vt:lpstr>
      <vt:lpstr>DIA</vt:lpstr>
      <vt:lpstr>ER</vt:lpstr>
      <vt:lpstr>FALLE</vt:lpstr>
      <vt:lpstr>UTI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2020-10-08T22:00:17Z</dcterms:modified>
</cp:coreProperties>
</file>