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RESOURCES\guia-cotizaciones\"/>
    </mc:Choice>
  </mc:AlternateContent>
  <xr:revisionPtr revIDLastSave="0" documentId="13_ncr:1_{9AD109A6-E82C-402E-B1CB-C5595C7CE373}" xr6:coauthVersionLast="47" xr6:coauthVersionMax="47" xr10:uidLastSave="{00000000-0000-0000-0000-000000000000}"/>
  <bookViews>
    <workbookView xWindow="-110" yWindow="-110" windowWidth="19420" windowHeight="10420" xr2:uid="{6D275DD8-8C64-486B-8D00-9FDCB2A687D6}"/>
  </bookViews>
  <sheets>
    <sheet name="Hoja1" sheetId="1" r:id="rId1"/>
  </sheets>
  <definedNames>
    <definedName name="_xlnm.Print_Area" localSheetId="0">Hoja1!$A$39:$AB$63</definedName>
    <definedName name="Print_Area" localSheetId="0">Hoja1!$A$1:$AB$24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56" i="1" l="1"/>
  <c r="C32" i="1"/>
  <c r="D10" i="1"/>
  <c r="D51" i="1" l="1"/>
  <c r="D15" i="1"/>
  <c r="D4" i="1"/>
  <c r="D32" i="1"/>
  <c r="D27" i="1"/>
  <c r="D59" i="1" l="1"/>
  <c r="D61" i="1" s="1"/>
  <c r="D58" i="1"/>
  <c r="D23" i="1"/>
  <c r="D60" i="1" l="1"/>
  <c r="D62" i="1" s="1"/>
  <c r="D30" i="1"/>
  <c r="D33" i="1" s="1"/>
  <c r="D31" i="1"/>
  <c r="D29" i="1"/>
  <c r="D34" i="1" l="1"/>
</calcChain>
</file>

<file path=xl/sharedStrings.xml><?xml version="1.0" encoding="utf-8"?>
<sst xmlns="http://schemas.openxmlformats.org/spreadsheetml/2006/main" count="145" uniqueCount="43">
  <si>
    <t>Desarrollo de controlador de potencia</t>
  </si>
  <si>
    <t>Determinación de variables y limites</t>
  </si>
  <si>
    <t>Determinación de materiales y componentes</t>
  </si>
  <si>
    <t>Pruebas de concepto y plan de desarrollo</t>
  </si>
  <si>
    <t>Desarrollo del sistema</t>
  </si>
  <si>
    <t>Desarrollo de prototipo</t>
  </si>
  <si>
    <t>Instalación y puesta en operación</t>
  </si>
  <si>
    <t>Diseño de PCBs y adquisición de componentes</t>
  </si>
  <si>
    <t>Ensamble y testeo de la electroncia</t>
  </si>
  <si>
    <t>Ensamble y pruebas de trabajo</t>
  </si>
  <si>
    <t>Desarrollo de software</t>
  </si>
  <si>
    <t>Diseño y construcción del armazon prototipo</t>
  </si>
  <si>
    <t>Diseño y construcción del armazon final</t>
  </si>
  <si>
    <t xml:space="preserve">Implementación del sofware </t>
  </si>
  <si>
    <t>Caracterización final</t>
  </si>
  <si>
    <t>Ensamble y pruebas de trabjo del horno (caracterización)</t>
  </si>
  <si>
    <t>Acople al Roll2Roll</t>
  </si>
  <si>
    <t>Despliegue de sofware</t>
  </si>
  <si>
    <t>Pruebas de trabajo</t>
  </si>
  <si>
    <t>Ajuste del instrumento (1 mes)</t>
  </si>
  <si>
    <t>Cronograma (semanal)</t>
  </si>
  <si>
    <t>x</t>
  </si>
  <si>
    <t>TOTAL</t>
  </si>
  <si>
    <t>Servicio posventa</t>
  </si>
  <si>
    <t>Costos indirectos</t>
  </si>
  <si>
    <t>Contingencias</t>
  </si>
  <si>
    <t>Desarrollo de sistema de movimiento de muestras y determinación de la fuente IR</t>
  </si>
  <si>
    <t>Desarrollo de controlador PID con termocupla</t>
  </si>
  <si>
    <t>Usar varias fuentes en un ambiente cerrado</t>
  </si>
  <si>
    <t>Costo de materiales</t>
  </si>
  <si>
    <t>Comisión a Extensión UDEA</t>
  </si>
  <si>
    <t>NOMINAS</t>
  </si>
  <si>
    <t>Presupuesto sistema de detección</t>
  </si>
  <si>
    <t>Acople de multiples sensores de monitoreo al sistema</t>
  </si>
  <si>
    <t>Adaptación de la interfaz gráfica de prueba</t>
  </si>
  <si>
    <t>Cronograma (Diario)</t>
  </si>
  <si>
    <t>Ensamble y pruebas</t>
  </si>
  <si>
    <t>Montaje de prototipo base</t>
  </si>
  <si>
    <t>Diseño y construcción del armazon</t>
  </si>
  <si>
    <t>Reunión</t>
  </si>
  <si>
    <t>Contingencia</t>
  </si>
  <si>
    <t>NOMINAS(+6h de contingencia + 15 de trabajo previo)</t>
  </si>
  <si>
    <t>Presupuesto Horno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</si>
</sst>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7" borderId="3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7" borderId="3" xfId="0" applyFill="1" applyBorder="1"/>
    <xf numFmtId="0" fontId="0" fillId="7" borderId="1" xfId="0" applyFill="1" applyBorder="1"/>
    <xf numFmtId="0" fontId="0" fillId="7" borderId="7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7" xfId="0" applyFill="1" applyBorder="1"/>
    <xf numFmtId="0" fontId="0" fillId="9" borderId="3" xfId="0" applyFill="1" applyBorder="1"/>
    <xf numFmtId="0" fontId="0" fillId="9" borderId="1" xfId="0" applyFill="1" applyBorder="1"/>
    <xf numFmtId="0" fontId="0" fillId="9" borderId="7" xfId="0" applyFill="1" applyBorder="1"/>
    <xf numFmtId="0" fontId="0" fillId="10" borderId="3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3" xfId="0" applyFill="1" applyBorder="1"/>
    <xf numFmtId="0" fontId="0" fillId="10" borderId="4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0" fillId="10" borderId="2" xfId="0" applyFill="1" applyBorder="1" applyAlignment="1">
      <alignment wrapText="1"/>
    </xf>
    <xf numFmtId="164" fontId="3" fillId="0" borderId="12" xfId="1" applyNumberFormat="1" applyFont="1" applyFill="1" applyBorder="1" applyAlignment="1">
      <alignment horizontal="center" vertical="center"/>
    </xf>
    <xf numFmtId="164" fontId="5" fillId="0" borderId="3" xfId="1" applyNumberFormat="1" applyFont="1" applyBorder="1"/>
    <xf numFmtId="164" fontId="5" fillId="0" borderId="7" xfId="1" applyNumberFormat="1" applyFont="1" applyBorder="1"/>
    <xf numFmtId="9" fontId="5" fillId="0" borderId="26" xfId="0" applyNumberFormat="1" applyFont="1" applyBorder="1"/>
    <xf numFmtId="164" fontId="5" fillId="0" borderId="27" xfId="1" applyNumberFormat="1" applyFont="1" applyBorder="1"/>
    <xf numFmtId="9" fontId="5" fillId="0" borderId="7" xfId="0" applyNumberFormat="1" applyFont="1" applyBorder="1"/>
    <xf numFmtId="164" fontId="5" fillId="0" borderId="8" xfId="1" applyNumberFormat="1" applyFont="1" applyBorder="1"/>
    <xf numFmtId="164" fontId="5" fillId="0" borderId="28" xfId="1" applyNumberFormat="1" applyFont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7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7" xfId="0" applyFill="1" applyBorder="1" applyAlignment="1">
      <alignment horizontal="left" wrapText="1"/>
    </xf>
    <xf numFmtId="0" fontId="7" fillId="0" borderId="2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9" fontId="5" fillId="0" borderId="16" xfId="0" applyNumberFormat="1" applyFont="1" applyBorder="1"/>
    <xf numFmtId="164" fontId="5" fillId="0" borderId="30" xfId="1" applyNumberFormat="1" applyFont="1" applyBorder="1"/>
    <xf numFmtId="164" fontId="5" fillId="0" borderId="31" xfId="1" applyNumberFormat="1" applyFont="1" applyBorder="1"/>
    <xf numFmtId="0" fontId="7" fillId="0" borderId="25" xfId="0" applyFont="1" applyBorder="1" applyAlignment="1">
      <alignment horizontal="center" vertical="center" wrapText="1"/>
    </xf>
    <xf numFmtId="9" fontId="0" fillId="0" borderId="26" xfId="0" applyNumberFormat="1" applyBorder="1"/>
    <xf numFmtId="164" fontId="0" fillId="0" borderId="27" xfId="0" applyNumberFormat="1" applyBorder="1"/>
    <xf numFmtId="0" fontId="0" fillId="13" borderId="1" xfId="0" applyFill="1" applyBorder="1"/>
    <xf numFmtId="0" fontId="0" fillId="13" borderId="7" xfId="0" applyFill="1" applyBorder="1"/>
    <xf numFmtId="0" fontId="0" fillId="13" borderId="3" xfId="0" applyFill="1" applyBorder="1"/>
    <xf numFmtId="0" fontId="0" fillId="7" borderId="2" xfId="0" applyFill="1" applyBorder="1"/>
    <xf numFmtId="0" fontId="0" fillId="13" borderId="2" xfId="0" applyFill="1" applyBorder="1"/>
    <xf numFmtId="0" fontId="0" fillId="0" borderId="2" xfId="0" applyBorder="1"/>
    <xf numFmtId="0" fontId="0" fillId="0" borderId="32" xfId="0" applyBorder="1"/>
    <xf numFmtId="0" fontId="0" fillId="8" borderId="5" xfId="0" applyFill="1" applyBorder="1"/>
    <xf numFmtId="0" fontId="0" fillId="8" borderId="8" xfId="0" applyFill="1" applyBorder="1"/>
    <xf numFmtId="0" fontId="0" fillId="7" borderId="4" xfId="0" applyFill="1" applyBorder="1" applyAlignment="1">
      <alignment wrapText="1"/>
    </xf>
    <xf numFmtId="0" fontId="0" fillId="7" borderId="32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5" xfId="0" applyFill="1" applyBorder="1" applyAlignment="1">
      <alignment wrapText="1"/>
    </xf>
    <xf numFmtId="0" fontId="0" fillId="8" borderId="8" xfId="0" applyFill="1" applyBorder="1" applyAlignment="1">
      <alignment horizontal="left" wrapText="1"/>
    </xf>
    <xf numFmtId="0" fontId="0" fillId="7" borderId="33" xfId="0" applyFill="1" applyBorder="1"/>
    <xf numFmtId="0" fontId="0" fillId="7" borderId="34" xfId="0" applyFill="1" applyBorder="1"/>
    <xf numFmtId="0" fontId="2" fillId="0" borderId="24" xfId="0" applyFont="1" applyBorder="1"/>
    <xf numFmtId="0" fontId="2" fillId="0" borderId="3" xfId="0" applyFont="1" applyBorder="1"/>
    <xf numFmtId="0" fontId="0" fillId="0" borderId="38" xfId="0" applyBorder="1"/>
    <xf numFmtId="0" fontId="0" fillId="0" borderId="6" xfId="0" applyBorder="1"/>
    <xf numFmtId="0" fontId="7" fillId="0" borderId="15" xfId="0" applyFont="1" applyBorder="1" applyAlignment="1">
      <alignment horizontal="center" vertical="center"/>
    </xf>
    <xf numFmtId="0" fontId="10" fillId="11" borderId="6" xfId="0" applyFont="1" applyFill="1" applyBorder="1"/>
    <xf numFmtId="0" fontId="10" fillId="11" borderId="7" xfId="0" applyFont="1" applyFill="1" applyBorder="1"/>
    <xf numFmtId="0" fontId="11" fillId="13" borderId="6" xfId="0" applyFont="1" applyFill="1" applyBorder="1"/>
    <xf numFmtId="0" fontId="11" fillId="13" borderId="7" xfId="0" applyFont="1" applyFill="1" applyBorder="1"/>
    <xf numFmtId="164" fontId="6" fillId="0" borderId="27" xfId="0" applyNumberFormat="1" applyFont="1" applyBorder="1"/>
    <xf numFmtId="0" fontId="8" fillId="0" borderId="0" xfId="0" applyFont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164" fontId="0" fillId="8" borderId="35" xfId="1" applyNumberFormat="1" applyFont="1" applyFill="1" applyBorder="1" applyAlignment="1">
      <alignment horizontal="center" vertical="center"/>
    </xf>
    <xf numFmtId="164" fontId="0" fillId="8" borderId="36" xfId="1" applyNumberFormat="1" applyFont="1" applyFill="1" applyBorder="1" applyAlignment="1">
      <alignment horizontal="center" vertical="center"/>
    </xf>
    <xf numFmtId="164" fontId="0" fillId="8" borderId="37" xfId="1" applyNumberFormat="1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textRotation="90"/>
    </xf>
    <xf numFmtId="0" fontId="0" fillId="9" borderId="17" xfId="0" applyFill="1" applyBorder="1" applyAlignment="1">
      <alignment horizontal="center" vertical="center" textRotation="90"/>
    </xf>
    <xf numFmtId="0" fontId="0" fillId="9" borderId="18" xfId="0" applyFill="1" applyBorder="1" applyAlignment="1">
      <alignment horizontal="center" vertical="center" textRotation="90"/>
    </xf>
    <xf numFmtId="164" fontId="0" fillId="7" borderId="22" xfId="1" applyNumberFormat="1" applyFont="1" applyFill="1" applyBorder="1" applyAlignment="1">
      <alignment horizontal="center" vertical="center"/>
    </xf>
    <xf numFmtId="164" fontId="0" fillId="7" borderId="23" xfId="1" applyNumberFormat="1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2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5" fillId="0" borderId="4" xfId="1" applyNumberFormat="1" applyFont="1" applyBorder="1" applyAlignment="1">
      <alignment horizontal="center"/>
    </xf>
    <xf numFmtId="164" fontId="5" fillId="0" borderId="8" xfId="1" applyNumberFormat="1" applyFont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164" fontId="0" fillId="10" borderId="16" xfId="1" applyNumberFormat="1" applyFont="1" applyFill="1" applyBorder="1" applyAlignment="1">
      <alignment horizontal="center" vertical="center"/>
    </xf>
    <xf numFmtId="164" fontId="0" fillId="10" borderId="17" xfId="1" applyNumberFormat="1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5" borderId="15" xfId="0" applyFill="1" applyBorder="1" applyAlignment="1">
      <alignment horizontal="center" vertical="center" wrapText="1"/>
    </xf>
    <xf numFmtId="164" fontId="0" fillId="10" borderId="18" xfId="1" applyNumberFormat="1" applyFont="1" applyFill="1" applyBorder="1" applyAlignment="1">
      <alignment horizontal="center" vertical="center"/>
    </xf>
    <xf numFmtId="164" fontId="0" fillId="7" borderId="16" xfId="1" applyNumberFormat="1" applyFont="1" applyFill="1" applyBorder="1" applyAlignment="1">
      <alignment horizontal="center" vertical="center"/>
    </xf>
    <xf numFmtId="164" fontId="0" fillId="7" borderId="17" xfId="1" applyNumberFormat="1" applyFont="1" applyFill="1" applyBorder="1" applyAlignment="1">
      <alignment horizontal="center" vertical="center"/>
    </xf>
    <xf numFmtId="164" fontId="0" fillId="7" borderId="18" xfId="1" applyNumberFormat="1" applyFont="1" applyFill="1" applyBorder="1" applyAlignment="1">
      <alignment horizontal="center" vertical="center"/>
    </xf>
    <xf numFmtId="164" fontId="0" fillId="8" borderId="16" xfId="1" applyNumberFormat="1" applyFont="1" applyFill="1" applyBorder="1" applyAlignment="1">
      <alignment horizontal="center" vertical="center"/>
    </xf>
    <xf numFmtId="164" fontId="0" fillId="8" borderId="17" xfId="1" applyNumberFormat="1" applyFont="1" applyFill="1" applyBorder="1" applyAlignment="1">
      <alignment horizontal="center" vertical="center"/>
    </xf>
    <xf numFmtId="164" fontId="0" fillId="8" borderId="18" xfId="1" applyNumberFormat="1" applyFont="1" applyFill="1" applyBorder="1" applyAlignment="1">
      <alignment horizontal="center" vertical="center"/>
    </xf>
    <xf numFmtId="164" fontId="0" fillId="9" borderId="16" xfId="1" applyNumberFormat="1" applyFont="1" applyFill="1" applyBorder="1" applyAlignment="1">
      <alignment horizontal="center" vertical="center"/>
    </xf>
    <xf numFmtId="164" fontId="0" fillId="9" borderId="17" xfId="1" applyNumberFormat="1" applyFont="1" applyFill="1" applyBorder="1" applyAlignment="1">
      <alignment horizontal="center" vertical="center"/>
    </xf>
    <xf numFmtId="164" fontId="0" fillId="9" borderId="18" xfId="1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70FC-3ED7-4904-8B1D-25A5FA38912B}">
  <dimension ref="A1:AH62"/>
  <sheetViews>
    <sheetView showGridLines="0" tabSelected="1" topLeftCell="A26" zoomScale="115" zoomScaleNormal="115" workbookViewId="0">
      <selection activeCell="H35" sqref="H35"/>
    </sheetView>
  </sheetViews>
  <sheetFormatPr baseColWidth="10" defaultRowHeight="14.5" x14ac:dyDescent="0.35"/>
  <cols>
    <col min="1" max="1" width="1.453125" customWidth="1"/>
    <col min="2" max="2" width="13.6328125" customWidth="1"/>
    <col min="3" max="3" width="38.453125" customWidth="1"/>
    <col min="4" max="4" width="12.26953125" customWidth="1"/>
    <col min="5" max="5" width="2.08984375" customWidth="1"/>
    <col min="6" max="6" width="1.90625" bestFit="1" customWidth="1"/>
    <col min="7" max="11" width="1.81640625" bestFit="1" customWidth="1"/>
    <col min="12" max="12" width="1.81640625" customWidth="1"/>
    <col min="13" max="13" width="1.81640625" bestFit="1" customWidth="1"/>
    <col min="14" max="14" width="2.81640625" customWidth="1"/>
    <col min="15" max="25" width="2.81640625" bestFit="1" customWidth="1"/>
    <col min="26" max="26" width="2.90625" bestFit="1" customWidth="1"/>
    <col min="27" max="27" width="2.81640625" bestFit="1" customWidth="1"/>
    <col min="28" max="28" width="3" customWidth="1"/>
    <col min="32" max="32" width="14.81640625" customWidth="1"/>
  </cols>
  <sheetData>
    <row r="1" spans="1:27" ht="19" thickBot="1" x14ac:dyDescent="0.5">
      <c r="A1" s="3"/>
      <c r="C1" s="84" t="s">
        <v>42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</row>
    <row r="2" spans="1:27" x14ac:dyDescent="0.35">
      <c r="A2" s="3"/>
      <c r="D2" s="98" t="s">
        <v>29</v>
      </c>
      <c r="E2" s="100" t="s">
        <v>20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2"/>
    </row>
    <row r="3" spans="1:27" ht="15" thickBot="1" x14ac:dyDescent="0.4">
      <c r="B3" s="1"/>
      <c r="D3" s="99"/>
      <c r="E3" s="32">
        <v>1</v>
      </c>
      <c r="F3" s="33">
        <v>2</v>
      </c>
      <c r="G3" s="33">
        <v>3</v>
      </c>
      <c r="H3" s="33">
        <v>4</v>
      </c>
      <c r="I3" s="33">
        <v>5</v>
      </c>
      <c r="J3" s="32">
        <v>6</v>
      </c>
      <c r="K3" s="33">
        <v>7</v>
      </c>
      <c r="L3" s="33">
        <v>8</v>
      </c>
      <c r="M3" s="33">
        <v>9</v>
      </c>
      <c r="N3" s="33">
        <v>10</v>
      </c>
      <c r="O3" s="32">
        <v>11</v>
      </c>
      <c r="P3" s="33">
        <v>12</v>
      </c>
      <c r="Q3" s="33">
        <v>13</v>
      </c>
      <c r="R3" s="33">
        <v>14</v>
      </c>
      <c r="S3" s="33">
        <v>15</v>
      </c>
      <c r="T3" s="32">
        <v>16</v>
      </c>
      <c r="U3" s="33">
        <v>17</v>
      </c>
      <c r="V3" s="33">
        <v>18</v>
      </c>
      <c r="W3" s="33">
        <v>19</v>
      </c>
      <c r="X3" s="33">
        <v>20</v>
      </c>
      <c r="Y3" s="32">
        <v>21</v>
      </c>
      <c r="Z3" s="33">
        <v>22</v>
      </c>
      <c r="AA3" s="33">
        <v>23</v>
      </c>
    </row>
    <row r="4" spans="1:27" ht="29" customHeight="1" x14ac:dyDescent="0.35">
      <c r="B4" s="91" t="s">
        <v>3</v>
      </c>
      <c r="C4" s="9" t="s">
        <v>26</v>
      </c>
      <c r="D4" s="120">
        <f>200000+200000+3*10000+8000*3 + 80000+50000+100000</f>
        <v>684000</v>
      </c>
      <c r="E4" s="15" t="s">
        <v>21</v>
      </c>
      <c r="F4" s="15" t="s">
        <v>21</v>
      </c>
      <c r="G4" s="15" t="s">
        <v>21</v>
      </c>
      <c r="H4" s="15"/>
      <c r="I4" s="15"/>
      <c r="J4" s="15"/>
      <c r="K4" s="15"/>
      <c r="L4" s="1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1:27" x14ac:dyDescent="0.35">
      <c r="B5" s="92"/>
      <c r="C5" s="10" t="s">
        <v>0</v>
      </c>
      <c r="D5" s="121"/>
      <c r="E5" s="16"/>
      <c r="F5" s="16"/>
      <c r="G5" s="16"/>
      <c r="H5" s="16" t="s">
        <v>21</v>
      </c>
      <c r="I5" s="16" t="s">
        <v>21</v>
      </c>
      <c r="J5" s="16"/>
      <c r="K5" s="16"/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6"/>
    </row>
    <row r="6" spans="1:27" ht="14" customHeight="1" x14ac:dyDescent="0.35">
      <c r="B6" s="92"/>
      <c r="C6" s="43" t="s">
        <v>27</v>
      </c>
      <c r="D6" s="121"/>
      <c r="E6" s="16"/>
      <c r="F6" s="16"/>
      <c r="G6" s="16"/>
      <c r="H6" s="16"/>
      <c r="I6" s="16" t="s">
        <v>21</v>
      </c>
      <c r="J6" s="16" t="s">
        <v>21</v>
      </c>
      <c r="K6" s="16" t="s">
        <v>21</v>
      </c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6"/>
    </row>
    <row r="7" spans="1:27" ht="16.5" customHeight="1" x14ac:dyDescent="0.35">
      <c r="B7" s="92"/>
      <c r="C7" s="44" t="s">
        <v>28</v>
      </c>
      <c r="D7" s="121"/>
      <c r="E7" s="16"/>
      <c r="F7" s="16"/>
      <c r="G7" s="16"/>
      <c r="H7" s="16"/>
      <c r="I7" s="16"/>
      <c r="J7" s="16" t="s">
        <v>21</v>
      </c>
      <c r="K7" s="16" t="s">
        <v>21</v>
      </c>
      <c r="L7" s="1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</row>
    <row r="8" spans="1:27" x14ac:dyDescent="0.35">
      <c r="B8" s="92"/>
      <c r="C8" s="10" t="s">
        <v>1</v>
      </c>
      <c r="D8" s="121"/>
      <c r="E8" s="16"/>
      <c r="F8" s="16"/>
      <c r="G8" s="16"/>
      <c r="H8" s="16"/>
      <c r="I8" s="16"/>
      <c r="J8" s="16"/>
      <c r="K8" s="16" t="s">
        <v>21</v>
      </c>
      <c r="L8" s="16" t="s">
        <v>21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6"/>
    </row>
    <row r="9" spans="1:27" ht="15" customHeight="1" thickBot="1" x14ac:dyDescent="0.4">
      <c r="B9" s="129"/>
      <c r="C9" s="45" t="s">
        <v>2</v>
      </c>
      <c r="D9" s="122"/>
      <c r="E9" s="17"/>
      <c r="F9" s="17"/>
      <c r="G9" s="17"/>
      <c r="H9" s="17"/>
      <c r="I9" s="17"/>
      <c r="J9" s="17" t="s">
        <v>21</v>
      </c>
      <c r="K9" s="17" t="s">
        <v>21</v>
      </c>
      <c r="L9" s="17" t="s">
        <v>21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ht="15" customHeight="1" x14ac:dyDescent="0.35">
      <c r="B10" s="85" t="s">
        <v>5</v>
      </c>
      <c r="C10" s="47" t="s">
        <v>7</v>
      </c>
      <c r="D10" s="123">
        <f xml:space="preserve"> ((55*4500) + 50000+150000+300000+500000+200000)</f>
        <v>1447500</v>
      </c>
      <c r="E10" s="4"/>
      <c r="F10" s="4"/>
      <c r="G10" s="4"/>
      <c r="H10" s="4"/>
      <c r="I10" s="4"/>
      <c r="J10" s="4"/>
      <c r="K10" s="4"/>
      <c r="L10" s="4"/>
      <c r="M10" s="18" t="s">
        <v>21</v>
      </c>
      <c r="N10" s="18" t="s">
        <v>21</v>
      </c>
      <c r="O10" s="18" t="s">
        <v>21</v>
      </c>
      <c r="P10" s="18" t="s">
        <v>21</v>
      </c>
      <c r="Q10" s="18"/>
      <c r="R10" s="18"/>
      <c r="S10" s="4"/>
      <c r="T10" s="4"/>
      <c r="U10" s="4"/>
      <c r="V10" s="4"/>
      <c r="W10" s="4"/>
      <c r="X10" s="4"/>
      <c r="Y10" s="4"/>
      <c r="Z10" s="4"/>
      <c r="AA10" s="5"/>
    </row>
    <row r="11" spans="1:27" x14ac:dyDescent="0.35">
      <c r="B11" s="86"/>
      <c r="C11" s="11" t="s">
        <v>8</v>
      </c>
      <c r="D11" s="124"/>
      <c r="E11" s="2"/>
      <c r="F11" s="2"/>
      <c r="G11" s="2"/>
      <c r="H11" s="2"/>
      <c r="I11" s="2"/>
      <c r="J11" s="2"/>
      <c r="K11" s="2"/>
      <c r="L11" s="2"/>
      <c r="M11" s="19"/>
      <c r="N11" s="19"/>
      <c r="O11" s="19" t="s">
        <v>21</v>
      </c>
      <c r="P11" s="19" t="s">
        <v>21</v>
      </c>
      <c r="Q11" s="19" t="s">
        <v>21</v>
      </c>
      <c r="R11" s="19"/>
      <c r="S11" s="2"/>
      <c r="T11" s="2"/>
      <c r="U11" s="2"/>
      <c r="V11" s="2"/>
      <c r="W11" s="2"/>
      <c r="X11" s="2"/>
      <c r="Y11" s="2"/>
      <c r="Z11" s="2"/>
      <c r="AA11" s="6"/>
    </row>
    <row r="12" spans="1:27" ht="17" customHeight="1" x14ac:dyDescent="0.35">
      <c r="B12" s="86"/>
      <c r="C12" s="46" t="s">
        <v>11</v>
      </c>
      <c r="D12" s="124"/>
      <c r="E12" s="2"/>
      <c r="F12" s="2"/>
      <c r="G12" s="2"/>
      <c r="H12" s="2"/>
      <c r="I12" s="2"/>
      <c r="J12" s="2"/>
      <c r="K12" s="2"/>
      <c r="L12" s="2"/>
      <c r="M12" s="19"/>
      <c r="N12" s="19" t="s">
        <v>21</v>
      </c>
      <c r="O12" s="19" t="s">
        <v>21</v>
      </c>
      <c r="P12" s="19" t="s">
        <v>21</v>
      </c>
      <c r="Q12" s="19"/>
      <c r="R12" s="19"/>
      <c r="S12" s="2"/>
      <c r="T12" s="2"/>
      <c r="U12" s="2"/>
      <c r="V12" s="2"/>
      <c r="W12" s="2"/>
      <c r="X12" s="2"/>
      <c r="Y12" s="2"/>
      <c r="Z12" s="2"/>
      <c r="AA12" s="6"/>
    </row>
    <row r="13" spans="1:27" x14ac:dyDescent="0.35">
      <c r="B13" s="86"/>
      <c r="C13" s="11" t="s">
        <v>10</v>
      </c>
      <c r="D13" s="124"/>
      <c r="E13" s="2"/>
      <c r="F13" s="2"/>
      <c r="G13" s="2"/>
      <c r="H13" s="2"/>
      <c r="I13" s="2"/>
      <c r="J13" s="2"/>
      <c r="K13" s="2"/>
      <c r="L13" s="2"/>
      <c r="M13" s="19" t="s">
        <v>21</v>
      </c>
      <c r="N13" s="19" t="s">
        <v>21</v>
      </c>
      <c r="O13" s="19" t="s">
        <v>21</v>
      </c>
      <c r="P13" s="19" t="s">
        <v>21</v>
      </c>
      <c r="Q13" s="19" t="s">
        <v>21</v>
      </c>
      <c r="R13" s="19" t="s">
        <v>21</v>
      </c>
      <c r="S13" s="2"/>
      <c r="T13" s="2"/>
      <c r="U13" s="2"/>
      <c r="V13" s="2"/>
      <c r="W13" s="2"/>
      <c r="X13" s="2"/>
      <c r="Y13" s="2"/>
      <c r="Z13" s="2"/>
      <c r="AA13" s="6"/>
    </row>
    <row r="14" spans="1:27" ht="29.5" thickBot="1" x14ac:dyDescent="0.4">
      <c r="B14" s="87"/>
      <c r="C14" s="48" t="s">
        <v>15</v>
      </c>
      <c r="D14" s="125"/>
      <c r="E14" s="7"/>
      <c r="F14" s="7"/>
      <c r="G14" s="7"/>
      <c r="H14" s="7"/>
      <c r="I14" s="7"/>
      <c r="J14" s="7"/>
      <c r="K14" s="7"/>
      <c r="L14" s="7"/>
      <c r="M14" s="20"/>
      <c r="N14" s="20"/>
      <c r="O14" s="20"/>
      <c r="P14" s="20" t="s">
        <v>21</v>
      </c>
      <c r="Q14" s="20" t="s">
        <v>21</v>
      </c>
      <c r="R14" s="20" t="s">
        <v>21</v>
      </c>
      <c r="S14" s="7"/>
      <c r="T14" s="7"/>
      <c r="U14" s="7"/>
      <c r="V14" s="7"/>
      <c r="W14" s="7"/>
      <c r="X14" s="7"/>
      <c r="Y14" s="7"/>
      <c r="Z14" s="7"/>
      <c r="AA14" s="8"/>
    </row>
    <row r="15" spans="1:27" ht="15" customHeight="1" x14ac:dyDescent="0.35">
      <c r="B15" s="130" t="s">
        <v>4</v>
      </c>
      <c r="C15" s="12" t="s">
        <v>12</v>
      </c>
      <c r="D15" s="126">
        <f>D10*(1/2)</f>
        <v>723750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1" t="s">
        <v>21</v>
      </c>
      <c r="S15" s="21" t="s">
        <v>21</v>
      </c>
      <c r="T15" s="21"/>
      <c r="U15" s="21"/>
      <c r="V15" s="21"/>
      <c r="W15" s="21"/>
      <c r="X15" s="4"/>
      <c r="Y15" s="4"/>
      <c r="Z15" s="4"/>
      <c r="AA15" s="5"/>
    </row>
    <row r="16" spans="1:27" x14ac:dyDescent="0.35">
      <c r="B16" s="131"/>
      <c r="C16" s="13" t="s">
        <v>9</v>
      </c>
      <c r="D16" s="12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2"/>
      <c r="S16" s="22" t="s">
        <v>21</v>
      </c>
      <c r="T16" s="22" t="s">
        <v>21</v>
      </c>
      <c r="U16" s="22" t="s">
        <v>21</v>
      </c>
      <c r="V16" s="22"/>
      <c r="W16" s="22"/>
      <c r="X16" s="2"/>
      <c r="Y16" s="2"/>
      <c r="Z16" s="2"/>
      <c r="AA16" s="6"/>
    </row>
    <row r="17" spans="2:27" x14ac:dyDescent="0.35">
      <c r="B17" s="131"/>
      <c r="C17" s="13" t="s">
        <v>13</v>
      </c>
      <c r="D17" s="12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2" t="s">
        <v>21</v>
      </c>
      <c r="S17" s="22" t="s">
        <v>21</v>
      </c>
      <c r="T17" s="22" t="s">
        <v>21</v>
      </c>
      <c r="U17" s="22" t="s">
        <v>21</v>
      </c>
      <c r="V17" s="22" t="s">
        <v>21</v>
      </c>
      <c r="W17" s="22" t="s">
        <v>21</v>
      </c>
      <c r="X17" s="2"/>
      <c r="Y17" s="2"/>
      <c r="Z17" s="2"/>
      <c r="AA17" s="6"/>
    </row>
    <row r="18" spans="2:27" ht="15" thickBot="1" x14ac:dyDescent="0.4">
      <c r="B18" s="132"/>
      <c r="C18" s="14" t="s">
        <v>14</v>
      </c>
      <c r="D18" s="12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3"/>
      <c r="S18" s="23"/>
      <c r="T18" s="23"/>
      <c r="U18" s="23" t="s">
        <v>21</v>
      </c>
      <c r="V18" s="23" t="s">
        <v>21</v>
      </c>
      <c r="W18" s="23" t="s">
        <v>21</v>
      </c>
      <c r="X18" s="7"/>
      <c r="Y18" s="7"/>
      <c r="Z18" s="7"/>
      <c r="AA18" s="8"/>
    </row>
    <row r="19" spans="2:27" ht="14.5" customHeight="1" x14ac:dyDescent="0.35">
      <c r="B19" s="112" t="s">
        <v>6</v>
      </c>
      <c r="C19" s="24" t="s">
        <v>16</v>
      </c>
      <c r="D19" s="114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6" t="s">
        <v>21</v>
      </c>
      <c r="X19" s="26" t="s">
        <v>21</v>
      </c>
      <c r="Y19" s="26"/>
      <c r="Z19" s="26"/>
      <c r="AA19" s="27"/>
    </row>
    <row r="20" spans="2:27" x14ac:dyDescent="0.35">
      <c r="B20" s="113"/>
      <c r="C20" s="25" t="s">
        <v>17</v>
      </c>
      <c r="D20" s="11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8" t="s">
        <v>21</v>
      </c>
      <c r="X20" s="28" t="s">
        <v>21</v>
      </c>
      <c r="Y20" s="28" t="s">
        <v>21</v>
      </c>
      <c r="Z20" s="28"/>
      <c r="AA20" s="29"/>
    </row>
    <row r="21" spans="2:27" x14ac:dyDescent="0.35">
      <c r="B21" s="113"/>
      <c r="C21" s="25" t="s">
        <v>18</v>
      </c>
      <c r="D21" s="11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8"/>
      <c r="X21" s="28"/>
      <c r="Y21" s="28" t="s">
        <v>21</v>
      </c>
      <c r="Z21" s="28" t="s">
        <v>21</v>
      </c>
      <c r="AA21" s="29"/>
    </row>
    <row r="22" spans="2:27" ht="15" thickBot="1" x14ac:dyDescent="0.4">
      <c r="B22" s="118"/>
      <c r="C22" s="34" t="s">
        <v>19</v>
      </c>
      <c r="D22" s="11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30"/>
      <c r="X22" s="30"/>
      <c r="Y22" s="30" t="s">
        <v>21</v>
      </c>
      <c r="Z22" s="30" t="s">
        <v>21</v>
      </c>
      <c r="AA22" s="31" t="s">
        <v>21</v>
      </c>
    </row>
    <row r="23" spans="2:27" ht="1" customHeight="1" thickBot="1" x14ac:dyDescent="0.4">
      <c r="B23" s="116" t="s">
        <v>22</v>
      </c>
      <c r="C23" s="117"/>
      <c r="D23" s="35">
        <f>SUM(D4:D22)</f>
        <v>2855250</v>
      </c>
      <c r="E23" s="103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5"/>
    </row>
    <row r="26" spans="2:27" ht="15" thickBot="1" x14ac:dyDescent="0.4"/>
    <row r="27" spans="2:27" x14ac:dyDescent="0.35">
      <c r="B27" s="133" t="s">
        <v>31</v>
      </c>
      <c r="C27" s="36">
        <v>12998552</v>
      </c>
      <c r="D27" s="108">
        <f>SUM(C27:C28)</f>
        <v>15597044</v>
      </c>
    </row>
    <row r="28" spans="2:27" ht="15" thickBot="1" x14ac:dyDescent="0.4">
      <c r="B28" s="134"/>
      <c r="C28" s="37">
        <v>2598492</v>
      </c>
      <c r="D28" s="109"/>
    </row>
    <row r="29" spans="2:27" ht="15" thickBot="1" x14ac:dyDescent="0.4">
      <c r="B29" s="49" t="s">
        <v>23</v>
      </c>
      <c r="C29" s="38">
        <v>0.05</v>
      </c>
      <c r="D29" s="39">
        <f>(D27+D23)*C29</f>
        <v>922614.70000000007</v>
      </c>
    </row>
    <row r="30" spans="2:27" ht="15" thickBot="1" x14ac:dyDescent="0.4">
      <c r="B30" s="50" t="s">
        <v>24</v>
      </c>
      <c r="C30" s="51">
        <v>0.05</v>
      </c>
      <c r="D30" s="42">
        <f>(D23+D27)*C30</f>
        <v>922614.70000000007</v>
      </c>
    </row>
    <row r="31" spans="2:27" ht="21.5" thickBot="1" x14ac:dyDescent="0.4">
      <c r="B31" s="54" t="s">
        <v>30</v>
      </c>
      <c r="C31" s="55">
        <v>0.06</v>
      </c>
      <c r="D31" s="56">
        <f>(D23+D27)*C31</f>
        <v>1107137.6399999999</v>
      </c>
    </row>
    <row r="32" spans="2:27" x14ac:dyDescent="0.35">
      <c r="B32" s="135" t="s">
        <v>25</v>
      </c>
      <c r="C32" s="52">
        <f>2152257+444917</f>
        <v>2597174</v>
      </c>
      <c r="D32" s="53">
        <f>C32</f>
        <v>2597174</v>
      </c>
    </row>
    <row r="33" spans="2:34" ht="15" thickBot="1" x14ac:dyDescent="0.4">
      <c r="B33" s="134"/>
      <c r="C33" s="40">
        <v>0.05</v>
      </c>
      <c r="D33" s="41">
        <f>(D23+D27+D30)*C33</f>
        <v>968745.43500000006</v>
      </c>
    </row>
    <row r="34" spans="2:34" ht="15" thickBot="1" x14ac:dyDescent="0.4">
      <c r="B34" s="110" t="s">
        <v>22</v>
      </c>
      <c r="C34" s="111"/>
      <c r="D34" s="83">
        <f>D23+SUM(D27:D33)</f>
        <v>24970580.474999998</v>
      </c>
    </row>
    <row r="37" spans="2:34" ht="18.5" x14ac:dyDescent="0.45">
      <c r="C37" s="84" t="s">
        <v>32</v>
      </c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</row>
    <row r="38" spans="2:34" x14ac:dyDescent="0.35">
      <c r="AD38" s="136"/>
      <c r="AE38" s="136"/>
      <c r="AF38" s="136"/>
      <c r="AG38" s="136"/>
      <c r="AH38" s="136"/>
    </row>
    <row r="39" spans="2:34" ht="15" thickBot="1" x14ac:dyDescent="0.4">
      <c r="AD39" s="136"/>
      <c r="AE39" s="136"/>
      <c r="AF39" s="136"/>
      <c r="AG39" s="136"/>
      <c r="AH39" s="136"/>
    </row>
    <row r="40" spans="2:34" ht="21" x14ac:dyDescent="0.5">
      <c r="D40" s="98" t="s">
        <v>29</v>
      </c>
      <c r="E40" s="100" t="s">
        <v>35</v>
      </c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2"/>
      <c r="AD40" s="136"/>
      <c r="AE40" s="137"/>
      <c r="AF40" s="137"/>
      <c r="AG40" s="137"/>
      <c r="AH40" s="136"/>
    </row>
    <row r="41" spans="2:34" ht="15" thickBot="1" x14ac:dyDescent="0.4">
      <c r="B41" s="1"/>
      <c r="D41" s="99"/>
      <c r="E41" s="79">
        <v>1</v>
      </c>
      <c r="F41" s="80">
        <v>2</v>
      </c>
      <c r="G41" s="80">
        <v>3</v>
      </c>
      <c r="H41" s="80">
        <v>4</v>
      </c>
      <c r="I41" s="80">
        <v>5</v>
      </c>
      <c r="J41" s="81">
        <v>6</v>
      </c>
      <c r="K41" s="82">
        <v>7</v>
      </c>
      <c r="L41" s="80">
        <v>8</v>
      </c>
      <c r="M41" s="80">
        <v>9</v>
      </c>
      <c r="N41" s="80">
        <v>10</v>
      </c>
      <c r="O41" s="79">
        <v>11</v>
      </c>
      <c r="P41" s="80">
        <v>12</v>
      </c>
      <c r="Q41" s="82">
        <v>13</v>
      </c>
      <c r="R41" s="82">
        <v>14</v>
      </c>
      <c r="S41" s="80">
        <v>15</v>
      </c>
      <c r="T41" s="79">
        <v>16</v>
      </c>
      <c r="U41" s="80">
        <v>17</v>
      </c>
      <c r="V41" s="80">
        <v>18</v>
      </c>
      <c r="W41" s="80">
        <v>19</v>
      </c>
      <c r="X41" s="82">
        <v>20</v>
      </c>
      <c r="Y41" s="81">
        <v>21</v>
      </c>
      <c r="Z41" s="80">
        <v>22</v>
      </c>
      <c r="AA41" s="80">
        <v>23</v>
      </c>
      <c r="AD41" s="136"/>
      <c r="AE41" s="138"/>
      <c r="AF41" s="138"/>
      <c r="AG41" s="136"/>
      <c r="AH41" s="136"/>
    </row>
    <row r="42" spans="2:34" ht="29" customHeight="1" x14ac:dyDescent="0.35">
      <c r="B42" s="91" t="s">
        <v>3</v>
      </c>
      <c r="C42" s="66" t="s">
        <v>33</v>
      </c>
      <c r="D42" s="96">
        <v>676796</v>
      </c>
      <c r="E42" s="72" t="s">
        <v>21</v>
      </c>
      <c r="F42" s="16" t="s">
        <v>21</v>
      </c>
      <c r="G42" s="16" t="s">
        <v>21</v>
      </c>
      <c r="H42" s="16" t="s">
        <v>21</v>
      </c>
      <c r="I42" s="16"/>
      <c r="J42" s="57"/>
      <c r="K42" s="57"/>
      <c r="L42" s="2"/>
      <c r="M42" s="2"/>
      <c r="N42" s="2"/>
      <c r="O42" s="93" t="s">
        <v>39</v>
      </c>
      <c r="P42" s="2"/>
      <c r="Q42" s="57"/>
      <c r="R42" s="57"/>
      <c r="S42" s="2"/>
      <c r="T42" s="2"/>
      <c r="U42" s="2"/>
      <c r="V42" s="2"/>
      <c r="W42" s="2"/>
      <c r="X42" s="57"/>
      <c r="Y42" s="57"/>
      <c r="Z42" s="2"/>
      <c r="AA42" s="6"/>
      <c r="AD42" s="136"/>
      <c r="AE42" s="138"/>
      <c r="AF42" s="138"/>
      <c r="AG42" s="136"/>
      <c r="AH42" s="136"/>
    </row>
    <row r="43" spans="2:34" ht="15" thickBot="1" x14ac:dyDescent="0.4">
      <c r="B43" s="92"/>
      <c r="C43" s="67" t="s">
        <v>34</v>
      </c>
      <c r="D43" s="97"/>
      <c r="E43" s="73" t="s">
        <v>21</v>
      </c>
      <c r="F43" s="60" t="s">
        <v>21</v>
      </c>
      <c r="G43" s="60" t="s">
        <v>21</v>
      </c>
      <c r="H43" s="60" t="s">
        <v>21</v>
      </c>
      <c r="I43" s="60" t="s">
        <v>21</v>
      </c>
      <c r="J43" s="61"/>
      <c r="K43" s="61"/>
      <c r="L43" s="62" t="s">
        <v>21</v>
      </c>
      <c r="M43" s="62"/>
      <c r="N43" s="62"/>
      <c r="O43" s="94"/>
      <c r="P43" s="62"/>
      <c r="Q43" s="61"/>
      <c r="R43" s="61"/>
      <c r="S43" s="62"/>
      <c r="T43" s="62"/>
      <c r="U43" s="62"/>
      <c r="V43" s="62"/>
      <c r="W43" s="62"/>
      <c r="X43" s="61"/>
      <c r="Y43" s="61"/>
      <c r="Z43" s="62"/>
      <c r="AA43" s="63"/>
      <c r="AD43" s="136"/>
      <c r="AE43" s="138"/>
      <c r="AF43" s="138"/>
      <c r="AG43" s="136"/>
      <c r="AH43" s="136"/>
    </row>
    <row r="44" spans="2:34" ht="15" customHeight="1" x14ac:dyDescent="0.35">
      <c r="B44" s="85" t="s">
        <v>5</v>
      </c>
      <c r="C44" s="68" t="s">
        <v>37</v>
      </c>
      <c r="D44" s="88">
        <f xml:space="preserve"> ( 50000 )</f>
        <v>50000</v>
      </c>
      <c r="E44" s="74"/>
      <c r="F44" s="75"/>
      <c r="G44" s="75"/>
      <c r="H44" s="75"/>
      <c r="I44" s="75"/>
      <c r="J44" s="59"/>
      <c r="K44" s="59"/>
      <c r="L44" s="18" t="s">
        <v>21</v>
      </c>
      <c r="M44" s="18" t="s">
        <v>21</v>
      </c>
      <c r="N44" s="18" t="s">
        <v>21</v>
      </c>
      <c r="O44" s="94"/>
      <c r="P44" s="18" t="s">
        <v>21</v>
      </c>
      <c r="Q44" s="59"/>
      <c r="R44" s="59"/>
      <c r="S44" s="4"/>
      <c r="T44" s="4"/>
      <c r="U44" s="4"/>
      <c r="V44" s="4"/>
      <c r="W44" s="4"/>
      <c r="X44" s="59"/>
      <c r="Y44" s="59"/>
      <c r="Z44" s="4"/>
      <c r="AA44" s="5"/>
      <c r="AD44" s="136"/>
      <c r="AE44" s="138"/>
      <c r="AF44" s="138"/>
      <c r="AG44" s="136"/>
      <c r="AH44" s="136"/>
    </row>
    <row r="45" spans="2:34" ht="17.5" customHeight="1" x14ac:dyDescent="0.35">
      <c r="B45" s="86"/>
      <c r="C45" s="69" t="s">
        <v>38</v>
      </c>
      <c r="D45" s="89"/>
      <c r="E45" s="76"/>
      <c r="F45" s="2"/>
      <c r="G45" s="2"/>
      <c r="H45" s="2"/>
      <c r="I45" s="2"/>
      <c r="J45" s="57"/>
      <c r="K45" s="57"/>
      <c r="L45" s="2"/>
      <c r="M45" s="2"/>
      <c r="N45" s="2"/>
      <c r="O45" s="94"/>
      <c r="P45" s="2"/>
      <c r="Q45" s="57"/>
      <c r="R45" s="57"/>
      <c r="S45" s="19" t="s">
        <v>21</v>
      </c>
      <c r="T45" s="19" t="s">
        <v>21</v>
      </c>
      <c r="U45" s="19" t="s">
        <v>21</v>
      </c>
      <c r="V45" s="19" t="s">
        <v>21</v>
      </c>
      <c r="W45" s="19"/>
      <c r="X45" s="57"/>
      <c r="Y45" s="57"/>
      <c r="Z45" s="19"/>
      <c r="AA45" s="64"/>
      <c r="AD45" s="136"/>
      <c r="AE45" s="138"/>
      <c r="AF45" s="138"/>
      <c r="AG45" s="136"/>
      <c r="AH45" s="136"/>
    </row>
    <row r="46" spans="2:34" x14ac:dyDescent="0.35">
      <c r="B46" s="86"/>
      <c r="C46" s="70" t="s">
        <v>10</v>
      </c>
      <c r="D46" s="89"/>
      <c r="E46" s="76"/>
      <c r="F46" s="2"/>
      <c r="G46" s="2"/>
      <c r="H46" s="2"/>
      <c r="I46" s="2"/>
      <c r="J46" s="57"/>
      <c r="K46" s="57"/>
      <c r="L46" s="2"/>
      <c r="M46" s="2"/>
      <c r="N46" s="2"/>
      <c r="O46" s="94"/>
      <c r="P46" s="2"/>
      <c r="Q46" s="57"/>
      <c r="R46" s="57"/>
      <c r="S46" s="19" t="s">
        <v>21</v>
      </c>
      <c r="T46" s="19" t="s">
        <v>21</v>
      </c>
      <c r="U46" s="19" t="s">
        <v>21</v>
      </c>
      <c r="V46" s="19" t="s">
        <v>21</v>
      </c>
      <c r="W46" s="19"/>
      <c r="X46" s="57"/>
      <c r="Y46" s="57"/>
      <c r="Z46" s="19"/>
      <c r="AA46" s="64"/>
      <c r="AD46" s="136"/>
      <c r="AE46" s="138"/>
      <c r="AF46" s="138"/>
      <c r="AG46" s="136"/>
      <c r="AH46" s="136"/>
    </row>
    <row r="47" spans="2:34" ht="15" thickBot="1" x14ac:dyDescent="0.4">
      <c r="B47" s="87"/>
      <c r="C47" s="71" t="s">
        <v>36</v>
      </c>
      <c r="D47" s="90"/>
      <c r="E47" s="77"/>
      <c r="F47" s="7"/>
      <c r="G47" s="7"/>
      <c r="H47" s="7"/>
      <c r="I47" s="7"/>
      <c r="J47" s="58"/>
      <c r="K47" s="58"/>
      <c r="L47" s="7"/>
      <c r="M47" s="7"/>
      <c r="N47" s="7"/>
      <c r="O47" s="94"/>
      <c r="P47" s="7"/>
      <c r="Q47" s="58"/>
      <c r="R47" s="58"/>
      <c r="S47" s="20"/>
      <c r="T47" s="20"/>
      <c r="U47" s="20"/>
      <c r="V47" s="20" t="s">
        <v>21</v>
      </c>
      <c r="W47" s="20" t="s">
        <v>21</v>
      </c>
      <c r="X47" s="58"/>
      <c r="Y47" s="58"/>
      <c r="Z47" s="20" t="s">
        <v>21</v>
      </c>
      <c r="AA47" s="65"/>
      <c r="AD47" s="136"/>
      <c r="AE47" s="138"/>
      <c r="AF47" s="138"/>
      <c r="AG47" s="136"/>
      <c r="AH47" s="136"/>
    </row>
    <row r="48" spans="2:34" x14ac:dyDescent="0.35">
      <c r="B48" s="112" t="s">
        <v>6</v>
      </c>
      <c r="C48" s="24" t="s">
        <v>16</v>
      </c>
      <c r="D48" s="114">
        <v>0</v>
      </c>
      <c r="E48" s="4"/>
      <c r="F48" s="4"/>
      <c r="G48" s="4"/>
      <c r="H48" s="4"/>
      <c r="I48" s="4"/>
      <c r="J48" s="59"/>
      <c r="K48" s="59"/>
      <c r="L48" s="4"/>
      <c r="M48" s="4"/>
      <c r="N48" s="4"/>
      <c r="O48" s="94"/>
      <c r="P48" s="4"/>
      <c r="Q48" s="59"/>
      <c r="R48" s="59"/>
      <c r="S48" s="4"/>
      <c r="T48" s="4"/>
      <c r="U48" s="4"/>
      <c r="V48" s="4"/>
      <c r="W48" s="26" t="s">
        <v>21</v>
      </c>
      <c r="X48" s="59"/>
      <c r="Y48" s="59"/>
      <c r="Z48" s="26" t="s">
        <v>21</v>
      </c>
      <c r="AA48" s="27"/>
      <c r="AD48" s="136"/>
      <c r="AE48" s="138"/>
      <c r="AF48" s="138"/>
      <c r="AG48" s="136"/>
      <c r="AH48" s="136"/>
    </row>
    <row r="49" spans="2:34" x14ac:dyDescent="0.35">
      <c r="B49" s="113"/>
      <c r="C49" s="25" t="s">
        <v>17</v>
      </c>
      <c r="D49" s="115"/>
      <c r="E49" s="2"/>
      <c r="F49" s="2"/>
      <c r="G49" s="2"/>
      <c r="H49" s="2"/>
      <c r="I49" s="2"/>
      <c r="J49" s="57"/>
      <c r="K49" s="57"/>
      <c r="L49" s="2"/>
      <c r="M49" s="2"/>
      <c r="N49" s="2"/>
      <c r="O49" s="94"/>
      <c r="P49" s="2"/>
      <c r="Q49" s="57"/>
      <c r="R49" s="57"/>
      <c r="S49" s="2"/>
      <c r="T49" s="2"/>
      <c r="U49" s="2"/>
      <c r="V49" s="2"/>
      <c r="W49" s="28" t="s">
        <v>21</v>
      </c>
      <c r="X49" s="57"/>
      <c r="Y49" s="57"/>
      <c r="Z49" s="28" t="s">
        <v>21</v>
      </c>
      <c r="AA49" s="29"/>
      <c r="AD49" s="136"/>
      <c r="AE49" s="138"/>
      <c r="AF49" s="138"/>
      <c r="AG49" s="136"/>
      <c r="AH49" s="136"/>
    </row>
    <row r="50" spans="2:34" ht="15" thickBot="1" x14ac:dyDescent="0.4">
      <c r="B50" s="113"/>
      <c r="C50" s="25" t="s">
        <v>18</v>
      </c>
      <c r="D50" s="115"/>
      <c r="E50" s="2"/>
      <c r="F50" s="2"/>
      <c r="G50" s="2"/>
      <c r="H50" s="2"/>
      <c r="I50" s="2"/>
      <c r="J50" s="57"/>
      <c r="K50" s="57"/>
      <c r="L50" s="2"/>
      <c r="M50" s="2"/>
      <c r="N50" s="2"/>
      <c r="O50" s="95"/>
      <c r="P50" s="2"/>
      <c r="Q50" s="57"/>
      <c r="R50" s="57"/>
      <c r="S50" s="2"/>
      <c r="T50" s="2"/>
      <c r="U50" s="2"/>
      <c r="V50" s="2"/>
      <c r="W50" s="28"/>
      <c r="X50" s="57"/>
      <c r="Y50" s="57"/>
      <c r="Z50" s="28" t="s">
        <v>21</v>
      </c>
      <c r="AA50" s="29" t="s">
        <v>21</v>
      </c>
      <c r="AD50" s="136"/>
      <c r="AE50" s="138"/>
      <c r="AF50" s="138"/>
      <c r="AG50" s="136"/>
      <c r="AH50" s="136"/>
    </row>
    <row r="51" spans="2:34" ht="15" thickBot="1" x14ac:dyDescent="0.4">
      <c r="B51" s="116" t="s">
        <v>22</v>
      </c>
      <c r="C51" s="117"/>
      <c r="D51" s="35">
        <f>SUM(D42:D50)</f>
        <v>726796</v>
      </c>
      <c r="E51" s="103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5"/>
      <c r="AD51" s="136"/>
      <c r="AE51" s="138"/>
      <c r="AF51" s="138"/>
      <c r="AG51" s="136"/>
      <c r="AH51" s="136"/>
    </row>
    <row r="52" spans="2:34" x14ac:dyDescent="0.35">
      <c r="AD52" s="136"/>
      <c r="AE52" s="138"/>
      <c r="AF52" s="138"/>
      <c r="AG52" s="136"/>
      <c r="AH52" s="136"/>
    </row>
    <row r="53" spans="2:34" ht="15" thickBot="1" x14ac:dyDescent="0.4">
      <c r="AD53" s="136"/>
      <c r="AE53" s="138"/>
      <c r="AF53" s="138"/>
      <c r="AG53" s="136"/>
      <c r="AH53" s="136"/>
    </row>
    <row r="54" spans="2:34" x14ac:dyDescent="0.35">
      <c r="B54" s="106"/>
      <c r="C54" s="36"/>
      <c r="D54" s="108"/>
      <c r="AD54" s="136"/>
      <c r="AE54" s="138"/>
      <c r="AF54" s="138"/>
      <c r="AG54" s="136"/>
      <c r="AH54" s="136"/>
    </row>
    <row r="55" spans="2:34" ht="15" thickBot="1" x14ac:dyDescent="0.4">
      <c r="B55" s="107"/>
      <c r="C55" s="37"/>
      <c r="D55" s="109"/>
      <c r="AD55" s="136"/>
      <c r="AE55" s="138"/>
      <c r="AF55" s="138"/>
      <c r="AG55" s="136"/>
      <c r="AH55" s="136"/>
    </row>
    <row r="56" spans="2:34" x14ac:dyDescent="0.35">
      <c r="B56" s="106" t="s">
        <v>41</v>
      </c>
      <c r="C56" s="36">
        <v>2649553</v>
      </c>
      <c r="D56" s="108">
        <f>SUM(C56:C57)</f>
        <v>3311941</v>
      </c>
      <c r="AD56" s="136"/>
      <c r="AE56" s="138"/>
      <c r="AF56" s="138"/>
      <c r="AG56" s="136"/>
      <c r="AH56" s="136"/>
    </row>
    <row r="57" spans="2:34" ht="18" customHeight="1" thickBot="1" x14ac:dyDescent="0.4">
      <c r="B57" s="107"/>
      <c r="C57" s="37">
        <v>662388</v>
      </c>
      <c r="D57" s="109"/>
      <c r="AD57" s="136"/>
      <c r="AE57" s="138"/>
      <c r="AF57" s="138"/>
      <c r="AG57" s="136"/>
      <c r="AH57" s="136"/>
    </row>
    <row r="58" spans="2:34" ht="15" thickBot="1" x14ac:dyDescent="0.4">
      <c r="B58" s="49" t="s">
        <v>23</v>
      </c>
      <c r="C58" s="38">
        <v>0.1</v>
      </c>
      <c r="D58" s="39">
        <f>(D56+D51)*C58</f>
        <v>403873.7</v>
      </c>
      <c r="AD58" s="136"/>
      <c r="AE58" s="138"/>
      <c r="AF58" s="138"/>
      <c r="AG58" s="136"/>
      <c r="AH58" s="136"/>
    </row>
    <row r="59" spans="2:34" ht="15" thickBot="1" x14ac:dyDescent="0.4">
      <c r="B59" s="50" t="s">
        <v>24</v>
      </c>
      <c r="C59" s="51">
        <v>0.1</v>
      </c>
      <c r="D59" s="42">
        <f>(D51+D56)*C59</f>
        <v>403873.7</v>
      </c>
      <c r="AD59" s="136"/>
      <c r="AE59" s="138"/>
      <c r="AF59" s="138"/>
      <c r="AG59" s="136"/>
      <c r="AH59" s="136"/>
    </row>
    <row r="60" spans="2:34" ht="21.5" thickBot="1" x14ac:dyDescent="0.4">
      <c r="B60" s="54" t="s">
        <v>30</v>
      </c>
      <c r="C60" s="55">
        <v>0.06</v>
      </c>
      <c r="D60" s="56">
        <f>(D51+D56+D58+D59+D61)*C60</f>
        <v>304357.10040000005</v>
      </c>
      <c r="AD60" s="136"/>
      <c r="AE60" s="138"/>
      <c r="AF60" s="138"/>
      <c r="AG60" s="136"/>
      <c r="AH60" s="136"/>
    </row>
    <row r="61" spans="2:34" ht="15" thickBot="1" x14ac:dyDescent="0.4">
      <c r="B61" s="78" t="s">
        <v>40</v>
      </c>
      <c r="C61" s="40">
        <v>0.2</v>
      </c>
      <c r="D61" s="41">
        <f>(D59+D51)*C61</f>
        <v>226133.94</v>
      </c>
      <c r="AD61" s="136"/>
      <c r="AE61" s="138"/>
      <c r="AF61" s="138"/>
      <c r="AG61" s="136"/>
      <c r="AH61" s="136"/>
    </row>
    <row r="62" spans="2:34" ht="15" thickBot="1" x14ac:dyDescent="0.4">
      <c r="B62" s="110" t="s">
        <v>22</v>
      </c>
      <c r="C62" s="111"/>
      <c r="D62" s="83">
        <f>D51+SUM(D56:D61)</f>
        <v>5376975.4404000007</v>
      </c>
      <c r="AD62" s="136"/>
      <c r="AE62" s="138"/>
      <c r="AF62" s="138"/>
      <c r="AG62" s="136"/>
      <c r="AH62" s="136"/>
    </row>
  </sheetData>
  <mergeCells count="57">
    <mergeCell ref="C1:U1"/>
    <mergeCell ref="AE60:AF60"/>
    <mergeCell ref="AE61:AF61"/>
    <mergeCell ref="AE62:AF62"/>
    <mergeCell ref="AE55:AF55"/>
    <mergeCell ref="AE56:AF56"/>
    <mergeCell ref="AE57:AF57"/>
    <mergeCell ref="AE58:AF58"/>
    <mergeCell ref="AE59:AF59"/>
    <mergeCell ref="AE50:AF50"/>
    <mergeCell ref="AE51:AF51"/>
    <mergeCell ref="AE52:AF52"/>
    <mergeCell ref="AE53:AF53"/>
    <mergeCell ref="AE54:AF54"/>
    <mergeCell ref="AE45:AF45"/>
    <mergeCell ref="AE46:AF46"/>
    <mergeCell ref="AE47:AF47"/>
    <mergeCell ref="AE48:AF48"/>
    <mergeCell ref="AE49:AF49"/>
    <mergeCell ref="AE41:AF41"/>
    <mergeCell ref="AE42:AF42"/>
    <mergeCell ref="AE43:AF43"/>
    <mergeCell ref="AE44:AF44"/>
    <mergeCell ref="AE40:AG40"/>
    <mergeCell ref="B27:B28"/>
    <mergeCell ref="D27:D28"/>
    <mergeCell ref="B32:B33"/>
    <mergeCell ref="B34:C34"/>
    <mergeCell ref="D2:D3"/>
    <mergeCell ref="B19:B22"/>
    <mergeCell ref="D19:D22"/>
    <mergeCell ref="E2:AA2"/>
    <mergeCell ref="B23:C23"/>
    <mergeCell ref="E23:AA23"/>
    <mergeCell ref="D4:D9"/>
    <mergeCell ref="D10:D14"/>
    <mergeCell ref="D15:D18"/>
    <mergeCell ref="B4:B9"/>
    <mergeCell ref="B10:B14"/>
    <mergeCell ref="B15:B18"/>
    <mergeCell ref="E51:AA51"/>
    <mergeCell ref="B56:B57"/>
    <mergeCell ref="D56:D57"/>
    <mergeCell ref="B62:C62"/>
    <mergeCell ref="B48:B50"/>
    <mergeCell ref="D48:D50"/>
    <mergeCell ref="B51:C51"/>
    <mergeCell ref="B54:B55"/>
    <mergeCell ref="D54:D55"/>
    <mergeCell ref="C37:U37"/>
    <mergeCell ref="B44:B47"/>
    <mergeCell ref="D44:D47"/>
    <mergeCell ref="B42:B43"/>
    <mergeCell ref="O42:O50"/>
    <mergeCell ref="D42:D43"/>
    <mergeCell ref="D40:D41"/>
    <mergeCell ref="E40:AA40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ESTRADA ACEVEDO</dc:creator>
  <cp:lastModifiedBy>DANIEL ESTRADA ACEVEDO</cp:lastModifiedBy>
  <cp:lastPrinted>2023-11-23T04:39:00Z</cp:lastPrinted>
  <dcterms:created xsi:type="dcterms:W3CDTF">2023-11-20T20:01:11Z</dcterms:created>
  <dcterms:modified xsi:type="dcterms:W3CDTF">2024-05-06T06:46:51Z</dcterms:modified>
</cp:coreProperties>
</file>