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Z:\GEOGRAFIA ELECTORAL\ELECCIONES\2023\01. EMC2023\03. DBF\"/>
    </mc:Choice>
  </mc:AlternateContent>
  <bookViews>
    <workbookView xWindow="0" yWindow="0" windowWidth="24210" windowHeight="11550" tabRatio="698"/>
  </bookViews>
  <sheets>
    <sheet name="Ficha técnica" sheetId="9" r:id="rId1"/>
    <sheet name="ODPE" sheetId="13" r:id="rId2"/>
    <sheet name="DISTRITO" sheetId="12" r:id="rId3"/>
    <sheet name="LOCALES" sheetId="11" r:id="rId4"/>
    <sheet name="Control de Cambios" sheetId="10" r:id="rId5"/>
  </sheets>
  <definedNames>
    <definedName name="_xlnm._FilterDatabase" localSheetId="2" hidden="1">DISTRITO!$A$10:$M$23</definedName>
    <definedName name="_xlnm._FilterDatabase" localSheetId="3" hidden="1">LOCALES!$A$10:$Q$31</definedName>
    <definedName name="_xlnm.Print_Area" localSheetId="0">'Ficha técnica'!$A$1:$E$34</definedName>
  </definedNames>
  <calcPr calcId="152511"/>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Q12" i="11" l="1"/>
  <c r="Q13" i="11"/>
  <c r="Q14" i="11"/>
  <c r="Q15" i="11"/>
  <c r="Q16" i="11"/>
  <c r="Q17" i="11"/>
  <c r="Q18" i="11"/>
  <c r="Q19" i="11"/>
  <c r="Q20" i="11"/>
  <c r="Q21" i="11"/>
  <c r="Q22" i="11"/>
  <c r="Q23" i="11"/>
  <c r="Q24" i="11"/>
  <c r="Q25" i="11"/>
  <c r="Q26" i="11"/>
  <c r="Q27" i="11"/>
  <c r="Q28" i="11"/>
  <c r="Q29" i="11"/>
  <c r="Q30" i="11"/>
  <c r="D18" i="9" l="1"/>
  <c r="M31" i="11" l="1"/>
  <c r="Q11" i="11" l="1"/>
  <c r="D15" i="9"/>
  <c r="D14" i="9"/>
  <c r="D12" i="9"/>
  <c r="C10" i="9"/>
  <c r="D19" i="9" l="1"/>
  <c r="D20" i="9"/>
  <c r="D21" i="9"/>
  <c r="E15" i="9"/>
  <c r="E12" i="9"/>
  <c r="E14" i="9"/>
  <c r="E12" i="13" l="1"/>
  <c r="E13" i="13"/>
  <c r="E14" i="13"/>
  <c r="E15" i="13"/>
  <c r="E16" i="13"/>
  <c r="E17" i="13"/>
  <c r="E18" i="13"/>
  <c r="E11" i="13"/>
  <c r="L12" i="12"/>
  <c r="L13" i="12"/>
  <c r="L14" i="12"/>
  <c r="L15" i="12"/>
  <c r="L16" i="12"/>
  <c r="L17" i="12"/>
  <c r="L18" i="12"/>
  <c r="L19" i="12"/>
  <c r="L20" i="12"/>
  <c r="L21" i="12"/>
  <c r="L22" i="12"/>
  <c r="L11" i="12"/>
  <c r="K12" i="12"/>
  <c r="K13" i="12"/>
  <c r="K14" i="12"/>
  <c r="K15" i="12"/>
  <c r="K16" i="12"/>
  <c r="K17" i="12"/>
  <c r="K18" i="12"/>
  <c r="K19" i="12"/>
  <c r="K20" i="12"/>
  <c r="K21" i="12"/>
  <c r="K22" i="12"/>
  <c r="K11" i="12"/>
  <c r="J12" i="12"/>
  <c r="J13" i="12"/>
  <c r="J14" i="12"/>
  <c r="J15" i="12"/>
  <c r="J16" i="12"/>
  <c r="J17" i="12"/>
  <c r="J18" i="12"/>
  <c r="J19" i="12"/>
  <c r="J20" i="12"/>
  <c r="J21" i="12"/>
  <c r="J22" i="12"/>
  <c r="J11" i="12"/>
  <c r="F11" i="13" s="1"/>
  <c r="F14" i="13" l="1"/>
  <c r="G14" i="13"/>
  <c r="H18" i="13"/>
  <c r="G18" i="13"/>
  <c r="F18" i="13"/>
  <c r="H14" i="13"/>
  <c r="G17" i="13"/>
  <c r="H16" i="13"/>
  <c r="H11" i="13"/>
  <c r="F15" i="13"/>
  <c r="F17" i="13"/>
  <c r="F12" i="13"/>
  <c r="G16" i="13"/>
  <c r="H15" i="13"/>
  <c r="H13" i="13"/>
  <c r="F16" i="13"/>
  <c r="G11" i="13"/>
  <c r="G15" i="13"/>
  <c r="G12" i="13"/>
  <c r="G13" i="13"/>
  <c r="H17" i="13"/>
  <c r="H12" i="13"/>
  <c r="F13" i="13"/>
  <c r="E19" i="13"/>
  <c r="L23" i="12"/>
  <c r="K23" i="12"/>
  <c r="J23" i="12"/>
  <c r="A7" i="12"/>
  <c r="A7" i="11" s="1"/>
  <c r="A6" i="12"/>
  <c r="A6" i="11" s="1"/>
  <c r="A5" i="12"/>
  <c r="A5" i="11" s="1"/>
  <c r="H19" i="13" l="1"/>
  <c r="G19" i="13"/>
  <c r="F19" i="13"/>
  <c r="D13" i="9" l="1"/>
  <c r="E13" i="9" s="1"/>
  <c r="L31" i="11"/>
</calcChain>
</file>

<file path=xl/sharedStrings.xml><?xml version="1.0" encoding="utf-8"?>
<sst xmlns="http://schemas.openxmlformats.org/spreadsheetml/2006/main" count="469" uniqueCount="199">
  <si>
    <t>Electores hábiles, mesas de sufragio y locales de votación</t>
  </si>
  <si>
    <t>N°</t>
  </si>
  <si>
    <t>ODPE</t>
  </si>
  <si>
    <t>DISTRITOS</t>
  </si>
  <si>
    <t>MESAS</t>
  </si>
  <si>
    <t>ELECTORES</t>
  </si>
  <si>
    <t>TOTAL</t>
  </si>
  <si>
    <t>UBIGEO</t>
  </si>
  <si>
    <t>DISTRITO</t>
  </si>
  <si>
    <t>NOMBRE ODPE</t>
  </si>
  <si>
    <t>LIMA</t>
  </si>
  <si>
    <t>ID_LOCAL</t>
  </si>
  <si>
    <t>NOMBRE DE LOCAL</t>
  </si>
  <si>
    <t>DIRECCION DE LOCAL</t>
  </si>
  <si>
    <t>LOCALES</t>
  </si>
  <si>
    <t>DEPARTAMENTO</t>
  </si>
  <si>
    <t>PROVINCIA</t>
  </si>
  <si>
    <t>CCPP</t>
  </si>
  <si>
    <t>TIPO TECNOLOGÍA</t>
  </si>
  <si>
    <t>AMAZONAS</t>
  </si>
  <si>
    <t>HUARAZ</t>
  </si>
  <si>
    <t>ANCASH</t>
  </si>
  <si>
    <t>CAJAMARCA</t>
  </si>
  <si>
    <t>HUANCAVELICA</t>
  </si>
  <si>
    <t>SEDE</t>
  </si>
  <si>
    <t>Periodicidad</t>
  </si>
  <si>
    <t>Nacional</t>
  </si>
  <si>
    <t>Ámbito</t>
  </si>
  <si>
    <t>Proceso</t>
  </si>
  <si>
    <t>Item</t>
  </si>
  <si>
    <t>Descripción</t>
  </si>
  <si>
    <r>
      <rPr>
        <b/>
        <sz val="10"/>
        <color theme="1"/>
        <rFont val="Arial Narrow"/>
        <family val="2"/>
      </rPr>
      <t xml:space="preserve">CON: </t>
    </r>
    <r>
      <rPr>
        <sz val="10"/>
        <color theme="1"/>
        <rFont val="Arial Narrow"/>
        <family val="2"/>
      </rPr>
      <t>Convencional</t>
    </r>
  </si>
  <si>
    <t>Fecha de elección</t>
  </si>
  <si>
    <t xml:space="preserve">Detalle de Centros Poblados </t>
  </si>
  <si>
    <t>Centros Poblados</t>
  </si>
  <si>
    <r>
      <t xml:space="preserve">ODPE </t>
    </r>
    <r>
      <rPr>
        <b/>
        <vertAlign val="superscript"/>
        <sz val="12"/>
        <color rgb="FFFFFFFF"/>
        <rFont val="Arial Narrow"/>
        <family val="2"/>
      </rPr>
      <t>a/</t>
    </r>
  </si>
  <si>
    <r>
      <t xml:space="preserve">Tipo de Tecnología </t>
    </r>
    <r>
      <rPr>
        <b/>
        <vertAlign val="superscript"/>
        <sz val="12"/>
        <color rgb="FFFFFFFF"/>
        <rFont val="Arial Narrow"/>
        <family val="2"/>
      </rPr>
      <t>b/</t>
    </r>
  </si>
  <si>
    <r>
      <t xml:space="preserve">Electores Hábiles </t>
    </r>
    <r>
      <rPr>
        <b/>
        <vertAlign val="superscript"/>
        <sz val="12"/>
        <color theme="0"/>
        <rFont val="Arial Narrow"/>
        <family val="2"/>
      </rPr>
      <t>c/</t>
    </r>
  </si>
  <si>
    <r>
      <t xml:space="preserve">Mesas de Sufragio </t>
    </r>
    <r>
      <rPr>
        <b/>
        <vertAlign val="superscript"/>
        <sz val="12"/>
        <color rgb="FFFFFFFF"/>
        <rFont val="Arial Narrow"/>
        <family val="2"/>
      </rPr>
      <t>d/</t>
    </r>
  </si>
  <si>
    <r>
      <t xml:space="preserve">Locales de Votación </t>
    </r>
    <r>
      <rPr>
        <b/>
        <vertAlign val="superscript"/>
        <sz val="12"/>
        <color rgb="FFFFFFFF"/>
        <rFont val="Arial Narrow"/>
        <family val="2"/>
      </rPr>
      <t xml:space="preserve">e/ </t>
    </r>
  </si>
  <si>
    <t>CONTROL DE CAMBIOS</t>
  </si>
  <si>
    <t xml:space="preserve">Fecha de aprobación </t>
  </si>
  <si>
    <t>Item modificado</t>
  </si>
  <si>
    <t>Cambio Realizado</t>
  </si>
  <si>
    <t>Solicitado por</t>
  </si>
  <si>
    <t>Nivel de Riesgo</t>
  </si>
  <si>
    <t>Acciones Propuestas</t>
  </si>
  <si>
    <t>Responsable</t>
  </si>
  <si>
    <t>d/ Proyección</t>
  </si>
  <si>
    <t>c/ Proyeccion en base a los padrones trimestrales</t>
  </si>
  <si>
    <t>Versión actualizada</t>
  </si>
  <si>
    <t>* Valores estan incluídos en la tabla superior</t>
  </si>
  <si>
    <t>Electores Hábiles*</t>
  </si>
  <si>
    <t>Mesas de Sufragio*</t>
  </si>
  <si>
    <t>Locales de Votación*</t>
  </si>
  <si>
    <t>02</t>
  </si>
  <si>
    <t>04</t>
  </si>
  <si>
    <t>05</t>
  </si>
  <si>
    <t>06</t>
  </si>
  <si>
    <t>07</t>
  </si>
  <si>
    <t>08</t>
  </si>
  <si>
    <t>01</t>
  </si>
  <si>
    <t>03</t>
  </si>
  <si>
    <t>00</t>
  </si>
  <si>
    <t>GPP</t>
  </si>
  <si>
    <t>GERENCIAS</t>
  </si>
  <si>
    <t>ALTO</t>
  </si>
  <si>
    <t>INFORMAR A TODAS LAS GERENCIAS DE LA ACTUALIZACIÓN DE LA FT</t>
  </si>
  <si>
    <t>VRAEM 1/</t>
  </si>
  <si>
    <t>RESUMEN POR ODPE</t>
  </si>
  <si>
    <t>RESUMEN POR DISTRITO</t>
  </si>
  <si>
    <t>RESUMEN POR LOCALES DE VOTACIÓN</t>
  </si>
  <si>
    <r>
      <t xml:space="preserve">VRAEM </t>
    </r>
    <r>
      <rPr>
        <b/>
        <vertAlign val="superscript"/>
        <sz val="10"/>
        <color theme="0"/>
        <rFont val="Arial Narrow"/>
        <family val="2"/>
      </rPr>
      <t>1/</t>
    </r>
  </si>
  <si>
    <t>1/ DS 112-2017-PCM Reordenamiento de los ámbitos de intervención directa y de influencia del VRAEM.</t>
  </si>
  <si>
    <r>
      <rPr>
        <b/>
        <sz val="10"/>
        <color theme="1"/>
        <rFont val="Arial Narrow"/>
        <family val="2"/>
      </rPr>
      <t>Nota:</t>
    </r>
    <r>
      <rPr>
        <sz val="10"/>
        <color theme="1"/>
        <rFont val="Arial Narrow"/>
        <family val="2"/>
      </rPr>
      <t xml:space="preserve"> 
- Se considera instalación de mesas especiales
- Se considera la capacidad de mesa de 300 electores.</t>
    </r>
  </si>
  <si>
    <t>ELECCIONES MUNICIPALES COMPLEMENTARIAS 2023</t>
  </si>
  <si>
    <t>Elecciones Municipales Complementarias 2023</t>
  </si>
  <si>
    <t>02 de Julio de 2023</t>
  </si>
  <si>
    <t>(5)ODPE , (7) Electores hábiles, (8) Mesas de sufragio , (9) Locales de votación y (11) CCPP</t>
  </si>
  <si>
    <t>En base a los departamentos que participaron con mayor frecuencia en los EMC históricos.
Se uso el proyecto de conformación ODPE EG2021.</t>
  </si>
  <si>
    <t>Reducción de capacidad de LV. Por ello se considera la relación de LV producto del proceso EG2021. (12 849 locales).
Se considera los 39 distritos VEP como SEA, adicionalmente el distrito de SJL como SEA.
Mesas especiales con factor de discapacidad 2.
Se ha considerado nueva proyección con los 8 últimos padrones trimestrales. (Metodología).
Como base para la proyección de CCPP se ha tomado la tendencia de crecimiento en el último proceso electoral EG2021.
En base a la conformación ODPE EMC2019</t>
  </si>
  <si>
    <t>Esta actualización de la proyección de la ficha técnica de la EMC 2023 ha tomado los siguientes criterios:
1. Proyección de la población electoral al 02 de julio del 2023.
2. Se tomó información histórica de locales de votación del proceso electoral SEP2021.
3. Con respecto a los centros poblados, se consideró la información proyectada en la FT ERM2022 _ v02, tomando una tasa de crecimiento del 2% de su población electoral.
4. Para esta proyección, se tomó en cuenta las provincias que han participado con mayor frecuencia en los últimos 4 procesos electorales de EMC (EMC2011, EMC2015, EMC2019 y EMC2021). Luego, la determinación de los distritos se basó en aquellos que han tenido una mayor participación en los procesos históricos.
5. En relación a la conformación de ODPE, se ha considerado conformar una ODPE por región.
6. Los distritos con buena accesibilidad a Internet, se recomienda el uso de la tecnología STAE, caso contrario, el CON.</t>
  </si>
  <si>
    <r>
      <rPr>
        <b/>
        <sz val="10"/>
        <color theme="1"/>
        <rFont val="Arial Narrow"/>
        <family val="2"/>
      </rPr>
      <t>STAE:</t>
    </r>
    <r>
      <rPr>
        <sz val="10"/>
        <color theme="1"/>
        <rFont val="Arial Narrow"/>
        <family val="2"/>
      </rPr>
      <t xml:space="preserve"> Solución Tecnológica de Apoyo al Escrutinio</t>
    </r>
  </si>
  <si>
    <r>
      <t>Distritos</t>
    </r>
    <r>
      <rPr>
        <b/>
        <vertAlign val="superscript"/>
        <sz val="12"/>
        <color rgb="FFFFFFFF"/>
        <rFont val="Arial Narrow"/>
        <family val="2"/>
      </rPr>
      <t xml:space="preserve"> f/</t>
    </r>
  </si>
  <si>
    <t>b/ Con base en la capacidad técnica y de equipamiento con la que cuenta la institución</t>
  </si>
  <si>
    <t>010307</t>
  </si>
  <si>
    <t>BONGARA</t>
  </si>
  <si>
    <t>RECTA</t>
  </si>
  <si>
    <t>40003</t>
  </si>
  <si>
    <t>IE 18095</t>
  </si>
  <si>
    <t>CALLE SIN NOMBE</t>
  </si>
  <si>
    <t>020602</t>
  </si>
  <si>
    <t>CORONGO</t>
  </si>
  <si>
    <t>ACO</t>
  </si>
  <si>
    <t>0221</t>
  </si>
  <si>
    <t>IE SAN FRANCISCO</t>
  </si>
  <si>
    <t>JR ACOPAMPA SN</t>
  </si>
  <si>
    <t>020322</t>
  </si>
  <si>
    <t>BOLOGNESI</t>
  </si>
  <si>
    <t>CANIS</t>
  </si>
  <si>
    <t>0194</t>
  </si>
  <si>
    <t>IE 86247 CANIS</t>
  </si>
  <si>
    <t>JR SIMON BOLIVAR SN</t>
  </si>
  <si>
    <t>040210</t>
  </si>
  <si>
    <t>AREQUIPA</t>
  </si>
  <si>
    <t>CAYLLOMA</t>
  </si>
  <si>
    <t>LARI</t>
  </si>
  <si>
    <t>0715</t>
  </si>
  <si>
    <t>IE 40387 LARI</t>
  </si>
  <si>
    <t>AV UCAYALI 101</t>
  </si>
  <si>
    <t>060607</t>
  </si>
  <si>
    <t>CHOTA</t>
  </si>
  <si>
    <t>CHIMBAN</t>
  </si>
  <si>
    <t>1172</t>
  </si>
  <si>
    <t>IE 10509</t>
  </si>
  <si>
    <t>JR JOSE GALVES SN</t>
  </si>
  <si>
    <t>22116</t>
  </si>
  <si>
    <t>IE RAUL PORRES BARRENECHEA</t>
  </si>
  <si>
    <t>JR ALFONSO UGARTE SN</t>
  </si>
  <si>
    <t>060613</t>
  </si>
  <si>
    <t>PION</t>
  </si>
  <si>
    <t>1184</t>
  </si>
  <si>
    <t>IE JOSE MANUEL OSORES</t>
  </si>
  <si>
    <t>CALLE AMAZONAS SN</t>
  </si>
  <si>
    <t>060905</t>
  </si>
  <si>
    <t>SANTA CRUZ</t>
  </si>
  <si>
    <t>NINABAMBA</t>
  </si>
  <si>
    <t>1260</t>
  </si>
  <si>
    <t>IE SEÑOR DE LOS MILAGROS</t>
  </si>
  <si>
    <t>CALLE BURGA LARREA SN</t>
  </si>
  <si>
    <t>070918</t>
  </si>
  <si>
    <t>CUSCO</t>
  </si>
  <si>
    <t>LA CONVENCION</t>
  </si>
  <si>
    <t>MANITEA</t>
  </si>
  <si>
    <t>1499</t>
  </si>
  <si>
    <t>IE 38704 LOBO TAHUANTINSUYO</t>
  </si>
  <si>
    <t>JR UNION SN</t>
  </si>
  <si>
    <t>080703</t>
  </si>
  <si>
    <t>CHURCAMPA</t>
  </si>
  <si>
    <t>CHINCHIHUASI</t>
  </si>
  <si>
    <t>1708</t>
  </si>
  <si>
    <t>IE 30948 VICTOR SANCHEZ TUEROS</t>
  </si>
  <si>
    <t>AV NIÑO JESUS SN</t>
  </si>
  <si>
    <t>IE MIGUEL GRAU - NIVEL SECUNDARIA</t>
  </si>
  <si>
    <t>CARPAPATA CENTRO</t>
  </si>
  <si>
    <t>SAN FRANCISCO</t>
  </si>
  <si>
    <t>CANTA</t>
  </si>
  <si>
    <t>140303</t>
  </si>
  <si>
    <t>HUAMANTANGA</t>
  </si>
  <si>
    <t>3606</t>
  </si>
  <si>
    <t>IE 20277 NUESTRO SEÑOR DE HUAMANTANGA</t>
  </si>
  <si>
    <t>AV MANUEL BADILLO VICENTE SN</t>
  </si>
  <si>
    <t>UNION MILLPO OCCORO</t>
  </si>
  <si>
    <t>INFLUENCIA</t>
  </si>
  <si>
    <t>FICHA TÉCNICA DE LAS EMC 2023 - V03</t>
  </si>
  <si>
    <t>e/ Con base a los Locales de Votación ERM 2022</t>
  </si>
  <si>
    <t>(Proyección al 14 de diciembre de 2022)</t>
  </si>
  <si>
    <t>Proyección al 14 de  diciembre de 2022</t>
  </si>
  <si>
    <t>080519</t>
  </si>
  <si>
    <t>TAYACAJA</t>
  </si>
  <si>
    <t>SALCABAMBA</t>
  </si>
  <si>
    <t>091102</t>
  </si>
  <si>
    <t>HUANUCO</t>
  </si>
  <si>
    <t>YAROWILCA</t>
  </si>
  <si>
    <t>APARICIO POMARES</t>
  </si>
  <si>
    <t>1678</t>
  </si>
  <si>
    <t>IE 30968 ENRIQUE AVILA SANTIBAÑEZ</t>
  </si>
  <si>
    <t>AV ANTONIO MARTINEZ SUZUNAGA SN</t>
  </si>
  <si>
    <t>1679</t>
  </si>
  <si>
    <t>IE JORGE BASADRE GROHMANN</t>
  </si>
  <si>
    <t>AV CENTENARIO SN</t>
  </si>
  <si>
    <t>50121</t>
  </si>
  <si>
    <t>IE 30972</t>
  </si>
  <si>
    <t>CCPP CEDROPAMPA</t>
  </si>
  <si>
    <t>53301</t>
  </si>
  <si>
    <t>JOSE CARLOS MARIATEGUI</t>
  </si>
  <si>
    <t>CARRETERA QUISHUAR SN</t>
  </si>
  <si>
    <t>IE N° 31099 SANTA ROSA DE PALCA</t>
  </si>
  <si>
    <t>CCPP SANTA ROSA DE PALCA</t>
  </si>
  <si>
    <t>1866</t>
  </si>
  <si>
    <t>IEP 32219 CHUPAN</t>
  </si>
  <si>
    <t>JR SANTA ANA SN</t>
  </si>
  <si>
    <t>24679</t>
  </si>
  <si>
    <t>IE RICARDO PALMA SORIANO</t>
  </si>
  <si>
    <t>40263</t>
  </si>
  <si>
    <t>IE APARICIO POMARES HILARIO</t>
  </si>
  <si>
    <t>JR APARICIO POMARES SN</t>
  </si>
  <si>
    <t>AYACCOCHA</t>
  </si>
  <si>
    <t>CEDROPAMPA</t>
  </si>
  <si>
    <t>SANTA ROSA DE PALCA</t>
  </si>
  <si>
    <t>CHACHAPOYAS</t>
  </si>
  <si>
    <t>ARE</t>
  </si>
  <si>
    <t>CAYACAJA</t>
  </si>
  <si>
    <t>PAMPAS</t>
  </si>
  <si>
    <t>a/ Se considera una propuesta de conformación de ODPE, tomando como referencia sedes ORC.</t>
  </si>
  <si>
    <t>f/ De acuerdo con las proclamaciones efectuadas por los JEE, se tiene que en 12 circunscripciones se declaró la nulidad de las elecciones municipales.</t>
  </si>
  <si>
    <t>Para la conformación de ODPE se ha tomado como referencia el ambito de la sede ORD.
Proyección de población electoral con base a los últimos padrones trimestrales.
De acuerdo con las proclamaciones efectuadas por los JEE, se tiene que en 12 circunscripciones se declaró la nulidad de las elecciones municipales.</t>
  </si>
  <si>
    <r>
      <t xml:space="preserve">Variable (8 Departamentos) </t>
    </r>
    <r>
      <rPr>
        <b/>
        <sz val="11"/>
        <color rgb="FF000000"/>
        <rFont val="Arial Narrow"/>
        <family val="2"/>
      </rPr>
      <t>f/</t>
    </r>
  </si>
  <si>
    <t>STAE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</si>
</sst>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
  </numFmts>
  <fonts count="33" x14ac:knownFonts="1">
    <font>
      <sz val="11"/>
      <color theme="1"/>
      <name val="Calibri"/>
      <family val="2"/>
      <scheme val="minor"/>
    </font>
    <font>
      <b/>
      <sz val="14"/>
      <color theme="1"/>
      <name val="Arial Narrow"/>
      <family val="2"/>
    </font>
    <font>
      <b/>
      <sz val="10"/>
      <color theme="1"/>
      <name val="Arial Narrow"/>
      <family val="2"/>
    </font>
    <font>
      <sz val="11"/>
      <color theme="1"/>
      <name val="Calibri"/>
      <family val="2"/>
      <scheme val="minor"/>
    </font>
    <font>
      <b/>
      <sz val="11"/>
      <color theme="1"/>
      <name val="Calibri"/>
      <family val="2"/>
      <scheme val="minor"/>
    </font>
    <font>
      <b/>
      <sz val="14"/>
      <color theme="0"/>
      <name val="Arial Narrow"/>
      <family val="2"/>
    </font>
    <font>
      <sz val="9"/>
      <color theme="1"/>
      <name val="Calibri"/>
      <family val="2"/>
      <scheme val="minor"/>
    </font>
    <font>
      <sz val="10"/>
      <color indexed="8"/>
      <name val="Tahoma"/>
      <family val="2"/>
    </font>
    <font>
      <sz val="14"/>
      <color rgb="FF000000"/>
      <name val="Arial Narrow"/>
      <family val="2"/>
    </font>
    <font>
      <b/>
      <sz val="14"/>
      <color rgb="FF000000"/>
      <name val="Arial Narrow"/>
      <family val="2"/>
    </font>
    <font>
      <b/>
      <sz val="12"/>
      <color rgb="FF000000"/>
      <name val="Arial Narrow"/>
      <family val="2"/>
    </font>
    <font>
      <sz val="10"/>
      <color theme="1"/>
      <name val="Arial Narrow"/>
      <family val="2"/>
    </font>
    <font>
      <sz val="11"/>
      <color theme="1"/>
      <name val="Arial Narrow"/>
      <family val="2"/>
    </font>
    <font>
      <sz val="10"/>
      <name val="Arial"/>
      <family val="2"/>
    </font>
    <font>
      <b/>
      <sz val="20"/>
      <color theme="1"/>
      <name val="Arial Narrow"/>
      <family val="2"/>
    </font>
    <font>
      <b/>
      <sz val="12"/>
      <color theme="0"/>
      <name val="Arial Narrow"/>
      <family val="2"/>
    </font>
    <font>
      <sz val="12"/>
      <color rgb="FFFFFFFF"/>
      <name val="Arial Narrow"/>
      <family val="2"/>
    </font>
    <font>
      <sz val="10"/>
      <name val="Arial Narrow"/>
      <family val="2"/>
    </font>
    <font>
      <b/>
      <sz val="12"/>
      <color theme="0"/>
      <name val="Calibri"/>
      <family val="2"/>
      <scheme val="minor"/>
    </font>
    <font>
      <b/>
      <sz val="12"/>
      <color rgb="FFFFFFFF"/>
      <name val="Arial Narrow"/>
      <family val="2"/>
    </font>
    <font>
      <b/>
      <vertAlign val="superscript"/>
      <sz val="12"/>
      <color rgb="FFFFFFFF"/>
      <name val="Arial Narrow"/>
      <family val="2"/>
    </font>
    <font>
      <b/>
      <vertAlign val="superscript"/>
      <sz val="12"/>
      <color theme="0"/>
      <name val="Arial Narrow"/>
      <family val="2"/>
    </font>
    <font>
      <b/>
      <sz val="14"/>
      <color theme="1"/>
      <name val="Calibri"/>
      <family val="2"/>
      <scheme val="minor"/>
    </font>
    <font>
      <b/>
      <sz val="10"/>
      <color rgb="FFFFFFFF"/>
      <name val="Arial Narrow"/>
      <family val="2"/>
    </font>
    <font>
      <sz val="10"/>
      <color theme="1"/>
      <name val="Times New Roman"/>
      <family val="1"/>
    </font>
    <font>
      <b/>
      <sz val="11"/>
      <color rgb="FF000000"/>
      <name val="Arial Narrow"/>
      <family val="2"/>
    </font>
    <font>
      <b/>
      <sz val="11"/>
      <color theme="1"/>
      <name val="Arial Narrow"/>
      <family val="2"/>
    </font>
    <font>
      <sz val="9"/>
      <name val="Arial Narrow"/>
      <family val="2"/>
    </font>
    <font>
      <b/>
      <sz val="9"/>
      <color theme="0"/>
      <name val="Arial Narrow"/>
      <family val="2"/>
    </font>
    <font>
      <sz val="11"/>
      <color rgb="FFFF0000"/>
      <name val="Arial Narrow"/>
      <family val="2"/>
    </font>
    <font>
      <b/>
      <sz val="10"/>
      <color theme="0"/>
      <name val="Arial Narrow"/>
      <family val="2"/>
    </font>
    <font>
      <b/>
      <vertAlign val="superscript"/>
      <sz val="10"/>
      <color theme="0"/>
      <name val="Arial Narrow"/>
      <family val="2"/>
    </font>
    <font>
      <sz val="8"/>
      <name val="Calibri"/>
      <family val="2"/>
      <scheme val="minor"/>
    </font>
  </fonts>
  <fills count="7">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rgb="FF002060"/>
        <bgColor indexed="64"/>
      </patternFill>
    </fill>
    <fill>
      <patternFill patternType="solid">
        <fgColor theme="0" tint="-0.14999847407452621"/>
        <bgColor indexed="64"/>
      </patternFill>
    </fill>
    <fill>
      <patternFill patternType="solid">
        <fgColor theme="4" tint="0.79998168889431442"/>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medium">
        <color indexed="64"/>
      </right>
      <top style="medium">
        <color indexed="64"/>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medium">
        <color theme="0" tint="-0.499984740745262"/>
      </left>
      <right style="medium">
        <color theme="0" tint="-0.499984740745262"/>
      </right>
      <top style="medium">
        <color theme="0" tint="-0.499984740745262"/>
      </top>
      <bottom style="medium">
        <color theme="0" tint="-0.499984740745262"/>
      </bottom>
      <diagonal/>
    </border>
    <border>
      <left style="medium">
        <color theme="0" tint="-0.499984740745262"/>
      </left>
      <right/>
      <top style="medium">
        <color theme="0" tint="-0.499984740745262"/>
      </top>
      <bottom style="medium">
        <color theme="0" tint="-0.499984740745262"/>
      </bottom>
      <diagonal/>
    </border>
    <border>
      <left/>
      <right/>
      <top style="medium">
        <color theme="0" tint="-0.499984740745262"/>
      </top>
      <bottom style="medium">
        <color theme="0" tint="-0.499984740745262"/>
      </bottom>
      <diagonal/>
    </border>
    <border>
      <left style="thin">
        <color indexed="8"/>
      </left>
      <right style="thin">
        <color indexed="8"/>
      </right>
      <top style="thin">
        <color indexed="8"/>
      </top>
      <bottom/>
      <diagonal/>
    </border>
  </borders>
  <cellStyleXfs count="6">
    <xf numFmtId="0" fontId="0" fillId="0" borderId="0"/>
    <xf numFmtId="0" fontId="3" fillId="0" borderId="0"/>
    <xf numFmtId="0" fontId="6" fillId="0" borderId="0"/>
    <xf numFmtId="0" fontId="7" fillId="0" borderId="0"/>
    <xf numFmtId="9" fontId="6" fillId="0" borderId="0" applyFont="0" applyFill="0" applyBorder="0" applyAlignment="0" applyProtection="0"/>
    <xf numFmtId="0" fontId="13" fillId="0" borderId="0"/>
  </cellStyleXfs>
  <cellXfs count="77">
    <xf numFmtId="0" fontId="0" fillId="0" borderId="0" xfId="0"/>
    <xf numFmtId="0" fontId="0" fillId="0" borderId="0" xfId="0" applyAlignment="1">
      <alignment vertical="center"/>
    </xf>
    <xf numFmtId="0" fontId="0" fillId="0" borderId="0" xfId="0" applyProtection="1">
      <protection hidden="1"/>
    </xf>
    <xf numFmtId="3" fontId="0" fillId="0" borderId="0" xfId="0" applyNumberFormat="1"/>
    <xf numFmtId="0" fontId="0" fillId="0" borderId="0" xfId="0" applyAlignment="1" applyProtection="1">
      <alignment vertical="center"/>
      <protection hidden="1"/>
    </xf>
    <xf numFmtId="3" fontId="8" fillId="2" borderId="1" xfId="0" applyNumberFormat="1" applyFont="1" applyFill="1" applyBorder="1" applyAlignment="1" applyProtection="1">
      <alignment horizontal="center" vertical="center" wrapText="1"/>
      <protection hidden="1"/>
    </xf>
    <xf numFmtId="3" fontId="9" fillId="2" borderId="1" xfId="0" applyNumberFormat="1" applyFont="1" applyFill="1" applyBorder="1" applyAlignment="1" applyProtection="1">
      <alignment horizontal="center" vertical="center" wrapText="1"/>
      <protection hidden="1"/>
    </xf>
    <xf numFmtId="0" fontId="8" fillId="2" borderId="1" xfId="0" applyFont="1" applyFill="1" applyBorder="1" applyAlignment="1" applyProtection="1">
      <alignment horizontal="center" vertical="center" wrapText="1"/>
      <protection hidden="1"/>
    </xf>
    <xf numFmtId="3" fontId="10" fillId="2" borderId="1" xfId="0" applyNumberFormat="1" applyFont="1" applyFill="1" applyBorder="1" applyAlignment="1" applyProtection="1">
      <alignment horizontal="center" vertical="center" wrapText="1"/>
      <protection hidden="1"/>
    </xf>
    <xf numFmtId="0" fontId="0" fillId="0" borderId="0" xfId="0" applyAlignment="1" applyProtection="1">
      <alignment horizontal="left"/>
      <protection hidden="1"/>
    </xf>
    <xf numFmtId="0" fontId="11" fillId="0" borderId="0" xfId="0" applyFont="1" applyAlignment="1" applyProtection="1">
      <alignment vertical="center"/>
      <protection hidden="1"/>
    </xf>
    <xf numFmtId="0" fontId="12" fillId="0" borderId="0" xfId="0" applyFont="1" applyAlignment="1" applyProtection="1">
      <alignment vertical="center"/>
      <protection hidden="1"/>
    </xf>
    <xf numFmtId="0" fontId="11" fillId="0" borderId="0" xfId="0" applyFont="1" applyAlignment="1" applyProtection="1">
      <alignment horizontal="left" vertical="center"/>
      <protection hidden="1"/>
    </xf>
    <xf numFmtId="0" fontId="12" fillId="0" borderId="0" xfId="0" applyFont="1" applyAlignment="1" applyProtection="1">
      <alignment horizontal="left" vertical="center"/>
      <protection hidden="1"/>
    </xf>
    <xf numFmtId="0" fontId="11" fillId="0" borderId="0" xfId="0" applyFont="1" applyAlignment="1">
      <alignment horizontal="left" vertical="center"/>
    </xf>
    <xf numFmtId="0" fontId="11" fillId="0" borderId="0" xfId="0" applyFont="1" applyAlignment="1">
      <alignment vertical="center"/>
    </xf>
    <xf numFmtId="0" fontId="15" fillId="4" borderId="1" xfId="0" applyFont="1" applyFill="1" applyBorder="1" applyAlignment="1" applyProtection="1">
      <alignment horizontal="center" vertical="center" wrapText="1"/>
      <protection hidden="1"/>
    </xf>
    <xf numFmtId="0" fontId="0" fillId="0" borderId="0" xfId="0" applyAlignment="1">
      <alignment horizontal="left" vertical="center"/>
    </xf>
    <xf numFmtId="0" fontId="0" fillId="0" borderId="0" xfId="0" applyAlignment="1" applyProtection="1">
      <alignment horizontal="left" vertical="center"/>
      <protection hidden="1"/>
    </xf>
    <xf numFmtId="0" fontId="19" fillId="4" borderId="1" xfId="0" applyFont="1" applyFill="1" applyBorder="1" applyAlignment="1" applyProtection="1">
      <alignment horizontal="center" vertical="center" wrapText="1"/>
      <protection hidden="1"/>
    </xf>
    <xf numFmtId="0" fontId="19" fillId="4" borderId="1" xfId="0" applyFont="1" applyFill="1" applyBorder="1" applyAlignment="1" applyProtection="1">
      <alignment horizontal="left" vertical="center" wrapText="1"/>
      <protection hidden="1"/>
    </xf>
    <xf numFmtId="0" fontId="15" fillId="4" borderId="1" xfId="0" applyFont="1" applyFill="1" applyBorder="1" applyAlignment="1" applyProtection="1">
      <alignment horizontal="left" vertical="center" wrapText="1"/>
      <protection hidden="1"/>
    </xf>
    <xf numFmtId="0" fontId="23" fillId="4" borderId="1" xfId="0" applyFont="1" applyFill="1" applyBorder="1" applyAlignment="1">
      <alignment horizontal="center" vertical="center" wrapText="1"/>
    </xf>
    <xf numFmtId="0" fontId="17" fillId="0" borderId="1" xfId="0" applyFont="1" applyBorder="1" applyAlignment="1" applyProtection="1">
      <alignment horizontal="center" vertical="center" wrapText="1"/>
      <protection hidden="1"/>
    </xf>
    <xf numFmtId="14" fontId="17" fillId="0" borderId="1" xfId="0" applyNumberFormat="1" applyFont="1" applyBorder="1" applyAlignment="1" applyProtection="1">
      <alignment horizontal="center" vertical="center" wrapText="1"/>
      <protection hidden="1"/>
    </xf>
    <xf numFmtId="0" fontId="17" fillId="0" borderId="1" xfId="0" quotePrefix="1" applyFont="1" applyBorder="1" applyAlignment="1" applyProtection="1">
      <alignment horizontal="justify" vertical="center" wrapText="1"/>
      <protection hidden="1"/>
    </xf>
    <xf numFmtId="0" fontId="24" fillId="0" borderId="0" xfId="0" applyFont="1" applyAlignment="1">
      <alignment horizontal="left" vertical="center"/>
    </xf>
    <xf numFmtId="0" fontId="24" fillId="0" borderId="0" xfId="0" applyFont="1" applyAlignment="1">
      <alignment vertical="center"/>
    </xf>
    <xf numFmtId="3" fontId="0" fillId="0" borderId="0" xfId="0" applyNumberFormat="1" applyAlignment="1">
      <alignment horizontal="left" vertical="center"/>
    </xf>
    <xf numFmtId="0" fontId="19" fillId="4" borderId="3" xfId="0" applyFont="1" applyFill="1" applyBorder="1" applyAlignment="1" applyProtection="1">
      <alignment horizontal="center" vertical="center" wrapText="1"/>
      <protection hidden="1"/>
    </xf>
    <xf numFmtId="0" fontId="19" fillId="4" borderId="3" xfId="0" applyFont="1" applyFill="1" applyBorder="1" applyAlignment="1" applyProtection="1">
      <alignment horizontal="left" vertical="center" wrapText="1"/>
      <protection hidden="1"/>
    </xf>
    <xf numFmtId="0" fontId="15" fillId="4" borderId="3" xfId="0" applyFont="1" applyFill="1" applyBorder="1" applyAlignment="1" applyProtection="1">
      <alignment horizontal="center" vertical="center" wrapText="1"/>
      <protection hidden="1"/>
    </xf>
    <xf numFmtId="0" fontId="12" fillId="0" borderId="0" xfId="0" applyFont="1"/>
    <xf numFmtId="0" fontId="28" fillId="4" borderId="15" xfId="1" applyFont="1" applyFill="1" applyBorder="1" applyAlignment="1">
      <alignment horizontal="center" vertical="center"/>
    </xf>
    <xf numFmtId="3" fontId="26" fillId="6" borderId="12" xfId="0" applyNumberFormat="1" applyFont="1" applyFill="1" applyBorder="1" applyAlignment="1">
      <alignment horizontal="center"/>
    </xf>
    <xf numFmtId="49" fontId="12" fillId="0" borderId="0" xfId="0" applyNumberFormat="1" applyFont="1"/>
    <xf numFmtId="0" fontId="30" fillId="4" borderId="11" xfId="0" applyFont="1" applyFill="1" applyBorder="1" applyAlignment="1">
      <alignment horizontal="center" vertical="center" wrapText="1"/>
    </xf>
    <xf numFmtId="49" fontId="30" fillId="4" borderId="11" xfId="0" applyNumberFormat="1" applyFont="1" applyFill="1" applyBorder="1" applyAlignment="1">
      <alignment horizontal="center" vertical="center" wrapText="1"/>
    </xf>
    <xf numFmtId="0" fontId="30" fillId="4" borderId="11" xfId="0" applyFont="1" applyFill="1" applyBorder="1" applyAlignment="1">
      <alignment horizontal="center" vertical="center"/>
    </xf>
    <xf numFmtId="0" fontId="11" fillId="0" borderId="11" xfId="0" applyFont="1" applyBorder="1"/>
    <xf numFmtId="3" fontId="11" fillId="0" borderId="11" xfId="0" applyNumberFormat="1" applyFont="1" applyBorder="1" applyAlignment="1">
      <alignment horizontal="center"/>
    </xf>
    <xf numFmtId="0" fontId="2" fillId="6" borderId="12" xfId="0" applyFont="1" applyFill="1" applyBorder="1"/>
    <xf numFmtId="0" fontId="27" fillId="0" borderId="0" xfId="1" applyFont="1"/>
    <xf numFmtId="0" fontId="15" fillId="4" borderId="2" xfId="0" applyFont="1" applyFill="1" applyBorder="1" applyAlignment="1" applyProtection="1">
      <alignment horizontal="center" vertical="center" wrapText="1"/>
      <protection hidden="1"/>
    </xf>
    <xf numFmtId="49" fontId="11" fillId="0" borderId="11" xfId="0" applyNumberFormat="1" applyFont="1" applyBorder="1"/>
    <xf numFmtId="49" fontId="17" fillId="0" borderId="1" xfId="0" applyNumberFormat="1" applyFont="1" applyBorder="1" applyAlignment="1" applyProtection="1">
      <alignment horizontal="center" vertical="center" wrapText="1"/>
      <protection hidden="1"/>
    </xf>
    <xf numFmtId="0" fontId="17" fillId="0" borderId="1" xfId="1" applyFont="1" applyBorder="1" applyAlignment="1" applyProtection="1">
      <alignment horizontal="center" vertical="center" wrapText="1"/>
      <protection hidden="1"/>
    </xf>
    <xf numFmtId="0" fontId="17" fillId="0" borderId="1" xfId="1" applyFont="1" applyBorder="1" applyAlignment="1" applyProtection="1">
      <alignment horizontal="left" vertical="center" wrapText="1"/>
      <protection hidden="1"/>
    </xf>
    <xf numFmtId="164" fontId="27" fillId="0" borderId="11" xfId="1" applyNumberFormat="1" applyFont="1" applyBorder="1" applyAlignment="1">
      <alignment horizontal="left" vertical="center"/>
    </xf>
    <xf numFmtId="49" fontId="27" fillId="0" borderId="11" xfId="1" applyNumberFormat="1" applyFont="1" applyBorder="1" applyAlignment="1">
      <alignment horizontal="left" vertical="center"/>
    </xf>
    <xf numFmtId="0" fontId="18" fillId="4" borderId="4" xfId="0" applyFont="1" applyFill="1" applyBorder="1" applyAlignment="1" applyProtection="1">
      <alignment horizontal="center" vertical="center"/>
      <protection hidden="1"/>
    </xf>
    <xf numFmtId="0" fontId="18" fillId="4" borderId="5" xfId="0" applyFont="1" applyFill="1" applyBorder="1" applyAlignment="1" applyProtection="1">
      <alignment horizontal="center" vertical="center"/>
      <protection hidden="1"/>
    </xf>
    <xf numFmtId="0" fontId="11" fillId="0" borderId="0" xfId="0" applyFont="1" applyAlignment="1" applyProtection="1">
      <alignment horizontal="left" vertical="center" wrapText="1"/>
      <protection hidden="1"/>
    </xf>
    <xf numFmtId="0" fontId="8" fillId="2" borderId="1" xfId="0" applyFont="1" applyFill="1" applyBorder="1" applyAlignment="1" applyProtection="1">
      <alignment horizontal="center" vertical="center" wrapText="1"/>
      <protection hidden="1"/>
    </xf>
    <xf numFmtId="3" fontId="1" fillId="0" borderId="4" xfId="0" applyNumberFormat="1" applyFont="1" applyBorder="1" applyAlignment="1" applyProtection="1">
      <alignment horizontal="center" vertical="center"/>
      <protection hidden="1"/>
    </xf>
    <xf numFmtId="3" fontId="1" fillId="0" borderId="6" xfId="0" applyNumberFormat="1" applyFont="1" applyBorder="1" applyAlignment="1" applyProtection="1">
      <alignment horizontal="center" vertical="center"/>
      <protection hidden="1"/>
    </xf>
    <xf numFmtId="0" fontId="11" fillId="0" borderId="0" xfId="0" applyFont="1" applyAlignment="1" applyProtection="1">
      <alignment horizontal="left" vertical="top" wrapText="1"/>
      <protection hidden="1"/>
    </xf>
    <xf numFmtId="0" fontId="5" fillId="4" borderId="4" xfId="0" applyFont="1" applyFill="1" applyBorder="1" applyAlignment="1" applyProtection="1">
      <alignment horizontal="center" vertical="center"/>
      <protection hidden="1"/>
    </xf>
    <xf numFmtId="0" fontId="5" fillId="4" borderId="5" xfId="0" applyFont="1" applyFill="1" applyBorder="1" applyAlignment="1" applyProtection="1">
      <alignment horizontal="center" vertical="center"/>
      <protection hidden="1"/>
    </xf>
    <xf numFmtId="0" fontId="5" fillId="4" borderId="10" xfId="0" applyFont="1" applyFill="1" applyBorder="1" applyAlignment="1" applyProtection="1">
      <alignment horizontal="center" vertical="center"/>
      <protection hidden="1"/>
    </xf>
    <xf numFmtId="0" fontId="16" fillId="4" borderId="7" xfId="0" applyFont="1" applyFill="1" applyBorder="1" applyAlignment="1" applyProtection="1">
      <alignment horizontal="center" vertical="center" wrapText="1"/>
      <protection hidden="1"/>
    </xf>
    <xf numFmtId="0" fontId="16" fillId="4" borderId="8" xfId="0" applyFont="1" applyFill="1" applyBorder="1" applyAlignment="1" applyProtection="1">
      <alignment horizontal="center" vertical="center" wrapText="1"/>
      <protection hidden="1"/>
    </xf>
    <xf numFmtId="0" fontId="16" fillId="4" borderId="9" xfId="0" applyFont="1" applyFill="1" applyBorder="1" applyAlignment="1" applyProtection="1">
      <alignment horizontal="center" vertical="center" wrapText="1"/>
      <protection hidden="1"/>
    </xf>
    <xf numFmtId="3" fontId="1" fillId="0" borderId="5" xfId="0" applyNumberFormat="1" applyFont="1" applyBorder="1" applyAlignment="1" applyProtection="1">
      <alignment horizontal="center" vertical="center"/>
      <protection hidden="1"/>
    </xf>
    <xf numFmtId="0" fontId="1" fillId="0" borderId="6" xfId="0" applyFont="1" applyBorder="1" applyAlignment="1" applyProtection="1">
      <alignment horizontal="center" vertical="center"/>
      <protection hidden="1"/>
    </xf>
    <xf numFmtId="0" fontId="14" fillId="3" borderId="0" xfId="0" applyFont="1" applyFill="1" applyAlignment="1" applyProtection="1">
      <alignment horizontal="center" vertical="center"/>
      <protection hidden="1"/>
    </xf>
    <xf numFmtId="0" fontId="4" fillId="0" borderId="0" xfId="0" applyFont="1" applyAlignment="1" applyProtection="1">
      <alignment horizontal="center"/>
      <protection hidden="1"/>
    </xf>
    <xf numFmtId="0" fontId="5" fillId="4" borderId="1" xfId="0" applyFont="1" applyFill="1" applyBorder="1" applyAlignment="1" applyProtection="1">
      <alignment horizontal="center" vertical="center" wrapText="1"/>
      <protection hidden="1"/>
    </xf>
    <xf numFmtId="0" fontId="12" fillId="0" borderId="0" xfId="0" applyFont="1" applyAlignment="1">
      <alignment horizontal="center"/>
    </xf>
    <xf numFmtId="0" fontId="29" fillId="0" borderId="0" xfId="0" applyFont="1" applyAlignment="1">
      <alignment horizontal="center"/>
    </xf>
    <xf numFmtId="0" fontId="26" fillId="0" borderId="0" xfId="0" applyFont="1" applyAlignment="1">
      <alignment horizontal="center"/>
    </xf>
    <xf numFmtId="0" fontId="26" fillId="6" borderId="13" xfId="0" applyFont="1" applyFill="1" applyBorder="1" applyAlignment="1">
      <alignment horizontal="center"/>
    </xf>
    <xf numFmtId="0" fontId="26" fillId="6" borderId="14" xfId="0" applyFont="1" applyFill="1" applyBorder="1" applyAlignment="1">
      <alignment horizontal="center"/>
    </xf>
    <xf numFmtId="0" fontId="2" fillId="6" borderId="13" xfId="0" applyFont="1" applyFill="1" applyBorder="1" applyAlignment="1">
      <alignment horizontal="center"/>
    </xf>
    <xf numFmtId="0" fontId="2" fillId="6" borderId="14" xfId="0" applyFont="1" applyFill="1" applyBorder="1" applyAlignment="1">
      <alignment horizontal="center"/>
    </xf>
    <xf numFmtId="0" fontId="22" fillId="5" borderId="1" xfId="0" applyFont="1" applyFill="1" applyBorder="1" applyAlignment="1" applyProtection="1">
      <alignment horizontal="center" vertical="center"/>
      <protection hidden="1"/>
    </xf>
    <xf numFmtId="164" fontId="27" fillId="0" borderId="11" xfId="1" applyNumberFormat="1" applyFont="1" applyFill="1" applyBorder="1" applyAlignment="1">
      <alignment horizontal="left" vertical="center"/>
    </xf>
  </cellXfs>
  <cellStyles count="6">
    <cellStyle name="Normal" xfId="0" builtinId="0"/>
    <cellStyle name="Normal 2" xfId="1"/>
    <cellStyle name="Normal 2 2" xfId="3"/>
    <cellStyle name="Normal 3" xfId="2"/>
    <cellStyle name="Normal 4" xfId="5"/>
    <cellStyle name="Porcentaje 2" xfId="4"/>
  </cellStyles>
  <dxfs count="0"/>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161925</xdr:colOff>
      <xdr:row>0</xdr:row>
      <xdr:rowOff>19050</xdr:rowOff>
    </xdr:from>
    <xdr:to>
      <xdr:col>4</xdr:col>
      <xdr:colOff>606702</xdr:colOff>
      <xdr:row>3</xdr:row>
      <xdr:rowOff>88368</xdr:rowOff>
    </xdr:to>
    <xdr:pic>
      <xdr:nvPicPr>
        <xdr:cNvPr id="3" name="Imagen 2">
          <a:extLst>
            <a:ext uri="{FF2B5EF4-FFF2-40B4-BE49-F238E27FC236}">
              <a16:creationId xmlns="" xmlns:a16="http://schemas.microsoft.com/office/drawing/2014/main" id="{8AD6308E-7AF9-476A-8C7B-040F035562D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781175" y="19050"/>
          <a:ext cx="1949727" cy="94561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899584</xdr:colOff>
      <xdr:row>0</xdr:row>
      <xdr:rowOff>84667</xdr:rowOff>
    </xdr:from>
    <xdr:to>
      <xdr:col>7</xdr:col>
      <xdr:colOff>743228</xdr:colOff>
      <xdr:row>3</xdr:row>
      <xdr:rowOff>395285</xdr:rowOff>
    </xdr:to>
    <xdr:pic>
      <xdr:nvPicPr>
        <xdr:cNvPr id="3" name="Imagen 2">
          <a:extLst>
            <a:ext uri="{FF2B5EF4-FFF2-40B4-BE49-F238E27FC236}">
              <a16:creationId xmlns="" xmlns:a16="http://schemas.microsoft.com/office/drawing/2014/main" id="{F7E91D50-AA45-40AB-A0F9-1F1114D2D09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159251" y="84667"/>
          <a:ext cx="1949727" cy="94561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9</xdr:col>
      <xdr:colOff>226219</xdr:colOff>
      <xdr:row>0</xdr:row>
      <xdr:rowOff>47627</xdr:rowOff>
    </xdr:from>
    <xdr:to>
      <xdr:col>9</xdr:col>
      <xdr:colOff>2175946</xdr:colOff>
      <xdr:row>3</xdr:row>
      <xdr:rowOff>159807</xdr:rowOff>
    </xdr:to>
    <xdr:pic>
      <xdr:nvPicPr>
        <xdr:cNvPr id="3" name="Imagen 2">
          <a:extLst>
            <a:ext uri="{FF2B5EF4-FFF2-40B4-BE49-F238E27FC236}">
              <a16:creationId xmlns="" xmlns:a16="http://schemas.microsoft.com/office/drawing/2014/main" id="{94524E79-C652-4761-8D68-25609C046F9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512844" y="47627"/>
          <a:ext cx="1949727" cy="945618"/>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Q41"/>
  <sheetViews>
    <sheetView showGridLines="0" tabSelected="1" zoomScaleNormal="100" workbookViewId="0">
      <selection activeCell="B35" sqref="B35"/>
    </sheetView>
  </sheetViews>
  <sheetFormatPr baseColWidth="10" defaultColWidth="11.5703125" defaultRowHeight="14.45" customHeight="1" x14ac:dyDescent="0.25"/>
  <cols>
    <col min="1" max="1" width="7.7109375" style="2" customWidth="1"/>
    <col min="2" max="2" width="21.42578125" style="9" customWidth="1"/>
    <col min="3" max="3" width="29.85546875" style="2" hidden="1" customWidth="1"/>
    <col min="4" max="5" width="29.85546875" style="2" customWidth="1"/>
    <col min="6" max="7" width="14.5703125" customWidth="1"/>
    <col min="8" max="13" width="11.5703125" customWidth="1"/>
    <col min="14" max="16384" width="11.5703125" style="2"/>
  </cols>
  <sheetData>
    <row r="2" spans="1:17" ht="25.5" x14ac:dyDescent="0.25">
      <c r="A2" s="65" t="s">
        <v>154</v>
      </c>
      <c r="B2" s="65"/>
      <c r="C2" s="65"/>
      <c r="D2" s="65"/>
      <c r="E2" s="65"/>
    </row>
    <row r="3" spans="1:17" ht="15" x14ac:dyDescent="0.25">
      <c r="A3" s="66" t="s">
        <v>156</v>
      </c>
      <c r="B3" s="66"/>
      <c r="C3" s="66"/>
      <c r="D3" s="66"/>
      <c r="E3" s="66"/>
    </row>
    <row r="5" spans="1:17" ht="36.75" customHeight="1" x14ac:dyDescent="0.25">
      <c r="A5" s="19" t="s">
        <v>29</v>
      </c>
      <c r="B5" s="20" t="s">
        <v>30</v>
      </c>
      <c r="C5" s="67" t="s">
        <v>76</v>
      </c>
      <c r="D5" s="67"/>
      <c r="E5" s="67"/>
    </row>
    <row r="6" spans="1:17" ht="36.75" customHeight="1" x14ac:dyDescent="0.25">
      <c r="A6" s="19">
        <v>1</v>
      </c>
      <c r="B6" s="20" t="s">
        <v>28</v>
      </c>
      <c r="C6" s="67"/>
      <c r="D6" s="67"/>
      <c r="E6" s="67"/>
    </row>
    <row r="7" spans="1:17" ht="36.75" customHeight="1" x14ac:dyDescent="0.25">
      <c r="A7" s="19">
        <v>2</v>
      </c>
      <c r="B7" s="20" t="s">
        <v>27</v>
      </c>
      <c r="C7" s="53" t="s">
        <v>26</v>
      </c>
      <c r="D7" s="53"/>
      <c r="E7" s="53"/>
    </row>
    <row r="8" spans="1:17" ht="36.75" customHeight="1" x14ac:dyDescent="0.25">
      <c r="A8" s="19">
        <v>3</v>
      </c>
      <c r="B8" s="20" t="s">
        <v>25</v>
      </c>
      <c r="C8" s="53" t="s">
        <v>197</v>
      </c>
      <c r="D8" s="53"/>
      <c r="E8" s="53"/>
    </row>
    <row r="9" spans="1:17" ht="36.75" customHeight="1" x14ac:dyDescent="0.25">
      <c r="A9" s="19">
        <v>4</v>
      </c>
      <c r="B9" s="20" t="s">
        <v>32</v>
      </c>
      <c r="C9" s="53" t="s">
        <v>77</v>
      </c>
      <c r="D9" s="53"/>
      <c r="E9" s="53"/>
    </row>
    <row r="10" spans="1:17" ht="36.75" customHeight="1" x14ac:dyDescent="0.25">
      <c r="A10" s="19">
        <v>5</v>
      </c>
      <c r="B10" s="20" t="s">
        <v>35</v>
      </c>
      <c r="C10" s="53">
        <f>COUNTA(ODPE!B11:B18)</f>
        <v>8</v>
      </c>
      <c r="D10" s="53"/>
      <c r="E10" s="53"/>
    </row>
    <row r="11" spans="1:17" ht="36.75" customHeight="1" x14ac:dyDescent="0.25">
      <c r="A11" s="29">
        <v>6</v>
      </c>
      <c r="B11" s="30" t="s">
        <v>36</v>
      </c>
      <c r="C11" s="43"/>
      <c r="D11" s="31" t="s">
        <v>198</v>
      </c>
      <c r="E11" s="31" t="s">
        <v>6</v>
      </c>
    </row>
    <row r="12" spans="1:17" ht="36.75" customHeight="1" x14ac:dyDescent="0.25">
      <c r="A12" s="16">
        <v>7</v>
      </c>
      <c r="B12" s="21" t="s">
        <v>37</v>
      </c>
      <c r="C12" s="5"/>
      <c r="D12" s="5">
        <f>SUMIF(LOCALES!O11:O30,'Ficha técnica'!D11,LOCALES!M11:M30)</f>
        <v>23978</v>
      </c>
      <c r="E12" s="6">
        <f>C12+D12</f>
        <v>23978</v>
      </c>
      <c r="L12" s="3"/>
      <c r="M12" s="3"/>
      <c r="N12" s="3"/>
      <c r="O12" s="3"/>
      <c r="P12" s="3"/>
      <c r="Q12" s="3"/>
    </row>
    <row r="13" spans="1:17" ht="36.75" customHeight="1" x14ac:dyDescent="0.25">
      <c r="A13" s="19">
        <v>8</v>
      </c>
      <c r="B13" s="20" t="s">
        <v>38</v>
      </c>
      <c r="C13" s="5"/>
      <c r="D13" s="5">
        <f>SUMIF(LOCALES!O11:O30,'Ficha técnica'!D11,LOCALES!L11:L30)</f>
        <v>91</v>
      </c>
      <c r="E13" s="6">
        <f>C13+D13</f>
        <v>91</v>
      </c>
      <c r="K13" s="3"/>
      <c r="L13" s="3"/>
      <c r="M13" s="3"/>
      <c r="N13" s="3"/>
      <c r="O13" s="3"/>
      <c r="P13" s="3"/>
      <c r="Q13" s="3"/>
    </row>
    <row r="14" spans="1:17" ht="36.75" customHeight="1" x14ac:dyDescent="0.25">
      <c r="A14" s="19">
        <v>9</v>
      </c>
      <c r="B14" s="20" t="s">
        <v>39</v>
      </c>
      <c r="C14" s="5"/>
      <c r="D14" s="5">
        <f>COUNTIF(LOCALES!O11:O30,'Ficha técnica'!D11)</f>
        <v>20</v>
      </c>
      <c r="E14" s="6">
        <f>C14+D14</f>
        <v>20</v>
      </c>
      <c r="K14" s="3"/>
      <c r="L14" s="3"/>
      <c r="M14" s="3"/>
      <c r="N14" s="3"/>
      <c r="O14" s="3"/>
      <c r="P14" s="3"/>
      <c r="Q14" s="3"/>
    </row>
    <row r="15" spans="1:17" ht="36.75" customHeight="1" x14ac:dyDescent="0.25">
      <c r="A15" s="19">
        <v>10</v>
      </c>
      <c r="B15" s="20" t="s">
        <v>83</v>
      </c>
      <c r="C15" s="7"/>
      <c r="D15" s="5">
        <f>COUNTIF(DISTRITO!I11:I22,'Ficha técnica'!D11)</f>
        <v>12</v>
      </c>
      <c r="E15" s="8" t="str">
        <f>CONCATENATE(SUM(C15,D15)," ", "distritos")</f>
        <v>12 distritos</v>
      </c>
      <c r="K15" s="3"/>
      <c r="L15" s="3"/>
      <c r="M15" s="3"/>
      <c r="N15" s="3"/>
      <c r="O15" s="3"/>
      <c r="P15" s="3"/>
      <c r="Q15" s="3"/>
    </row>
    <row r="16" spans="1:17" ht="12.75" customHeight="1" thickBot="1" x14ac:dyDescent="0.3">
      <c r="L16" s="3"/>
      <c r="M16" s="3"/>
      <c r="N16" s="3"/>
      <c r="O16" s="3"/>
      <c r="P16" s="3"/>
      <c r="Q16" s="3"/>
    </row>
    <row r="17" spans="1:17" ht="28.5" customHeight="1" thickBot="1" x14ac:dyDescent="0.3">
      <c r="A17" s="57" t="s">
        <v>33</v>
      </c>
      <c r="B17" s="58"/>
      <c r="C17" s="58"/>
      <c r="D17" s="58"/>
      <c r="E17" s="59"/>
      <c r="L17" s="3"/>
      <c r="M17" s="3"/>
      <c r="N17" s="3"/>
      <c r="O17" s="3"/>
      <c r="P17" s="3"/>
      <c r="Q17" s="3"/>
    </row>
    <row r="18" spans="1:17" ht="28.5" customHeight="1" thickBot="1" x14ac:dyDescent="0.3">
      <c r="A18" s="60">
        <v>11</v>
      </c>
      <c r="B18" s="50" t="s">
        <v>34</v>
      </c>
      <c r="C18" s="51"/>
      <c r="D18" s="63">
        <f>LOCALES!N31</f>
        <v>4</v>
      </c>
      <c r="E18" s="64"/>
      <c r="L18" s="3"/>
      <c r="M18" s="3"/>
      <c r="N18" s="3"/>
      <c r="O18" s="3"/>
      <c r="P18" s="3"/>
      <c r="Q18" s="3"/>
    </row>
    <row r="19" spans="1:17" ht="28.5" customHeight="1" thickBot="1" x14ac:dyDescent="0.3">
      <c r="A19" s="61"/>
      <c r="B19" s="50" t="s">
        <v>52</v>
      </c>
      <c r="C19" s="51"/>
      <c r="D19" s="54">
        <f>SUMIF(LOCALES!Q11:Q30,"1",LOCALES!M11:M30)</f>
        <v>1297</v>
      </c>
      <c r="E19" s="55"/>
      <c r="L19" s="3"/>
      <c r="M19" s="3"/>
      <c r="N19" s="3"/>
      <c r="O19" s="3"/>
      <c r="P19" s="3"/>
      <c r="Q19" s="3"/>
    </row>
    <row r="20" spans="1:17" ht="28.5" customHeight="1" thickBot="1" x14ac:dyDescent="0.3">
      <c r="A20" s="61"/>
      <c r="B20" s="50" t="s">
        <v>53</v>
      </c>
      <c r="C20" s="51"/>
      <c r="D20" s="54">
        <f>SUMIF(LOCALES!Q11:Q30,"1",LOCALES!L11:L30)</f>
        <v>6</v>
      </c>
      <c r="E20" s="55"/>
      <c r="L20" s="3"/>
      <c r="M20" s="3"/>
      <c r="N20" s="3"/>
      <c r="O20" s="3"/>
      <c r="P20" s="3"/>
      <c r="Q20" s="3"/>
    </row>
    <row r="21" spans="1:17" ht="28.5" customHeight="1" thickBot="1" x14ac:dyDescent="0.3">
      <c r="A21" s="62"/>
      <c r="B21" s="50" t="s">
        <v>54</v>
      </c>
      <c r="C21" s="51"/>
      <c r="D21" s="54">
        <f>COUNTIF(LOCALES!Q11:Q30,1)</f>
        <v>4</v>
      </c>
      <c r="E21" s="55"/>
      <c r="L21" s="3"/>
      <c r="M21" s="3"/>
      <c r="N21" s="3"/>
      <c r="O21" s="3"/>
      <c r="P21" s="3"/>
      <c r="Q21" s="3"/>
    </row>
    <row r="22" spans="1:17" ht="19.5" customHeight="1" x14ac:dyDescent="0.25">
      <c r="B22" s="12" t="s">
        <v>51</v>
      </c>
      <c r="L22" s="3"/>
      <c r="M22" s="3"/>
      <c r="N22" s="3"/>
      <c r="O22" s="3"/>
      <c r="P22" s="3"/>
      <c r="Q22" s="3"/>
    </row>
    <row r="23" spans="1:17" ht="12" customHeight="1" x14ac:dyDescent="0.25">
      <c r="L23" s="3"/>
      <c r="M23" s="3"/>
      <c r="N23" s="3"/>
      <c r="O23" s="3"/>
      <c r="P23" s="3"/>
      <c r="Q23" s="3"/>
    </row>
    <row r="24" spans="1:17" ht="45.75" customHeight="1" x14ac:dyDescent="0.25">
      <c r="B24" s="56" t="s">
        <v>74</v>
      </c>
      <c r="C24" s="56"/>
      <c r="D24" s="56"/>
      <c r="E24" s="56"/>
    </row>
    <row r="25" spans="1:17" s="4" customFormat="1" ht="15" x14ac:dyDescent="0.25">
      <c r="B25" s="12" t="s">
        <v>194</v>
      </c>
      <c r="C25" s="10"/>
      <c r="D25" s="10"/>
      <c r="E25" s="10"/>
      <c r="F25" s="1"/>
      <c r="G25" s="1"/>
      <c r="H25" s="1"/>
      <c r="I25" s="1"/>
      <c r="J25" s="1"/>
      <c r="K25" s="1"/>
      <c r="L25" s="1"/>
      <c r="M25" s="1"/>
    </row>
    <row r="26" spans="1:17" s="4" customFormat="1" ht="16.5" x14ac:dyDescent="0.25">
      <c r="B26" s="12" t="s">
        <v>84</v>
      </c>
      <c r="C26" s="10"/>
      <c r="D26" s="10"/>
      <c r="E26" s="11"/>
      <c r="F26" s="1"/>
      <c r="G26" s="1"/>
      <c r="H26" s="1"/>
      <c r="I26" s="1"/>
      <c r="J26" s="1"/>
      <c r="K26" s="1"/>
      <c r="L26" s="1"/>
      <c r="M26" s="1"/>
    </row>
    <row r="27" spans="1:17" s="4" customFormat="1" ht="16.5" x14ac:dyDescent="0.25">
      <c r="B27" s="12" t="s">
        <v>49</v>
      </c>
      <c r="C27" s="10"/>
      <c r="D27" s="10"/>
      <c r="E27" s="11"/>
      <c r="F27" s="1"/>
      <c r="G27" s="1"/>
      <c r="H27" s="1"/>
      <c r="I27" s="1"/>
      <c r="J27" s="1"/>
      <c r="K27" s="1"/>
      <c r="L27" s="1"/>
      <c r="M27" s="1"/>
    </row>
    <row r="28" spans="1:17" s="4" customFormat="1" ht="16.5" x14ac:dyDescent="0.25">
      <c r="B28" s="12" t="s">
        <v>48</v>
      </c>
      <c r="C28" s="10"/>
      <c r="D28" s="10"/>
      <c r="E28" s="11"/>
      <c r="F28" s="1"/>
      <c r="G28" s="1"/>
      <c r="H28" s="1"/>
      <c r="I28" s="1"/>
      <c r="J28" s="1"/>
      <c r="K28" s="1"/>
      <c r="L28" s="1"/>
      <c r="M28" s="1"/>
    </row>
    <row r="29" spans="1:17" s="4" customFormat="1" ht="16.5" x14ac:dyDescent="0.25">
      <c r="B29" s="12" t="s">
        <v>155</v>
      </c>
      <c r="C29" s="10"/>
      <c r="D29" s="10"/>
      <c r="E29" s="11"/>
      <c r="F29" s="1"/>
      <c r="G29" s="1"/>
      <c r="H29" s="1"/>
      <c r="I29" s="1"/>
      <c r="J29" s="1"/>
      <c r="K29" s="1"/>
      <c r="L29" s="1"/>
      <c r="M29" s="1"/>
    </row>
    <row r="30" spans="1:17" s="4" customFormat="1" ht="24" customHeight="1" x14ac:dyDescent="0.25">
      <c r="B30" s="52" t="s">
        <v>195</v>
      </c>
      <c r="C30" s="52"/>
      <c r="D30" s="52"/>
      <c r="E30" s="52"/>
      <c r="F30" s="1"/>
      <c r="G30" s="1"/>
      <c r="H30" s="1"/>
      <c r="I30" s="1"/>
      <c r="J30" s="1"/>
      <c r="K30" s="1"/>
      <c r="L30" s="1"/>
      <c r="M30" s="1"/>
    </row>
    <row r="31" spans="1:17" s="4" customFormat="1" ht="9.75" customHeight="1" x14ac:dyDescent="0.25">
      <c r="B31" s="13"/>
      <c r="C31" s="11"/>
      <c r="D31" s="11"/>
      <c r="E31" s="11"/>
      <c r="F31" s="1"/>
      <c r="G31" s="1"/>
      <c r="H31" s="1"/>
      <c r="I31" s="1"/>
      <c r="J31" s="1"/>
      <c r="K31" s="1"/>
      <c r="L31" s="1"/>
      <c r="M31" s="1"/>
    </row>
    <row r="32" spans="1:17" s="4" customFormat="1" ht="15" hidden="1" customHeight="1" x14ac:dyDescent="0.25">
      <c r="B32" s="14" t="s">
        <v>82</v>
      </c>
      <c r="C32" s="15"/>
      <c r="D32" s="11"/>
      <c r="E32" s="11"/>
      <c r="F32" s="1"/>
      <c r="G32" s="1"/>
      <c r="H32" s="1"/>
      <c r="I32" s="1"/>
      <c r="J32" s="1"/>
      <c r="K32" s="1"/>
      <c r="L32" s="1"/>
      <c r="M32" s="1"/>
    </row>
    <row r="33" spans="2:13" ht="14.45" customHeight="1" x14ac:dyDescent="0.25">
      <c r="B33" s="14" t="s">
        <v>31</v>
      </c>
      <c r="C33" s="15"/>
      <c r="D33" s="11"/>
      <c r="E33" s="11"/>
    </row>
    <row r="34" spans="2:13" ht="14.45" customHeight="1" x14ac:dyDescent="0.25">
      <c r="B34" s="26"/>
      <c r="C34" s="27"/>
      <c r="D34" s="4"/>
      <c r="E34" s="4"/>
    </row>
    <row r="35" spans="2:13" ht="33.75" customHeight="1" x14ac:dyDescent="0.25">
      <c r="B35" s="2"/>
    </row>
    <row r="36" spans="2:13" s="18" customFormat="1" ht="22.5" customHeight="1" x14ac:dyDescent="0.25">
      <c r="F36" s="17"/>
      <c r="G36" s="17"/>
      <c r="H36" s="17"/>
      <c r="I36" s="17"/>
      <c r="J36" s="17"/>
      <c r="K36" s="17"/>
      <c r="L36" s="17"/>
      <c r="M36" s="17"/>
    </row>
    <row r="37" spans="2:13" s="18" customFormat="1" ht="22.5" customHeight="1" x14ac:dyDescent="0.25">
      <c r="G37" s="28"/>
      <c r="H37" s="17"/>
      <c r="I37" s="17"/>
      <c r="J37" s="17"/>
      <c r="K37" s="17"/>
      <c r="L37" s="17"/>
      <c r="M37" s="17"/>
    </row>
    <row r="38" spans="2:13" s="18" customFormat="1" ht="22.5" customHeight="1" x14ac:dyDescent="0.25">
      <c r="F38" s="17"/>
      <c r="G38" s="17"/>
      <c r="H38" s="17"/>
      <c r="I38" s="17"/>
      <c r="J38" s="17"/>
      <c r="K38" s="17"/>
      <c r="L38" s="17"/>
      <c r="M38" s="17"/>
    </row>
    <row r="39" spans="2:13" s="18" customFormat="1" ht="22.5" customHeight="1" x14ac:dyDescent="0.25">
      <c r="F39" s="17"/>
      <c r="G39" s="17"/>
      <c r="H39" s="17"/>
      <c r="I39" s="17"/>
      <c r="J39" s="17"/>
      <c r="K39" s="17"/>
      <c r="L39" s="17"/>
      <c r="M39" s="17"/>
    </row>
    <row r="40" spans="2:13" ht="14.45" customHeight="1" x14ac:dyDescent="0.25">
      <c r="B40" s="2"/>
    </row>
    <row r="41" spans="2:13" ht="14.45" customHeight="1" x14ac:dyDescent="0.25">
      <c r="B41" s="2"/>
    </row>
  </sheetData>
  <mergeCells count="19">
    <mergeCell ref="C9:E9"/>
    <mergeCell ref="A2:E2"/>
    <mergeCell ref="A3:E3"/>
    <mergeCell ref="C5:E6"/>
    <mergeCell ref="C7:E7"/>
    <mergeCell ref="C8:E8"/>
    <mergeCell ref="B19:C19"/>
    <mergeCell ref="B20:C20"/>
    <mergeCell ref="B21:C21"/>
    <mergeCell ref="B30:E30"/>
    <mergeCell ref="C10:E10"/>
    <mergeCell ref="D19:E19"/>
    <mergeCell ref="D20:E20"/>
    <mergeCell ref="D21:E21"/>
    <mergeCell ref="B24:E24"/>
    <mergeCell ref="A17:E17"/>
    <mergeCell ref="A18:A21"/>
    <mergeCell ref="B18:C18"/>
    <mergeCell ref="D18:E18"/>
  </mergeCells>
  <printOptions horizontalCentered="1"/>
  <pageMargins left="0.25" right="0.25" top="0.75" bottom="0.75" header="0.3" footer="0.3"/>
  <pageSetup paperSize="9" scale="81"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19"/>
  <sheetViews>
    <sheetView showGridLines="0" workbookViewId="0">
      <selection activeCell="K22" sqref="K22"/>
    </sheetView>
  </sheetViews>
  <sheetFormatPr baseColWidth="10" defaultRowHeight="15" x14ac:dyDescent="0.25"/>
  <cols>
    <col min="1" max="1" width="2.85546875" bestFit="1" customWidth="1"/>
    <col min="2" max="2" width="5.28515625" bestFit="1" customWidth="1"/>
    <col min="3" max="3" width="16.140625" bestFit="1" customWidth="1"/>
    <col min="4" max="4" width="22.5703125" bestFit="1" customWidth="1"/>
    <col min="5" max="5" width="9.5703125" bestFit="1" customWidth="1"/>
    <col min="6" max="6" width="7.7109375" bestFit="1" customWidth="1"/>
    <col min="7" max="7" width="6" bestFit="1" customWidth="1"/>
    <col min="8" max="8" width="9.5703125" bestFit="1" customWidth="1"/>
  </cols>
  <sheetData>
    <row r="2" spans="1:8" ht="39" customHeight="1" x14ac:dyDescent="0.25"/>
    <row r="5" spans="1:8" ht="16.5" x14ac:dyDescent="0.3">
      <c r="A5" s="68" t="s">
        <v>75</v>
      </c>
      <c r="B5" s="68"/>
      <c r="C5" s="68"/>
      <c r="D5" s="68"/>
      <c r="E5" s="68"/>
      <c r="F5" s="68"/>
      <c r="G5" s="68"/>
      <c r="H5" s="68"/>
    </row>
    <row r="6" spans="1:8" ht="16.5" x14ac:dyDescent="0.3">
      <c r="A6" s="68" t="s">
        <v>0</v>
      </c>
      <c r="B6" s="68"/>
      <c r="C6" s="68"/>
      <c r="D6" s="68"/>
      <c r="E6" s="68"/>
      <c r="F6" s="68"/>
      <c r="G6" s="68"/>
      <c r="H6" s="68"/>
    </row>
    <row r="7" spans="1:8" ht="16.5" x14ac:dyDescent="0.3">
      <c r="A7" s="69" t="s">
        <v>157</v>
      </c>
      <c r="B7" s="69"/>
      <c r="C7" s="69"/>
      <c r="D7" s="69"/>
      <c r="E7" s="69"/>
      <c r="F7" s="69"/>
      <c r="G7" s="69"/>
      <c r="H7" s="69"/>
    </row>
    <row r="8" spans="1:8" ht="16.5" x14ac:dyDescent="0.3">
      <c r="A8" s="70" t="s">
        <v>69</v>
      </c>
      <c r="B8" s="70"/>
      <c r="C8" s="70"/>
      <c r="D8" s="70"/>
      <c r="E8" s="70"/>
      <c r="F8" s="70"/>
      <c r="G8" s="70"/>
      <c r="H8" s="70"/>
    </row>
    <row r="10" spans="1:8" x14ac:dyDescent="0.25">
      <c r="A10" s="36" t="s">
        <v>1</v>
      </c>
      <c r="B10" s="37" t="s">
        <v>2</v>
      </c>
      <c r="C10" s="36" t="s">
        <v>9</v>
      </c>
      <c r="D10" s="36" t="s">
        <v>24</v>
      </c>
      <c r="E10" s="36" t="s">
        <v>3</v>
      </c>
      <c r="F10" s="33" t="s">
        <v>14</v>
      </c>
      <c r="G10" s="33" t="s">
        <v>4</v>
      </c>
      <c r="H10" s="33" t="s">
        <v>5</v>
      </c>
    </row>
    <row r="11" spans="1:8" x14ac:dyDescent="0.25">
      <c r="A11" s="39">
        <v>1</v>
      </c>
      <c r="B11" s="39" t="s">
        <v>61</v>
      </c>
      <c r="C11" s="39" t="s">
        <v>190</v>
      </c>
      <c r="D11" s="39" t="s">
        <v>190</v>
      </c>
      <c r="E11" s="40">
        <f>COUNTIF(DISTRITO!$C$11:$C$22,ODPE!C11)</f>
        <v>1</v>
      </c>
      <c r="F11" s="40">
        <f>SUMIF(DISTRITO!$B$11:$B$22,ODPE!B11,DISTRITO!$J$11:$J$22)</f>
        <v>1</v>
      </c>
      <c r="G11" s="40">
        <f>SUMIF(DISTRITO!$B$11:$B$22,ODPE!B11,DISTRITO!$K$11:$K$22)</f>
        <v>2</v>
      </c>
      <c r="H11" s="40">
        <f>SUMIF(DISTRITO!$B$11:$B$22,ODPE!B11,DISTRITO!$L$11:$L$22)</f>
        <v>341</v>
      </c>
    </row>
    <row r="12" spans="1:8" x14ac:dyDescent="0.25">
      <c r="A12" s="39">
        <v>2</v>
      </c>
      <c r="B12" s="39" t="s">
        <v>55</v>
      </c>
      <c r="C12" s="39" t="s">
        <v>20</v>
      </c>
      <c r="D12" s="39" t="s">
        <v>20</v>
      </c>
      <c r="E12" s="40">
        <f>COUNTIF(DISTRITO!$C$11:$C$22,ODPE!C12)</f>
        <v>2</v>
      </c>
      <c r="F12" s="40">
        <f>SUMIF(DISTRITO!$B$11:$B$22,ODPE!B12,DISTRITO!$J$11:$J$22)</f>
        <v>2</v>
      </c>
      <c r="G12" s="40">
        <f>SUMIF(DISTRITO!$B$11:$B$22,ODPE!B12,DISTRITO!$K$11:$K$22)</f>
        <v>4</v>
      </c>
      <c r="H12" s="40">
        <f>SUMIF(DISTRITO!$B$11:$B$22,ODPE!B12,DISTRITO!$L$11:$L$22)</f>
        <v>850</v>
      </c>
    </row>
    <row r="13" spans="1:8" x14ac:dyDescent="0.25">
      <c r="A13" s="39">
        <v>3</v>
      </c>
      <c r="B13" s="39" t="s">
        <v>62</v>
      </c>
      <c r="C13" s="39" t="s">
        <v>104</v>
      </c>
      <c r="D13" s="39" t="s">
        <v>191</v>
      </c>
      <c r="E13" s="40">
        <f>COUNTIF(DISTRITO!$C$11:$C$22,ODPE!C13)</f>
        <v>1</v>
      </c>
      <c r="F13" s="40">
        <f>SUMIF(DISTRITO!$B$11:$B$22,ODPE!B13,DISTRITO!$J$11:$J$22)</f>
        <v>1</v>
      </c>
      <c r="G13" s="40">
        <f>SUMIF(DISTRITO!$B$11:$B$22,ODPE!B13,DISTRITO!$K$11:$K$22)</f>
        <v>4</v>
      </c>
      <c r="H13" s="40">
        <f>SUMIF(DISTRITO!$B$11:$B$22,ODPE!B13,DISTRITO!$L$11:$L$22)</f>
        <v>1001</v>
      </c>
    </row>
    <row r="14" spans="1:8" x14ac:dyDescent="0.25">
      <c r="A14" s="39">
        <v>4</v>
      </c>
      <c r="B14" s="39" t="s">
        <v>56</v>
      </c>
      <c r="C14" s="39" t="s">
        <v>22</v>
      </c>
      <c r="D14" s="39" t="s">
        <v>22</v>
      </c>
      <c r="E14" s="40">
        <f>COUNTIF(DISTRITO!$C$11:$C$22,ODPE!C14)</f>
        <v>3</v>
      </c>
      <c r="F14" s="40">
        <f>SUMIF(DISTRITO!$B$11:$B$22,ODPE!B14,DISTRITO!$J$11:$J$22)</f>
        <v>4</v>
      </c>
      <c r="G14" s="40">
        <f>SUMIF(DISTRITO!$B$11:$B$22,ODPE!B14,DISTRITO!$K$11:$K$22)</f>
        <v>22</v>
      </c>
      <c r="H14" s="40">
        <f>SUMIF(DISTRITO!$B$11:$B$22,ODPE!B14,DISTRITO!$L$11:$L$22)</f>
        <v>6098</v>
      </c>
    </row>
    <row r="15" spans="1:8" x14ac:dyDescent="0.25">
      <c r="A15" s="39">
        <v>5</v>
      </c>
      <c r="B15" s="39" t="s">
        <v>57</v>
      </c>
      <c r="C15" s="39" t="s">
        <v>145</v>
      </c>
      <c r="D15" s="39" t="s">
        <v>145</v>
      </c>
      <c r="E15" s="40">
        <f>COUNTIF(DISTRITO!$C$11:$C$22,ODPE!C15)</f>
        <v>1</v>
      </c>
      <c r="F15" s="40">
        <f>SUMIF(DISTRITO!$B$11:$B$22,ODPE!B15,DISTRITO!$J$11:$J$22)</f>
        <v>1</v>
      </c>
      <c r="G15" s="40">
        <f>SUMIF(DISTRITO!$B$11:$B$22,ODPE!B15,DISTRITO!$K$11:$K$22)</f>
        <v>10</v>
      </c>
      <c r="H15" s="40">
        <f>SUMIF(DISTRITO!$B$11:$B$22,ODPE!B15,DISTRITO!$L$11:$L$22)</f>
        <v>2888</v>
      </c>
    </row>
    <row r="16" spans="1:8" x14ac:dyDescent="0.25">
      <c r="A16" s="39">
        <v>6</v>
      </c>
      <c r="B16" s="39" t="s">
        <v>58</v>
      </c>
      <c r="C16" s="39" t="s">
        <v>192</v>
      </c>
      <c r="D16" s="39" t="s">
        <v>193</v>
      </c>
      <c r="E16" s="40">
        <f>COUNTIF(DISTRITO!$C$11:$C$22,ODPE!C16)</f>
        <v>2</v>
      </c>
      <c r="F16" s="40">
        <f>SUMIF(DISTRITO!$B$11:$B$22,ODPE!B16,DISTRITO!$J$11:$J$22)</f>
        <v>7</v>
      </c>
      <c r="G16" s="40">
        <f>SUMIF(DISTRITO!$B$11:$B$22,ODPE!B16,DISTRITO!$K$11:$K$22)</f>
        <v>24</v>
      </c>
      <c r="H16" s="40">
        <f>SUMIF(DISTRITO!$B$11:$B$22,ODPE!B16,DISTRITO!$L$11:$L$22)</f>
        <v>6047</v>
      </c>
    </row>
    <row r="17" spans="1:8" x14ac:dyDescent="0.25">
      <c r="A17" s="39">
        <v>7</v>
      </c>
      <c r="B17" s="39" t="s">
        <v>59</v>
      </c>
      <c r="C17" s="39" t="s">
        <v>162</v>
      </c>
      <c r="D17" s="39" t="s">
        <v>162</v>
      </c>
      <c r="E17" s="40">
        <f>COUNTIF(DISTRITO!$C$11:$C$22,ODPE!C17)</f>
        <v>1</v>
      </c>
      <c r="F17" s="40">
        <f>SUMIF(DISTRITO!$B$11:$B$22,ODPE!B17,DISTRITO!$J$11:$J$22)</f>
        <v>3</v>
      </c>
      <c r="G17" s="40">
        <f>SUMIF(DISTRITO!$B$11:$B$22,ODPE!B17,DISTRITO!$K$11:$K$22)</f>
        <v>22</v>
      </c>
      <c r="H17" s="40">
        <f>SUMIF(DISTRITO!$B$11:$B$22,ODPE!B17,DISTRITO!$L$11:$L$22)</f>
        <v>5916</v>
      </c>
    </row>
    <row r="18" spans="1:8" ht="15.75" thickBot="1" x14ac:dyDescent="0.3">
      <c r="A18" s="39">
        <v>8</v>
      </c>
      <c r="B18" s="39" t="s">
        <v>60</v>
      </c>
      <c r="C18" s="39" t="s">
        <v>146</v>
      </c>
      <c r="D18" s="39" t="s">
        <v>146</v>
      </c>
      <c r="E18" s="40">
        <f>COUNTIF(DISTRITO!$C$11:$C$22,ODPE!C18)</f>
        <v>1</v>
      </c>
      <c r="F18" s="40">
        <f>SUMIF(DISTRITO!$B$11:$B$22,ODPE!B18,DISTRITO!$J$11:$J$22)</f>
        <v>1</v>
      </c>
      <c r="G18" s="40">
        <f>SUMIF(DISTRITO!$B$11:$B$22,ODPE!B18,DISTRITO!$K$11:$K$22)</f>
        <v>3</v>
      </c>
      <c r="H18" s="40">
        <f>SUMIF(DISTRITO!$B$11:$B$22,ODPE!B18,DISTRITO!$L$11:$L$22)</f>
        <v>837</v>
      </c>
    </row>
    <row r="19" spans="1:8" ht="17.25" thickBot="1" x14ac:dyDescent="0.35">
      <c r="A19" s="71" t="s">
        <v>6</v>
      </c>
      <c r="B19" s="72"/>
      <c r="C19" s="72"/>
      <c r="D19" s="72"/>
      <c r="E19" s="34">
        <f>SUM(E11:E18)</f>
        <v>12</v>
      </c>
      <c r="F19" s="34">
        <f>SUM(F11:F18)</f>
        <v>20</v>
      </c>
      <c r="G19" s="34">
        <f>SUM(G11:G18)</f>
        <v>91</v>
      </c>
      <c r="H19" s="34">
        <f>SUM(H11:H18)</f>
        <v>23978</v>
      </c>
    </row>
  </sheetData>
  <mergeCells count="5">
    <mergeCell ref="A5:H5"/>
    <mergeCell ref="A6:H6"/>
    <mergeCell ref="A7:H7"/>
    <mergeCell ref="A8:H8"/>
    <mergeCell ref="A19:D19"/>
  </mergeCells>
  <phoneticPr fontId="32" type="noConversion"/>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M25"/>
  <sheetViews>
    <sheetView showGridLines="0" zoomScale="90" zoomScaleNormal="90" workbookViewId="0">
      <selection activeCell="P15" sqref="P15"/>
    </sheetView>
  </sheetViews>
  <sheetFormatPr baseColWidth="10" defaultRowHeight="16.5" x14ac:dyDescent="0.3"/>
  <cols>
    <col min="1" max="1" width="4.140625" style="32" customWidth="1"/>
    <col min="2" max="2" width="5.5703125" style="32" bestFit="1" customWidth="1"/>
    <col min="3" max="3" width="17.140625" style="32" bestFit="1" customWidth="1"/>
    <col min="4" max="4" width="14.85546875" style="32" bestFit="1" customWidth="1"/>
    <col min="5" max="5" width="7.140625" style="32" bestFit="1" customWidth="1"/>
    <col min="6" max="6" width="14.42578125" style="32" bestFit="1" customWidth="1"/>
    <col min="7" max="7" width="17.140625" style="32" bestFit="1" customWidth="1"/>
    <col min="8" max="8" width="17.85546875" style="32" bestFit="1" customWidth="1"/>
    <col min="9" max="9" width="16" style="32" bestFit="1" customWidth="1"/>
    <col min="10" max="10" width="8.5703125" style="32" bestFit="1" customWidth="1"/>
    <col min="11" max="11" width="6.7109375" style="32" bestFit="1" customWidth="1"/>
    <col min="12" max="12" width="10.5703125" style="32" bestFit="1" customWidth="1"/>
    <col min="13" max="13" width="16.140625" style="32" bestFit="1" customWidth="1"/>
    <col min="14" max="16384" width="11.42578125" style="32"/>
  </cols>
  <sheetData>
    <row r="4" spans="1:13" ht="32.25" customHeight="1" x14ac:dyDescent="0.3"/>
    <row r="5" spans="1:13" x14ac:dyDescent="0.3">
      <c r="A5" s="68" t="str">
        <f>ODPE!$A$5</f>
        <v>ELECCIONES MUNICIPALES COMPLEMENTARIAS 2023</v>
      </c>
      <c r="B5" s="68"/>
      <c r="C5" s="68"/>
      <c r="D5" s="68"/>
      <c r="E5" s="68"/>
      <c r="F5" s="68"/>
      <c r="G5" s="68"/>
      <c r="H5" s="68"/>
      <c r="I5" s="68"/>
      <c r="J5" s="68"/>
      <c r="K5" s="68"/>
      <c r="L5" s="68"/>
      <c r="M5" s="68"/>
    </row>
    <row r="6" spans="1:13" x14ac:dyDescent="0.3">
      <c r="A6" s="68" t="str">
        <f>ODPE!$A$6</f>
        <v>Electores hábiles, mesas de sufragio y locales de votación</v>
      </c>
      <c r="B6" s="68"/>
      <c r="C6" s="68"/>
      <c r="D6" s="68"/>
      <c r="E6" s="68"/>
      <c r="F6" s="68"/>
      <c r="G6" s="68"/>
      <c r="H6" s="68"/>
      <c r="I6" s="68"/>
      <c r="J6" s="68"/>
      <c r="K6" s="68"/>
      <c r="L6" s="68"/>
      <c r="M6" s="68"/>
    </row>
    <row r="7" spans="1:13" x14ac:dyDescent="0.3">
      <c r="A7" s="69" t="str">
        <f>ODPE!$A$7</f>
        <v>Proyección al 14 de  diciembre de 2022</v>
      </c>
      <c r="B7" s="69"/>
      <c r="C7" s="69"/>
      <c r="D7" s="69"/>
      <c r="E7" s="69"/>
      <c r="F7" s="69"/>
      <c r="G7" s="69"/>
      <c r="H7" s="69"/>
      <c r="I7" s="69"/>
      <c r="J7" s="69"/>
      <c r="K7" s="69"/>
      <c r="L7" s="69"/>
      <c r="M7" s="69"/>
    </row>
    <row r="8" spans="1:13" x14ac:dyDescent="0.3">
      <c r="A8" s="70" t="s">
        <v>70</v>
      </c>
      <c r="B8" s="70"/>
      <c r="C8" s="70"/>
      <c r="D8" s="70"/>
      <c r="E8" s="70"/>
      <c r="F8" s="70"/>
      <c r="G8" s="70"/>
      <c r="H8" s="70"/>
      <c r="I8" s="70"/>
      <c r="J8" s="70"/>
      <c r="K8" s="70"/>
      <c r="L8" s="70"/>
      <c r="M8" s="70"/>
    </row>
    <row r="10" spans="1:13" x14ac:dyDescent="0.3">
      <c r="A10" s="36" t="s">
        <v>1</v>
      </c>
      <c r="B10" s="37" t="s">
        <v>2</v>
      </c>
      <c r="C10" s="36" t="s">
        <v>9</v>
      </c>
      <c r="D10" s="36" t="s">
        <v>24</v>
      </c>
      <c r="E10" s="36" t="s">
        <v>7</v>
      </c>
      <c r="F10" s="36" t="s">
        <v>15</v>
      </c>
      <c r="G10" s="36" t="s">
        <v>16</v>
      </c>
      <c r="H10" s="36" t="s">
        <v>8</v>
      </c>
      <c r="I10" s="36" t="s">
        <v>18</v>
      </c>
      <c r="J10" s="36" t="s">
        <v>14</v>
      </c>
      <c r="K10" s="36" t="s">
        <v>4</v>
      </c>
      <c r="L10" s="36" t="s">
        <v>5</v>
      </c>
      <c r="M10" s="36" t="s">
        <v>68</v>
      </c>
    </row>
    <row r="11" spans="1:13" x14ac:dyDescent="0.3">
      <c r="A11" s="39">
        <v>1</v>
      </c>
      <c r="B11" s="39" t="s">
        <v>61</v>
      </c>
      <c r="C11" s="39" t="s">
        <v>190</v>
      </c>
      <c r="D11" s="39" t="s">
        <v>190</v>
      </c>
      <c r="E11" s="39" t="s">
        <v>85</v>
      </c>
      <c r="F11" s="39" t="s">
        <v>19</v>
      </c>
      <c r="G11" s="39" t="s">
        <v>86</v>
      </c>
      <c r="H11" s="39" t="s">
        <v>87</v>
      </c>
      <c r="I11" s="39" t="s">
        <v>198</v>
      </c>
      <c r="J11" s="40">
        <f>COUNTIF(LOCALES!$E$11:$E$30,DISTRITO!E11)</f>
        <v>1</v>
      </c>
      <c r="K11" s="40">
        <f>SUMIF(LOCALES!$E$11:$E$30,DISTRITO!E11,LOCALES!$L$11:$L$30)</f>
        <v>2</v>
      </c>
      <c r="L11" s="40">
        <f>SUMIF(LOCALES!$E$11:$E$30,DISTRITO!E11,LOCALES!$M$11:$M$30)</f>
        <v>341</v>
      </c>
      <c r="M11" s="39"/>
    </row>
    <row r="12" spans="1:13" x14ac:dyDescent="0.3">
      <c r="A12" s="39">
        <v>2</v>
      </c>
      <c r="B12" s="39" t="s">
        <v>55</v>
      </c>
      <c r="C12" s="39" t="s">
        <v>20</v>
      </c>
      <c r="D12" s="39" t="s">
        <v>20</v>
      </c>
      <c r="E12" s="39" t="s">
        <v>97</v>
      </c>
      <c r="F12" s="39" t="s">
        <v>21</v>
      </c>
      <c r="G12" s="39" t="s">
        <v>98</v>
      </c>
      <c r="H12" s="39" t="s">
        <v>99</v>
      </c>
      <c r="I12" s="39" t="s">
        <v>198</v>
      </c>
      <c r="J12" s="40">
        <f>COUNTIF(LOCALES!$E$11:$E$30,DISTRITO!E12)</f>
        <v>1</v>
      </c>
      <c r="K12" s="40">
        <f>SUMIF(LOCALES!$E$11:$E$30,DISTRITO!E12,LOCALES!$L$11:$L$30)</f>
        <v>2</v>
      </c>
      <c r="L12" s="40">
        <f>SUMIF(LOCALES!$E$11:$E$30,DISTRITO!E12,LOCALES!$M$11:$M$30)</f>
        <v>452</v>
      </c>
      <c r="M12" s="39"/>
    </row>
    <row r="13" spans="1:13" x14ac:dyDescent="0.3">
      <c r="A13" s="39">
        <v>3</v>
      </c>
      <c r="B13" s="39" t="s">
        <v>55</v>
      </c>
      <c r="C13" s="39" t="s">
        <v>20</v>
      </c>
      <c r="D13" s="39" t="s">
        <v>20</v>
      </c>
      <c r="E13" s="39" t="s">
        <v>91</v>
      </c>
      <c r="F13" s="39" t="s">
        <v>21</v>
      </c>
      <c r="G13" s="39" t="s">
        <v>92</v>
      </c>
      <c r="H13" s="39" t="s">
        <v>93</v>
      </c>
      <c r="I13" s="39" t="s">
        <v>198</v>
      </c>
      <c r="J13" s="40">
        <f>COUNTIF(LOCALES!$E$11:$E$30,DISTRITO!E13)</f>
        <v>1</v>
      </c>
      <c r="K13" s="40">
        <f>SUMIF(LOCALES!$E$11:$E$30,DISTRITO!E13,LOCALES!$L$11:$L$30)</f>
        <v>2</v>
      </c>
      <c r="L13" s="40">
        <f>SUMIF(LOCALES!$E$11:$E$30,DISTRITO!E13,LOCALES!$M$11:$M$30)</f>
        <v>398</v>
      </c>
      <c r="M13" s="39"/>
    </row>
    <row r="14" spans="1:13" x14ac:dyDescent="0.3">
      <c r="A14" s="39">
        <v>4</v>
      </c>
      <c r="B14" s="39" t="s">
        <v>62</v>
      </c>
      <c r="C14" s="39" t="s">
        <v>104</v>
      </c>
      <c r="D14" s="39" t="s">
        <v>191</v>
      </c>
      <c r="E14" s="39" t="s">
        <v>103</v>
      </c>
      <c r="F14" s="39" t="s">
        <v>104</v>
      </c>
      <c r="G14" s="39" t="s">
        <v>105</v>
      </c>
      <c r="H14" s="39" t="s">
        <v>106</v>
      </c>
      <c r="I14" s="39" t="s">
        <v>198</v>
      </c>
      <c r="J14" s="40">
        <f>COUNTIF(LOCALES!$E$11:$E$30,DISTRITO!E14)</f>
        <v>1</v>
      </c>
      <c r="K14" s="40">
        <f>SUMIF(LOCALES!$E$11:$E$30,DISTRITO!E14,LOCALES!$L$11:$L$30)</f>
        <v>4</v>
      </c>
      <c r="L14" s="40">
        <f>SUMIF(LOCALES!$E$11:$E$30,DISTRITO!E14,LOCALES!$M$11:$M$30)</f>
        <v>1001</v>
      </c>
      <c r="M14" s="39"/>
    </row>
    <row r="15" spans="1:13" x14ac:dyDescent="0.3">
      <c r="A15" s="39">
        <v>5</v>
      </c>
      <c r="B15" s="39" t="s">
        <v>56</v>
      </c>
      <c r="C15" s="39" t="s">
        <v>22</v>
      </c>
      <c r="D15" s="39" t="s">
        <v>22</v>
      </c>
      <c r="E15" s="39" t="s">
        <v>110</v>
      </c>
      <c r="F15" s="39" t="s">
        <v>22</v>
      </c>
      <c r="G15" s="39" t="s">
        <v>111</v>
      </c>
      <c r="H15" s="39" t="s">
        <v>112</v>
      </c>
      <c r="I15" s="39" t="s">
        <v>198</v>
      </c>
      <c r="J15" s="40">
        <f>COUNTIF(LOCALES!$E$11:$E$30,DISTRITO!E15)</f>
        <v>2</v>
      </c>
      <c r="K15" s="40">
        <f>SUMIF(LOCALES!$E$11:$E$30,DISTRITO!E15,LOCALES!$L$11:$L$30)</f>
        <v>7</v>
      </c>
      <c r="L15" s="40">
        <f>SUMIF(LOCALES!$E$11:$E$30,DISTRITO!E15,LOCALES!$M$11:$M$30)</f>
        <v>2054</v>
      </c>
      <c r="M15" s="39"/>
    </row>
    <row r="16" spans="1:13" x14ac:dyDescent="0.3">
      <c r="A16" s="39">
        <v>6</v>
      </c>
      <c r="B16" s="39" t="s">
        <v>56</v>
      </c>
      <c r="C16" s="39" t="s">
        <v>22</v>
      </c>
      <c r="D16" s="39" t="s">
        <v>22</v>
      </c>
      <c r="E16" s="39" t="s">
        <v>119</v>
      </c>
      <c r="F16" s="39" t="s">
        <v>22</v>
      </c>
      <c r="G16" s="39" t="s">
        <v>111</v>
      </c>
      <c r="H16" s="39" t="s">
        <v>120</v>
      </c>
      <c r="I16" s="39" t="s">
        <v>198</v>
      </c>
      <c r="J16" s="40">
        <f>COUNTIF(LOCALES!$E$11:$E$30,DISTRITO!E16)</f>
        <v>1</v>
      </c>
      <c r="K16" s="40">
        <f>SUMIF(LOCALES!$E$11:$E$30,DISTRITO!E16,LOCALES!$L$11:$L$30)</f>
        <v>5</v>
      </c>
      <c r="L16" s="40">
        <f>SUMIF(LOCALES!$E$11:$E$30,DISTRITO!E16,LOCALES!$M$11:$M$30)</f>
        <v>1257</v>
      </c>
      <c r="M16" s="39"/>
    </row>
    <row r="17" spans="1:13" x14ac:dyDescent="0.3">
      <c r="A17" s="39">
        <v>7</v>
      </c>
      <c r="B17" s="39" t="s">
        <v>56</v>
      </c>
      <c r="C17" s="39" t="s">
        <v>22</v>
      </c>
      <c r="D17" s="39" t="s">
        <v>22</v>
      </c>
      <c r="E17" s="39" t="s">
        <v>124</v>
      </c>
      <c r="F17" s="39" t="s">
        <v>22</v>
      </c>
      <c r="G17" s="39" t="s">
        <v>125</v>
      </c>
      <c r="H17" s="39" t="s">
        <v>126</v>
      </c>
      <c r="I17" s="39" t="s">
        <v>198</v>
      </c>
      <c r="J17" s="40">
        <f>COUNTIF(LOCALES!$E$11:$E$30,DISTRITO!E17)</f>
        <v>1</v>
      </c>
      <c r="K17" s="40">
        <f>SUMIF(LOCALES!$E$11:$E$30,DISTRITO!E17,LOCALES!$L$11:$L$30)</f>
        <v>10</v>
      </c>
      <c r="L17" s="40">
        <f>SUMIF(LOCALES!$E$11:$E$30,DISTRITO!E17,LOCALES!$M$11:$M$30)</f>
        <v>2787</v>
      </c>
      <c r="M17" s="39"/>
    </row>
    <row r="18" spans="1:13" x14ac:dyDescent="0.3">
      <c r="A18" s="39">
        <v>8</v>
      </c>
      <c r="B18" s="39" t="s">
        <v>57</v>
      </c>
      <c r="C18" s="39" t="s">
        <v>145</v>
      </c>
      <c r="D18" s="39" t="s">
        <v>145</v>
      </c>
      <c r="E18" s="39" t="s">
        <v>130</v>
      </c>
      <c r="F18" s="39" t="s">
        <v>131</v>
      </c>
      <c r="G18" s="39" t="s">
        <v>132</v>
      </c>
      <c r="H18" s="39" t="s">
        <v>133</v>
      </c>
      <c r="I18" s="39" t="s">
        <v>198</v>
      </c>
      <c r="J18" s="40">
        <f>COUNTIF(LOCALES!$E$11:$E$30,DISTRITO!E18)</f>
        <v>1</v>
      </c>
      <c r="K18" s="40">
        <f>SUMIF(LOCALES!$E$11:$E$30,DISTRITO!E18,LOCALES!$L$11:$L$30)</f>
        <v>10</v>
      </c>
      <c r="L18" s="40">
        <f>SUMIF(LOCALES!$E$11:$E$30,DISTRITO!E18,LOCALES!$M$11:$M$30)</f>
        <v>2888</v>
      </c>
      <c r="M18" s="39"/>
    </row>
    <row r="19" spans="1:13" x14ac:dyDescent="0.3">
      <c r="A19" s="39">
        <v>9</v>
      </c>
      <c r="B19" s="44" t="s">
        <v>58</v>
      </c>
      <c r="C19" s="39" t="s">
        <v>192</v>
      </c>
      <c r="D19" s="39" t="s">
        <v>193</v>
      </c>
      <c r="E19" s="39" t="s">
        <v>158</v>
      </c>
      <c r="F19" s="39" t="s">
        <v>23</v>
      </c>
      <c r="G19" s="39" t="s">
        <v>159</v>
      </c>
      <c r="H19" s="39" t="s">
        <v>160</v>
      </c>
      <c r="I19" s="39" t="s">
        <v>198</v>
      </c>
      <c r="J19" s="40">
        <f>COUNTIF(LOCALES!$E$11:$E$30,DISTRITO!E19)</f>
        <v>5</v>
      </c>
      <c r="K19" s="40">
        <f>SUMIF(LOCALES!$E$11:$E$30,DISTRITO!E19,LOCALES!$L$11:$L$30)</f>
        <v>16</v>
      </c>
      <c r="L19" s="40">
        <f>SUMIF(LOCALES!$E$11:$E$30,DISTRITO!E19,LOCALES!$M$11:$M$30)</f>
        <v>3863</v>
      </c>
      <c r="M19" s="39" t="s">
        <v>153</v>
      </c>
    </row>
    <row r="20" spans="1:13" x14ac:dyDescent="0.3">
      <c r="A20" s="39">
        <v>10</v>
      </c>
      <c r="B20" s="44" t="s">
        <v>58</v>
      </c>
      <c r="C20" s="39" t="s">
        <v>192</v>
      </c>
      <c r="D20" s="39" t="s">
        <v>193</v>
      </c>
      <c r="E20" s="39" t="s">
        <v>137</v>
      </c>
      <c r="F20" s="39" t="s">
        <v>23</v>
      </c>
      <c r="G20" s="39" t="s">
        <v>138</v>
      </c>
      <c r="H20" s="39" t="s">
        <v>139</v>
      </c>
      <c r="I20" s="39" t="s">
        <v>198</v>
      </c>
      <c r="J20" s="40">
        <f>COUNTIF(LOCALES!$E$11:$E$30,DISTRITO!E20)</f>
        <v>2</v>
      </c>
      <c r="K20" s="40">
        <f>SUMIF(LOCALES!$E$11:$E$30,DISTRITO!E20,LOCALES!$L$11:$L$30)</f>
        <v>8</v>
      </c>
      <c r="L20" s="40">
        <f>SUMIF(LOCALES!$E$11:$E$30,DISTRITO!E20,LOCALES!$M$11:$M$30)</f>
        <v>2184</v>
      </c>
      <c r="M20" s="39"/>
    </row>
    <row r="21" spans="1:13" x14ac:dyDescent="0.3">
      <c r="A21" s="39">
        <v>11</v>
      </c>
      <c r="B21" s="44" t="s">
        <v>59</v>
      </c>
      <c r="C21" s="39" t="s">
        <v>162</v>
      </c>
      <c r="D21" s="39" t="s">
        <v>162</v>
      </c>
      <c r="E21" s="39" t="s">
        <v>161</v>
      </c>
      <c r="F21" s="39" t="s">
        <v>162</v>
      </c>
      <c r="G21" s="39" t="s">
        <v>163</v>
      </c>
      <c r="H21" s="39" t="s">
        <v>164</v>
      </c>
      <c r="I21" s="39" t="s">
        <v>198</v>
      </c>
      <c r="J21" s="40">
        <f>COUNTIF(LOCALES!$E$11:$E$30,DISTRITO!E21)</f>
        <v>3</v>
      </c>
      <c r="K21" s="40">
        <f>SUMIF(LOCALES!$E$11:$E$30,DISTRITO!E21,LOCALES!$L$11:$L$30)</f>
        <v>22</v>
      </c>
      <c r="L21" s="40">
        <f>SUMIF(LOCALES!$E$11:$E$30,DISTRITO!E21,LOCALES!$M$11:$M$30)</f>
        <v>5916</v>
      </c>
      <c r="M21" s="39"/>
    </row>
    <row r="22" spans="1:13" ht="17.25" thickBot="1" x14ac:dyDescent="0.35">
      <c r="A22" s="39">
        <v>12</v>
      </c>
      <c r="B22" s="44" t="s">
        <v>60</v>
      </c>
      <c r="C22" s="39" t="s">
        <v>146</v>
      </c>
      <c r="D22" s="39" t="s">
        <v>146</v>
      </c>
      <c r="E22" s="39" t="s">
        <v>147</v>
      </c>
      <c r="F22" s="39" t="s">
        <v>10</v>
      </c>
      <c r="G22" s="39" t="s">
        <v>146</v>
      </c>
      <c r="H22" s="39" t="s">
        <v>148</v>
      </c>
      <c r="I22" s="39" t="s">
        <v>198</v>
      </c>
      <c r="J22" s="40">
        <f>COUNTIF(LOCALES!$E$11:$E$30,DISTRITO!E22)</f>
        <v>1</v>
      </c>
      <c r="K22" s="40">
        <f>SUMIF(LOCALES!$E$11:$E$30,DISTRITO!E22,LOCALES!$L$11:$L$30)</f>
        <v>3</v>
      </c>
      <c r="L22" s="40">
        <f>SUMIF(LOCALES!$E$11:$E$30,DISTRITO!E22,LOCALES!$M$11:$M$30)</f>
        <v>837</v>
      </c>
      <c r="M22" s="39"/>
    </row>
    <row r="23" spans="1:13" ht="17.25" thickBot="1" x14ac:dyDescent="0.35">
      <c r="A23" s="73" t="s">
        <v>6</v>
      </c>
      <c r="B23" s="74"/>
      <c r="C23" s="74"/>
      <c r="D23" s="74"/>
      <c r="E23" s="74"/>
      <c r="F23" s="74"/>
      <c r="G23" s="74"/>
      <c r="H23" s="74"/>
      <c r="I23" s="74"/>
      <c r="J23" s="34">
        <f>SUM(J11:J22)</f>
        <v>20</v>
      </c>
      <c r="K23" s="34">
        <f>SUM(K11:K22)</f>
        <v>91</v>
      </c>
      <c r="L23" s="34">
        <f>SUM(L11:L22)</f>
        <v>23978</v>
      </c>
      <c r="M23" s="34"/>
    </row>
    <row r="25" spans="1:13" x14ac:dyDescent="0.3">
      <c r="A25" s="32" t="s">
        <v>73</v>
      </c>
    </row>
  </sheetData>
  <mergeCells count="5">
    <mergeCell ref="A23:I23"/>
    <mergeCell ref="A8:M8"/>
    <mergeCell ref="A7:M7"/>
    <mergeCell ref="A6:M6"/>
    <mergeCell ref="A5:M5"/>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Q33"/>
  <sheetViews>
    <sheetView showGridLines="0" topLeftCell="C10" zoomScale="90" zoomScaleNormal="90" workbookViewId="0">
      <selection activeCell="K39" sqref="K39"/>
    </sheetView>
  </sheetViews>
  <sheetFormatPr baseColWidth="10" defaultRowHeight="16.5" x14ac:dyDescent="0.3"/>
  <cols>
    <col min="1" max="1" width="3.7109375" style="32" customWidth="1"/>
    <col min="2" max="2" width="6.42578125" style="35" customWidth="1"/>
    <col min="3" max="4" width="15.7109375" style="32" bestFit="1" customWidth="1"/>
    <col min="5" max="5" width="7.85546875" style="32" bestFit="1" customWidth="1"/>
    <col min="6" max="6" width="15.140625" style="32" bestFit="1" customWidth="1"/>
    <col min="7" max="7" width="15.7109375" style="32" bestFit="1" customWidth="1"/>
    <col min="8" max="8" width="19.140625" style="32" bestFit="1" customWidth="1"/>
    <col min="9" max="9" width="9.85546875" style="32" bestFit="1" customWidth="1"/>
    <col min="10" max="10" width="41.7109375" style="32" bestFit="1" customWidth="1"/>
    <col min="11" max="11" width="35.140625" style="32" bestFit="1" customWidth="1"/>
    <col min="12" max="12" width="7.140625" style="32" bestFit="1" customWidth="1"/>
    <col min="13" max="13" width="11.28515625" style="32" bestFit="1" customWidth="1"/>
    <col min="14" max="14" width="21.28515625" style="32" bestFit="1" customWidth="1"/>
    <col min="15" max="15" width="16.5703125" style="32" bestFit="1" customWidth="1"/>
    <col min="16" max="16" width="11" style="32" bestFit="1" customWidth="1"/>
    <col min="17" max="17" width="2.5703125" style="32" hidden="1" customWidth="1"/>
    <col min="18" max="16384" width="11.42578125" style="32"/>
  </cols>
  <sheetData>
    <row r="3" spans="1:17" ht="31.5" customHeight="1" x14ac:dyDescent="0.3"/>
    <row r="5" spans="1:17" x14ac:dyDescent="0.3">
      <c r="A5" s="68" t="str">
        <f>DISTRITO!A5</f>
        <v>ELECCIONES MUNICIPALES COMPLEMENTARIAS 2023</v>
      </c>
      <c r="B5" s="68"/>
      <c r="C5" s="68"/>
      <c r="D5" s="68"/>
      <c r="E5" s="68"/>
      <c r="F5" s="68"/>
      <c r="G5" s="68"/>
      <c r="H5" s="68"/>
      <c r="I5" s="68"/>
      <c r="J5" s="68"/>
      <c r="K5" s="68"/>
      <c r="L5" s="68"/>
      <c r="M5" s="68"/>
      <c r="N5" s="68"/>
      <c r="O5" s="68"/>
      <c r="P5" s="68"/>
    </row>
    <row r="6" spans="1:17" x14ac:dyDescent="0.3">
      <c r="A6" s="68" t="str">
        <f>DISTRITO!A6</f>
        <v>Electores hábiles, mesas de sufragio y locales de votación</v>
      </c>
      <c r="B6" s="68"/>
      <c r="C6" s="68"/>
      <c r="D6" s="68"/>
      <c r="E6" s="68"/>
      <c r="F6" s="68"/>
      <c r="G6" s="68"/>
      <c r="H6" s="68"/>
      <c r="I6" s="68"/>
      <c r="J6" s="68"/>
      <c r="K6" s="68"/>
      <c r="L6" s="68"/>
      <c r="M6" s="68"/>
      <c r="N6" s="68"/>
      <c r="O6" s="68"/>
      <c r="P6" s="68"/>
    </row>
    <row r="7" spans="1:17" x14ac:dyDescent="0.3">
      <c r="A7" s="69" t="str">
        <f>DISTRITO!A7</f>
        <v>Proyección al 14 de  diciembre de 2022</v>
      </c>
      <c r="B7" s="69"/>
      <c r="C7" s="69"/>
      <c r="D7" s="69"/>
      <c r="E7" s="69"/>
      <c r="F7" s="69"/>
      <c r="G7" s="69"/>
      <c r="H7" s="69"/>
      <c r="I7" s="69"/>
      <c r="J7" s="69"/>
      <c r="K7" s="69"/>
      <c r="L7" s="69"/>
      <c r="M7" s="69"/>
      <c r="N7" s="69"/>
      <c r="O7" s="69"/>
      <c r="P7" s="69"/>
    </row>
    <row r="8" spans="1:17" ht="16.5" customHeight="1" x14ac:dyDescent="0.3">
      <c r="A8" s="70" t="s">
        <v>71</v>
      </c>
      <c r="B8" s="70"/>
      <c r="C8" s="70"/>
      <c r="D8" s="70"/>
      <c r="E8" s="70"/>
      <c r="F8" s="70"/>
      <c r="G8" s="70"/>
      <c r="H8" s="70"/>
      <c r="I8" s="70"/>
      <c r="J8" s="70"/>
      <c r="K8" s="70"/>
      <c r="L8" s="70"/>
      <c r="M8" s="70"/>
      <c r="N8" s="70"/>
      <c r="O8" s="70"/>
      <c r="P8" s="70"/>
    </row>
    <row r="10" spans="1:17" x14ac:dyDescent="0.3">
      <c r="A10" s="36" t="s">
        <v>1</v>
      </c>
      <c r="B10" s="37" t="s">
        <v>2</v>
      </c>
      <c r="C10" s="36" t="s">
        <v>9</v>
      </c>
      <c r="D10" s="36" t="s">
        <v>24</v>
      </c>
      <c r="E10" s="36" t="s">
        <v>7</v>
      </c>
      <c r="F10" s="36" t="s">
        <v>15</v>
      </c>
      <c r="G10" s="36" t="s">
        <v>16</v>
      </c>
      <c r="H10" s="36" t="s">
        <v>8</v>
      </c>
      <c r="I10" s="37" t="s">
        <v>11</v>
      </c>
      <c r="J10" s="36" t="s">
        <v>12</v>
      </c>
      <c r="K10" s="36" t="s">
        <v>13</v>
      </c>
      <c r="L10" s="38" t="s">
        <v>4</v>
      </c>
      <c r="M10" s="36" t="s">
        <v>5</v>
      </c>
      <c r="N10" s="36" t="s">
        <v>17</v>
      </c>
      <c r="O10" s="36" t="s">
        <v>18</v>
      </c>
      <c r="P10" s="36" t="s">
        <v>72</v>
      </c>
    </row>
    <row r="11" spans="1:17" x14ac:dyDescent="0.3">
      <c r="A11" s="39">
        <v>3</v>
      </c>
      <c r="B11" s="48" t="s">
        <v>55</v>
      </c>
      <c r="C11" s="48" t="s">
        <v>20</v>
      </c>
      <c r="D11" s="48" t="s">
        <v>20</v>
      </c>
      <c r="E11" s="48" t="s">
        <v>97</v>
      </c>
      <c r="F11" s="48" t="s">
        <v>21</v>
      </c>
      <c r="G11" s="48" t="s">
        <v>98</v>
      </c>
      <c r="H11" s="48" t="s">
        <v>99</v>
      </c>
      <c r="I11" s="48" t="s">
        <v>100</v>
      </c>
      <c r="J11" s="48" t="s">
        <v>101</v>
      </c>
      <c r="K11" s="48" t="s">
        <v>102</v>
      </c>
      <c r="L11" s="40">
        <v>2</v>
      </c>
      <c r="M11" s="40">
        <v>452</v>
      </c>
      <c r="N11" s="39"/>
      <c r="O11" s="39" t="s">
        <v>198</v>
      </c>
      <c r="P11" s="39"/>
      <c r="Q11" s="32">
        <f>IF(N11="",0,1)</f>
        <v>0</v>
      </c>
    </row>
    <row r="12" spans="1:17" x14ac:dyDescent="0.3">
      <c r="A12" s="39">
        <v>2</v>
      </c>
      <c r="B12" s="48" t="s">
        <v>55</v>
      </c>
      <c r="C12" s="48" t="s">
        <v>20</v>
      </c>
      <c r="D12" s="48" t="s">
        <v>20</v>
      </c>
      <c r="E12" s="48" t="s">
        <v>91</v>
      </c>
      <c r="F12" s="48" t="s">
        <v>21</v>
      </c>
      <c r="G12" s="48" t="s">
        <v>92</v>
      </c>
      <c r="H12" s="48" t="s">
        <v>93</v>
      </c>
      <c r="I12" s="48" t="s">
        <v>94</v>
      </c>
      <c r="J12" s="48" t="s">
        <v>95</v>
      </c>
      <c r="K12" s="48" t="s">
        <v>96</v>
      </c>
      <c r="L12" s="40">
        <v>2</v>
      </c>
      <c r="M12" s="40">
        <v>398</v>
      </c>
      <c r="N12" s="39"/>
      <c r="O12" s="39" t="s">
        <v>198</v>
      </c>
      <c r="P12" s="39"/>
      <c r="Q12" s="32">
        <f t="shared" ref="Q12:Q30" si="0">IF(N12="",0,1)</f>
        <v>0</v>
      </c>
    </row>
    <row r="13" spans="1:17" x14ac:dyDescent="0.3">
      <c r="A13" s="39">
        <v>4</v>
      </c>
      <c r="B13" s="48" t="s">
        <v>62</v>
      </c>
      <c r="C13" s="48" t="s">
        <v>104</v>
      </c>
      <c r="D13" s="48" t="s">
        <v>104</v>
      </c>
      <c r="E13" s="48" t="s">
        <v>103</v>
      </c>
      <c r="F13" s="48" t="s">
        <v>104</v>
      </c>
      <c r="G13" s="48" t="s">
        <v>105</v>
      </c>
      <c r="H13" s="48" t="s">
        <v>106</v>
      </c>
      <c r="I13" s="48" t="s">
        <v>107</v>
      </c>
      <c r="J13" s="48" t="s">
        <v>108</v>
      </c>
      <c r="K13" s="48" t="s">
        <v>109</v>
      </c>
      <c r="L13" s="40">
        <v>4</v>
      </c>
      <c r="M13" s="40">
        <v>1001</v>
      </c>
      <c r="N13" s="39"/>
      <c r="O13" s="39" t="s">
        <v>198</v>
      </c>
      <c r="P13" s="39"/>
      <c r="Q13" s="32">
        <f t="shared" si="0"/>
        <v>0</v>
      </c>
    </row>
    <row r="14" spans="1:17" x14ac:dyDescent="0.3">
      <c r="A14" s="39">
        <v>5</v>
      </c>
      <c r="B14" s="48" t="s">
        <v>56</v>
      </c>
      <c r="C14" s="48" t="s">
        <v>22</v>
      </c>
      <c r="D14" s="48" t="s">
        <v>22</v>
      </c>
      <c r="E14" s="48" t="s">
        <v>110</v>
      </c>
      <c r="F14" s="48" t="s">
        <v>22</v>
      </c>
      <c r="G14" s="48" t="s">
        <v>111</v>
      </c>
      <c r="H14" s="48" t="s">
        <v>112</v>
      </c>
      <c r="I14" s="48" t="s">
        <v>113</v>
      </c>
      <c r="J14" s="48" t="s">
        <v>114</v>
      </c>
      <c r="K14" s="48" t="s">
        <v>115</v>
      </c>
      <c r="L14" s="40">
        <v>4</v>
      </c>
      <c r="M14" s="40">
        <v>1166</v>
      </c>
      <c r="N14" s="39"/>
      <c r="O14" s="39" t="s">
        <v>198</v>
      </c>
      <c r="P14" s="39"/>
      <c r="Q14" s="32">
        <f t="shared" si="0"/>
        <v>0</v>
      </c>
    </row>
    <row r="15" spans="1:17" x14ac:dyDescent="0.3">
      <c r="A15" s="39">
        <v>7</v>
      </c>
      <c r="B15" s="48" t="s">
        <v>56</v>
      </c>
      <c r="C15" s="48" t="s">
        <v>22</v>
      </c>
      <c r="D15" s="48" t="s">
        <v>22</v>
      </c>
      <c r="E15" s="48" t="s">
        <v>119</v>
      </c>
      <c r="F15" s="48" t="s">
        <v>22</v>
      </c>
      <c r="G15" s="48" t="s">
        <v>111</v>
      </c>
      <c r="H15" s="48" t="s">
        <v>120</v>
      </c>
      <c r="I15" s="48" t="s">
        <v>121</v>
      </c>
      <c r="J15" s="48" t="s">
        <v>122</v>
      </c>
      <c r="K15" s="48" t="s">
        <v>123</v>
      </c>
      <c r="L15" s="40">
        <v>5</v>
      </c>
      <c r="M15" s="40">
        <v>1257</v>
      </c>
      <c r="N15" s="39"/>
      <c r="O15" s="39" t="s">
        <v>198</v>
      </c>
      <c r="P15" s="39"/>
      <c r="Q15" s="32">
        <f t="shared" si="0"/>
        <v>0</v>
      </c>
    </row>
    <row r="16" spans="1:17" x14ac:dyDescent="0.3">
      <c r="A16" s="39">
        <v>8</v>
      </c>
      <c r="B16" s="48" t="s">
        <v>56</v>
      </c>
      <c r="C16" s="48" t="s">
        <v>22</v>
      </c>
      <c r="D16" s="48" t="s">
        <v>22</v>
      </c>
      <c r="E16" s="48" t="s">
        <v>124</v>
      </c>
      <c r="F16" s="48" t="s">
        <v>22</v>
      </c>
      <c r="G16" s="48" t="s">
        <v>125</v>
      </c>
      <c r="H16" s="48" t="s">
        <v>126</v>
      </c>
      <c r="I16" s="48" t="s">
        <v>127</v>
      </c>
      <c r="J16" s="48" t="s">
        <v>128</v>
      </c>
      <c r="K16" s="48" t="s">
        <v>129</v>
      </c>
      <c r="L16" s="40">
        <v>10</v>
      </c>
      <c r="M16" s="40">
        <v>2787</v>
      </c>
      <c r="N16" s="39"/>
      <c r="O16" s="39" t="s">
        <v>198</v>
      </c>
      <c r="P16" s="39"/>
      <c r="Q16" s="32">
        <f t="shared" si="0"/>
        <v>0</v>
      </c>
    </row>
    <row r="17" spans="1:17" x14ac:dyDescent="0.3">
      <c r="A17" s="39">
        <v>9</v>
      </c>
      <c r="B17" s="48" t="s">
        <v>57</v>
      </c>
      <c r="C17" s="48" t="s">
        <v>145</v>
      </c>
      <c r="D17" s="48" t="s">
        <v>145</v>
      </c>
      <c r="E17" s="48" t="s">
        <v>130</v>
      </c>
      <c r="F17" s="48" t="s">
        <v>131</v>
      </c>
      <c r="G17" s="48" t="s">
        <v>132</v>
      </c>
      <c r="H17" s="48" t="s">
        <v>133</v>
      </c>
      <c r="I17" s="48" t="s">
        <v>134</v>
      </c>
      <c r="J17" s="48" t="s">
        <v>135</v>
      </c>
      <c r="K17" s="48" t="s">
        <v>136</v>
      </c>
      <c r="L17" s="40">
        <v>10</v>
      </c>
      <c r="M17" s="40">
        <v>2888</v>
      </c>
      <c r="N17" s="39"/>
      <c r="O17" s="39" t="s">
        <v>198</v>
      </c>
      <c r="P17" s="39"/>
      <c r="Q17" s="32">
        <f t="shared" si="0"/>
        <v>0</v>
      </c>
    </row>
    <row r="18" spans="1:17" x14ac:dyDescent="0.3">
      <c r="A18" s="39">
        <v>10</v>
      </c>
      <c r="B18" s="49" t="s">
        <v>58</v>
      </c>
      <c r="C18" s="48" t="s">
        <v>159</v>
      </c>
      <c r="D18" s="48" t="s">
        <v>193</v>
      </c>
      <c r="E18" s="48" t="s">
        <v>158</v>
      </c>
      <c r="F18" s="48" t="s">
        <v>23</v>
      </c>
      <c r="G18" s="48" t="s">
        <v>159</v>
      </c>
      <c r="H18" s="48" t="s">
        <v>160</v>
      </c>
      <c r="I18" s="48" t="s">
        <v>165</v>
      </c>
      <c r="J18" s="48" t="s">
        <v>166</v>
      </c>
      <c r="K18" s="48" t="s">
        <v>167</v>
      </c>
      <c r="L18" s="40">
        <v>7</v>
      </c>
      <c r="M18" s="40">
        <v>1818</v>
      </c>
      <c r="N18" s="39"/>
      <c r="O18" s="39" t="s">
        <v>198</v>
      </c>
      <c r="P18" s="39" t="s">
        <v>153</v>
      </c>
      <c r="Q18" s="32">
        <f t="shared" si="0"/>
        <v>0</v>
      </c>
    </row>
    <row r="19" spans="1:17" x14ac:dyDescent="0.3">
      <c r="A19" s="39">
        <v>11</v>
      </c>
      <c r="B19" s="49" t="s">
        <v>58</v>
      </c>
      <c r="C19" s="48" t="s">
        <v>159</v>
      </c>
      <c r="D19" s="48" t="s">
        <v>193</v>
      </c>
      <c r="E19" s="48" t="s">
        <v>158</v>
      </c>
      <c r="F19" s="48" t="s">
        <v>23</v>
      </c>
      <c r="G19" s="48" t="s">
        <v>159</v>
      </c>
      <c r="H19" s="48" t="s">
        <v>160</v>
      </c>
      <c r="I19" s="48" t="s">
        <v>168</v>
      </c>
      <c r="J19" s="48" t="s">
        <v>169</v>
      </c>
      <c r="K19" s="48" t="s">
        <v>170</v>
      </c>
      <c r="L19" s="40">
        <v>2</v>
      </c>
      <c r="M19" s="40">
        <v>468</v>
      </c>
      <c r="N19" s="39" t="s">
        <v>187</v>
      </c>
      <c r="O19" s="39" t="s">
        <v>198</v>
      </c>
      <c r="P19" s="39" t="s">
        <v>153</v>
      </c>
      <c r="Q19" s="32">
        <f t="shared" si="0"/>
        <v>1</v>
      </c>
    </row>
    <row r="20" spans="1:17" x14ac:dyDescent="0.3">
      <c r="A20" s="39">
        <v>15</v>
      </c>
      <c r="B20" s="49" t="s">
        <v>58</v>
      </c>
      <c r="C20" s="48" t="s">
        <v>159</v>
      </c>
      <c r="D20" s="48" t="s">
        <v>193</v>
      </c>
      <c r="E20" s="48" t="s">
        <v>137</v>
      </c>
      <c r="F20" s="48" t="s">
        <v>23</v>
      </c>
      <c r="G20" s="48" t="s">
        <v>138</v>
      </c>
      <c r="H20" s="48" t="s">
        <v>139</v>
      </c>
      <c r="I20" s="48" t="s">
        <v>140</v>
      </c>
      <c r="J20" s="48" t="s">
        <v>141</v>
      </c>
      <c r="K20" s="48" t="s">
        <v>142</v>
      </c>
      <c r="L20" s="40">
        <v>7</v>
      </c>
      <c r="M20" s="40">
        <v>1977</v>
      </c>
      <c r="N20" s="39"/>
      <c r="O20" s="39" t="s">
        <v>198</v>
      </c>
      <c r="P20" s="39" t="s">
        <v>153</v>
      </c>
      <c r="Q20" s="32">
        <f t="shared" si="0"/>
        <v>0</v>
      </c>
    </row>
    <row r="21" spans="1:17" x14ac:dyDescent="0.3">
      <c r="A21" s="39">
        <v>17</v>
      </c>
      <c r="B21" s="49" t="s">
        <v>59</v>
      </c>
      <c r="C21" s="48" t="s">
        <v>162</v>
      </c>
      <c r="D21" s="48" t="s">
        <v>162</v>
      </c>
      <c r="E21" s="48" t="s">
        <v>161</v>
      </c>
      <c r="F21" s="48" t="s">
        <v>162</v>
      </c>
      <c r="G21" s="48" t="s">
        <v>163</v>
      </c>
      <c r="H21" s="48" t="s">
        <v>164</v>
      </c>
      <c r="I21" s="48" t="s">
        <v>179</v>
      </c>
      <c r="J21" s="48" t="s">
        <v>180</v>
      </c>
      <c r="K21" s="48" t="s">
        <v>181</v>
      </c>
      <c r="L21" s="40">
        <v>8</v>
      </c>
      <c r="M21" s="40">
        <v>2132</v>
      </c>
      <c r="N21" s="39"/>
      <c r="O21" s="39" t="s">
        <v>198</v>
      </c>
      <c r="P21" s="39"/>
      <c r="Q21" s="32">
        <f t="shared" si="0"/>
        <v>0</v>
      </c>
    </row>
    <row r="22" spans="1:17" x14ac:dyDescent="0.3">
      <c r="A22" s="39">
        <v>20</v>
      </c>
      <c r="B22" s="49" t="s">
        <v>60</v>
      </c>
      <c r="C22" s="48" t="s">
        <v>146</v>
      </c>
      <c r="D22" s="48" t="s">
        <v>146</v>
      </c>
      <c r="E22" s="48" t="s">
        <v>147</v>
      </c>
      <c r="F22" s="48" t="s">
        <v>10</v>
      </c>
      <c r="G22" s="48" t="s">
        <v>146</v>
      </c>
      <c r="H22" s="48" t="s">
        <v>148</v>
      </c>
      <c r="I22" s="48" t="s">
        <v>149</v>
      </c>
      <c r="J22" s="48" t="s">
        <v>150</v>
      </c>
      <c r="K22" s="48" t="s">
        <v>151</v>
      </c>
      <c r="L22" s="40">
        <v>3</v>
      </c>
      <c r="M22" s="40">
        <v>837</v>
      </c>
      <c r="N22" s="39"/>
      <c r="O22" s="39" t="s">
        <v>198</v>
      </c>
      <c r="P22" s="39"/>
      <c r="Q22" s="32">
        <f t="shared" si="0"/>
        <v>0</v>
      </c>
    </row>
    <row r="23" spans="1:17" x14ac:dyDescent="0.3">
      <c r="A23" s="39">
        <v>6</v>
      </c>
      <c r="B23" s="48" t="s">
        <v>56</v>
      </c>
      <c r="C23" s="48" t="s">
        <v>22</v>
      </c>
      <c r="D23" s="48" t="s">
        <v>22</v>
      </c>
      <c r="E23" s="48" t="s">
        <v>110</v>
      </c>
      <c r="F23" s="48" t="s">
        <v>22</v>
      </c>
      <c r="G23" s="48" t="s">
        <v>111</v>
      </c>
      <c r="H23" s="48" t="s">
        <v>112</v>
      </c>
      <c r="I23" s="48" t="s">
        <v>116</v>
      </c>
      <c r="J23" s="48" t="s">
        <v>117</v>
      </c>
      <c r="K23" s="48" t="s">
        <v>118</v>
      </c>
      <c r="L23" s="40">
        <v>3</v>
      </c>
      <c r="M23" s="40">
        <v>888</v>
      </c>
      <c r="N23" s="39"/>
      <c r="O23" s="39" t="s">
        <v>198</v>
      </c>
      <c r="P23" s="39"/>
      <c r="Q23" s="32">
        <f t="shared" si="0"/>
        <v>0</v>
      </c>
    </row>
    <row r="24" spans="1:17" x14ac:dyDescent="0.3">
      <c r="A24" s="39">
        <v>18</v>
      </c>
      <c r="B24" s="49" t="s">
        <v>59</v>
      </c>
      <c r="C24" s="48" t="s">
        <v>162</v>
      </c>
      <c r="D24" s="48" t="s">
        <v>162</v>
      </c>
      <c r="E24" s="48" t="s">
        <v>161</v>
      </c>
      <c r="F24" s="48" t="s">
        <v>162</v>
      </c>
      <c r="G24" s="48" t="s">
        <v>163</v>
      </c>
      <c r="H24" s="48" t="s">
        <v>164</v>
      </c>
      <c r="I24" s="48" t="s">
        <v>182</v>
      </c>
      <c r="J24" s="48" t="s">
        <v>183</v>
      </c>
      <c r="K24" s="48" t="s">
        <v>181</v>
      </c>
      <c r="L24" s="40">
        <v>9</v>
      </c>
      <c r="M24" s="40">
        <v>2565</v>
      </c>
      <c r="N24" s="39"/>
      <c r="O24" s="39" t="s">
        <v>198</v>
      </c>
      <c r="P24" s="39"/>
      <c r="Q24" s="32">
        <f t="shared" si="0"/>
        <v>0</v>
      </c>
    </row>
    <row r="25" spans="1:17" x14ac:dyDescent="0.3">
      <c r="A25" s="39">
        <v>1</v>
      </c>
      <c r="B25" s="48" t="s">
        <v>61</v>
      </c>
      <c r="C25" s="48" t="s">
        <v>190</v>
      </c>
      <c r="D25" s="48" t="s">
        <v>190</v>
      </c>
      <c r="E25" s="48" t="s">
        <v>85</v>
      </c>
      <c r="F25" s="48" t="s">
        <v>19</v>
      </c>
      <c r="G25" s="48" t="s">
        <v>86</v>
      </c>
      <c r="H25" s="48" t="s">
        <v>87</v>
      </c>
      <c r="I25" s="48" t="s">
        <v>88</v>
      </c>
      <c r="J25" s="48" t="s">
        <v>89</v>
      </c>
      <c r="K25" s="48" t="s">
        <v>90</v>
      </c>
      <c r="L25" s="40">
        <v>2</v>
      </c>
      <c r="M25" s="40">
        <v>341</v>
      </c>
      <c r="N25" s="39"/>
      <c r="O25" s="39" t="s">
        <v>198</v>
      </c>
      <c r="P25" s="39"/>
      <c r="Q25" s="32">
        <f t="shared" si="0"/>
        <v>0</v>
      </c>
    </row>
    <row r="26" spans="1:17" x14ac:dyDescent="0.3">
      <c r="A26" s="39">
        <v>19</v>
      </c>
      <c r="B26" s="49" t="s">
        <v>59</v>
      </c>
      <c r="C26" s="48" t="s">
        <v>162</v>
      </c>
      <c r="D26" s="48" t="s">
        <v>162</v>
      </c>
      <c r="E26" s="48" t="s">
        <v>161</v>
      </c>
      <c r="F26" s="48" t="s">
        <v>162</v>
      </c>
      <c r="G26" s="48" t="s">
        <v>163</v>
      </c>
      <c r="H26" s="48" t="s">
        <v>164</v>
      </c>
      <c r="I26" s="48" t="s">
        <v>184</v>
      </c>
      <c r="J26" s="48" t="s">
        <v>185</v>
      </c>
      <c r="K26" s="48" t="s">
        <v>186</v>
      </c>
      <c r="L26" s="40">
        <v>5</v>
      </c>
      <c r="M26" s="40">
        <v>1219</v>
      </c>
      <c r="N26" s="39"/>
      <c r="O26" s="39" t="s">
        <v>198</v>
      </c>
      <c r="P26" s="39"/>
      <c r="Q26" s="32">
        <f t="shared" si="0"/>
        <v>0</v>
      </c>
    </row>
    <row r="27" spans="1:17" x14ac:dyDescent="0.3">
      <c r="A27" s="39">
        <v>12</v>
      </c>
      <c r="B27" s="49" t="s">
        <v>58</v>
      </c>
      <c r="C27" s="48" t="s">
        <v>159</v>
      </c>
      <c r="D27" s="48" t="s">
        <v>193</v>
      </c>
      <c r="E27" s="48" t="s">
        <v>158</v>
      </c>
      <c r="F27" s="48" t="s">
        <v>23</v>
      </c>
      <c r="G27" s="48" t="s">
        <v>159</v>
      </c>
      <c r="H27" s="48" t="s">
        <v>160</v>
      </c>
      <c r="I27" s="48" t="s">
        <v>171</v>
      </c>
      <c r="J27" s="48" t="s">
        <v>172</v>
      </c>
      <c r="K27" s="48" t="s">
        <v>173</v>
      </c>
      <c r="L27" s="40">
        <v>2</v>
      </c>
      <c r="M27" s="40">
        <v>385</v>
      </c>
      <c r="N27" s="39" t="s">
        <v>188</v>
      </c>
      <c r="O27" s="39" t="s">
        <v>198</v>
      </c>
      <c r="P27" s="39" t="s">
        <v>153</v>
      </c>
      <c r="Q27" s="32">
        <f t="shared" si="0"/>
        <v>1</v>
      </c>
    </row>
    <row r="28" spans="1:17" x14ac:dyDescent="0.3">
      <c r="A28" s="39">
        <v>13</v>
      </c>
      <c r="B28" s="49" t="s">
        <v>58</v>
      </c>
      <c r="C28" s="48" t="s">
        <v>159</v>
      </c>
      <c r="D28" s="48" t="s">
        <v>193</v>
      </c>
      <c r="E28" s="48" t="s">
        <v>158</v>
      </c>
      <c r="F28" s="48" t="s">
        <v>23</v>
      </c>
      <c r="G28" s="48" t="s">
        <v>159</v>
      </c>
      <c r="H28" s="48" t="s">
        <v>160</v>
      </c>
      <c r="I28" s="76" t="s">
        <v>174</v>
      </c>
      <c r="J28" s="48" t="s">
        <v>175</v>
      </c>
      <c r="K28" s="48" t="s">
        <v>176</v>
      </c>
      <c r="L28" s="40">
        <v>4</v>
      </c>
      <c r="M28" s="40">
        <v>955</v>
      </c>
      <c r="N28" s="39"/>
      <c r="O28" s="39" t="s">
        <v>198</v>
      </c>
      <c r="P28" s="39" t="s">
        <v>153</v>
      </c>
      <c r="Q28" s="32">
        <f t="shared" si="0"/>
        <v>0</v>
      </c>
    </row>
    <row r="29" spans="1:17" x14ac:dyDescent="0.3">
      <c r="A29" s="39">
        <v>16</v>
      </c>
      <c r="B29" s="49" t="s">
        <v>58</v>
      </c>
      <c r="C29" s="48" t="s">
        <v>159</v>
      </c>
      <c r="D29" s="48" t="s">
        <v>193</v>
      </c>
      <c r="E29" s="48" t="s">
        <v>137</v>
      </c>
      <c r="F29" s="48" t="s">
        <v>23</v>
      </c>
      <c r="G29" s="48" t="s">
        <v>138</v>
      </c>
      <c r="H29" s="48" t="s">
        <v>139</v>
      </c>
      <c r="I29" s="76">
        <v>53695</v>
      </c>
      <c r="J29" s="48" t="s">
        <v>143</v>
      </c>
      <c r="K29" s="48" t="s">
        <v>144</v>
      </c>
      <c r="L29" s="40">
        <v>1</v>
      </c>
      <c r="M29" s="40">
        <v>207</v>
      </c>
      <c r="N29" s="39" t="s">
        <v>152</v>
      </c>
      <c r="O29" s="39" t="s">
        <v>198</v>
      </c>
      <c r="P29" s="39" t="s">
        <v>153</v>
      </c>
      <c r="Q29" s="32">
        <f t="shared" si="0"/>
        <v>1</v>
      </c>
    </row>
    <row r="30" spans="1:17" ht="17.25" thickBot="1" x14ac:dyDescent="0.35">
      <c r="A30" s="39">
        <v>14</v>
      </c>
      <c r="B30" s="49" t="s">
        <v>58</v>
      </c>
      <c r="C30" s="48" t="s">
        <v>159</v>
      </c>
      <c r="D30" s="48" t="s">
        <v>193</v>
      </c>
      <c r="E30" s="48" t="s">
        <v>158</v>
      </c>
      <c r="F30" s="48" t="s">
        <v>23</v>
      </c>
      <c r="G30" s="48" t="s">
        <v>159</v>
      </c>
      <c r="H30" s="48" t="s">
        <v>160</v>
      </c>
      <c r="I30" s="76">
        <v>53697</v>
      </c>
      <c r="J30" s="48" t="s">
        <v>177</v>
      </c>
      <c r="K30" s="48" t="s">
        <v>178</v>
      </c>
      <c r="L30" s="40">
        <v>1</v>
      </c>
      <c r="M30" s="40">
        <v>237</v>
      </c>
      <c r="N30" s="39" t="s">
        <v>189</v>
      </c>
      <c r="O30" s="39" t="s">
        <v>198</v>
      </c>
      <c r="P30" s="39" t="s">
        <v>153</v>
      </c>
      <c r="Q30" s="32">
        <f t="shared" si="0"/>
        <v>1</v>
      </c>
    </row>
    <row r="31" spans="1:17" ht="17.25" thickBot="1" x14ac:dyDescent="0.35">
      <c r="A31" s="73" t="s">
        <v>6</v>
      </c>
      <c r="B31" s="74"/>
      <c r="C31" s="74"/>
      <c r="D31" s="74"/>
      <c r="E31" s="74"/>
      <c r="F31" s="74"/>
      <c r="G31" s="74"/>
      <c r="H31" s="74"/>
      <c r="I31" s="74"/>
      <c r="J31" s="74"/>
      <c r="K31" s="74"/>
      <c r="L31" s="34">
        <f>SUM(L11:L30)</f>
        <v>91</v>
      </c>
      <c r="M31" s="34">
        <f>SUM(M11:M30)</f>
        <v>23978</v>
      </c>
      <c r="N31" s="34">
        <v>4</v>
      </c>
      <c r="O31" s="34"/>
      <c r="P31" s="41"/>
    </row>
    <row r="33" spans="1:1" x14ac:dyDescent="0.3">
      <c r="A33" s="42" t="s">
        <v>73</v>
      </c>
    </row>
  </sheetData>
  <sortState ref="A11:P30">
    <sortCondition ref="I11:I30"/>
  </sortState>
  <mergeCells count="5">
    <mergeCell ref="A5:P5"/>
    <mergeCell ref="A6:P6"/>
    <mergeCell ref="A7:P7"/>
    <mergeCell ref="A31:K31"/>
    <mergeCell ref="A8:P8"/>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I9"/>
  <sheetViews>
    <sheetView topLeftCell="A2" zoomScale="85" zoomScaleNormal="85" workbookViewId="0">
      <selection activeCell="I8" sqref="I8"/>
    </sheetView>
  </sheetViews>
  <sheetFormatPr baseColWidth="10" defaultRowHeight="15" x14ac:dyDescent="0.25"/>
  <cols>
    <col min="1" max="1" width="6.85546875" customWidth="1"/>
    <col min="2" max="2" width="14.5703125" customWidth="1"/>
    <col min="3" max="3" width="12.85546875" customWidth="1"/>
    <col min="4" max="4" width="20.42578125" customWidth="1"/>
    <col min="5" max="5" width="67.7109375" customWidth="1"/>
    <col min="6" max="6" width="15.85546875" customWidth="1"/>
    <col min="7" max="7" width="14.85546875" customWidth="1"/>
    <col min="8" max="8" width="35.140625" customWidth="1"/>
    <col min="9" max="9" width="17.42578125" customWidth="1"/>
    <col min="10" max="10" width="19.140625" customWidth="1"/>
  </cols>
  <sheetData>
    <row r="3" spans="2:9" ht="18.75" x14ac:dyDescent="0.25">
      <c r="B3" s="75" t="s">
        <v>40</v>
      </c>
      <c r="C3" s="75"/>
      <c r="D3" s="75"/>
      <c r="E3" s="75"/>
      <c r="F3" s="75"/>
      <c r="G3" s="75"/>
      <c r="H3" s="75"/>
      <c r="I3" s="75"/>
    </row>
    <row r="4" spans="2:9" ht="25.5" x14ac:dyDescent="0.25">
      <c r="B4" s="22" t="s">
        <v>50</v>
      </c>
      <c r="C4" s="22" t="s">
        <v>41</v>
      </c>
      <c r="D4" s="22" t="s">
        <v>42</v>
      </c>
      <c r="E4" s="22" t="s">
        <v>43</v>
      </c>
      <c r="F4" s="22" t="s">
        <v>44</v>
      </c>
      <c r="G4" s="22" t="s">
        <v>45</v>
      </c>
      <c r="H4" s="22" t="s">
        <v>46</v>
      </c>
      <c r="I4" s="22" t="s">
        <v>47</v>
      </c>
    </row>
    <row r="5" spans="2:9" ht="51" x14ac:dyDescent="0.25">
      <c r="B5" s="45" t="s">
        <v>63</v>
      </c>
      <c r="C5" s="24">
        <v>43972</v>
      </c>
      <c r="D5" s="46" t="s">
        <v>78</v>
      </c>
      <c r="E5" s="25" t="s">
        <v>79</v>
      </c>
      <c r="F5" s="46" t="s">
        <v>65</v>
      </c>
      <c r="G5" s="46" t="s">
        <v>66</v>
      </c>
      <c r="H5" s="47" t="s">
        <v>67</v>
      </c>
      <c r="I5" s="46" t="s">
        <v>64</v>
      </c>
    </row>
    <row r="6" spans="2:9" ht="102" x14ac:dyDescent="0.25">
      <c r="B6" s="45" t="s">
        <v>61</v>
      </c>
      <c r="C6" s="24">
        <v>44229</v>
      </c>
      <c r="D6" s="46" t="s">
        <v>78</v>
      </c>
      <c r="E6" s="25" t="s">
        <v>80</v>
      </c>
      <c r="F6" s="46" t="s">
        <v>65</v>
      </c>
      <c r="G6" s="46" t="s">
        <v>66</v>
      </c>
      <c r="H6" s="47" t="s">
        <v>67</v>
      </c>
      <c r="I6" s="46" t="s">
        <v>64</v>
      </c>
    </row>
    <row r="7" spans="2:9" ht="165.75" x14ac:dyDescent="0.25">
      <c r="B7" s="45" t="s">
        <v>55</v>
      </c>
      <c r="C7" s="24">
        <v>44601</v>
      </c>
      <c r="D7" s="46" t="s">
        <v>78</v>
      </c>
      <c r="E7" s="25" t="s">
        <v>81</v>
      </c>
      <c r="F7" s="46" t="s">
        <v>65</v>
      </c>
      <c r="G7" s="46" t="s">
        <v>66</v>
      </c>
      <c r="H7" s="47" t="s">
        <v>67</v>
      </c>
      <c r="I7" s="46" t="s">
        <v>64</v>
      </c>
    </row>
    <row r="8" spans="2:9" ht="78" customHeight="1" x14ac:dyDescent="0.25">
      <c r="B8" s="23">
        <v>3</v>
      </c>
      <c r="C8" s="24">
        <v>44909</v>
      </c>
      <c r="D8" s="46" t="s">
        <v>78</v>
      </c>
      <c r="E8" s="25" t="s">
        <v>196</v>
      </c>
      <c r="F8" s="46" t="s">
        <v>65</v>
      </c>
      <c r="G8" s="46" t="s">
        <v>66</v>
      </c>
      <c r="H8" s="47" t="s">
        <v>67</v>
      </c>
      <c r="I8" s="46" t="s">
        <v>64</v>
      </c>
    </row>
    <row r="9" spans="2:9" ht="88.5" customHeight="1" x14ac:dyDescent="0.25">
      <c r="B9" s="23"/>
      <c r="C9" s="24"/>
      <c r="D9" s="23"/>
      <c r="E9" s="25"/>
      <c r="F9" s="23"/>
      <c r="G9" s="25"/>
      <c r="H9" s="23"/>
      <c r="I9" s="23"/>
    </row>
  </sheetData>
  <mergeCells count="1">
    <mergeCell ref="B3:I3"/>
  </mergeCell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A335D5A5C55DAD47818807153683EE47" ma:contentTypeVersion="2" ma:contentTypeDescription="Crear nuevo documento." ma:contentTypeScope="" ma:versionID="553f6677439e179ba855aedc94183294">
  <xsd:schema xmlns:xsd="http://www.w3.org/2001/XMLSchema" xmlns:xs="http://www.w3.org/2001/XMLSchema" xmlns:p="http://schemas.microsoft.com/office/2006/metadata/properties" xmlns:ns2="4d51b7d9-7587-4f2f-b782-2e1e65d5f389" targetNamespace="http://schemas.microsoft.com/office/2006/metadata/properties" ma:root="true" ma:fieldsID="ff2e9c0733dd6a1f400cee015ab90ef2" ns2:_="">
    <xsd:import namespace="4d51b7d9-7587-4f2f-b782-2e1e65d5f389"/>
    <xsd:element name="properties">
      <xsd:complexType>
        <xsd:sequence>
          <xsd:element name="documentManagement">
            <xsd:complexType>
              <xsd:all>
                <xsd:element ref="ns2:SharedWithUsers" minOccurs="0"/>
                <xsd:element ref="ns2: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d51b7d9-7587-4f2f-b782-2e1e65d5f389" elementFormDefault="qualified">
    <xsd:import namespace="http://schemas.microsoft.com/office/2006/documentManagement/types"/>
    <xsd:import namespace="http://schemas.microsoft.com/office/infopath/2007/PartnerControls"/>
    <xsd:element name="SharedWithUsers" ma:index="8" nillable="true" ma:displayName="Compartido con"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Detalles de uso compartido" ma:description=""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F94D4DD5-E3A7-45CE-B330-2273A0695EE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d51b7d9-7587-4f2f-b782-2e1e65d5f38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C4A64162-4536-4822-8B0A-62A0E7DFE2AE}">
  <ds:schemaRefs>
    <ds:schemaRef ds:uri="http://schemas.microsoft.com/sharepoint/v3/contenttype/forms"/>
  </ds:schemaRefs>
</ds:datastoreItem>
</file>

<file path=customXml/itemProps3.xml><?xml version="1.0" encoding="utf-8"?>
<ds:datastoreItem xmlns:ds="http://schemas.openxmlformats.org/officeDocument/2006/customXml" ds:itemID="{7630F363-AB4A-4931-B4BE-925CFA65C569}">
  <ds:schemaRefs>
    <ds:schemaRef ds:uri="4d51b7d9-7587-4f2f-b782-2e1e65d5f389"/>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http://schemas.microsoft.com/office/2006/metadata/propertie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5</vt:i4>
      </vt:variant>
      <vt:variant>
        <vt:lpstr>Rangos con nombre</vt:lpstr>
      </vt:variant>
      <vt:variant>
        <vt:i4>1</vt:i4>
      </vt:variant>
    </vt:vector>
  </HeadingPairs>
  <TitlesOfParts>
    <vt:vector size="6" baseType="lpstr">
      <vt:lpstr>Ficha técnica</vt:lpstr>
      <vt:lpstr>ODPE</vt:lpstr>
      <vt:lpstr>DISTRITO</vt:lpstr>
      <vt:lpstr>LOCALES</vt:lpstr>
      <vt:lpstr>Control de Cambios</vt:lpstr>
      <vt:lpstr>'Ficha técnica'!Área_de_impresión</vt:lpstr>
    </vt:vector>
  </TitlesOfParts>
  <Company>Hewlett-Packard Company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Milagros Uipan</dc:creator>
  <cp:lastModifiedBy>Jorge R. Garamendi Campos</cp:lastModifiedBy>
  <cp:lastPrinted>2022-02-21T16:49:01Z</cp:lastPrinted>
  <dcterms:created xsi:type="dcterms:W3CDTF">2012-08-29T21:02:20Z</dcterms:created>
  <dcterms:modified xsi:type="dcterms:W3CDTF">2023-02-21T16:56:05Z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0x010100A335D5A5C55DAD47818807153683EE47</vt:lpwstr>
  </property>
</Properties>
</file>