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gkalomalos\Projects\unu\climada-unu\dist\0.6.2\win-unpacked\resources\app\data\entities\"/>
    </mc:Choice>
  </mc:AlternateContent>
  <xr:revisionPtr revIDLastSave="0" documentId="13_ncr:1_{205BEB04-508A-4209-8D34-84D04BC64796}" xr6:coauthVersionLast="47" xr6:coauthVersionMax="47" xr10:uidLastSave="{00000000-0000-0000-0000-000000000000}"/>
  <bookViews>
    <workbookView xWindow="14295" yWindow="0" windowWidth="14610" windowHeight="15585" tabRatio="766" firstSheet="2" activeTab="5" xr2:uid="{00000000-000D-0000-FFFF-FFFF00000000}"/>
  </bookViews>
  <sheets>
    <sheet name="assets" sheetId="1" r:id="rId1"/>
    <sheet name="impact_functions" sheetId="2" r:id="rId2"/>
    <sheet name="measures" sheetId="3" r:id="rId3"/>
    <sheet name="discount" sheetId="4" r:id="rId4"/>
    <sheet name="_measures_details" sheetId="5" r:id="rId5"/>
    <sheet name="_discounting_sheet" sheetId="6" r:id="rId6"/>
    <sheet name="names" sheetId="7" r:id="rId7"/>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6" l="1"/>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AE7B5C94-4D40-40CF-B0B1-0F1460BB820D}">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D1341A29-B956-4D43-B535-1A947C5502B5}">
      <text>
        <r>
          <rPr>
            <sz val="10"/>
            <color indexed="81"/>
            <rFont val="Calibri"/>
            <family val="2"/>
          </rPr>
          <t>The hazard intensity, i.e. has to correspond to the values in hazard.intensity</t>
        </r>
      </text>
    </comment>
    <comment ref="C1" authorId="0" shapeId="0" xr:uid="{C6E879BA-D4A7-4AF2-8612-20565697A706}">
      <text>
        <r>
          <rPr>
            <sz val="10"/>
            <color indexed="81"/>
            <rFont val="Calibri"/>
            <family val="2"/>
          </rPr>
          <t>The Mean Damage Degree (the damage for a given intensity at an affected asset) - how strongly an asset is damaged. Range 0..1 (from none to total destruction)</t>
        </r>
      </text>
    </comment>
    <comment ref="D1" authorId="0" shapeId="0" xr:uid="{C11AC590-6FA4-47C8-9312-E7DFD8D32501}">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D2647CD9-3F79-486F-B272-8099002B58D8}">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E9EB767E-A6EC-440E-98D6-915496E1F1A2}">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E37E5134-2B94-45B3-B58B-57F12DA81C03}">
      <text>
        <r>
          <rPr>
            <sz val="10"/>
            <color indexed="81"/>
            <rFont val="Calibri"/>
            <family val="2"/>
          </rPr>
          <t>OPTIONAL
The unit of the intensity, e.g. m/s for wind or MMI for earthquake. Please use SI units wherever possible.</t>
        </r>
      </text>
    </comment>
    <comment ref="H1" authorId="0" shapeId="0" xr:uid="{C27AC643-D658-4168-9707-53D8296ED8C2}">
      <text>
        <r>
          <rPr>
            <sz val="10"/>
            <color indexed="81"/>
            <rFont val="Calibri"/>
            <family val="2"/>
          </rPr>
          <t>OPTIONAL
a free name, only used for annotation. Use only letters,  numbers and spaces, do not start with a letter.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1" authorId="0" shapeId="0" xr:uid="{00000000-0006-0000-0300-000002000000}">
      <text>
        <r>
          <rPr>
            <sz val="10"/>
            <color rgb="FF000000"/>
            <rFont val="Calibri"/>
            <family val="2"/>
          </rPr>
          <t>discount rate for given year (can vary from year to year, in order to really provide yield curve(s)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David N. Bresch</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A5" authorId="2" shapeId="0" xr:uid="{00000000-0006-0000-0600-000005000000}">
      <text>
        <r>
          <rPr>
            <b/>
            <sz val="10"/>
            <color indexed="81"/>
            <rFont val="Calibri"/>
            <family val="2"/>
          </rPr>
          <t xml:space="preserve">to store further information for each damage function, like soure
</t>
        </r>
      </text>
    </comment>
    <comment ref="A6" authorId="2" shapeId="0" xr:uid="{00000000-0006-0000-0600-000006000000}">
      <text>
        <r>
          <rPr>
            <b/>
            <sz val="10"/>
            <color indexed="81"/>
            <rFont val="Calibri"/>
            <family val="2"/>
          </rPr>
          <t xml:space="preserve">to store further information for each damage function, like soure
</t>
        </r>
      </text>
    </comment>
    <comment ref="A7" authorId="2" shapeId="0" xr:uid="{00000000-0006-0000-0600-000007000000}">
      <text>
        <r>
          <rPr>
            <b/>
            <sz val="10"/>
            <color indexed="81"/>
            <rFont val="Calibri"/>
            <family val="2"/>
          </rPr>
          <t xml:space="preserve">to store further information for each measure like soure, range of applicability etc.
</t>
        </r>
      </text>
    </comment>
  </commentList>
</comments>
</file>

<file path=xl/sharedStrings.xml><?xml version="1.0" encoding="utf-8"?>
<sst xmlns="http://schemas.openxmlformats.org/spreadsheetml/2006/main" count="263" uniqueCount="104">
  <si>
    <t>Category_ID</t>
  </si>
  <si>
    <t>DamageFunID</t>
  </si>
  <si>
    <t>Region_ID</t>
  </si>
  <si>
    <t>peril_ID</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</si>
  <si>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</si>
  <si>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</si>
  <si>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</si>
  <si>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</si>
  <si>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</si>
  <si>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</si>
  <si>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</si>
  <si>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</si>
  <si>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</si>
  <si>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</si>
  <si>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</si>
  <si>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</si>
  <si>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</si>
  <si>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</si>
  <si>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</si>
  <si>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</si>
  <si>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</si>
  <si>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</si>
  <si>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</si>
  <si>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</si>
  <si>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</si>
  <si>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</si>
  <si>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</si>
  <si>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</si>
  <si>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</si>
  <si>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</si>
  <si>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</si>
  <si>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</si>
  <si>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</si>
  <si>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</si>
  <si>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</si>
  <si>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</si>
  <si>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</si>
  <si>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</si>
  <si>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</si>
  <si>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</si>
  <si>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</si>
  <si>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</si>
  <si>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</si>
  <si>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</si>
  <si>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</si>
  <si>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</si>
  <si>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</si>
  <si>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</si>
  <si>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</si>
  <si>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</si>
  <si>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</si>
  <si>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</si>
  <si>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</si>
  <si>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</si>
  <si>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</si>
  <si>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</si>
  <si>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</si>
  <si>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</si>
  <si>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</si>
  <si>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</si>
  <si>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</si>
  <si>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</si>
  <si>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</si>
  <si>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</si>
  <si>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</si>
  <si>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</si>
  <si>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</si>
  <si>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</si>
  <si>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</si>
  <si>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measureID</t>
  </si>
  <si>
    <t>all default functions, based on expert judgement</t>
  </si>
  <si>
    <t>demo damage function to reflect change in tropical cyclone (TC) buidling code, source expert judgement</t>
  </si>
  <si>
    <t>beach nourishment, demo</t>
  </si>
  <si>
    <t>vegetation management, demo</t>
  </si>
  <si>
    <t>sandbags, demo</t>
  </si>
  <si>
    <t>seawall, demo</t>
  </si>
  <si>
    <t>elevate existing buildings, demo</t>
  </si>
  <si>
    <t>enforce building code, demo, see DamageFunID 3</t>
  </si>
  <si>
    <t>risk transfer, demo</t>
  </si>
  <si>
    <t>cover</t>
  </si>
  <si>
    <t>deductible</t>
  </si>
  <si>
    <t>value</t>
  </si>
  <si>
    <t>longitude</t>
  </si>
  <si>
    <t>latitude</t>
  </si>
  <si>
    <t>category_id</t>
  </si>
  <si>
    <t>region_id</t>
  </si>
  <si>
    <t>intensity</t>
  </si>
  <si>
    <t>mdd</t>
  </si>
  <si>
    <t>paa</t>
  </si>
  <si>
    <t>intensity_unit</t>
  </si>
  <si>
    <t>peril_id</t>
  </si>
  <si>
    <t>impact_fun_id</t>
  </si>
  <si>
    <t>risk transfer cost factor</t>
  </si>
  <si>
    <t>value_unit</t>
  </si>
  <si>
    <t>impf_</t>
  </si>
  <si>
    <t>People</t>
  </si>
  <si>
    <t>mdr</t>
  </si>
  <si>
    <t>HW</t>
  </si>
  <si>
    <t>WSDI</t>
  </si>
  <si>
    <t>People (students)</t>
  </si>
  <si>
    <t>GS</t>
  </si>
  <si>
    <t>0 0.42 0.36</t>
  </si>
  <si>
    <t>GR</t>
  </si>
  <si>
    <t>0.01 0.67 0.51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</si>
</sst>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17">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b/>
      <sz val="10"/>
      <color indexed="81"/>
      <name val="Calibri"/>
      <family val="2"/>
    </font>
    <font>
      <sz val="11"/>
      <color theme="1"/>
      <name val="SwissReSans"/>
      <family val="2"/>
    </font>
    <font>
      <u/>
      <sz val="10"/>
      <color theme="10"/>
      <name val="Arial"/>
      <family val="2"/>
    </font>
    <font>
      <u/>
      <sz val="10"/>
      <color theme="11"/>
      <name val="Arial"/>
      <family val="2"/>
    </font>
    <font>
      <sz val="10"/>
      <color rgb="FF000000"/>
      <name val="Calibri"/>
      <family val="2"/>
    </font>
  </fonts>
  <fills count="6">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theme="2"/>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5">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13" fillId="0" borderId="0"/>
    <xf numFmtId="9" fontId="3" fillId="0" borderId="0" applyFont="0" applyFill="0" applyBorder="0" applyAlignment="0" applyProtection="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1" fillId="0" borderId="0" applyFont="0" applyFill="0" applyBorder="0" applyAlignment="0" applyProtection="0"/>
    <xf numFmtId="0" fontId="1" fillId="0" borderId="0"/>
  </cellStyleXfs>
  <cellXfs count="40">
    <xf numFmtId="0" fontId="0" fillId="0" borderId="0" xfId="0"/>
    <xf numFmtId="0" fontId="6" fillId="0" borderId="0" xfId="0" applyFont="1"/>
    <xf numFmtId="0" fontId="6" fillId="0" borderId="0" xfId="4" applyFont="1"/>
    <xf numFmtId="164" fontId="6" fillId="0" borderId="0" xfId="1" applyNumberFormat="1" applyFont="1" applyFill="1" applyBorder="1"/>
    <xf numFmtId="164" fontId="6" fillId="0" borderId="0" xfId="0" applyNumberFormat="1" applyFont="1"/>
    <xf numFmtId="9" fontId="6" fillId="0" borderId="0" xfId="0" applyNumberFormat="1" applyFont="1"/>
    <xf numFmtId="0" fontId="7" fillId="0" borderId="0" xfId="0" applyFont="1"/>
    <xf numFmtId="0" fontId="7" fillId="0" borderId="0" xfId="4" applyFont="1"/>
    <xf numFmtId="1" fontId="6" fillId="0" borderId="0" xfId="4" applyNumberFormat="1" applyFont="1"/>
    <xf numFmtId="164" fontId="7" fillId="0" borderId="0" xfId="1" applyNumberFormat="1" applyFont="1" applyFill="1" applyBorder="1"/>
    <xf numFmtId="1" fontId="6" fillId="0" borderId="0" xfId="0" applyNumberFormat="1" applyFont="1"/>
    <xf numFmtId="166" fontId="6" fillId="0" borderId="0" xfId="0" applyNumberFormat="1" applyFont="1"/>
    <xf numFmtId="0" fontId="2" fillId="0" borderId="0" xfId="5"/>
    <xf numFmtId="0" fontId="7" fillId="2" borderId="0" xfId="0" applyFont="1" applyFill="1"/>
    <xf numFmtId="0" fontId="7" fillId="2" borderId="0" xfId="4" applyFont="1" applyFill="1"/>
    <xf numFmtId="0" fontId="6" fillId="2" borderId="0" xfId="4" applyFont="1" applyFill="1"/>
    <xf numFmtId="0" fontId="6" fillId="2" borderId="0" xfId="0" applyFont="1" applyFill="1"/>
    <xf numFmtId="165"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4" fontId="6" fillId="3" borderId="1" xfId="2" applyNumberFormat="1" applyFont="1" applyFill="1" applyBorder="1"/>
    <xf numFmtId="164" fontId="8" fillId="3" borderId="1" xfId="1" applyNumberFormat="1" applyFont="1" applyFill="1" applyBorder="1"/>
    <xf numFmtId="164" fontId="9" fillId="3" borderId="1" xfId="1" applyNumberFormat="1" applyFont="1" applyFill="1" applyBorder="1"/>
    <xf numFmtId="164" fontId="6" fillId="2" borderId="0" xfId="1" applyNumberFormat="1" applyFont="1" applyFill="1" applyBorder="1"/>
    <xf numFmtId="164" fontId="8" fillId="2" borderId="0" xfId="1" applyNumberFormat="1" applyFont="1" applyFill="1" applyBorder="1"/>
    <xf numFmtId="164" fontId="9" fillId="2" borderId="0" xfId="1" applyNumberFormat="1" applyFont="1" applyFill="1" applyBorder="1"/>
    <xf numFmtId="164" fontId="6" fillId="4" borderId="0" xfId="1" applyNumberFormat="1" applyFont="1" applyFill="1" applyBorder="1"/>
    <xf numFmtId="164" fontId="8" fillId="4" borderId="0" xfId="1" applyNumberFormat="1" applyFont="1" applyFill="1" applyBorder="1"/>
    <xf numFmtId="164" fontId="9" fillId="4" borderId="0" xfId="1" applyNumberFormat="1" applyFont="1" applyFill="1" applyBorder="1"/>
    <xf numFmtId="0" fontId="10" fillId="0" borderId="0" xfId="5" applyFont="1"/>
    <xf numFmtId="0" fontId="4" fillId="0" borderId="0" xfId="0" applyFont="1"/>
    <xf numFmtId="0" fontId="10" fillId="0" borderId="2" xfId="5" applyFont="1" applyBorder="1"/>
    <xf numFmtId="0" fontId="6" fillId="0" borderId="2" xfId="0" applyFont="1" applyBorder="1"/>
    <xf numFmtId="0" fontId="0" fillId="5" borderId="2" xfId="0" applyFill="1" applyBorder="1"/>
    <xf numFmtId="0" fontId="0" fillId="5" borderId="0" xfId="0" applyFill="1"/>
    <xf numFmtId="10" fontId="10" fillId="0" borderId="2" xfId="13" applyNumberFormat="1" applyFont="1" applyFill="1" applyBorder="1"/>
    <xf numFmtId="0" fontId="0" fillId="0" borderId="2" xfId="5" applyFont="1" applyBorder="1"/>
    <xf numFmtId="10" fontId="0" fillId="0" borderId="0" xfId="0" applyNumberFormat="1"/>
    <xf numFmtId="0" fontId="4" fillId="0" borderId="0" xfId="0" applyFont="1" applyFill="1"/>
  </cellXfs>
  <cellStyles count="15">
    <cellStyle name="Comma" xfId="1" builtinId="3"/>
    <cellStyle name="Comma 2" xfId="2" xr:uid="{00000000-0005-0000-0000-000001000000}"/>
    <cellStyle name="Comma 3" xfId="3" xr:uid="{00000000-0005-0000-0000-000002000000}"/>
    <cellStyle name="Followed Hyperlink" xfId="10" builtinId="9" hidden="1"/>
    <cellStyle name="Followed Hyperlink" xfId="12" builtinId="9" hidden="1"/>
    <cellStyle name="Hyperlink" xfId="9" builtinId="8" hidden="1"/>
    <cellStyle name="Hyperlink" xfId="11" builtinId="8" hidden="1"/>
    <cellStyle name="Normal" xfId="0" builtinId="0"/>
    <cellStyle name="Normal 2" xfId="4" xr:uid="{00000000-0005-0000-0000-000008000000}"/>
    <cellStyle name="Normal 3" xfId="5" xr:uid="{00000000-0005-0000-0000-000009000000}"/>
    <cellStyle name="Normal 3 2" xfId="14" xr:uid="{2CC0D09F-A8BE-40F0-98BC-498728CCF002}"/>
    <cellStyle name="Normal 4" xfId="6" xr:uid="{00000000-0005-0000-0000-00000A000000}"/>
    <cellStyle name="Percent" xfId="13" builtinId="5"/>
    <cellStyle name="Percent 2" xfId="7" xr:uid="{00000000-0005-0000-0000-00000B000000}"/>
    <cellStyle name="Percent 3" xfId="8" xr:uid="{00000000-0005-0000-0000-00000C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
  <sheetViews>
    <sheetView workbookViewId="0">
      <selection activeCell="D11" sqref="D11"/>
    </sheetView>
  </sheetViews>
  <sheetFormatPr defaultColWidth="20" defaultRowHeight="12.75"/>
  <cols>
    <col min="1" max="1" width="10.5703125" style="1" bestFit="1" customWidth="1"/>
    <col min="2" max="2" width="11" style="1" bestFit="1" customWidth="1"/>
    <col min="3" max="4" width="12" style="1" bestFit="1" customWidth="1"/>
    <col min="5" max="5" width="9.140625" style="1" bestFit="1" customWidth="1"/>
    <col min="6" max="6" width="9.42578125" style="1" bestFit="1" customWidth="1"/>
    <col min="7" max="7" width="12" style="1" bestFit="1" customWidth="1"/>
    <col min="8" max="8" width="5.42578125" style="1" bestFit="1" customWidth="1"/>
    <col min="9" max="9" width="8.42578125" style="1" bestFit="1" customWidth="1"/>
    <col min="10" max="16384" width="20" style="1"/>
  </cols>
  <sheetData>
    <row r="1" spans="1:9">
      <c r="A1" s="1" t="s">
        <v>84</v>
      </c>
      <c r="B1" s="1" t="s">
        <v>83</v>
      </c>
      <c r="C1" s="1" t="s">
        <v>82</v>
      </c>
      <c r="D1" s="1" t="s">
        <v>81</v>
      </c>
      <c r="E1" s="1" t="s">
        <v>93</v>
      </c>
      <c r="F1" s="1" t="s">
        <v>80</v>
      </c>
      <c r="G1" s="1" t="s">
        <v>79</v>
      </c>
      <c r="H1" s="1" t="s">
        <v>94</v>
      </c>
      <c r="I1" s="1" t="s">
        <v>85</v>
      </c>
    </row>
    <row r="2" spans="1:9">
      <c r="A2" s="1">
        <v>102</v>
      </c>
      <c r="B2" s="1">
        <v>13.7281689</v>
      </c>
      <c r="C2" s="1">
        <v>100.5637277</v>
      </c>
      <c r="D2" s="1">
        <v>1918.5037140714876</v>
      </c>
      <c r="E2" s="1" t="s">
        <v>95</v>
      </c>
      <c r="F2" s="1">
        <v>0</v>
      </c>
      <c r="G2" s="1">
        <v>1918.5037140714876</v>
      </c>
      <c r="H2" s="1">
        <v>102</v>
      </c>
    </row>
    <row r="3" spans="1:9">
      <c r="A3" s="1">
        <v>102</v>
      </c>
      <c r="B3" s="1">
        <v>6.4918845000000003</v>
      </c>
      <c r="C3" s="1">
        <v>99.309043799999998</v>
      </c>
      <c r="D3" s="1">
        <v>94.441570624451032</v>
      </c>
      <c r="E3" s="1" t="s">
        <v>95</v>
      </c>
      <c r="F3" s="1">
        <v>0</v>
      </c>
      <c r="G3" s="1">
        <v>94.441570624451032</v>
      </c>
      <c r="H3" s="1">
        <v>102</v>
      </c>
    </row>
    <row r="4" spans="1:9">
      <c r="A4" s="1">
        <v>102</v>
      </c>
      <c r="B4" s="1">
        <v>18.842254100000002</v>
      </c>
      <c r="C4" s="1">
        <v>98.990207100000006</v>
      </c>
      <c r="D4" s="1">
        <v>2681.8115342158862</v>
      </c>
      <c r="E4" s="1" t="s">
        <v>95</v>
      </c>
      <c r="F4" s="1">
        <v>0</v>
      </c>
      <c r="G4" s="1">
        <v>2681.8115342158862</v>
      </c>
      <c r="H4" s="1">
        <v>102</v>
      </c>
    </row>
    <row r="5" spans="1:9">
      <c r="A5" s="1">
        <v>102</v>
      </c>
      <c r="B5" s="1">
        <v>16.435757200000001</v>
      </c>
      <c r="C5" s="1">
        <v>102.773318</v>
      </c>
      <c r="D5" s="1">
        <v>407.86745037355257</v>
      </c>
      <c r="E5" s="1" t="s">
        <v>95</v>
      </c>
      <c r="F5" s="1">
        <v>0</v>
      </c>
      <c r="G5" s="1">
        <v>407.86745037355257</v>
      </c>
      <c r="H5" s="1">
        <v>102</v>
      </c>
    </row>
    <row r="6" spans="1:9">
      <c r="A6" s="1">
        <v>102</v>
      </c>
      <c r="B6" s="1">
        <v>16.421614600000002</v>
      </c>
      <c r="C6" s="1">
        <v>102.807643</v>
      </c>
      <c r="D6" s="1">
        <v>485.42633925189239</v>
      </c>
      <c r="E6" s="1" t="s">
        <v>95</v>
      </c>
      <c r="F6" s="1">
        <v>0</v>
      </c>
      <c r="G6" s="1">
        <v>485.42633925189239</v>
      </c>
      <c r="H6" s="1">
        <v>102</v>
      </c>
    </row>
    <row r="7" spans="1:9">
      <c r="A7" s="1">
        <v>102</v>
      </c>
      <c r="B7" s="1">
        <v>16.4378195</v>
      </c>
      <c r="C7" s="1">
        <v>102.820899</v>
      </c>
      <c r="D7" s="1">
        <v>412.6990651375703</v>
      </c>
      <c r="E7" s="1" t="s">
        <v>95</v>
      </c>
      <c r="F7" s="1">
        <v>0</v>
      </c>
      <c r="G7" s="1">
        <v>412.6990651375703</v>
      </c>
      <c r="H7" s="1">
        <v>102</v>
      </c>
    </row>
    <row r="8" spans="1:9">
      <c r="A8" s="1">
        <v>102</v>
      </c>
      <c r="B8" s="1">
        <v>16.4702272</v>
      </c>
      <c r="C8" s="1">
        <v>102.828428</v>
      </c>
      <c r="D8" s="1">
        <v>14.947350493360673</v>
      </c>
      <c r="E8" s="1" t="s">
        <v>95</v>
      </c>
      <c r="F8" s="1">
        <v>0</v>
      </c>
      <c r="G8" s="1">
        <v>14.947350493360673</v>
      </c>
      <c r="H8" s="1">
        <v>102</v>
      </c>
    </row>
    <row r="9" spans="1:9">
      <c r="A9" s="1">
        <v>102</v>
      </c>
      <c r="B9" s="1">
        <v>16.4705975</v>
      </c>
      <c r="C9" s="1">
        <v>102.82759299999999</v>
      </c>
      <c r="D9" s="1">
        <v>3.4420845856166293</v>
      </c>
      <c r="E9" s="1" t="s">
        <v>95</v>
      </c>
      <c r="F9" s="1">
        <v>0</v>
      </c>
      <c r="G9" s="1">
        <v>3.4420845856166293</v>
      </c>
      <c r="H9" s="1">
        <v>102</v>
      </c>
    </row>
    <row r="10" spans="1:9">
      <c r="A10" s="1">
        <v>102</v>
      </c>
      <c r="B10" s="1">
        <v>16.471783899999998</v>
      </c>
      <c r="C10" s="1">
        <v>102.82764</v>
      </c>
      <c r="D10" s="1">
        <v>7.4412586856758756</v>
      </c>
      <c r="E10" s="1" t="s">
        <v>95</v>
      </c>
      <c r="F10" s="1">
        <v>0</v>
      </c>
      <c r="G10" s="1">
        <v>7.4412586856758756</v>
      </c>
      <c r="H10" s="1">
        <v>102</v>
      </c>
    </row>
    <row r="11" spans="1:9">
      <c r="A11" s="1">
        <v>102</v>
      </c>
      <c r="B11" s="1">
        <v>16.473724300000001</v>
      </c>
      <c r="C11" s="1">
        <v>102.8285149</v>
      </c>
      <c r="D11" s="1">
        <v>8.5367382970608929</v>
      </c>
      <c r="E11" s="1" t="s">
        <v>95</v>
      </c>
      <c r="F11" s="1">
        <v>0</v>
      </c>
      <c r="G11" s="1">
        <v>8.5367382970608929</v>
      </c>
      <c r="H11" s="1">
        <v>102</v>
      </c>
    </row>
    <row r="12" spans="1:9">
      <c r="A12" s="1">
        <v>102</v>
      </c>
      <c r="B12" s="1">
        <v>16.475506500000002</v>
      </c>
      <c r="C12" s="1">
        <v>102.8262861</v>
      </c>
      <c r="D12" s="1">
        <v>18.552188452149245</v>
      </c>
      <c r="E12" s="1" t="s">
        <v>95</v>
      </c>
      <c r="F12" s="1">
        <v>0</v>
      </c>
      <c r="G12" s="1">
        <v>18.552188452149245</v>
      </c>
      <c r="H12" s="1">
        <v>102</v>
      </c>
    </row>
    <row r="13" spans="1:9">
      <c r="A13" s="1">
        <v>102</v>
      </c>
      <c r="B13" s="1">
        <v>16.475628</v>
      </c>
      <c r="C13" s="1">
        <v>102.82358069999999</v>
      </c>
      <c r="D13" s="1">
        <v>5.9906183547339813</v>
      </c>
      <c r="E13" s="1" t="s">
        <v>95</v>
      </c>
      <c r="F13" s="1">
        <v>0</v>
      </c>
      <c r="G13" s="1">
        <v>5.9906183547339813</v>
      </c>
      <c r="H13" s="1">
        <v>102</v>
      </c>
    </row>
    <row r="14" spans="1:9">
      <c r="A14" s="1">
        <v>102</v>
      </c>
      <c r="B14" s="1">
        <v>16.476738000000001</v>
      </c>
      <c r="C14" s="1">
        <v>102.8236125</v>
      </c>
      <c r="D14" s="1">
        <v>21.640466385071711</v>
      </c>
      <c r="E14" s="1" t="s">
        <v>95</v>
      </c>
      <c r="F14" s="1">
        <v>0</v>
      </c>
      <c r="G14" s="1">
        <v>21.640466385071711</v>
      </c>
      <c r="H14" s="1">
        <v>102</v>
      </c>
    </row>
    <row r="15" spans="1:9">
      <c r="A15" s="1">
        <v>102</v>
      </c>
      <c r="B15" s="1">
        <v>16.476407900000002</v>
      </c>
      <c r="C15" s="1">
        <v>102.8218693</v>
      </c>
      <c r="D15" s="1">
        <v>6.7326617467805505</v>
      </c>
      <c r="E15" s="1" t="s">
        <v>95</v>
      </c>
      <c r="F15" s="1">
        <v>0</v>
      </c>
      <c r="G15" s="1">
        <v>6.7326617467805505</v>
      </c>
      <c r="H15" s="1">
        <v>102</v>
      </c>
    </row>
    <row r="16" spans="1:9">
      <c r="A16" s="1">
        <v>102</v>
      </c>
      <c r="B16" s="1">
        <v>16.450156400000001</v>
      </c>
      <c r="C16" s="1">
        <v>102.81611599999999</v>
      </c>
      <c r="D16" s="1">
        <v>317.32607663746597</v>
      </c>
      <c r="E16" s="1" t="s">
        <v>95</v>
      </c>
      <c r="F16" s="1">
        <v>0</v>
      </c>
      <c r="G16" s="1">
        <v>317.32607663746597</v>
      </c>
      <c r="H16" s="1">
        <v>102</v>
      </c>
    </row>
    <row r="17" spans="1:8">
      <c r="A17" s="1">
        <v>103</v>
      </c>
      <c r="B17" s="1">
        <v>16.470413199999999</v>
      </c>
      <c r="C17" s="1">
        <v>102.811156</v>
      </c>
      <c r="D17" s="1">
        <v>60.173549922597651</v>
      </c>
      <c r="E17" s="1" t="s">
        <v>95</v>
      </c>
      <c r="F17" s="1">
        <v>0</v>
      </c>
      <c r="G17" s="1">
        <v>60.173549922597651</v>
      </c>
      <c r="H17" s="1">
        <v>102</v>
      </c>
    </row>
    <row r="18" spans="1:8">
      <c r="A18" s="1">
        <v>103</v>
      </c>
      <c r="B18" s="1">
        <v>16.473508800000001</v>
      </c>
      <c r="C18" s="1">
        <v>102.81129199999999</v>
      </c>
      <c r="D18" s="1">
        <v>149.50316564528615</v>
      </c>
      <c r="E18" s="1" t="s">
        <v>95</v>
      </c>
      <c r="F18" s="1">
        <v>0</v>
      </c>
      <c r="G18" s="1">
        <v>149.50316564528615</v>
      </c>
      <c r="H18" s="1">
        <v>102</v>
      </c>
    </row>
    <row r="19" spans="1:8">
      <c r="A19" s="1">
        <v>103</v>
      </c>
      <c r="B19" s="1">
        <v>16.4683496</v>
      </c>
      <c r="C19" s="1">
        <v>102.800906</v>
      </c>
      <c r="D19" s="1">
        <v>832.07646496669088</v>
      </c>
      <c r="E19" s="1" t="s">
        <v>95</v>
      </c>
      <c r="F19" s="1">
        <v>0</v>
      </c>
      <c r="G19" s="1">
        <v>832.07646496669088</v>
      </c>
      <c r="H19" s="1">
        <v>102</v>
      </c>
    </row>
    <row r="20" spans="1:8">
      <c r="A20" s="1">
        <v>103</v>
      </c>
      <c r="B20" s="1">
        <v>16.440502800000001</v>
      </c>
      <c r="C20" s="1">
        <v>102.805222</v>
      </c>
      <c r="D20" s="1">
        <v>500.21086948944048</v>
      </c>
      <c r="E20" s="1" t="s">
        <v>95</v>
      </c>
      <c r="F20" s="1">
        <v>0</v>
      </c>
      <c r="G20" s="1">
        <v>500.21086948944048</v>
      </c>
      <c r="H20" s="1">
        <v>102</v>
      </c>
    </row>
    <row r="21" spans="1:8">
      <c r="A21" s="1">
        <v>103</v>
      </c>
      <c r="B21" s="1">
        <v>16.469333200000001</v>
      </c>
      <c r="C21" s="1">
        <v>102.8176599</v>
      </c>
      <c r="D21" s="1">
        <v>61.92092925868873</v>
      </c>
      <c r="E21" s="1" t="s">
        <v>95</v>
      </c>
      <c r="F21" s="1">
        <v>0</v>
      </c>
      <c r="G21" s="1">
        <v>61.92092925868873</v>
      </c>
      <c r="H21" s="1">
        <v>102</v>
      </c>
    </row>
    <row r="22" spans="1:8">
      <c r="A22" s="1">
        <v>103</v>
      </c>
      <c r="B22" s="1">
        <v>16.470458900000001</v>
      </c>
      <c r="C22" s="1">
        <v>102.825686</v>
      </c>
      <c r="D22" s="1">
        <v>7.8121972436329861</v>
      </c>
      <c r="E22" s="1" t="s">
        <v>95</v>
      </c>
      <c r="F22" s="1">
        <v>0</v>
      </c>
      <c r="G22" s="1">
        <v>7.8121972436329861</v>
      </c>
      <c r="H22" s="1">
        <v>102</v>
      </c>
    </row>
    <row r="23" spans="1:8">
      <c r="A23" s="1">
        <v>103</v>
      </c>
      <c r="B23" s="1">
        <v>16.472546900000001</v>
      </c>
      <c r="C23" s="1">
        <v>102.822909</v>
      </c>
      <c r="D23" s="1">
        <v>18.541274509334137</v>
      </c>
      <c r="E23" s="1" t="s">
        <v>95</v>
      </c>
      <c r="F23" s="1">
        <v>0</v>
      </c>
      <c r="G23" s="1">
        <v>18.541274509334137</v>
      </c>
      <c r="H23" s="1">
        <v>102</v>
      </c>
    </row>
    <row r="24" spans="1:8">
      <c r="A24" s="1">
        <v>103</v>
      </c>
      <c r="B24" s="1">
        <v>16.473985200000001</v>
      </c>
      <c r="C24" s="1">
        <v>102.8214414</v>
      </c>
      <c r="D24" s="1">
        <v>21.789154946460787</v>
      </c>
      <c r="E24" s="1" t="s">
        <v>95</v>
      </c>
      <c r="F24" s="1">
        <v>0</v>
      </c>
      <c r="G24" s="1">
        <v>21.789154946460787</v>
      </c>
      <c r="H24" s="1">
        <v>102</v>
      </c>
    </row>
    <row r="25" spans="1:8">
      <c r="A25" s="1">
        <v>103</v>
      </c>
      <c r="B25" s="1">
        <v>16.4516554</v>
      </c>
      <c r="C25" s="1">
        <v>102.818404</v>
      </c>
      <c r="D25" s="1">
        <v>156.21582914651606</v>
      </c>
      <c r="E25" s="1" t="s">
        <v>95</v>
      </c>
      <c r="F25" s="1">
        <v>0</v>
      </c>
      <c r="G25" s="1">
        <v>156.21582914651606</v>
      </c>
      <c r="H25" s="1">
        <v>102</v>
      </c>
    </row>
    <row r="26" spans="1:8">
      <c r="A26" s="1">
        <v>103</v>
      </c>
      <c r="B26" s="1">
        <v>16.4740997</v>
      </c>
      <c r="C26" s="1">
        <v>102.825643</v>
      </c>
      <c r="D26" s="1">
        <v>4.4784026755588178</v>
      </c>
      <c r="E26" s="1" t="s">
        <v>95</v>
      </c>
      <c r="F26" s="1">
        <v>0</v>
      </c>
      <c r="G26" s="1">
        <v>4.4784026755588178</v>
      </c>
      <c r="H26" s="1">
        <v>102</v>
      </c>
    </row>
    <row r="27" spans="1:8">
      <c r="A27" s="1">
        <v>103</v>
      </c>
      <c r="B27" s="1">
        <v>16.474175800000001</v>
      </c>
      <c r="C27" s="1">
        <v>102.8270533</v>
      </c>
      <c r="D27" s="1">
        <v>3.6832592828992001</v>
      </c>
      <c r="E27" s="1" t="s">
        <v>95</v>
      </c>
      <c r="F27" s="1">
        <v>0</v>
      </c>
      <c r="G27" s="1">
        <v>3.6832592828992001</v>
      </c>
      <c r="H27" s="1">
        <v>102</v>
      </c>
    </row>
    <row r="28" spans="1:8">
      <c r="A28" s="1">
        <v>103</v>
      </c>
      <c r="B28" s="1">
        <v>16.473708800000001</v>
      </c>
      <c r="C28" s="1">
        <v>102.813113</v>
      </c>
      <c r="D28" s="1">
        <v>54.707271604795281</v>
      </c>
      <c r="E28" s="1" t="s">
        <v>95</v>
      </c>
      <c r="F28" s="1">
        <v>0</v>
      </c>
      <c r="G28" s="1">
        <v>54.707271604795281</v>
      </c>
      <c r="H28" s="1">
        <v>102</v>
      </c>
    </row>
    <row r="29" spans="1:8">
      <c r="A29" s="1">
        <v>103</v>
      </c>
      <c r="B29" s="1">
        <v>16.469552400000001</v>
      </c>
      <c r="C29" s="1">
        <v>102.82509400000001</v>
      </c>
      <c r="D29" s="1">
        <v>46.017805498945172</v>
      </c>
      <c r="E29" s="1" t="s">
        <v>95</v>
      </c>
      <c r="F29" s="1">
        <v>0</v>
      </c>
      <c r="G29" s="1">
        <v>46.017805498945172</v>
      </c>
      <c r="H29" s="1">
        <v>102</v>
      </c>
    </row>
    <row r="30" spans="1:8">
      <c r="A30" s="1">
        <v>103</v>
      </c>
      <c r="B30" s="1">
        <v>16.481858200000001</v>
      </c>
      <c r="C30" s="1">
        <v>102.831864</v>
      </c>
      <c r="D30" s="1">
        <v>595.62001461460341</v>
      </c>
      <c r="E30" s="1" t="s">
        <v>95</v>
      </c>
      <c r="F30" s="1">
        <v>0</v>
      </c>
      <c r="G30" s="1">
        <v>595.62001461460341</v>
      </c>
      <c r="H30" s="1">
        <v>102</v>
      </c>
    </row>
    <row r="31" spans="1:8">
      <c r="A31" s="1">
        <v>103</v>
      </c>
      <c r="B31" s="1">
        <v>16.4784206</v>
      </c>
      <c r="C31" s="1">
        <v>102.831305</v>
      </c>
      <c r="D31" s="1">
        <v>49.664398430022622</v>
      </c>
      <c r="E31" s="1" t="s">
        <v>95</v>
      </c>
      <c r="F31" s="1">
        <v>0</v>
      </c>
      <c r="G31" s="1">
        <v>49.664398430022622</v>
      </c>
      <c r="H31" s="1">
        <v>102</v>
      </c>
    </row>
  </sheetData>
  <pageMargins left="0.7" right="0.7" top="0.75" bottom="0.75"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zoomScaleNormal="100" workbookViewId="0">
      <selection activeCell="G20" sqref="G20"/>
    </sheetView>
  </sheetViews>
  <sheetFormatPr defaultColWidth="26.28515625" defaultRowHeight="14.25"/>
  <cols>
    <col min="1" max="1" width="14.140625" style="30" bestFit="1" customWidth="1"/>
    <col min="2" max="3" width="12" style="30" bestFit="1" customWidth="1"/>
    <col min="4" max="4" width="4.42578125" style="30" bestFit="1" customWidth="1"/>
    <col min="5" max="5" width="7.28515625" style="30" bestFit="1" customWidth="1"/>
    <col min="6" max="6" width="7.5703125" style="12" bestFit="1" customWidth="1"/>
    <col min="7" max="7" width="12" style="12" bestFit="1" customWidth="1"/>
    <col min="8" max="8" width="15.7109375" style="12" bestFit="1" customWidth="1"/>
    <col min="9" max="16384" width="26.28515625" style="12"/>
  </cols>
  <sheetData>
    <row r="1" spans="1:8">
      <c r="A1" s="32" t="s">
        <v>91</v>
      </c>
      <c r="B1" s="32" t="s">
        <v>86</v>
      </c>
      <c r="C1" s="36" t="s">
        <v>87</v>
      </c>
      <c r="D1" s="32" t="s">
        <v>88</v>
      </c>
      <c r="E1" s="32" t="s">
        <v>96</v>
      </c>
      <c r="F1" s="32" t="s">
        <v>90</v>
      </c>
      <c r="G1" s="37" t="s">
        <v>89</v>
      </c>
      <c r="H1" s="37" t="s">
        <v>4</v>
      </c>
    </row>
    <row r="2" spans="1:8" ht="12.75">
      <c r="A2">
        <v>102</v>
      </c>
      <c r="B2">
        <v>10</v>
      </c>
      <c r="C2">
        <v>0.20531535547098709</v>
      </c>
      <c r="D2">
        <v>1</v>
      </c>
      <c r="E2" s="38">
        <v>0.20531535547098709</v>
      </c>
      <c r="F2" t="s">
        <v>97</v>
      </c>
      <c r="G2" t="s">
        <v>98</v>
      </c>
      <c r="H2" t="s">
        <v>99</v>
      </c>
    </row>
    <row r="3" spans="1:8" ht="12.75">
      <c r="A3">
        <v>102</v>
      </c>
      <c r="B3">
        <v>10.043478260869559</v>
      </c>
      <c r="C3">
        <v>0.20559052654964771</v>
      </c>
      <c r="D3">
        <v>1</v>
      </c>
      <c r="E3" s="38">
        <v>0.20559052654964771</v>
      </c>
      <c r="F3" t="s">
        <v>97</v>
      </c>
      <c r="G3" t="s">
        <v>98</v>
      </c>
      <c r="H3" t="s">
        <v>99</v>
      </c>
    </row>
    <row r="4" spans="1:8" ht="12.75">
      <c r="A4">
        <v>102</v>
      </c>
      <c r="B4">
        <v>10.086956521739131</v>
      </c>
      <c r="C4">
        <v>0.20586569762830809</v>
      </c>
      <c r="D4">
        <v>1</v>
      </c>
      <c r="E4" s="38">
        <v>0.20586569762830809</v>
      </c>
      <c r="F4" t="s">
        <v>97</v>
      </c>
      <c r="G4" t="s">
        <v>98</v>
      </c>
      <c r="H4" t="s">
        <v>99</v>
      </c>
    </row>
    <row r="5" spans="1:8" ht="12.75">
      <c r="A5">
        <v>102</v>
      </c>
      <c r="B5">
        <v>10.130434782608701</v>
      </c>
      <c r="C5">
        <v>0.2061408687069686</v>
      </c>
      <c r="D5">
        <v>1</v>
      </c>
      <c r="E5" s="38">
        <v>0.2061408687069686</v>
      </c>
      <c r="F5" t="s">
        <v>97</v>
      </c>
      <c r="G5" t="s">
        <v>98</v>
      </c>
      <c r="H5" t="s">
        <v>99</v>
      </c>
    </row>
    <row r="6" spans="1:8" ht="12.75">
      <c r="A6">
        <v>102</v>
      </c>
      <c r="B6">
        <v>10.17391304347826</v>
      </c>
      <c r="C6">
        <v>0.20641603978562911</v>
      </c>
      <c r="D6">
        <v>1</v>
      </c>
      <c r="E6" s="38">
        <v>0.20641603978562911</v>
      </c>
      <c r="F6" t="s">
        <v>97</v>
      </c>
      <c r="G6" t="s">
        <v>98</v>
      </c>
      <c r="H6" t="s">
        <v>99</v>
      </c>
    </row>
    <row r="7" spans="1:8" ht="12.75">
      <c r="A7">
        <v>102</v>
      </c>
      <c r="B7">
        <v>10.21739130434783</v>
      </c>
      <c r="C7">
        <v>0.2066912108642896</v>
      </c>
      <c r="D7">
        <v>1</v>
      </c>
      <c r="E7" s="38">
        <v>0.2066912108642896</v>
      </c>
      <c r="F7" t="s">
        <v>97</v>
      </c>
      <c r="G7" t="s">
        <v>98</v>
      </c>
      <c r="H7" t="s">
        <v>99</v>
      </c>
    </row>
    <row r="8" spans="1:8" ht="12.75">
      <c r="A8">
        <v>102</v>
      </c>
      <c r="B8">
        <v>10.260869565217391</v>
      </c>
      <c r="C8">
        <v>0.20696638194295011</v>
      </c>
      <c r="D8">
        <v>1</v>
      </c>
      <c r="E8" s="38">
        <v>0.20696638194295011</v>
      </c>
      <c r="F8" t="s">
        <v>97</v>
      </c>
      <c r="G8" t="s">
        <v>98</v>
      </c>
      <c r="H8" t="s">
        <v>99</v>
      </c>
    </row>
    <row r="9" spans="1:8" ht="12.75">
      <c r="A9">
        <v>102</v>
      </c>
      <c r="B9">
        <v>10.304347826086961</v>
      </c>
      <c r="C9">
        <v>0.2072415530216106</v>
      </c>
      <c r="D9">
        <v>1</v>
      </c>
      <c r="E9" s="38">
        <v>0.2072415530216106</v>
      </c>
      <c r="F9" t="s">
        <v>97</v>
      </c>
      <c r="G9" t="s">
        <v>98</v>
      </c>
      <c r="H9" t="s">
        <v>99</v>
      </c>
    </row>
    <row r="10" spans="1:8" ht="12.75">
      <c r="A10">
        <v>102</v>
      </c>
      <c r="B10">
        <v>10.34782608695652</v>
      </c>
      <c r="C10">
        <v>0.20751672410027111</v>
      </c>
      <c r="D10">
        <v>1</v>
      </c>
      <c r="E10" s="38">
        <v>0.20751672410027111</v>
      </c>
      <c r="F10" t="s">
        <v>97</v>
      </c>
      <c r="G10" t="s">
        <v>98</v>
      </c>
      <c r="H10" t="s">
        <v>99</v>
      </c>
    </row>
    <row r="11" spans="1:8" ht="12.75">
      <c r="A11">
        <v>102</v>
      </c>
      <c r="B11">
        <v>10.39130434782609</v>
      </c>
      <c r="C11">
        <v>0.2077918951789316</v>
      </c>
      <c r="D11">
        <v>1</v>
      </c>
      <c r="E11" s="38">
        <v>0.2077918951789316</v>
      </c>
      <c r="F11" t="s">
        <v>97</v>
      </c>
      <c r="G11" t="s">
        <v>98</v>
      </c>
      <c r="H11" t="s">
        <v>99</v>
      </c>
    </row>
    <row r="12" spans="1:8" ht="12.75">
      <c r="A12">
        <v>102</v>
      </c>
      <c r="B12">
        <v>10.434782608695651</v>
      </c>
      <c r="C12">
        <v>0.20807382511674791</v>
      </c>
      <c r="D12">
        <v>1</v>
      </c>
      <c r="E12" s="38">
        <v>0.20807382511674791</v>
      </c>
      <c r="F12" t="s">
        <v>97</v>
      </c>
      <c r="G12" t="s">
        <v>98</v>
      </c>
      <c r="H12" t="s">
        <v>99</v>
      </c>
    </row>
    <row r="13" spans="1:8" ht="12.75">
      <c r="A13">
        <v>102</v>
      </c>
      <c r="B13">
        <v>10.47826086956522</v>
      </c>
      <c r="C13">
        <v>0.20835923459827221</v>
      </c>
      <c r="D13">
        <v>1</v>
      </c>
      <c r="E13" s="38">
        <v>0.20835923459827221</v>
      </c>
      <c r="F13" t="s">
        <v>97</v>
      </c>
      <c r="G13" t="s">
        <v>98</v>
      </c>
      <c r="H13" t="s">
        <v>99</v>
      </c>
    </row>
    <row r="14" spans="1:8" ht="12.75">
      <c r="A14">
        <v>102</v>
      </c>
      <c r="B14">
        <v>10.52173913043478</v>
      </c>
      <c r="C14">
        <v>0.20864482923206959</v>
      </c>
      <c r="D14">
        <v>1</v>
      </c>
      <c r="E14" s="38">
        <v>0.20864482923206959</v>
      </c>
      <c r="F14" t="s">
        <v>97</v>
      </c>
      <c r="G14" t="s">
        <v>98</v>
      </c>
      <c r="H14" t="s">
        <v>99</v>
      </c>
    </row>
    <row r="15" spans="1:8" ht="12.75">
      <c r="A15">
        <v>102</v>
      </c>
      <c r="B15">
        <v>10.565217391304349</v>
      </c>
      <c r="C15">
        <v>0.2089304238658671</v>
      </c>
      <c r="D15">
        <v>1</v>
      </c>
      <c r="E15" s="38">
        <v>0.2089304238658671</v>
      </c>
      <c r="F15" t="s">
        <v>97</v>
      </c>
      <c r="G15" t="s">
        <v>98</v>
      </c>
      <c r="H15" t="s">
        <v>99</v>
      </c>
    </row>
    <row r="16" spans="1:8" ht="12.75">
      <c r="A16">
        <v>102</v>
      </c>
      <c r="B16">
        <v>10.60869565217391</v>
      </c>
      <c r="C16">
        <v>0.20921601849966451</v>
      </c>
      <c r="D16">
        <v>1</v>
      </c>
      <c r="E16" s="38">
        <v>0.20921601849966451</v>
      </c>
      <c r="F16" t="s">
        <v>97</v>
      </c>
      <c r="G16" t="s">
        <v>98</v>
      </c>
      <c r="H16" t="s">
        <v>99</v>
      </c>
    </row>
    <row r="17" spans="1:8" ht="12.75">
      <c r="A17">
        <v>102</v>
      </c>
      <c r="B17">
        <v>10.65217391304348</v>
      </c>
      <c r="C17">
        <v>0.20950161313346191</v>
      </c>
      <c r="D17">
        <v>1</v>
      </c>
      <c r="E17" s="38">
        <v>0.20950161313346191</v>
      </c>
      <c r="F17" t="s">
        <v>97</v>
      </c>
      <c r="G17" t="s">
        <v>98</v>
      </c>
      <c r="H17" t="s">
        <v>99</v>
      </c>
    </row>
    <row r="18" spans="1:8" ht="12.75">
      <c r="A18">
        <v>103</v>
      </c>
      <c r="B18">
        <v>10.695652173913039</v>
      </c>
      <c r="C18">
        <v>0.20978720776725929</v>
      </c>
      <c r="D18">
        <v>1</v>
      </c>
      <c r="E18" s="38">
        <v>0.20978720776725929</v>
      </c>
      <c r="F18" t="s">
        <v>97</v>
      </c>
      <c r="G18" t="s">
        <v>98</v>
      </c>
      <c r="H18" t="s">
        <v>99</v>
      </c>
    </row>
    <row r="19" spans="1:8" ht="12.75">
      <c r="A19">
        <v>103</v>
      </c>
      <c r="B19">
        <v>10.739130434782609</v>
      </c>
      <c r="C19">
        <v>0.2100728024010568</v>
      </c>
      <c r="D19">
        <v>1</v>
      </c>
      <c r="E19" s="38">
        <v>0.2100728024010568</v>
      </c>
      <c r="F19" t="s">
        <v>97</v>
      </c>
      <c r="G19" t="s">
        <v>98</v>
      </c>
      <c r="H19" t="s">
        <v>99</v>
      </c>
    </row>
    <row r="20" spans="1:8" ht="12.75">
      <c r="A20">
        <v>103</v>
      </c>
      <c r="B20">
        <v>10.78260869565217</v>
      </c>
      <c r="C20">
        <v>0.21035839703485421</v>
      </c>
      <c r="D20">
        <v>1</v>
      </c>
      <c r="E20" s="38">
        <v>0.21035839703485421</v>
      </c>
      <c r="F20" t="s">
        <v>97</v>
      </c>
      <c r="G20" t="s">
        <v>98</v>
      </c>
      <c r="H20" t="s">
        <v>99</v>
      </c>
    </row>
    <row r="21" spans="1:8" ht="12.75">
      <c r="A21">
        <v>103</v>
      </c>
      <c r="B21">
        <v>10.82608695652174</v>
      </c>
      <c r="C21">
        <v>0.21064399166865161</v>
      </c>
      <c r="D21">
        <v>1</v>
      </c>
      <c r="E21" s="38">
        <v>0.21064399166865161</v>
      </c>
      <c r="F21" t="s">
        <v>97</v>
      </c>
      <c r="G21" t="s">
        <v>98</v>
      </c>
      <c r="H21" t="s">
        <v>99</v>
      </c>
    </row>
    <row r="22" spans="1:8" ht="12.75">
      <c r="A22">
        <v>103</v>
      </c>
      <c r="B22">
        <v>10.869565217391299</v>
      </c>
      <c r="C22">
        <v>0.2109342093326261</v>
      </c>
      <c r="D22">
        <v>1</v>
      </c>
      <c r="E22" s="38">
        <v>0.2109342093326261</v>
      </c>
      <c r="F22" t="s">
        <v>97</v>
      </c>
      <c r="G22" t="s">
        <v>98</v>
      </c>
      <c r="H22" t="s">
        <v>99</v>
      </c>
    </row>
    <row r="23" spans="1:8" ht="12.75">
      <c r="A23">
        <v>103</v>
      </c>
      <c r="B23">
        <v>10.913043478260869</v>
      </c>
      <c r="C23">
        <v>0.21122747943007031</v>
      </c>
      <c r="D23">
        <v>1</v>
      </c>
      <c r="E23" s="38">
        <v>0.21122747943007031</v>
      </c>
      <c r="F23" t="s">
        <v>97</v>
      </c>
      <c r="G23" t="s">
        <v>98</v>
      </c>
      <c r="H23" t="s">
        <v>99</v>
      </c>
    </row>
    <row r="24" spans="1:8" ht="12.75">
      <c r="A24">
        <v>103</v>
      </c>
      <c r="B24">
        <v>10.956521739130441</v>
      </c>
      <c r="C24">
        <v>0.2115209166967327</v>
      </c>
      <c r="D24">
        <v>1</v>
      </c>
      <c r="E24" s="38">
        <v>0.2115209166967327</v>
      </c>
      <c r="F24" t="s">
        <v>97</v>
      </c>
      <c r="G24" t="s">
        <v>98</v>
      </c>
      <c r="H24" t="s">
        <v>99</v>
      </c>
    </row>
    <row r="25" spans="1:8" ht="12.75">
      <c r="A25">
        <v>103</v>
      </c>
      <c r="B25">
        <v>11</v>
      </c>
      <c r="C25">
        <v>0.2118143539633951</v>
      </c>
      <c r="D25">
        <v>1</v>
      </c>
      <c r="E25" s="38">
        <v>0.2118143539633951</v>
      </c>
      <c r="F25" t="s">
        <v>97</v>
      </c>
      <c r="G25" t="s">
        <v>98</v>
      </c>
      <c r="H25" t="s">
        <v>99</v>
      </c>
    </row>
    <row r="26" spans="1:8" ht="12.75">
      <c r="A26">
        <v>103</v>
      </c>
      <c r="B26">
        <v>11.043478260869559</v>
      </c>
      <c r="C26">
        <v>0.21210779123005741</v>
      </c>
      <c r="D26">
        <v>1</v>
      </c>
      <c r="E26" s="38">
        <v>0.21210779123005741</v>
      </c>
      <c r="F26" t="s">
        <v>97</v>
      </c>
      <c r="G26" t="s">
        <v>98</v>
      </c>
      <c r="H26" t="s">
        <v>99</v>
      </c>
    </row>
    <row r="27" spans="1:8" ht="12.75">
      <c r="A27">
        <v>103</v>
      </c>
      <c r="B27">
        <v>11.086956521739131</v>
      </c>
      <c r="C27">
        <v>0.2124012284967198</v>
      </c>
      <c r="D27">
        <v>1</v>
      </c>
      <c r="E27" s="38">
        <v>0.2124012284967198</v>
      </c>
      <c r="F27" t="s">
        <v>97</v>
      </c>
      <c r="G27" t="s">
        <v>98</v>
      </c>
      <c r="H27" t="s">
        <v>99</v>
      </c>
    </row>
    <row r="28" spans="1:8" ht="12.75">
      <c r="A28">
        <v>103</v>
      </c>
      <c r="B28">
        <v>11.130434782608701</v>
      </c>
      <c r="C28">
        <v>0.2126946657633822</v>
      </c>
      <c r="D28">
        <v>1</v>
      </c>
      <c r="E28" s="38">
        <v>0.2126946657633822</v>
      </c>
      <c r="F28" t="s">
        <v>97</v>
      </c>
      <c r="G28" t="s">
        <v>98</v>
      </c>
      <c r="H28" t="s">
        <v>99</v>
      </c>
    </row>
    <row r="29" spans="1:8" ht="12.75">
      <c r="A29">
        <v>103</v>
      </c>
      <c r="B29">
        <v>11.17391304347826</v>
      </c>
      <c r="C29">
        <v>0.21298810303004451</v>
      </c>
      <c r="D29">
        <v>1</v>
      </c>
      <c r="E29" s="38">
        <v>0.21298810303004451</v>
      </c>
      <c r="F29" t="s">
        <v>97</v>
      </c>
      <c r="G29" t="s">
        <v>98</v>
      </c>
      <c r="H29" t="s">
        <v>99</v>
      </c>
    </row>
    <row r="30" spans="1:8" ht="12.75">
      <c r="A30">
        <v>103</v>
      </c>
      <c r="B30">
        <v>11.21739130434783</v>
      </c>
      <c r="C30">
        <v>0.2132815402967069</v>
      </c>
      <c r="D30">
        <v>1</v>
      </c>
      <c r="E30" s="38">
        <v>0.2132815402967069</v>
      </c>
      <c r="F30" t="s">
        <v>97</v>
      </c>
      <c r="G30" t="s">
        <v>98</v>
      </c>
      <c r="H30" t="s">
        <v>99</v>
      </c>
    </row>
    <row r="31" spans="1:8" ht="12.75">
      <c r="A31">
        <v>103</v>
      </c>
      <c r="B31">
        <v>11.260869565217391</v>
      </c>
      <c r="C31">
        <v>0.21357497756336929</v>
      </c>
      <c r="D31">
        <v>1</v>
      </c>
      <c r="E31" s="38">
        <v>0.21357497756336929</v>
      </c>
      <c r="F31" t="s">
        <v>97</v>
      </c>
      <c r="G31" t="s">
        <v>98</v>
      </c>
      <c r="H31" t="s">
        <v>99</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
  <sheetViews>
    <sheetView zoomScaleNormal="100" workbookViewId="0">
      <selection activeCell="D18" sqref="D18"/>
    </sheetView>
  </sheetViews>
  <sheetFormatPr defaultColWidth="11.42578125" defaultRowHeight="12.75"/>
  <cols>
    <col min="1" max="1" width="5.5703125" style="39" bestFit="1" customWidth="1"/>
    <col min="2" max="2" width="12.85546875" style="39" bestFit="1" customWidth="1"/>
    <col min="3" max="3" width="12" style="39" bestFit="1" customWidth="1"/>
    <col min="4" max="5" width="22.28515625" style="39" bestFit="1" customWidth="1"/>
    <col min="6" max="6" width="24.5703125" style="39" bestFit="1" customWidth="1"/>
    <col min="7" max="7" width="14.7109375" style="39" bestFit="1" customWidth="1"/>
    <col min="8" max="9" width="12.85546875" style="39" bestFit="1" customWidth="1"/>
    <col min="10" max="11" width="12.5703125" style="39" bestFit="1" customWidth="1"/>
    <col min="12" max="12" width="19.42578125" style="39" bestFit="1" customWidth="1"/>
    <col min="13" max="14" width="9.42578125" style="39" bestFit="1" customWidth="1"/>
    <col min="15" max="15" width="22" style="39" bestFit="1" customWidth="1"/>
    <col min="16" max="16" width="15.7109375" style="39" bestFit="1" customWidth="1"/>
    <col min="17" max="17" width="20.28515625" style="39" bestFit="1" customWidth="1"/>
    <col min="18" max="18" width="7.140625" style="39" bestFit="1" customWidth="1"/>
    <col min="19" max="16384" width="11.42578125" style="39"/>
  </cols>
  <sheetData>
    <row r="1" spans="1:18">
      <c r="A1" s="39" t="s">
        <v>4</v>
      </c>
      <c r="B1" s="39" t="s">
        <v>6</v>
      </c>
      <c r="C1" s="39" t="s">
        <v>7</v>
      </c>
      <c r="D1" s="39" t="s">
        <v>8</v>
      </c>
      <c r="E1" s="39" t="s">
        <v>9</v>
      </c>
      <c r="F1" s="39" t="s">
        <v>10</v>
      </c>
      <c r="G1" s="39" t="s">
        <v>11</v>
      </c>
      <c r="H1" s="39" t="s">
        <v>12</v>
      </c>
      <c r="I1" s="39" t="s">
        <v>13</v>
      </c>
      <c r="J1" s="39" t="s">
        <v>14</v>
      </c>
      <c r="K1" s="39" t="s">
        <v>15</v>
      </c>
      <c r="L1" s="39" t="s">
        <v>16</v>
      </c>
      <c r="M1" s="39" t="s">
        <v>17</v>
      </c>
      <c r="N1" s="39" t="s">
        <v>2</v>
      </c>
      <c r="O1" s="39" t="s">
        <v>18</v>
      </c>
      <c r="P1" s="39" t="s">
        <v>19</v>
      </c>
      <c r="Q1" s="39" t="s">
        <v>92</v>
      </c>
      <c r="R1" s="39" t="s">
        <v>3</v>
      </c>
    </row>
    <row r="2" spans="1:18">
      <c r="A2" s="39" t="s">
        <v>100</v>
      </c>
      <c r="B2" s="39" t="s">
        <v>101</v>
      </c>
      <c r="C2" s="39">
        <v>11450000</v>
      </c>
      <c r="D2" s="39">
        <v>1</v>
      </c>
      <c r="E2" s="39">
        <v>0</v>
      </c>
      <c r="F2" s="39">
        <v>0</v>
      </c>
      <c r="G2" s="39" t="s">
        <v>21</v>
      </c>
      <c r="H2" s="39">
        <v>0.39</v>
      </c>
      <c r="I2" s="39">
        <v>-0.05</v>
      </c>
      <c r="J2" s="39">
        <v>1</v>
      </c>
      <c r="K2" s="39">
        <v>0</v>
      </c>
      <c r="L2" s="39" t="s">
        <v>21</v>
      </c>
      <c r="M2" s="39" t="s">
        <v>21</v>
      </c>
      <c r="N2" s="39">
        <v>0</v>
      </c>
      <c r="O2" s="39">
        <v>0</v>
      </c>
      <c r="P2" s="39">
        <v>0</v>
      </c>
      <c r="Q2" s="39">
        <v>1</v>
      </c>
      <c r="R2" s="39" t="s">
        <v>97</v>
      </c>
    </row>
    <row r="3" spans="1:18">
      <c r="A3" s="39" t="s">
        <v>102</v>
      </c>
      <c r="B3" s="39" t="s">
        <v>103</v>
      </c>
      <c r="C3" s="39">
        <v>2987781.8289364423</v>
      </c>
      <c r="D3" s="39">
        <v>1</v>
      </c>
      <c r="E3" s="39">
        <v>0</v>
      </c>
      <c r="F3" s="39">
        <v>0</v>
      </c>
      <c r="G3" s="39" t="s">
        <v>21</v>
      </c>
      <c r="H3" s="39">
        <v>0.75</v>
      </c>
      <c r="I3" s="39">
        <v>0.06</v>
      </c>
      <c r="J3" s="39">
        <v>1</v>
      </c>
      <c r="K3" s="39">
        <v>0</v>
      </c>
      <c r="L3" s="39" t="s">
        <v>21</v>
      </c>
      <c r="M3" s="39" t="s">
        <v>21</v>
      </c>
      <c r="N3" s="39">
        <v>0</v>
      </c>
      <c r="O3" s="39">
        <v>0</v>
      </c>
      <c r="P3" s="39">
        <v>0</v>
      </c>
      <c r="Q3" s="39">
        <v>1</v>
      </c>
      <c r="R3" s="39" t="s">
        <v>97</v>
      </c>
    </row>
  </sheetData>
  <pageMargins left="0.7" right="0.7" top="0.75" bottom="0.75" header="0.5" footer="0.5"/>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3"/>
  <sheetViews>
    <sheetView workbookViewId="0">
      <selection activeCell="B8" sqref="B8"/>
    </sheetView>
  </sheetViews>
  <sheetFormatPr defaultColWidth="11.42578125" defaultRowHeight="12.75"/>
  <cols>
    <col min="1" max="1" width="10" style="1" customWidth="1"/>
    <col min="2" max="2" width="11.28515625" style="1" customWidth="1"/>
    <col min="3" max="16384" width="11.42578125" style="1"/>
  </cols>
  <sheetData>
    <row r="1" spans="1:2">
      <c r="A1" s="33" t="s">
        <v>26</v>
      </c>
      <c r="B1" s="33" t="s">
        <v>27</v>
      </c>
    </row>
    <row r="2" spans="1:2">
      <c r="A2" s="1">
        <v>2000</v>
      </c>
      <c r="B2" s="5">
        <v>0.02</v>
      </c>
    </row>
    <row r="3" spans="1:2">
      <c r="A3" s="1">
        <v>2001</v>
      </c>
      <c r="B3" s="5">
        <v>0.02</v>
      </c>
    </row>
    <row r="4" spans="1:2">
      <c r="A4" s="1">
        <v>2002</v>
      </c>
      <c r="B4" s="5">
        <v>0.02</v>
      </c>
    </row>
    <row r="5" spans="1:2">
      <c r="A5" s="1">
        <v>2003</v>
      </c>
      <c r="B5" s="5">
        <v>0.02</v>
      </c>
    </row>
    <row r="6" spans="1:2">
      <c r="A6" s="1">
        <v>2004</v>
      </c>
      <c r="B6" s="5">
        <v>0.02</v>
      </c>
    </row>
    <row r="7" spans="1:2">
      <c r="A7" s="1">
        <v>2005</v>
      </c>
      <c r="B7" s="5">
        <v>0.02</v>
      </c>
    </row>
    <row r="8" spans="1:2">
      <c r="A8" s="1">
        <v>2006</v>
      </c>
      <c r="B8" s="5">
        <v>0.02</v>
      </c>
    </row>
    <row r="9" spans="1:2">
      <c r="A9" s="1">
        <v>2007</v>
      </c>
      <c r="B9" s="5">
        <v>0.02</v>
      </c>
    </row>
    <row r="10" spans="1:2">
      <c r="A10" s="1">
        <v>2008</v>
      </c>
      <c r="B10" s="5">
        <v>0.02</v>
      </c>
    </row>
    <row r="11" spans="1:2">
      <c r="A11" s="1">
        <v>2009</v>
      </c>
      <c r="B11" s="5">
        <v>0.02</v>
      </c>
    </row>
    <row r="12" spans="1:2">
      <c r="A12" s="1">
        <v>2010</v>
      </c>
      <c r="B12" s="5">
        <v>0.02</v>
      </c>
    </row>
    <row r="13" spans="1:2">
      <c r="A13" s="1">
        <v>2011</v>
      </c>
      <c r="B13" s="5">
        <v>0.02</v>
      </c>
    </row>
    <row r="14" spans="1:2">
      <c r="A14" s="1">
        <v>2012</v>
      </c>
      <c r="B14" s="5">
        <v>0.02</v>
      </c>
    </row>
    <row r="15" spans="1:2">
      <c r="A15" s="1">
        <v>2013</v>
      </c>
      <c r="B15" s="5">
        <v>0.02</v>
      </c>
    </row>
    <row r="16" spans="1:2">
      <c r="A16" s="1">
        <v>2014</v>
      </c>
      <c r="B16" s="5">
        <v>0.02</v>
      </c>
    </row>
    <row r="17" spans="1:2">
      <c r="A17" s="1">
        <v>2015</v>
      </c>
      <c r="B17" s="5">
        <v>0.02</v>
      </c>
    </row>
    <row r="18" spans="1:2">
      <c r="A18" s="1">
        <v>2016</v>
      </c>
      <c r="B18" s="5">
        <v>0.02</v>
      </c>
    </row>
    <row r="19" spans="1:2">
      <c r="A19" s="1">
        <v>2017</v>
      </c>
      <c r="B19" s="5">
        <v>0.02</v>
      </c>
    </row>
    <row r="20" spans="1:2">
      <c r="A20" s="1">
        <v>2018</v>
      </c>
      <c r="B20" s="5">
        <v>0.02</v>
      </c>
    </row>
    <row r="21" spans="1:2">
      <c r="A21" s="1">
        <v>2019</v>
      </c>
      <c r="B21" s="5">
        <v>0.02</v>
      </c>
    </row>
    <row r="22" spans="1:2">
      <c r="A22" s="1">
        <v>2020</v>
      </c>
      <c r="B22" s="5">
        <v>0.02</v>
      </c>
    </row>
    <row r="23" spans="1:2">
      <c r="A23" s="1">
        <v>2021</v>
      </c>
      <c r="B23" s="5">
        <v>0.02</v>
      </c>
    </row>
    <row r="24" spans="1:2">
      <c r="A24" s="1">
        <v>2022</v>
      </c>
      <c r="B24" s="5">
        <v>0.02</v>
      </c>
    </row>
    <row r="25" spans="1:2">
      <c r="A25" s="1">
        <v>2023</v>
      </c>
      <c r="B25" s="5">
        <v>0.02</v>
      </c>
    </row>
    <row r="26" spans="1:2">
      <c r="A26" s="1">
        <v>2024</v>
      </c>
      <c r="B26" s="5">
        <v>0.02</v>
      </c>
    </row>
    <row r="27" spans="1:2">
      <c r="A27" s="1">
        <v>2025</v>
      </c>
      <c r="B27" s="5">
        <v>0.02</v>
      </c>
    </row>
    <row r="28" spans="1:2">
      <c r="A28" s="1">
        <v>2026</v>
      </c>
      <c r="B28" s="5">
        <v>0.02</v>
      </c>
    </row>
    <row r="29" spans="1:2">
      <c r="A29" s="1">
        <v>2027</v>
      </c>
      <c r="B29" s="5">
        <v>0.02</v>
      </c>
    </row>
    <row r="30" spans="1:2">
      <c r="A30" s="1">
        <v>2028</v>
      </c>
      <c r="B30" s="5">
        <v>0.02</v>
      </c>
    </row>
    <row r="31" spans="1:2">
      <c r="A31" s="1">
        <v>2029</v>
      </c>
      <c r="B31" s="5">
        <v>0.02</v>
      </c>
    </row>
    <row r="32" spans="1:2">
      <c r="A32" s="1">
        <v>2030</v>
      </c>
      <c r="B32" s="5">
        <v>0.02</v>
      </c>
    </row>
    <row r="33" spans="1:2">
      <c r="A33" s="1">
        <v>2031</v>
      </c>
      <c r="B33" s="5">
        <v>0.02</v>
      </c>
    </row>
    <row r="34" spans="1:2">
      <c r="A34" s="1">
        <v>2032</v>
      </c>
      <c r="B34" s="5">
        <v>0.02</v>
      </c>
    </row>
    <row r="35" spans="1:2">
      <c r="A35" s="1">
        <v>2033</v>
      </c>
      <c r="B35" s="5">
        <v>0.02</v>
      </c>
    </row>
    <row r="36" spans="1:2">
      <c r="A36" s="1">
        <v>2034</v>
      </c>
      <c r="B36" s="5">
        <v>0.02</v>
      </c>
    </row>
    <row r="37" spans="1:2">
      <c r="A37" s="1">
        <v>2035</v>
      </c>
      <c r="B37" s="5">
        <v>0.02</v>
      </c>
    </row>
    <row r="38" spans="1:2">
      <c r="A38" s="1">
        <v>2036</v>
      </c>
      <c r="B38" s="5">
        <v>0.02</v>
      </c>
    </row>
    <row r="39" spans="1:2">
      <c r="A39" s="1">
        <v>2037</v>
      </c>
      <c r="B39" s="5">
        <v>0.02</v>
      </c>
    </row>
    <row r="40" spans="1:2">
      <c r="A40" s="1">
        <v>2038</v>
      </c>
      <c r="B40" s="5">
        <v>0.02</v>
      </c>
    </row>
    <row r="41" spans="1:2">
      <c r="A41" s="1">
        <v>2039</v>
      </c>
      <c r="B41" s="5">
        <v>0.02</v>
      </c>
    </row>
    <row r="42" spans="1:2">
      <c r="A42" s="1">
        <v>2040</v>
      </c>
      <c r="B42" s="5">
        <v>0.02</v>
      </c>
    </row>
    <row r="43" spans="1:2">
      <c r="A43" s="1">
        <v>2041</v>
      </c>
      <c r="B43" s="5">
        <v>0.02</v>
      </c>
    </row>
    <row r="44" spans="1:2">
      <c r="A44" s="1">
        <v>2042</v>
      </c>
      <c r="B44" s="5">
        <v>0.02</v>
      </c>
    </row>
    <row r="45" spans="1:2">
      <c r="A45" s="1">
        <v>2043</v>
      </c>
      <c r="B45" s="5">
        <v>0.02</v>
      </c>
    </row>
    <row r="46" spans="1:2">
      <c r="A46" s="1">
        <v>2044</v>
      </c>
      <c r="B46" s="5">
        <v>0.02</v>
      </c>
    </row>
    <row r="47" spans="1:2">
      <c r="A47" s="1">
        <v>2045</v>
      </c>
      <c r="B47" s="5">
        <v>0.02</v>
      </c>
    </row>
    <row r="48" spans="1:2">
      <c r="A48" s="1">
        <v>2046</v>
      </c>
      <c r="B48" s="5">
        <v>0.02</v>
      </c>
    </row>
    <row r="49" spans="1:2">
      <c r="A49" s="1">
        <v>2047</v>
      </c>
      <c r="B49" s="5">
        <v>0.02</v>
      </c>
    </row>
    <row r="50" spans="1:2">
      <c r="A50" s="1">
        <v>2048</v>
      </c>
      <c r="B50" s="5">
        <v>0.02</v>
      </c>
    </row>
    <row r="51" spans="1:2">
      <c r="A51" s="1">
        <v>2049</v>
      </c>
      <c r="B51" s="5">
        <v>0.02</v>
      </c>
    </row>
    <row r="52" spans="1:2">
      <c r="A52" s="1">
        <v>2050</v>
      </c>
      <c r="B52" s="5">
        <v>0.02</v>
      </c>
    </row>
    <row r="53" spans="1:2">
      <c r="A53" s="1">
        <v>2051</v>
      </c>
      <c r="B53" s="5">
        <v>0.02</v>
      </c>
    </row>
    <row r="54" spans="1:2">
      <c r="A54" s="1">
        <v>2052</v>
      </c>
      <c r="B54" s="5">
        <v>0.02</v>
      </c>
    </row>
    <row r="55" spans="1:2">
      <c r="A55" s="1">
        <v>2053</v>
      </c>
      <c r="B55" s="5">
        <v>0.02</v>
      </c>
    </row>
    <row r="56" spans="1:2">
      <c r="A56" s="1">
        <v>2054</v>
      </c>
      <c r="B56" s="5">
        <v>0.02</v>
      </c>
    </row>
    <row r="57" spans="1:2">
      <c r="A57" s="1">
        <v>2055</v>
      </c>
      <c r="B57" s="5">
        <v>0.02</v>
      </c>
    </row>
    <row r="58" spans="1:2">
      <c r="A58" s="1">
        <v>2056</v>
      </c>
      <c r="B58" s="5">
        <v>0.02</v>
      </c>
    </row>
    <row r="59" spans="1:2">
      <c r="A59" s="1">
        <v>2057</v>
      </c>
      <c r="B59" s="5">
        <v>0.02</v>
      </c>
    </row>
    <row r="60" spans="1:2">
      <c r="A60" s="1">
        <v>2058</v>
      </c>
      <c r="B60" s="5">
        <v>0.02</v>
      </c>
    </row>
    <row r="61" spans="1:2">
      <c r="A61" s="1">
        <v>2059</v>
      </c>
      <c r="B61" s="5">
        <v>0.02</v>
      </c>
    </row>
    <row r="62" spans="1:2">
      <c r="A62" s="1">
        <v>2060</v>
      </c>
      <c r="B62" s="5">
        <v>0.02</v>
      </c>
    </row>
    <row r="63" spans="1:2">
      <c r="A63" s="1">
        <v>2061</v>
      </c>
      <c r="B63" s="5">
        <v>0.02</v>
      </c>
    </row>
    <row r="64" spans="1:2">
      <c r="A64" s="1">
        <v>2062</v>
      </c>
      <c r="B64" s="5">
        <v>0.02</v>
      </c>
    </row>
    <row r="65" spans="1:2">
      <c r="A65" s="1">
        <v>2063</v>
      </c>
      <c r="B65" s="5">
        <v>0.02</v>
      </c>
    </row>
    <row r="66" spans="1:2">
      <c r="A66" s="1">
        <v>2064</v>
      </c>
      <c r="B66" s="5">
        <v>0.02</v>
      </c>
    </row>
    <row r="67" spans="1:2">
      <c r="A67" s="1">
        <v>2065</v>
      </c>
      <c r="B67" s="5">
        <v>0.02</v>
      </c>
    </row>
    <row r="68" spans="1:2">
      <c r="A68" s="1">
        <v>2066</v>
      </c>
      <c r="B68" s="5">
        <v>0.02</v>
      </c>
    </row>
    <row r="69" spans="1:2">
      <c r="A69" s="1">
        <v>2067</v>
      </c>
      <c r="B69" s="5">
        <v>0.02</v>
      </c>
    </row>
    <row r="70" spans="1:2">
      <c r="A70" s="1">
        <v>2068</v>
      </c>
      <c r="B70" s="5">
        <v>0.02</v>
      </c>
    </row>
    <row r="71" spans="1:2">
      <c r="A71" s="1">
        <v>2069</v>
      </c>
      <c r="B71" s="5">
        <v>0.02</v>
      </c>
    </row>
    <row r="72" spans="1:2">
      <c r="A72" s="1">
        <v>2070</v>
      </c>
      <c r="B72" s="5">
        <v>0.02</v>
      </c>
    </row>
    <row r="73" spans="1:2">
      <c r="A73" s="1">
        <v>2071</v>
      </c>
      <c r="B73" s="5">
        <v>0.02</v>
      </c>
    </row>
    <row r="74" spans="1:2">
      <c r="A74" s="1">
        <v>2072</v>
      </c>
      <c r="B74" s="5">
        <v>0.02</v>
      </c>
    </row>
    <row r="75" spans="1:2">
      <c r="A75" s="1">
        <v>2073</v>
      </c>
      <c r="B75" s="5">
        <v>0.02</v>
      </c>
    </row>
    <row r="76" spans="1:2">
      <c r="A76" s="1">
        <v>2074</v>
      </c>
      <c r="B76" s="5">
        <v>0.02</v>
      </c>
    </row>
    <row r="77" spans="1:2">
      <c r="A77" s="1">
        <v>2075</v>
      </c>
      <c r="B77" s="5">
        <v>0.02</v>
      </c>
    </row>
    <row r="78" spans="1:2">
      <c r="A78" s="1">
        <v>2076</v>
      </c>
      <c r="B78" s="5">
        <v>0.02</v>
      </c>
    </row>
    <row r="79" spans="1:2">
      <c r="A79" s="1">
        <v>2077</v>
      </c>
      <c r="B79" s="5">
        <v>0.02</v>
      </c>
    </row>
    <row r="80" spans="1:2">
      <c r="A80" s="1">
        <v>2078</v>
      </c>
      <c r="B80" s="5">
        <v>0.02</v>
      </c>
    </row>
    <row r="81" spans="1:2">
      <c r="A81" s="1">
        <v>2079</v>
      </c>
      <c r="B81" s="5">
        <v>0.02</v>
      </c>
    </row>
    <row r="82" spans="1:2">
      <c r="A82" s="1">
        <v>2080</v>
      </c>
      <c r="B82" s="5">
        <v>0.02</v>
      </c>
    </row>
    <row r="83" spans="1:2">
      <c r="A83" s="1">
        <v>2081</v>
      </c>
      <c r="B83" s="5">
        <v>0.02</v>
      </c>
    </row>
    <row r="84" spans="1:2">
      <c r="A84" s="1">
        <v>2082</v>
      </c>
      <c r="B84" s="5">
        <v>0.02</v>
      </c>
    </row>
    <row r="85" spans="1:2">
      <c r="A85" s="1">
        <v>2083</v>
      </c>
      <c r="B85" s="5">
        <v>0.02</v>
      </c>
    </row>
    <row r="86" spans="1:2">
      <c r="A86" s="1">
        <v>2084</v>
      </c>
      <c r="B86" s="5">
        <v>0.02</v>
      </c>
    </row>
    <row r="87" spans="1:2">
      <c r="A87" s="1">
        <v>2085</v>
      </c>
      <c r="B87" s="5">
        <v>0.02</v>
      </c>
    </row>
    <row r="88" spans="1:2">
      <c r="A88" s="1">
        <v>2086</v>
      </c>
      <c r="B88" s="5">
        <v>0.02</v>
      </c>
    </row>
    <row r="89" spans="1:2">
      <c r="A89" s="1">
        <v>2087</v>
      </c>
      <c r="B89" s="5">
        <v>0.02</v>
      </c>
    </row>
    <row r="90" spans="1:2">
      <c r="A90" s="1">
        <v>2088</v>
      </c>
      <c r="B90" s="5">
        <v>0.02</v>
      </c>
    </row>
    <row r="91" spans="1:2">
      <c r="A91" s="1">
        <v>2089</v>
      </c>
      <c r="B91" s="5">
        <v>0.02</v>
      </c>
    </row>
    <row r="92" spans="1:2">
      <c r="A92" s="1">
        <v>2090</v>
      </c>
      <c r="B92" s="5">
        <v>0.02</v>
      </c>
    </row>
    <row r="93" spans="1:2">
      <c r="A93" s="1">
        <v>2091</v>
      </c>
      <c r="B93" s="5">
        <v>0.02</v>
      </c>
    </row>
    <row r="94" spans="1:2">
      <c r="A94" s="1">
        <v>2092</v>
      </c>
      <c r="B94" s="5">
        <v>0.02</v>
      </c>
    </row>
    <row r="95" spans="1:2">
      <c r="A95" s="1">
        <v>2093</v>
      </c>
      <c r="B95" s="5">
        <v>0.02</v>
      </c>
    </row>
    <row r="96" spans="1:2">
      <c r="A96" s="1">
        <v>2094</v>
      </c>
      <c r="B96" s="5">
        <v>0.02</v>
      </c>
    </row>
    <row r="97" spans="1:2">
      <c r="A97" s="1">
        <v>2095</v>
      </c>
      <c r="B97" s="5">
        <v>0.02</v>
      </c>
    </row>
    <row r="98" spans="1:2">
      <c r="A98" s="1">
        <v>2096</v>
      </c>
      <c r="B98" s="5">
        <v>0.02</v>
      </c>
    </row>
    <row r="99" spans="1:2">
      <c r="A99" s="1">
        <v>2097</v>
      </c>
      <c r="B99" s="5">
        <v>0.02</v>
      </c>
    </row>
    <row r="100" spans="1:2">
      <c r="A100" s="1">
        <v>2098</v>
      </c>
      <c r="B100" s="5">
        <v>0.02</v>
      </c>
    </row>
    <row r="101" spans="1:2">
      <c r="A101" s="1">
        <v>2099</v>
      </c>
      <c r="B101" s="5">
        <v>0.02</v>
      </c>
    </row>
    <row r="102" spans="1:2">
      <c r="A102" s="1">
        <v>2100</v>
      </c>
      <c r="B102" s="5">
        <v>0.02</v>
      </c>
    </row>
    <row r="103" spans="1:2">
      <c r="A103" s="1">
        <v>2101</v>
      </c>
      <c r="B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election activeCell="C28" sqref="C28"/>
    </sheetView>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31" t="s">
        <v>28</v>
      </c>
    </row>
    <row r="2" spans="1:11">
      <c r="A2" s="1" t="s">
        <v>29</v>
      </c>
    </row>
    <row r="4" spans="1:11">
      <c r="A4" s="14" t="s">
        <v>30</v>
      </c>
      <c r="B4" s="15"/>
      <c r="C4" s="15"/>
      <c r="D4" s="16"/>
      <c r="E4" s="16"/>
      <c r="F4" s="16"/>
      <c r="G4" s="16"/>
      <c r="H4" s="16"/>
      <c r="I4" s="16"/>
      <c r="J4" s="16"/>
      <c r="K4" s="16"/>
    </row>
    <row r="6" spans="1:11">
      <c r="A6" s="2" t="s">
        <v>31</v>
      </c>
      <c r="B6" s="17">
        <v>22.859999965252801</v>
      </c>
      <c r="C6" s="18" t="s">
        <v>5</v>
      </c>
      <c r="E6" s="8"/>
    </row>
    <row r="7" spans="1:11">
      <c r="A7" s="2" t="s">
        <v>32</v>
      </c>
      <c r="B7" s="17">
        <v>160934.39999999999</v>
      </c>
      <c r="C7" s="18" t="s">
        <v>5</v>
      </c>
      <c r="E7" s="8"/>
    </row>
    <row r="8" spans="1:11">
      <c r="A8" s="2" t="s">
        <v>33</v>
      </c>
      <c r="B8" s="17">
        <v>0.50000000075999995</v>
      </c>
      <c r="C8" s="18" t="s">
        <v>5</v>
      </c>
      <c r="E8" s="8"/>
    </row>
    <row r="9" spans="1:11" ht="14.25">
      <c r="A9" s="2" t="s">
        <v>34</v>
      </c>
      <c r="B9" s="18">
        <f>B6*B7*B8</f>
        <v>1839480.1919999998</v>
      </c>
      <c r="C9" s="18" t="s">
        <v>35</v>
      </c>
      <c r="E9" s="8"/>
    </row>
    <row r="10" spans="1:11">
      <c r="A10" s="2"/>
      <c r="B10" s="18"/>
      <c r="C10" s="18"/>
    </row>
    <row r="11" spans="1:11" ht="14.25">
      <c r="A11" s="2" t="s">
        <v>36</v>
      </c>
      <c r="B11" s="17">
        <v>13.733481502801117</v>
      </c>
      <c r="C11" s="18" t="s">
        <v>37</v>
      </c>
    </row>
    <row r="12" spans="1:11">
      <c r="A12" s="2"/>
      <c r="B12" s="18"/>
      <c r="C12" s="18"/>
    </row>
    <row r="13" spans="1:11">
      <c r="A13" s="2" t="s">
        <v>38</v>
      </c>
      <c r="B13" s="19">
        <f>B9*B11</f>
        <v>25262467.191601045</v>
      </c>
      <c r="C13" s="18" t="s">
        <v>39</v>
      </c>
    </row>
    <row r="14" spans="1:11">
      <c r="A14" s="2" t="s">
        <v>40</v>
      </c>
      <c r="B14" s="19">
        <f>B13*0.25</f>
        <v>6315616.7979002614</v>
      </c>
      <c r="C14" s="18" t="s">
        <v>39</v>
      </c>
    </row>
    <row r="15" spans="1:11">
      <c r="A15" s="7" t="s">
        <v>41</v>
      </c>
      <c r="B15" s="20">
        <f>_discounting_sheet!D4</f>
        <v>40572510.205771826</v>
      </c>
      <c r="C15" s="18" t="s">
        <v>39</v>
      </c>
    </row>
    <row r="18" spans="1:11">
      <c r="A18" s="13" t="s">
        <v>25</v>
      </c>
      <c r="B18" s="16"/>
      <c r="C18" s="16"/>
      <c r="D18" s="16"/>
      <c r="E18" s="16"/>
      <c r="F18" s="16"/>
      <c r="G18" s="16"/>
      <c r="H18" s="16"/>
      <c r="I18" s="16"/>
      <c r="J18" s="16"/>
      <c r="K18" s="16"/>
    </row>
    <row r="19" spans="1:11">
      <c r="A19" s="1" t="s">
        <v>42</v>
      </c>
    </row>
    <row r="20" spans="1:11">
      <c r="A20" s="1" t="s">
        <v>43</v>
      </c>
      <c r="B20" s="5">
        <v>0.5</v>
      </c>
    </row>
    <row r="21" spans="1:11">
      <c r="A21" s="1" t="s">
        <v>44</v>
      </c>
      <c r="B21" s="5">
        <v>0.2</v>
      </c>
      <c r="C21" s="1" t="s">
        <v>45</v>
      </c>
    </row>
    <row r="22" spans="1:11">
      <c r="A22" s="1" t="s">
        <v>46</v>
      </c>
      <c r="B22" s="9" t="e">
        <f>B20*SUM(assets!#REF!)*_measures_details!B21</f>
        <v>#REF!</v>
      </c>
      <c r="C22" s="2" t="s">
        <v>39</v>
      </c>
    </row>
    <row r="24" spans="1:11">
      <c r="A24" s="13" t="s">
        <v>22</v>
      </c>
      <c r="B24" s="16"/>
      <c r="C24" s="16"/>
      <c r="D24" s="16"/>
      <c r="E24" s="16"/>
      <c r="F24" s="16"/>
      <c r="G24" s="16"/>
      <c r="H24" s="16"/>
      <c r="I24" s="16"/>
      <c r="J24" s="16"/>
      <c r="K24" s="16"/>
    </row>
    <row r="25" spans="1:11">
      <c r="A25" s="1" t="s">
        <v>47</v>
      </c>
      <c r="B25" s="3">
        <v>4000000</v>
      </c>
      <c r="C25" s="2" t="s">
        <v>39</v>
      </c>
    </row>
    <row r="26" spans="1:11">
      <c r="A26" s="6" t="s">
        <v>41</v>
      </c>
      <c r="B26" s="9">
        <f>_discounting_sheet!F4</f>
        <v>63968125.006875344</v>
      </c>
      <c r="C26" s="2" t="s">
        <v>39</v>
      </c>
    </row>
    <row r="28" spans="1:11">
      <c r="A28" s="13" t="s">
        <v>23</v>
      </c>
      <c r="B28" s="16"/>
      <c r="C28" s="16"/>
      <c r="D28" s="16"/>
      <c r="E28" s="16"/>
      <c r="F28" s="16"/>
      <c r="G28" s="16"/>
      <c r="H28" s="16"/>
      <c r="I28" s="16"/>
      <c r="J28" s="16"/>
      <c r="K28" s="16"/>
    </row>
    <row r="29" spans="1:11">
      <c r="A29" s="1" t="s">
        <v>48</v>
      </c>
    </row>
    <row r="30" spans="1:11">
      <c r="A30" s="1" t="s">
        <v>49</v>
      </c>
      <c r="B30" s="3">
        <v>20000000</v>
      </c>
      <c r="C30" s="2" t="s">
        <v>39</v>
      </c>
    </row>
    <row r="31" spans="1:11">
      <c r="A31" s="1" t="s">
        <v>50</v>
      </c>
      <c r="B31" s="3">
        <v>500000</v>
      </c>
      <c r="C31" s="2" t="s">
        <v>39</v>
      </c>
    </row>
    <row r="32" spans="1:11">
      <c r="A32" s="1" t="s">
        <v>51</v>
      </c>
      <c r="B32" s="3">
        <v>500000</v>
      </c>
      <c r="C32" s="2" t="s">
        <v>39</v>
      </c>
    </row>
    <row r="33" spans="1:11">
      <c r="A33" s="1" t="s">
        <v>52</v>
      </c>
      <c r="B33" s="3">
        <v>400000</v>
      </c>
      <c r="C33" s="2" t="s">
        <v>39</v>
      </c>
    </row>
    <row r="34" spans="1:11">
      <c r="A34" s="6" t="s">
        <v>41</v>
      </c>
      <c r="B34" s="9">
        <f>_discounting_sheet!H4</f>
        <v>22388843.752406374</v>
      </c>
      <c r="C34" s="2" t="s">
        <v>39</v>
      </c>
    </row>
    <row r="36" spans="1:11">
      <c r="A36" s="13" t="s">
        <v>24</v>
      </c>
      <c r="B36" s="16"/>
      <c r="C36" s="16"/>
      <c r="D36" s="16"/>
      <c r="E36" s="16"/>
      <c r="F36" s="16"/>
      <c r="G36" s="16"/>
      <c r="H36" s="16"/>
      <c r="I36" s="16"/>
      <c r="J36" s="16"/>
      <c r="K36" s="16"/>
    </row>
    <row r="37" spans="1:11">
      <c r="A37" s="1" t="s">
        <v>53</v>
      </c>
    </row>
    <row r="38" spans="1:11">
      <c r="A38" s="1" t="s">
        <v>54</v>
      </c>
      <c r="B38" s="1">
        <v>3</v>
      </c>
      <c r="C38" s="1" t="s">
        <v>5</v>
      </c>
    </row>
    <row r="39" spans="1:11">
      <c r="A39" s="1" t="s">
        <v>55</v>
      </c>
      <c r="B39" s="3">
        <v>30000</v>
      </c>
      <c r="C39" s="1" t="s">
        <v>5</v>
      </c>
    </row>
    <row r="40" spans="1:11">
      <c r="A40" s="1" t="s">
        <v>56</v>
      </c>
      <c r="B40" s="4">
        <f>B38^2*B39*2000</f>
        <v>540000000</v>
      </c>
      <c r="C40" s="2" t="s">
        <v>39</v>
      </c>
    </row>
    <row r="41" spans="1:11">
      <c r="A41" s="1" t="s">
        <v>57</v>
      </c>
      <c r="B41" s="1">
        <v>400</v>
      </c>
      <c r="C41" s="1" t="s">
        <v>5</v>
      </c>
    </row>
    <row r="42" spans="1:11">
      <c r="A42" s="1" t="s">
        <v>58</v>
      </c>
      <c r="B42" s="4">
        <f>B39*B41</f>
        <v>12000000</v>
      </c>
      <c r="C42" s="2" t="s">
        <v>39</v>
      </c>
    </row>
    <row r="43" spans="1:11">
      <c r="A43" s="6" t="s">
        <v>41</v>
      </c>
      <c r="B43" s="9">
        <f>_discounting_sheet!J4+B40</f>
        <v>731904375.02062607</v>
      </c>
      <c r="C43" s="2" t="s">
        <v>39</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tabSelected="1" workbookViewId="0">
      <selection activeCell="D29" sqref="D29"/>
    </sheetView>
  </sheetViews>
  <sheetFormatPr defaultColWidth="11.42578125" defaultRowHeight="12.75"/>
  <cols>
    <col min="1" max="1" width="11.42578125" style="1"/>
    <col min="2" max="2" width="5.28515625" style="1" customWidth="1"/>
    <col min="3" max="3" width="22.42578125" style="1" customWidth="1"/>
    <col min="4" max="4" width="27.42578125" style="1" customWidth="1"/>
    <col min="5" max="5" width="20.85546875" style="1" customWidth="1"/>
    <col min="6" max="6" width="11.28515625" style="1" customWidth="1"/>
    <col min="7" max="7" width="11.42578125" style="1"/>
    <col min="8" max="8" width="11.28515625" style="1" customWidth="1"/>
    <col min="9" max="9" width="10.7109375" style="1" customWidth="1"/>
    <col min="10" max="10" width="12.28515625" style="1" customWidth="1"/>
    <col min="11" max="16384" width="11.42578125" style="1"/>
  </cols>
  <sheetData>
    <row r="1" spans="1:10">
      <c r="A1" s="31" t="s">
        <v>59</v>
      </c>
    </row>
    <row r="3" spans="1:10">
      <c r="A3" s="1" t="s">
        <v>26</v>
      </c>
      <c r="B3" s="1" t="s">
        <v>60</v>
      </c>
      <c r="C3" s="2" t="s">
        <v>20</v>
      </c>
      <c r="D3" s="2" t="s">
        <v>61</v>
      </c>
      <c r="E3" s="1" t="s">
        <v>22</v>
      </c>
      <c r="F3" s="10" t="s">
        <v>62</v>
      </c>
      <c r="G3" s="1" t="s">
        <v>63</v>
      </c>
      <c r="H3" s="10" t="s">
        <v>62</v>
      </c>
      <c r="I3" s="1" t="s">
        <v>24</v>
      </c>
      <c r="J3" s="10" t="s">
        <v>62</v>
      </c>
    </row>
    <row r="4" spans="1:10">
      <c r="A4" s="1">
        <v>2012</v>
      </c>
      <c r="B4" s="11">
        <f>discount!B14</f>
        <v>0.02</v>
      </c>
      <c r="C4" s="21">
        <v>25262467.229999997</v>
      </c>
      <c r="D4" s="22">
        <f t="shared" ref="D4:F21" si="0">C4+D5/(1+$B5)</f>
        <v>40572510.205771826</v>
      </c>
      <c r="E4" s="24">
        <f>_measures_details!$B$25</f>
        <v>4000000</v>
      </c>
      <c r="F4" s="25">
        <f t="shared" si="0"/>
        <v>63968125.006875344</v>
      </c>
      <c r="G4" s="27">
        <f>_measures_details!$B$31+_measures_details!$B$32+_measures_details!$B$33</f>
        <v>1400000</v>
      </c>
      <c r="H4" s="28">
        <f t="shared" ref="H4:H21" si="1">G4+H5/(1+$B5)</f>
        <v>22388843.752406374</v>
      </c>
      <c r="I4" s="24">
        <f>_measures_details!$B$42</f>
        <v>12000000</v>
      </c>
      <c r="J4" s="25">
        <f t="shared" ref="J4:J21" si="2">I4+J5/(1+$B5)</f>
        <v>191904375.02062601</v>
      </c>
    </row>
    <row r="5" spans="1:10">
      <c r="A5" s="1">
        <v>2013</v>
      </c>
      <c r="B5" s="11">
        <f>discount!B15</f>
        <v>0.02</v>
      </c>
      <c r="C5" s="21">
        <v>0</v>
      </c>
      <c r="D5" s="23">
        <f t="shared" si="0"/>
        <v>15616243.835287264</v>
      </c>
      <c r="E5" s="24">
        <f>_measures_details!$B$25</f>
        <v>4000000</v>
      </c>
      <c r="F5" s="26">
        <f t="shared" si="0"/>
        <v>61167487.507012852</v>
      </c>
      <c r="G5" s="27">
        <f>_measures_details!$B$31+_measures_details!$B$32+_measures_details!$B$33</f>
        <v>1400000</v>
      </c>
      <c r="H5" s="29">
        <f t="shared" si="1"/>
        <v>21408620.627454501</v>
      </c>
      <c r="I5" s="24">
        <f>_measures_details!$B$42</f>
        <v>12000000</v>
      </c>
      <c r="J5" s="26">
        <f t="shared" si="2"/>
        <v>183502462.52103853</v>
      </c>
    </row>
    <row r="6" spans="1:10">
      <c r="A6" s="1">
        <v>2014</v>
      </c>
      <c r="B6" s="11">
        <f>discount!B16</f>
        <v>0.02</v>
      </c>
      <c r="C6" s="21">
        <v>0</v>
      </c>
      <c r="D6" s="23">
        <f t="shared" si="0"/>
        <v>15928568.711993009</v>
      </c>
      <c r="E6" s="24">
        <f>_measures_details!$B$25</f>
        <v>4000000</v>
      </c>
      <c r="F6" s="26">
        <f t="shared" si="0"/>
        <v>58310837.257153109</v>
      </c>
      <c r="G6" s="27">
        <f>_measures_details!$B$31+_measures_details!$B$32+_measures_details!$B$33</f>
        <v>1400000</v>
      </c>
      <c r="H6" s="29">
        <f t="shared" si="1"/>
        <v>20408793.04000359</v>
      </c>
      <c r="I6" s="24">
        <f>_measures_details!$B$42</f>
        <v>12000000</v>
      </c>
      <c r="J6" s="26">
        <f t="shared" si="2"/>
        <v>174932511.77145931</v>
      </c>
    </row>
    <row r="7" spans="1:10">
      <c r="A7" s="1">
        <v>2015</v>
      </c>
      <c r="B7" s="11">
        <f>discount!B17</f>
        <v>0.02</v>
      </c>
      <c r="C7" s="21">
        <v>0</v>
      </c>
      <c r="D7" s="23">
        <f t="shared" si="0"/>
        <v>16247140.086232869</v>
      </c>
      <c r="E7" s="24">
        <f>_measures_details!$B$25</f>
        <v>4000000</v>
      </c>
      <c r="F7" s="26">
        <f t="shared" si="0"/>
        <v>55397054.002296172</v>
      </c>
      <c r="G7" s="27">
        <f>_measures_details!$B$31+_measures_details!$B$32+_measures_details!$B$33</f>
        <v>1400000</v>
      </c>
      <c r="H7" s="29">
        <f t="shared" si="1"/>
        <v>19388968.900803663</v>
      </c>
      <c r="I7" s="24">
        <f>_measures_details!$B$42</f>
        <v>12000000</v>
      </c>
      <c r="J7" s="26">
        <f t="shared" si="2"/>
        <v>166191162.00688851</v>
      </c>
    </row>
    <row r="8" spans="1:10">
      <c r="A8" s="1">
        <v>2016</v>
      </c>
      <c r="B8" s="11">
        <f>discount!B18</f>
        <v>0.02</v>
      </c>
      <c r="C8" s="21">
        <v>0</v>
      </c>
      <c r="D8" s="23">
        <f t="shared" si="0"/>
        <v>16572082.887957526</v>
      </c>
      <c r="E8" s="24">
        <f>_measures_details!$B$25</f>
        <v>4000000</v>
      </c>
      <c r="F8" s="26">
        <f t="shared" si="0"/>
        <v>52424995.082342096</v>
      </c>
      <c r="G8" s="27">
        <f>_measures_details!$B$31+_measures_details!$B$32+_measures_details!$B$33</f>
        <v>1400000</v>
      </c>
      <c r="H8" s="29">
        <f t="shared" si="1"/>
        <v>18348748.278819736</v>
      </c>
      <c r="I8" s="24">
        <f>_measures_details!$B$42</f>
        <v>12000000</v>
      </c>
      <c r="J8" s="26">
        <f t="shared" si="2"/>
        <v>157274985.24702629</v>
      </c>
    </row>
    <row r="9" spans="1:10">
      <c r="A9" s="1">
        <v>2017</v>
      </c>
      <c r="B9" s="11">
        <f>discount!B19</f>
        <v>0.02</v>
      </c>
      <c r="C9" s="21">
        <v>6315616.8075000001</v>
      </c>
      <c r="D9" s="23">
        <f t="shared" si="0"/>
        <v>16903524.545716677</v>
      </c>
      <c r="E9" s="24">
        <f>_measures_details!$B$25</f>
        <v>4000000</v>
      </c>
      <c r="F9" s="26">
        <f t="shared" si="0"/>
        <v>49393494.983988941</v>
      </c>
      <c r="G9" s="27">
        <f>_measures_details!$B$31+_measures_details!$B$32+_measures_details!$B$33</f>
        <v>1400000</v>
      </c>
      <c r="H9" s="29">
        <f t="shared" si="1"/>
        <v>17287723.244396131</v>
      </c>
      <c r="I9" s="24">
        <f>_measures_details!$B$42</f>
        <v>12000000</v>
      </c>
      <c r="J9" s="26">
        <f t="shared" si="2"/>
        <v>148180484.95196682</v>
      </c>
    </row>
    <row r="10" spans="1:10">
      <c r="A10" s="1">
        <v>2018</v>
      </c>
      <c r="B10" s="11">
        <f>discount!B20</f>
        <v>0.02</v>
      </c>
      <c r="C10" s="21">
        <v>0</v>
      </c>
      <c r="D10" s="23">
        <f t="shared" si="0"/>
        <v>10799665.892981011</v>
      </c>
      <c r="E10" s="24">
        <f>_measures_details!$B$25</f>
        <v>4000000</v>
      </c>
      <c r="F10" s="26">
        <f t="shared" si="0"/>
        <v>46301364.883668721</v>
      </c>
      <c r="G10" s="27">
        <f>_measures_details!$B$31+_measures_details!$B$32+_measures_details!$B$33</f>
        <v>1400000</v>
      </c>
      <c r="H10" s="29">
        <f t="shared" si="1"/>
        <v>16205477.709284054</v>
      </c>
      <c r="I10" s="24">
        <f>_measures_details!$B$42</f>
        <v>12000000</v>
      </c>
      <c r="J10" s="26">
        <f t="shared" si="2"/>
        <v>138904094.65100616</v>
      </c>
    </row>
    <row r="11" spans="1:10">
      <c r="A11" s="1">
        <v>2019</v>
      </c>
      <c r="B11" s="11">
        <f>discount!B21</f>
        <v>0.02</v>
      </c>
      <c r="C11" s="21">
        <v>0</v>
      </c>
      <c r="D11" s="23">
        <f t="shared" si="0"/>
        <v>11015659.210840631</v>
      </c>
      <c r="E11" s="24">
        <f>_measures_details!$B$25</f>
        <v>4000000</v>
      </c>
      <c r="F11" s="26">
        <f t="shared" si="0"/>
        <v>43147392.181342095</v>
      </c>
      <c r="G11" s="27">
        <f>_measures_details!$B$31+_measures_details!$B$32+_measures_details!$B$33</f>
        <v>1400000</v>
      </c>
      <c r="H11" s="29">
        <f t="shared" si="1"/>
        <v>15101587.263469735</v>
      </c>
      <c r="I11" s="24">
        <f>_measures_details!$B$42</f>
        <v>12000000</v>
      </c>
      <c r="J11" s="26">
        <f t="shared" si="2"/>
        <v>129442176.54402629</v>
      </c>
    </row>
    <row r="12" spans="1:10">
      <c r="A12" s="1">
        <v>2020</v>
      </c>
      <c r="B12" s="11">
        <f>discount!B22</f>
        <v>0.02</v>
      </c>
      <c r="C12" s="21">
        <v>0</v>
      </c>
      <c r="D12" s="23">
        <f t="shared" si="0"/>
        <v>11235972.395057444</v>
      </c>
      <c r="E12" s="24">
        <f>_measures_details!$B$25</f>
        <v>4000000</v>
      </c>
      <c r="F12" s="26">
        <f t="shared" si="0"/>
        <v>39930340.024968937</v>
      </c>
      <c r="G12" s="27">
        <f>_measures_details!$B$31+_measures_details!$B$32+_measures_details!$B$33</f>
        <v>1400000</v>
      </c>
      <c r="H12" s="29">
        <f t="shared" si="1"/>
        <v>13975619.008739131</v>
      </c>
      <c r="I12" s="24">
        <f>_measures_details!$B$42</f>
        <v>12000000</v>
      </c>
      <c r="J12" s="26">
        <f t="shared" si="2"/>
        <v>119791020.07490681</v>
      </c>
    </row>
    <row r="13" spans="1:10">
      <c r="A13" s="1">
        <v>2021</v>
      </c>
      <c r="B13" s="11">
        <f>discount!B23</f>
        <v>0.02</v>
      </c>
      <c r="C13" s="21">
        <v>0</v>
      </c>
      <c r="D13" s="23">
        <f t="shared" si="0"/>
        <v>11460691.842958592</v>
      </c>
      <c r="E13" s="24">
        <f>_measures_details!$B$25</f>
        <v>4000000</v>
      </c>
      <c r="F13" s="26">
        <f t="shared" si="0"/>
        <v>36648946.825468317</v>
      </c>
      <c r="G13" s="27">
        <f>_measures_details!$B$31+_measures_details!$B$32+_measures_details!$B$33</f>
        <v>1400000</v>
      </c>
      <c r="H13" s="29">
        <f t="shared" si="1"/>
        <v>12827131.388913913</v>
      </c>
      <c r="I13" s="24">
        <f>_measures_details!$B$42</f>
        <v>12000000</v>
      </c>
      <c r="J13" s="26">
        <f t="shared" si="2"/>
        <v>109946840.47640495</v>
      </c>
    </row>
    <row r="14" spans="1:10">
      <c r="A14" s="1">
        <v>2022</v>
      </c>
      <c r="B14" s="11">
        <f>discount!B24</f>
        <v>0.02</v>
      </c>
      <c r="C14" s="21">
        <v>0</v>
      </c>
      <c r="D14" s="23">
        <f t="shared" si="0"/>
        <v>11689905.679817764</v>
      </c>
      <c r="E14" s="24">
        <f>_measures_details!$B$25</f>
        <v>4000000</v>
      </c>
      <c r="F14" s="26">
        <f t="shared" si="0"/>
        <v>33301925.761977687</v>
      </c>
      <c r="G14" s="27">
        <f>_measures_details!$B$31+_measures_details!$B$32+_measures_details!$B$33</f>
        <v>1400000</v>
      </c>
      <c r="H14" s="29">
        <f t="shared" si="1"/>
        <v>11655674.016692191</v>
      </c>
      <c r="I14" s="24">
        <f>_measures_details!$B$42</f>
        <v>12000000</v>
      </c>
      <c r="J14" s="26">
        <f t="shared" si="2"/>
        <v>99905777.285933048</v>
      </c>
    </row>
    <row r="15" spans="1:10">
      <c r="A15" s="1">
        <v>2023</v>
      </c>
      <c r="B15" s="11">
        <f>discount!B25</f>
        <v>0.02</v>
      </c>
      <c r="C15" s="21">
        <v>6315616.8075000001</v>
      </c>
      <c r="D15" s="23">
        <f t="shared" si="0"/>
        <v>11923703.79341412</v>
      </c>
      <c r="E15" s="24">
        <f>_measures_details!$B$25</f>
        <v>4000000</v>
      </c>
      <c r="F15" s="26">
        <f t="shared" si="0"/>
        <v>29887964.277217243</v>
      </c>
      <c r="G15" s="27">
        <f>_measures_details!$B$31+_measures_details!$B$32+_measures_details!$B$33</f>
        <v>1400000</v>
      </c>
      <c r="H15" s="29">
        <f t="shared" si="1"/>
        <v>10460787.497026036</v>
      </c>
      <c r="I15" s="24">
        <f>_measures_details!$B$42</f>
        <v>12000000</v>
      </c>
      <c r="J15" s="26">
        <f t="shared" si="2"/>
        <v>89663892.831651717</v>
      </c>
    </row>
    <row r="16" spans="1:10">
      <c r="A16" s="1">
        <v>2024</v>
      </c>
      <c r="B16" s="11">
        <f>discount!B26</f>
        <v>0.02</v>
      </c>
      <c r="C16" s="21">
        <v>0</v>
      </c>
      <c r="D16" s="23">
        <f t="shared" si="0"/>
        <v>5720248.725632403</v>
      </c>
      <c r="E16" s="24">
        <f>_measures_details!$B$25</f>
        <v>4000000</v>
      </c>
      <c r="F16" s="26">
        <f t="shared" si="0"/>
        <v>26405723.56276159</v>
      </c>
      <c r="G16" s="27">
        <f>_measures_details!$B$31+_measures_details!$B$32+_measures_details!$B$33</f>
        <v>1400000</v>
      </c>
      <c r="H16" s="29">
        <f t="shared" si="1"/>
        <v>9242003.2469665557</v>
      </c>
      <c r="I16" s="24">
        <f>_measures_details!$B$42</f>
        <v>12000000</v>
      </c>
      <c r="J16" s="26">
        <f t="shared" si="2"/>
        <v>79217170.688284755</v>
      </c>
    </row>
    <row r="17" spans="1:10">
      <c r="A17" s="1">
        <v>2025</v>
      </c>
      <c r="B17" s="11">
        <f>discount!B27</f>
        <v>0.02</v>
      </c>
      <c r="C17" s="21">
        <v>0</v>
      </c>
      <c r="D17" s="23">
        <f t="shared" si="0"/>
        <v>5834653.7001450509</v>
      </c>
      <c r="E17" s="24">
        <f>_measures_details!$B$25</f>
        <v>4000000</v>
      </c>
      <c r="F17" s="26">
        <f t="shared" si="0"/>
        <v>22853838.034016822</v>
      </c>
      <c r="G17" s="27">
        <f>_measures_details!$B$31+_measures_details!$B$32+_measures_details!$B$33</f>
        <v>1400000</v>
      </c>
      <c r="H17" s="29">
        <f t="shared" si="1"/>
        <v>7998843.311905887</v>
      </c>
      <c r="I17" s="24">
        <f>_measures_details!$B$42</f>
        <v>12000000</v>
      </c>
      <c r="J17" s="26">
        <f t="shared" si="2"/>
        <v>68561514.102050453</v>
      </c>
    </row>
    <row r="18" spans="1:10">
      <c r="A18" s="1">
        <v>2026</v>
      </c>
      <c r="B18" s="11">
        <f>discount!B28</f>
        <v>0.02</v>
      </c>
      <c r="C18" s="21">
        <v>0</v>
      </c>
      <c r="D18" s="23">
        <f t="shared" si="0"/>
        <v>5951346.774147952</v>
      </c>
      <c r="E18" s="24">
        <f>_measures_details!$B$25</f>
        <v>4000000</v>
      </c>
      <c r="F18" s="26">
        <f t="shared" si="0"/>
        <v>19230914.794697158</v>
      </c>
      <c r="G18" s="27">
        <f>_measures_details!$B$31+_measures_details!$B$32+_measures_details!$B$33</f>
        <v>1400000</v>
      </c>
      <c r="H18" s="29">
        <f t="shared" si="1"/>
        <v>6730820.1781440051</v>
      </c>
      <c r="I18" s="24">
        <f>_measures_details!$B$42</f>
        <v>12000000</v>
      </c>
      <c r="J18" s="26">
        <f t="shared" si="2"/>
        <v>57692744.384091474</v>
      </c>
    </row>
    <row r="19" spans="1:10">
      <c r="A19" s="1">
        <v>2027</v>
      </c>
      <c r="B19" s="11">
        <f>discount!B29</f>
        <v>0.02</v>
      </c>
      <c r="C19" s="21">
        <v>0</v>
      </c>
      <c r="D19" s="23">
        <f t="shared" si="0"/>
        <v>6070373.7096309112</v>
      </c>
      <c r="E19" s="24">
        <f>_measures_details!$B$25</f>
        <v>4000000</v>
      </c>
      <c r="F19" s="26">
        <f t="shared" si="0"/>
        <v>15535533.090591099</v>
      </c>
      <c r="G19" s="27">
        <f>_measures_details!$B$31+_measures_details!$B$32+_measures_details!$B$33</f>
        <v>1400000</v>
      </c>
      <c r="H19" s="29">
        <f t="shared" si="1"/>
        <v>5437436.5817068852</v>
      </c>
      <c r="I19" s="24">
        <f>_measures_details!$B$42</f>
        <v>12000000</v>
      </c>
      <c r="J19" s="26">
        <f t="shared" si="2"/>
        <v>46606599.271773301</v>
      </c>
    </row>
    <row r="20" spans="1:10">
      <c r="A20" s="1">
        <v>2028</v>
      </c>
      <c r="B20" s="11">
        <f>discount!B30</f>
        <v>0.02</v>
      </c>
      <c r="C20" s="21">
        <v>0</v>
      </c>
      <c r="D20" s="23">
        <f t="shared" si="0"/>
        <v>6191781.1838235296</v>
      </c>
      <c r="E20" s="24">
        <f>_measures_details!$B$25</f>
        <v>4000000</v>
      </c>
      <c r="F20" s="26">
        <f t="shared" si="0"/>
        <v>11766243.752402922</v>
      </c>
      <c r="G20" s="27">
        <f>_measures_details!$B$31+_measures_details!$B$32+_measures_details!$B$33</f>
        <v>1400000</v>
      </c>
      <c r="H20" s="29">
        <f t="shared" si="1"/>
        <v>4118185.3133410225</v>
      </c>
      <c r="I20" s="24">
        <f>_measures_details!$B$42</f>
        <v>12000000</v>
      </c>
      <c r="J20" s="26">
        <f t="shared" si="2"/>
        <v>35298731.257208765</v>
      </c>
    </row>
    <row r="21" spans="1:10">
      <c r="A21" s="1">
        <v>2029</v>
      </c>
      <c r="B21" s="11">
        <f>discount!B31</f>
        <v>0.02</v>
      </c>
      <c r="C21" s="21">
        <v>6315616.8075000001</v>
      </c>
      <c r="D21" s="23">
        <f t="shared" si="0"/>
        <v>6315616.8075000001</v>
      </c>
      <c r="E21" s="24">
        <f>_measures_details!$B$25</f>
        <v>4000000</v>
      </c>
      <c r="F21" s="26">
        <f t="shared" si="0"/>
        <v>7921568.6274509802</v>
      </c>
      <c r="G21" s="27">
        <f>_measures_details!$B$31+_measures_details!$B$32+_measures_details!$B$33</f>
        <v>1400000</v>
      </c>
      <c r="H21" s="29">
        <f t="shared" si="1"/>
        <v>2772549.0196078429</v>
      </c>
      <c r="I21" s="24">
        <f>_measures_details!$B$42</f>
        <v>12000000</v>
      </c>
      <c r="J21" s="26">
        <f t="shared" si="2"/>
        <v>23764705.882352941</v>
      </c>
    </row>
    <row r="22" spans="1:10">
      <c r="A22" s="1">
        <v>2030</v>
      </c>
      <c r="B22" s="11">
        <f>discount!B32</f>
        <v>0.02</v>
      </c>
      <c r="C22" s="21">
        <v>0</v>
      </c>
      <c r="D22" s="23">
        <f>C22</f>
        <v>0</v>
      </c>
      <c r="E22" s="24">
        <f>_measures_details!$B$25</f>
        <v>4000000</v>
      </c>
      <c r="F22" s="26">
        <f>E22</f>
        <v>4000000</v>
      </c>
      <c r="G22" s="27">
        <f>_measures_details!$B$31+_measures_details!$B$32+_measures_details!$B$33</f>
        <v>1400000</v>
      </c>
      <c r="H22" s="29">
        <f>G22</f>
        <v>1400000</v>
      </c>
      <c r="I22" s="24">
        <f>_measures_details!$B$42</f>
        <v>12000000</v>
      </c>
      <c r="J22" s="26">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workbookViewId="0">
      <selection sqref="A1:C13"/>
    </sheetView>
  </sheetViews>
  <sheetFormatPr defaultColWidth="10.7109375" defaultRowHeight="12.75"/>
  <cols>
    <col min="1" max="1" width="12.42578125" bestFit="1" customWidth="1"/>
    <col min="2" max="2" width="2.85546875" customWidth="1"/>
    <col min="3" max="3" width="77.85546875" bestFit="1"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34" t="s">
        <v>64</v>
      </c>
      <c r="B1" s="34" t="s">
        <v>65</v>
      </c>
      <c r="C1" s="34" t="s">
        <v>4</v>
      </c>
    </row>
    <row r="2" spans="1:3">
      <c r="A2" s="35" t="s">
        <v>0</v>
      </c>
      <c r="B2" s="35">
        <v>1</v>
      </c>
      <c r="C2" s="35" t="s">
        <v>66</v>
      </c>
    </row>
    <row r="3" spans="1:3">
      <c r="A3" s="35" t="s">
        <v>2</v>
      </c>
      <c r="B3" s="35">
        <v>1</v>
      </c>
      <c r="C3" s="35" t="s">
        <v>67</v>
      </c>
    </row>
    <row r="4" spans="1:3">
      <c r="A4" s="35" t="s">
        <v>68</v>
      </c>
      <c r="B4" s="35">
        <v>0</v>
      </c>
      <c r="C4" s="35">
        <v>2017</v>
      </c>
    </row>
    <row r="5" spans="1:3">
      <c r="A5" s="35" t="s">
        <v>1</v>
      </c>
      <c r="B5" s="35">
        <v>1</v>
      </c>
      <c r="C5" s="35" t="s">
        <v>70</v>
      </c>
    </row>
    <row r="6" spans="1:3">
      <c r="A6" s="35" t="s">
        <v>1</v>
      </c>
      <c r="B6" s="35">
        <v>3</v>
      </c>
      <c r="C6" s="35" t="s">
        <v>71</v>
      </c>
    </row>
    <row r="7" spans="1:3">
      <c r="A7" s="35" t="s">
        <v>69</v>
      </c>
      <c r="B7" s="35">
        <v>1</v>
      </c>
      <c r="C7" s="35" t="s">
        <v>72</v>
      </c>
    </row>
    <row r="8" spans="1:3">
      <c r="A8" s="35" t="s">
        <v>69</v>
      </c>
      <c r="B8" s="35">
        <v>2</v>
      </c>
      <c r="C8" s="35" t="s">
        <v>73</v>
      </c>
    </row>
    <row r="9" spans="1:3">
      <c r="A9" s="35" t="s">
        <v>69</v>
      </c>
      <c r="B9" s="35">
        <v>3</v>
      </c>
      <c r="C9" s="35" t="s">
        <v>74</v>
      </c>
    </row>
    <row r="10" spans="1:3">
      <c r="A10" s="35" t="s">
        <v>69</v>
      </c>
      <c r="B10" s="35">
        <v>4</v>
      </c>
      <c r="C10" s="35" t="s">
        <v>75</v>
      </c>
    </row>
    <row r="11" spans="1:3">
      <c r="A11" s="35" t="s">
        <v>69</v>
      </c>
      <c r="B11" s="35">
        <v>5</v>
      </c>
      <c r="C11" s="35" t="s">
        <v>76</v>
      </c>
    </row>
    <row r="12" spans="1:3">
      <c r="A12" s="35" t="s">
        <v>69</v>
      </c>
      <c r="B12" s="35">
        <v>6</v>
      </c>
      <c r="C12" s="35" t="s">
        <v>77</v>
      </c>
    </row>
    <row r="13" spans="1:3">
      <c r="A13" s="35" t="s">
        <v>69</v>
      </c>
      <c r="B13" s="35">
        <v>7</v>
      </c>
      <c r="C13" s="35" t="s">
        <v>78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2024-10-31T15:42:31Z</dcterms:modified>
</cp:coreProperties>
</file>