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/>
  </bookViews>
  <sheets>
    <sheet name="三元组总表" sheetId="1" r:id="rId1"/>
    <sheet name="单台设备信息打印版" sheetId="4" r:id="rId2"/>
  </sheets>
  <definedNames>
    <definedName name="_xlnm._FilterDatabase" localSheetId="0" hidden="1">三元组总表!$A$1:$A$88</definedName>
    <definedName name="Z_1F3EB247_00A3_4169_BDA1_803053885377_.wvu.FilterData" localSheetId="0" hidden="1">三元组总表!$A$1:$A$88</definedName>
  </definedNames>
  <calcPr calcId="144525"/>
  <customWorkbookViews>
    <customWorkbookView name="3x5布局" guid="{1F3EB247-00A3-4169-BDA1-803053885377}" maximized="1" xWindow="-9" yWindow="-9" windowWidth="1938" windowHeight="1060" activeSheetId="0"/>
  </customWorkbookViews>
</workbook>
</file>

<file path=xl/comments1.xml><?xml version="1.0" encoding="utf-8"?>
<comments xmlns="http://schemas.openxmlformats.org/spreadsheetml/2006/main">
  <authors>
    <author>asus</author>
  </authors>
  <commentList>
    <comment ref="A19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研发专用！</t>
        </r>
      </text>
    </comment>
  </commentList>
</comments>
</file>

<file path=xl/sharedStrings.xml><?xml version="1.0" encoding="utf-8"?>
<sst xmlns="http://schemas.openxmlformats.org/spreadsheetml/2006/main" count="106" uniqueCount="39">
  <si>
    <t>IOT模块入网三元组</t>
  </si>
  <si>
    <t>编号</t>
  </si>
  <si>
    <t>castle-x</t>
  </si>
  <si>
    <t>灯1</t>
  </si>
  <si>
    <t>灯2</t>
  </si>
  <si>
    <t>灯3</t>
  </si>
  <si>
    <t>闸道</t>
  </si>
  <si>
    <t>窗帘</t>
  </si>
  <si>
    <t>门铃1</t>
  </si>
  <si>
    <t>门铃2</t>
  </si>
  <si>
    <t>状态</t>
  </si>
  <si>
    <t>设备号</t>
  </si>
  <si>
    <t>ProductKey</t>
  </si>
  <si>
    <t>DeviceName</t>
  </si>
  <si>
    <t>DeviceSecret</t>
  </si>
  <si>
    <t>标注使用和地址状态</t>
  </si>
  <si>
    <t>D1</t>
  </si>
  <si>
    <t>a1AQZvDHA66</t>
  </si>
  <si>
    <t>202201040001</t>
  </si>
  <si>
    <t>da2a542dbe1a75ba4d9b0f0f23d37570</t>
  </si>
  <si>
    <t>202201040002</t>
  </si>
  <si>
    <t>b823f3a5f5763881d508cdf2773ef3df</t>
  </si>
  <si>
    <t>202201040003</t>
  </si>
  <si>
    <t>3e6a6d23fcaa3022027b113e43feeddb</t>
  </si>
  <si>
    <t>202201040004</t>
  </si>
  <si>
    <t>b2070d05a7cfd8c4ba892d07e62230c4</t>
  </si>
  <si>
    <t>202201040005</t>
  </si>
  <si>
    <t>771270401510293e2eb728621874c677</t>
  </si>
  <si>
    <t>202201040006</t>
  </si>
  <si>
    <t>19c45a3c17353610414ca6a5479b65e0</t>
  </si>
  <si>
    <t>202201040007</t>
  </si>
  <si>
    <t>e94b2ee1be06466bcea339fc8f5026ab</t>
  </si>
  <si>
    <t>202201040008</t>
  </si>
  <si>
    <t>ca0369d40ee796952fbd82d36f022ace</t>
  </si>
  <si>
    <t>修改设备号改这里</t>
  </si>
  <si>
    <t>不要修改格式，验证OK，可直接打印</t>
  </si>
  <si>
    <t>设备名称</t>
  </si>
  <si>
    <t>门铃3</t>
  </si>
  <si>
    <t>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</si>
</sst>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Arial"/>
      <charset val="134"/>
    </font>
    <font>
      <sz val="11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rgb="FF333333"/>
      <name val="Arial"/>
      <charset val="134"/>
    </font>
    <font>
      <sz val="11"/>
      <color theme="1"/>
      <name val="等线 Light"/>
      <charset val="134"/>
      <scheme val="major"/>
    </font>
    <font>
      <sz val="11"/>
      <name val="Arial"/>
      <charset val="134"/>
    </font>
    <font>
      <sz val="11"/>
      <color rgb="FFFF0000"/>
      <name val="等线"/>
      <charset val="134"/>
      <scheme val="minor"/>
    </font>
    <font>
      <sz val="11"/>
      <color rgb="FF111111"/>
      <name val="Arial"/>
      <charset val="134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7" fillId="8" borderId="12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2" borderId="1" xfId="32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0" fillId="0" borderId="0" xfId="0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5" fillId="4" borderId="1" xfId="32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10" fillId="0" borderId="1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 quotePrefix="1">
      <alignment horizontal="center"/>
      <protection locked="0"/>
    </xf>
    <xf numFmtId="0" fontId="2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716280</xdr:colOff>
      <xdr:row>0</xdr:row>
      <xdr:rowOff>91440</xdr:rowOff>
    </xdr:from>
    <xdr:to>
      <xdr:col>1</xdr:col>
      <xdr:colOff>274320</xdr:colOff>
      <xdr:row>0</xdr:row>
      <xdr:rowOff>99060</xdr:rowOff>
    </xdr:to>
    <xdr:cxnSp>
      <xdr:nvCxnSpPr>
        <xdr:cNvPr id="3" name="直接箭头连接符 2"/>
        <xdr:cNvCxnSpPr/>
      </xdr:nvCxnSpPr>
      <xdr:spPr>
        <a:xfrm flipH="1" flipV="1">
          <a:off x="716280" y="91440"/>
          <a:ext cx="497840" cy="76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S88"/>
  <sheetViews>
    <sheetView showGridLines="0" tabSelected="1" zoomScale="70" zoomScaleNormal="70" topLeftCell="A25" workbookViewId="0">
      <pane xSplit="2" topLeftCell="C1" activePane="topRight" state="frozen"/>
      <selection/>
      <selection pane="topRight" activeCell="T6" sqref="T6"/>
    </sheetView>
  </sheetViews>
  <sheetFormatPr defaultColWidth="9" defaultRowHeight="14"/>
  <cols>
    <col min="1" max="1" width="9" style="19"/>
    <col min="2" max="2" width="16.775" style="19" customWidth="1"/>
    <col min="3" max="3" width="12.4416666666667" style="19" customWidth="1"/>
    <col min="4" max="4" width="39.775" style="19" customWidth="1"/>
    <col min="5" max="5" width="13.1083333333333" style="19" customWidth="1"/>
    <col min="6" max="6" width="39.775" style="19" customWidth="1"/>
    <col min="7" max="7" width="12.8833333333333" style="19" customWidth="1"/>
    <col min="8" max="8" width="39.775" style="19" customWidth="1"/>
    <col min="9" max="9" width="13.1083333333333" style="19" customWidth="1"/>
    <col min="10" max="10" width="39.6666666666667" style="19" customWidth="1"/>
    <col min="11" max="11" width="13.4416666666667" style="19" customWidth="1"/>
    <col min="12" max="12" width="39.775" style="19" customWidth="1"/>
    <col min="13" max="13" width="12.4416666666667" style="19" customWidth="1"/>
    <col min="14" max="14" width="42.775" style="19" customWidth="1"/>
    <col min="15" max="15" width="15.6666666666667" style="19" customWidth="1"/>
    <col min="16" max="16" width="39.775" style="19" customWidth="1"/>
    <col min="17" max="17" width="12.4416666666667" style="19" customWidth="1"/>
    <col min="18" max="18" width="39.775" style="19" customWidth="1"/>
    <col min="19" max="19" width="20.3916666666667" style="19" customWidth="1"/>
    <col min="20" max="16384" width="9" style="19"/>
  </cols>
  <sheetData>
    <row r="1" spans="1:19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37"/>
    </row>
    <row r="2" spans="1:19">
      <c r="A2" s="22" t="s">
        <v>1</v>
      </c>
      <c r="B2" s="23" t="s">
        <v>2</v>
      </c>
      <c r="C2" s="24"/>
      <c r="D2" s="25"/>
      <c r="E2" s="23" t="s">
        <v>3</v>
      </c>
      <c r="F2" s="25"/>
      <c r="G2" s="23" t="s">
        <v>4</v>
      </c>
      <c r="H2" s="25"/>
      <c r="I2" s="24" t="s">
        <v>5</v>
      </c>
      <c r="J2" s="25"/>
      <c r="K2" s="24" t="s">
        <v>6</v>
      </c>
      <c r="L2" s="25"/>
      <c r="M2" s="24" t="s">
        <v>7</v>
      </c>
      <c r="N2" s="25"/>
      <c r="O2" s="23" t="s">
        <v>8</v>
      </c>
      <c r="P2" s="25"/>
      <c r="Q2" s="23" t="s">
        <v>9</v>
      </c>
      <c r="R2" s="25"/>
      <c r="S2" s="38" t="s">
        <v>10</v>
      </c>
    </row>
    <row r="3" spans="1:19">
      <c r="A3" s="26" t="s">
        <v>11</v>
      </c>
      <c r="B3" s="27" t="s">
        <v>12</v>
      </c>
      <c r="C3" s="28" t="s">
        <v>13</v>
      </c>
      <c r="D3" s="29" t="s">
        <v>14</v>
      </c>
      <c r="E3" s="28" t="s">
        <v>13</v>
      </c>
      <c r="F3" s="29" t="s">
        <v>14</v>
      </c>
      <c r="G3" s="28" t="s">
        <v>13</v>
      </c>
      <c r="H3" s="29" t="s">
        <v>14</v>
      </c>
      <c r="I3" s="28" t="s">
        <v>13</v>
      </c>
      <c r="J3" s="29" t="s">
        <v>14</v>
      </c>
      <c r="K3" s="28" t="s">
        <v>13</v>
      </c>
      <c r="L3" s="29" t="s">
        <v>14</v>
      </c>
      <c r="M3" s="28" t="s">
        <v>13</v>
      </c>
      <c r="N3" s="29" t="s">
        <v>14</v>
      </c>
      <c r="O3" s="28" t="s">
        <v>13</v>
      </c>
      <c r="P3" s="29" t="s">
        <v>14</v>
      </c>
      <c r="Q3" s="28" t="s">
        <v>13</v>
      </c>
      <c r="R3" s="29" t="s">
        <v>14</v>
      </c>
      <c r="S3" s="39" t="s">
        <v>15</v>
      </c>
    </row>
    <row r="4" s="16" customFormat="1" spans="1:19">
      <c r="A4" s="30" t="s">
        <v>16</v>
      </c>
      <c r="B4" s="31" t="s">
        <v>17</v>
      </c>
      <c r="C4" s="41" t="s">
        <v>18</v>
      </c>
      <c r="D4" s="31" t="s">
        <v>19</v>
      </c>
      <c r="E4" s="41" t="s">
        <v>20</v>
      </c>
      <c r="F4" s="31" t="s">
        <v>21</v>
      </c>
      <c r="G4" s="41" t="s">
        <v>22</v>
      </c>
      <c r="H4" s="31" t="s">
        <v>23</v>
      </c>
      <c r="I4" s="41" t="s">
        <v>24</v>
      </c>
      <c r="J4" s="31" t="s">
        <v>25</v>
      </c>
      <c r="K4" s="41" t="s">
        <v>26</v>
      </c>
      <c r="L4" s="31" t="s">
        <v>27</v>
      </c>
      <c r="M4" s="41" t="s">
        <v>28</v>
      </c>
      <c r="N4" s="31" t="s">
        <v>29</v>
      </c>
      <c r="O4" s="41" t="s">
        <v>30</v>
      </c>
      <c r="P4" s="31" t="s">
        <v>31</v>
      </c>
      <c r="Q4" s="41" t="s">
        <v>32</v>
      </c>
      <c r="R4" s="31" t="s">
        <v>33</v>
      </c>
      <c r="S4" s="30"/>
    </row>
    <row r="5" s="16" customFormat="1" spans="1:19">
      <c r="A5" s="32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0"/>
    </row>
    <row r="6" s="16" customFormat="1" spans="1:19">
      <c r="A6" s="30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0"/>
    </row>
    <row r="7" s="16" customFormat="1" spans="1:19">
      <c r="A7" s="30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0"/>
    </row>
    <row r="8" s="16" customFormat="1" spans="1:19">
      <c r="A8" s="30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0"/>
    </row>
    <row r="9" s="16" customFormat="1" spans="1:19">
      <c r="A9" s="30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0"/>
    </row>
    <row r="10" s="16" customFormat="1" spans="1:19">
      <c r="A10" s="30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0"/>
    </row>
    <row r="11" s="16" customFormat="1" spans="1:19">
      <c r="A11" s="30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0"/>
    </row>
    <row r="12" s="16" customFormat="1" spans="1:19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0"/>
    </row>
    <row r="13" s="16" customFormat="1" spans="1:19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0"/>
    </row>
    <row r="14" s="16" customFormat="1" spans="1:19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0"/>
    </row>
    <row r="15" s="16" customFormat="1" spans="1:19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0"/>
    </row>
    <row r="16" s="17" customFormat="1" spans="1:19">
      <c r="A16" s="33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4"/>
    </row>
    <row r="17" s="16" customFormat="1" spans="1:19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0"/>
    </row>
    <row r="18" s="16" customFormat="1" spans="1:19">
      <c r="A18" s="30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0"/>
    </row>
    <row r="19" s="16" customFormat="1" spans="1:19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6"/>
      <c r="L19" s="36"/>
      <c r="M19" s="31"/>
      <c r="N19" s="31"/>
      <c r="O19" s="31"/>
      <c r="P19" s="31"/>
      <c r="Q19" s="31"/>
      <c r="R19" s="31"/>
      <c r="S19" s="30"/>
    </row>
    <row r="20" s="16" customFormat="1" spans="1:19">
      <c r="A20" s="30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0"/>
    </row>
    <row r="21" s="16" customFormat="1" spans="1:19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4"/>
      <c r="O21" s="31"/>
      <c r="P21" s="34"/>
      <c r="Q21" s="31"/>
      <c r="R21" s="34"/>
      <c r="S21" s="30"/>
    </row>
    <row r="22" s="16" customFormat="1" spans="1:19">
      <c r="A22" s="30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0"/>
    </row>
    <row r="23" s="16" customFormat="1" spans="1:19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0"/>
    </row>
    <row r="24" s="16" customFormat="1" spans="1:19">
      <c r="A24" s="30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0"/>
    </row>
    <row r="25" s="16" customFormat="1" spans="1:19">
      <c r="A25" s="30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0"/>
    </row>
    <row r="26" s="16" customFormat="1" spans="1:19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0"/>
    </row>
    <row r="27" s="16" customFormat="1" spans="1:19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6"/>
      <c r="L27" s="36"/>
      <c r="M27" s="31"/>
      <c r="N27" s="31"/>
      <c r="O27" s="31"/>
      <c r="P27" s="31"/>
      <c r="Q27" s="31"/>
      <c r="R27" s="31"/>
      <c r="S27" s="30"/>
    </row>
    <row r="28" s="16" customFormat="1" spans="1:19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0"/>
    </row>
    <row r="29" s="16" customFormat="1" spans="1:19">
      <c r="A29" s="30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0"/>
    </row>
    <row r="30" s="16" customFormat="1" spans="1:19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0"/>
    </row>
    <row r="31" s="16" customFormat="1" spans="1:19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0"/>
    </row>
    <row r="32" s="16" customFormat="1" spans="1:19">
      <c r="A32" s="30"/>
      <c r="B32" s="31"/>
      <c r="C32" s="31"/>
      <c r="D32" s="31"/>
      <c r="E32" s="31"/>
      <c r="F32" s="34"/>
      <c r="G32" s="31"/>
      <c r="H32" s="34"/>
      <c r="I32" s="31"/>
      <c r="J32" s="34"/>
      <c r="K32" s="31"/>
      <c r="L32" s="34"/>
      <c r="M32" s="31"/>
      <c r="N32" s="34"/>
      <c r="O32" s="31"/>
      <c r="P32" s="34"/>
      <c r="Q32" s="31"/>
      <c r="R32" s="34"/>
      <c r="S32" s="30"/>
    </row>
    <row r="33" s="16" customFormat="1" spans="1:19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6"/>
      <c r="L33" s="36"/>
      <c r="M33" s="31"/>
      <c r="N33" s="31"/>
      <c r="O33" s="31"/>
      <c r="P33" s="34"/>
      <c r="Q33" s="31"/>
      <c r="R33" s="34"/>
      <c r="S33" s="30"/>
    </row>
    <row r="34" s="16" customFormat="1" spans="1:19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0"/>
    </row>
    <row r="35" s="16" customFormat="1" spans="1:19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0"/>
    </row>
    <row r="36" s="16" customFormat="1" spans="1:19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0"/>
    </row>
    <row r="37" s="16" customFormat="1" spans="1:19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0"/>
    </row>
    <row r="38" s="16" customFormat="1" spans="1:19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0"/>
    </row>
    <row r="39" s="16" customFormat="1" spans="1:19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0"/>
    </row>
    <row r="40" s="17" customFormat="1" spans="1:19">
      <c r="A40" s="33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4"/>
    </row>
    <row r="41" s="16" customFormat="1" spans="1:19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0"/>
    </row>
    <row r="42" s="16" customFormat="1" spans="1:19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0"/>
    </row>
    <row r="43" s="16" customFormat="1" spans="1:19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0"/>
    </row>
    <row r="44" s="16" customFormat="1" spans="1:19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0"/>
    </row>
    <row r="45" s="16" customFormat="1" spans="1:19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0"/>
    </row>
    <row r="46" s="16" customFormat="1" ht="13.05" customHeight="1" spans="1:19">
      <c r="A46" s="30"/>
      <c r="B46" s="31"/>
      <c r="C46" s="31"/>
      <c r="D46" s="31"/>
      <c r="E46" s="31"/>
      <c r="F46" s="34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0"/>
    </row>
    <row r="47" s="16" customFormat="1" spans="1:19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0"/>
    </row>
    <row r="48" s="16" customFormat="1" spans="1:19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0"/>
    </row>
    <row r="49" s="18" customFormat="1" spans="1:19">
      <c r="A49" s="3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5"/>
    </row>
    <row r="50" s="16" customFormat="1" spans="1:19">
      <c r="A50" s="30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0"/>
    </row>
    <row r="51" s="16" customFormat="1" spans="1:19">
      <c r="A51" s="30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0"/>
    </row>
    <row r="52" s="16" customFormat="1" spans="1:19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0"/>
    </row>
    <row r="53" s="16" customFormat="1" spans="1:19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0"/>
    </row>
    <row r="54" s="16" customFormat="1" spans="1:19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0"/>
    </row>
    <row r="55" s="16" customFormat="1" spans="1:19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0"/>
    </row>
    <row r="56" s="16" customFormat="1" spans="1:19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0"/>
    </row>
    <row r="57" s="16" customFormat="1" spans="1:19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0"/>
    </row>
    <row r="58" s="16" customFormat="1" spans="1:19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0"/>
    </row>
    <row r="59" s="16" customFormat="1" spans="1:19">
      <c r="A59" s="30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0"/>
    </row>
    <row r="60" s="16" customFormat="1" spans="1:19">
      <c r="A60" s="30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0"/>
    </row>
    <row r="61" s="16" customFormat="1" spans="1:19">
      <c r="A61" s="30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0"/>
    </row>
    <row r="62" s="16" customFormat="1" spans="1:19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0"/>
    </row>
    <row r="63" s="16" customFormat="1" spans="1:19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0"/>
    </row>
    <row r="64" s="16" customFormat="1" spans="1:19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0"/>
    </row>
    <row r="65" s="16" customFormat="1" spans="1:19">
      <c r="A65" s="30"/>
      <c r="B65" s="40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0"/>
    </row>
    <row r="66" s="16" customFormat="1" spans="1:19">
      <c r="A66" s="30"/>
      <c r="B66" s="40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0"/>
    </row>
    <row r="67" s="16" customFormat="1" spans="1:19">
      <c r="A67" s="30"/>
      <c r="B67" s="40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0"/>
    </row>
    <row r="68" s="16" customFormat="1" spans="1:19">
      <c r="A68" s="30"/>
      <c r="B68" s="40"/>
      <c r="C68" s="31"/>
      <c r="D68" s="31"/>
      <c r="E68" s="31"/>
      <c r="F68" s="34"/>
      <c r="G68" s="31"/>
      <c r="H68" s="34"/>
      <c r="I68" s="31"/>
      <c r="J68" s="31"/>
      <c r="K68" s="31"/>
      <c r="L68" s="34"/>
      <c r="M68" s="31"/>
      <c r="N68" s="34"/>
      <c r="O68" s="31"/>
      <c r="P68" s="34"/>
      <c r="Q68" s="31"/>
      <c r="R68" s="34"/>
      <c r="S68" s="30"/>
    </row>
    <row r="69" s="16" customFormat="1" spans="1:19">
      <c r="A69" s="30"/>
      <c r="B69" s="40"/>
      <c r="C69" s="31"/>
      <c r="D69" s="31"/>
      <c r="E69" s="31"/>
      <c r="F69" s="34"/>
      <c r="G69" s="31"/>
      <c r="H69" s="34"/>
      <c r="I69" s="31"/>
      <c r="J69" s="31"/>
      <c r="K69" s="31"/>
      <c r="L69" s="34"/>
      <c r="M69" s="31"/>
      <c r="N69" s="34"/>
      <c r="O69" s="31"/>
      <c r="P69" s="34"/>
      <c r="Q69" s="31"/>
      <c r="R69" s="34"/>
      <c r="S69" s="30"/>
    </row>
    <row r="70" s="16" customFormat="1" spans="1:19">
      <c r="A70" s="30"/>
      <c r="B70" s="40"/>
      <c r="C70" s="31"/>
      <c r="D70" s="31"/>
      <c r="E70" s="31"/>
      <c r="F70" s="34"/>
      <c r="G70" s="31"/>
      <c r="H70" s="34"/>
      <c r="I70" s="31"/>
      <c r="J70" s="31"/>
      <c r="K70" s="31"/>
      <c r="L70" s="34"/>
      <c r="M70" s="31"/>
      <c r="N70" s="34"/>
      <c r="O70" s="31"/>
      <c r="P70" s="34"/>
      <c r="Q70" s="31"/>
      <c r="R70" s="34"/>
      <c r="S70" s="30"/>
    </row>
    <row r="71" s="16" customFormat="1" spans="1:19">
      <c r="A71" s="30"/>
      <c r="B71" s="40"/>
      <c r="C71" s="31"/>
      <c r="D71" s="31"/>
      <c r="E71" s="31"/>
      <c r="F71" s="34"/>
      <c r="G71" s="31"/>
      <c r="H71" s="34"/>
      <c r="I71" s="31"/>
      <c r="J71" s="31"/>
      <c r="K71" s="31"/>
      <c r="L71" s="34"/>
      <c r="M71" s="31"/>
      <c r="N71" s="34"/>
      <c r="O71" s="31"/>
      <c r="P71" s="34"/>
      <c r="Q71" s="31"/>
      <c r="R71" s="34"/>
      <c r="S71" s="30"/>
    </row>
    <row r="72" s="16" customFormat="1" spans="1:19">
      <c r="A72" s="30"/>
      <c r="B72" s="40"/>
      <c r="C72" s="31"/>
      <c r="D72" s="31"/>
      <c r="E72" s="31"/>
      <c r="F72" s="34"/>
      <c r="G72" s="31"/>
      <c r="H72" s="34"/>
      <c r="I72" s="31"/>
      <c r="J72" s="31"/>
      <c r="K72" s="31"/>
      <c r="L72" s="34"/>
      <c r="M72" s="31"/>
      <c r="N72" s="34"/>
      <c r="O72" s="31"/>
      <c r="P72" s="34"/>
      <c r="Q72" s="31"/>
      <c r="R72" s="34"/>
      <c r="S72" s="30"/>
    </row>
    <row r="73" s="16" customFormat="1" spans="1:19">
      <c r="A73" s="30"/>
      <c r="B73" s="40"/>
      <c r="C73" s="31"/>
      <c r="D73" s="31"/>
      <c r="E73" s="31"/>
      <c r="F73" s="34"/>
      <c r="G73" s="31"/>
      <c r="H73" s="34"/>
      <c r="I73" s="31"/>
      <c r="J73" s="31"/>
      <c r="K73" s="31"/>
      <c r="L73" s="34"/>
      <c r="M73" s="31"/>
      <c r="N73" s="34"/>
      <c r="O73" s="31"/>
      <c r="P73" s="34"/>
      <c r="Q73" s="31"/>
      <c r="R73" s="34"/>
      <c r="S73" s="30"/>
    </row>
    <row r="74" s="16" customFormat="1" spans="1:19">
      <c r="A74" s="30"/>
      <c r="B74" s="40"/>
      <c r="C74" s="31"/>
      <c r="D74" s="31"/>
      <c r="E74" s="31"/>
      <c r="F74" s="34"/>
      <c r="G74" s="31"/>
      <c r="H74" s="34"/>
      <c r="I74" s="31"/>
      <c r="J74" s="31"/>
      <c r="K74" s="31"/>
      <c r="L74" s="34"/>
      <c r="M74" s="31"/>
      <c r="N74" s="34"/>
      <c r="O74" s="31"/>
      <c r="P74" s="34"/>
      <c r="Q74" s="31"/>
      <c r="R74" s="34"/>
      <c r="S74" s="30"/>
    </row>
    <row r="75" s="16" customFormat="1" spans="1:19">
      <c r="A75" s="30"/>
      <c r="B75" s="40"/>
      <c r="C75" s="31"/>
      <c r="D75" s="31"/>
      <c r="E75" s="31"/>
      <c r="F75" s="34"/>
      <c r="G75" s="31"/>
      <c r="H75" s="34"/>
      <c r="I75" s="31"/>
      <c r="J75" s="31"/>
      <c r="K75" s="31"/>
      <c r="L75" s="34"/>
      <c r="M75" s="31"/>
      <c r="N75" s="34"/>
      <c r="O75" s="31"/>
      <c r="P75" s="34"/>
      <c r="Q75" s="31"/>
      <c r="R75" s="34"/>
      <c r="S75" s="30"/>
    </row>
    <row r="76" s="16" customFormat="1" spans="1:19">
      <c r="A76" s="30"/>
      <c r="B76" s="40"/>
      <c r="C76" s="31"/>
      <c r="D76" s="31"/>
      <c r="E76" s="31"/>
      <c r="F76" s="34"/>
      <c r="G76" s="31"/>
      <c r="H76" s="34"/>
      <c r="I76" s="31"/>
      <c r="J76" s="31"/>
      <c r="K76" s="31"/>
      <c r="L76" s="34"/>
      <c r="M76" s="31"/>
      <c r="N76" s="34"/>
      <c r="O76" s="31"/>
      <c r="P76" s="34"/>
      <c r="Q76" s="31"/>
      <c r="R76" s="34"/>
      <c r="S76" s="30"/>
    </row>
    <row r="77" s="16" customFormat="1" spans="1:19">
      <c r="A77" s="30"/>
      <c r="B77" s="40"/>
      <c r="C77" s="31"/>
      <c r="D77" s="31"/>
      <c r="E77" s="31"/>
      <c r="F77" s="34"/>
      <c r="G77" s="31"/>
      <c r="H77" s="34"/>
      <c r="I77" s="31"/>
      <c r="J77" s="31"/>
      <c r="K77" s="31"/>
      <c r="L77" s="34"/>
      <c r="M77" s="31"/>
      <c r="N77" s="34"/>
      <c r="O77" s="31"/>
      <c r="P77" s="34"/>
      <c r="Q77" s="31"/>
      <c r="R77" s="34"/>
      <c r="S77" s="30"/>
    </row>
    <row r="78" s="16" customFormat="1" spans="1:19">
      <c r="A78" s="30"/>
      <c r="B78" s="40"/>
      <c r="C78" s="31"/>
      <c r="D78" s="31"/>
      <c r="E78" s="31"/>
      <c r="F78" s="34"/>
      <c r="G78" s="31"/>
      <c r="H78" s="34"/>
      <c r="I78" s="31"/>
      <c r="J78" s="31"/>
      <c r="K78" s="31"/>
      <c r="L78" s="34"/>
      <c r="M78" s="31"/>
      <c r="N78" s="34"/>
      <c r="O78" s="31"/>
      <c r="P78" s="34"/>
      <c r="Q78" s="31"/>
      <c r="R78" s="34"/>
      <c r="S78" s="30"/>
    </row>
    <row r="79" s="16" customFormat="1" spans="1:19">
      <c r="A79" s="30"/>
      <c r="B79" s="40"/>
      <c r="C79" s="31"/>
      <c r="D79" s="31"/>
      <c r="E79" s="31"/>
      <c r="F79" s="34"/>
      <c r="G79" s="31"/>
      <c r="H79" s="34"/>
      <c r="I79" s="31"/>
      <c r="J79" s="31"/>
      <c r="K79" s="31"/>
      <c r="L79" s="34"/>
      <c r="M79" s="31"/>
      <c r="N79" s="34"/>
      <c r="O79" s="31"/>
      <c r="P79" s="34"/>
      <c r="Q79" s="31"/>
      <c r="R79" s="34"/>
      <c r="S79" s="30"/>
    </row>
    <row r="80" s="16" customFormat="1" spans="1:19">
      <c r="A80" s="30"/>
      <c r="B80" s="40"/>
      <c r="C80" s="31"/>
      <c r="D80" s="31"/>
      <c r="E80" s="31"/>
      <c r="F80" s="34"/>
      <c r="G80" s="31"/>
      <c r="H80" s="34"/>
      <c r="I80" s="31"/>
      <c r="J80" s="31"/>
      <c r="K80" s="31"/>
      <c r="L80" s="34"/>
      <c r="M80" s="31"/>
      <c r="N80" s="34"/>
      <c r="O80" s="31"/>
      <c r="P80" s="34"/>
      <c r="Q80" s="31"/>
      <c r="R80" s="34"/>
      <c r="S80" s="30"/>
    </row>
    <row r="81" s="16" customFormat="1" spans="1:19">
      <c r="A81" s="30"/>
      <c r="B81" s="40"/>
      <c r="C81" s="31"/>
      <c r="D81" s="31"/>
      <c r="E81" s="31"/>
      <c r="F81" s="34"/>
      <c r="G81" s="31"/>
      <c r="H81" s="34"/>
      <c r="I81" s="31"/>
      <c r="J81" s="31"/>
      <c r="K81" s="31"/>
      <c r="L81" s="34"/>
      <c r="M81" s="31"/>
      <c r="N81" s="34"/>
      <c r="O81" s="31"/>
      <c r="P81" s="34"/>
      <c r="Q81" s="31"/>
      <c r="R81" s="34"/>
      <c r="S81" s="30"/>
    </row>
    <row r="82" s="16" customFormat="1" spans="1:19">
      <c r="A82" s="30"/>
      <c r="B82" s="40"/>
      <c r="C82" s="31"/>
      <c r="D82" s="31"/>
      <c r="E82" s="31"/>
      <c r="F82" s="34"/>
      <c r="G82" s="31"/>
      <c r="H82" s="34"/>
      <c r="I82" s="31"/>
      <c r="J82" s="31"/>
      <c r="K82" s="31"/>
      <c r="L82" s="34"/>
      <c r="M82" s="31"/>
      <c r="N82" s="34"/>
      <c r="O82" s="31"/>
      <c r="P82" s="34"/>
      <c r="Q82" s="31"/>
      <c r="R82" s="34"/>
      <c r="S82" s="30"/>
    </row>
    <row r="83" s="16" customFormat="1" spans="1:19">
      <c r="A83" s="30"/>
      <c r="B83" s="40"/>
      <c r="C83" s="31"/>
      <c r="D83" s="31"/>
      <c r="E83" s="31"/>
      <c r="F83" s="34"/>
      <c r="G83" s="31"/>
      <c r="H83" s="34"/>
      <c r="I83" s="31"/>
      <c r="J83" s="31"/>
      <c r="K83" s="31"/>
      <c r="L83" s="34"/>
      <c r="M83" s="31"/>
      <c r="N83" s="34"/>
      <c r="O83" s="31"/>
      <c r="P83" s="34"/>
      <c r="Q83" s="31"/>
      <c r="R83" s="34"/>
      <c r="S83" s="30"/>
    </row>
    <row r="84" s="16" customFormat="1" spans="1:19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</row>
    <row r="85" s="16" customFormat="1" spans="1:19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</row>
    <row r="86" s="16" customFormat="1" spans="1:19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</row>
    <row r="87" s="16" customFormat="1" spans="1:19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</row>
    <row r="88" s="16" customFormat="1" spans="1:19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</row>
  </sheetData>
  <autoFilter ref="A1:A88">
    <extLst/>
  </autoFilter>
  <customSheetViews>
    <customSheetView guid="{1F3EB247-00A3-4169-BDA1-803053885377}" scale="55" showAutoFilter="1" topLeftCell="A7">
      <pane xSplit="2" topLeftCell="J1" activePane="topRight" state="frozen"/>
      <selection activeCell="A20" sqref="A20"/>
      <pageMargins left="0.7" right="0.7" top="0.75" bottom="0.75" header="0.3" footer="0.3"/>
      <pageSetup paperSize="9" orientation="portrait"/>
      <headerFooter/>
      <autoFilter ref="A1:A111"/>
    </customSheetView>
  </customSheetViews>
  <mergeCells count="9">
    <mergeCell ref="A1:S1"/>
    <mergeCell ref="B2:D2"/>
    <mergeCell ref="E2:F2"/>
    <mergeCell ref="G2:H2"/>
    <mergeCell ref="I2:J2"/>
    <mergeCell ref="K2:L2"/>
    <mergeCell ref="M2:N2"/>
    <mergeCell ref="O2:P2"/>
    <mergeCell ref="Q2:R2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H49"/>
  <sheetViews>
    <sheetView showGridLines="0" workbookViewId="0">
      <selection activeCell="B2" sqref="B2"/>
    </sheetView>
  </sheetViews>
  <sheetFormatPr defaultColWidth="8.775" defaultRowHeight="14" outlineLevelCol="7"/>
  <cols>
    <col min="1" max="1" width="12.3333333333333" style="2" customWidth="1"/>
    <col min="2" max="2" width="14.8833333333333" customWidth="1"/>
    <col min="3" max="3" width="9.33333333333333" customWidth="1"/>
    <col min="4" max="4" width="12.4416666666667" customWidth="1"/>
    <col min="5" max="5" width="13.775" customWidth="1"/>
    <col min="6" max="6" width="7.775" customWidth="1"/>
    <col min="7" max="7" width="12.3333333333333" customWidth="1"/>
    <col min="8" max="8" width="13.775" customWidth="1"/>
  </cols>
  <sheetData>
    <row r="1" ht="14.1" customHeight="1" spans="1:8">
      <c r="A1" s="3" t="s">
        <v>16</v>
      </c>
      <c r="B1" s="4" t="s">
        <v>34</v>
      </c>
      <c r="C1" s="5"/>
      <c r="D1" s="6" t="s">
        <v>35</v>
      </c>
      <c r="E1" s="6"/>
      <c r="F1" s="6"/>
      <c r="G1" s="6"/>
      <c r="H1" s="6"/>
    </row>
    <row r="2" ht="48.15" customHeight="1"/>
    <row r="3" s="1" customFormat="1" ht="23.4" customHeight="1" spans="1:8">
      <c r="A3" s="7" t="s">
        <v>11</v>
      </c>
      <c r="B3" s="8" t="str">
        <f>$A$1</f>
        <v>D1</v>
      </c>
      <c r="C3" s="9"/>
      <c r="D3" s="7" t="s">
        <v>11</v>
      </c>
      <c r="E3" s="8" t="str">
        <f>$A$1</f>
        <v>D1</v>
      </c>
      <c r="F3" s="9"/>
      <c r="G3" s="7" t="s">
        <v>11</v>
      </c>
      <c r="H3" s="8" t="str">
        <f>$A$1</f>
        <v>D1</v>
      </c>
    </row>
    <row r="4" s="1" customFormat="1" ht="23.4" customHeight="1" spans="1:8">
      <c r="A4" s="8" t="s">
        <v>36</v>
      </c>
      <c r="B4" s="10" t="s">
        <v>2</v>
      </c>
      <c r="C4" s="9"/>
      <c r="D4" s="8" t="s">
        <v>36</v>
      </c>
      <c r="E4" s="10" t="s">
        <v>3</v>
      </c>
      <c r="F4" s="9"/>
      <c r="G4" s="8" t="s">
        <v>36</v>
      </c>
      <c r="H4" s="10" t="s">
        <v>4</v>
      </c>
    </row>
    <row r="5" s="1" customFormat="1" ht="23.4" customHeight="1" spans="1:8">
      <c r="A5" s="10" t="s">
        <v>12</v>
      </c>
      <c r="B5" s="8" t="str">
        <f>VLOOKUP(单台设备信息打印版!$A$1,三元组总表!$A$3:$S$88,2,0)</f>
        <v>a1AQZvDHA66</v>
      </c>
      <c r="C5" s="9"/>
      <c r="D5" s="10" t="s">
        <v>12</v>
      </c>
      <c r="E5" s="8" t="str">
        <f>VLOOKUP(单台设备信息打印版!$A$1,三元组总表!$A$3:$S$88,2,0)</f>
        <v>a1AQZvDHA66</v>
      </c>
      <c r="F5" s="9"/>
      <c r="G5" s="10" t="s">
        <v>12</v>
      </c>
      <c r="H5" s="8" t="str">
        <f>VLOOKUP(单台设备信息打印版!$A$1,三元组总表!$A$3:$S$88,2,0)</f>
        <v>a1AQZvDHA66</v>
      </c>
    </row>
    <row r="6" s="1" customFormat="1" ht="23.4" customHeight="1" spans="1:8">
      <c r="A6" s="10" t="s">
        <v>13</v>
      </c>
      <c r="B6" s="42" t="str">
        <f>VLOOKUP(单台设备信息打印版!$A$1,三元组总表!$A$3:$S$88,3,0)</f>
        <v>202201040001</v>
      </c>
      <c r="C6" s="9"/>
      <c r="D6" s="10" t="s">
        <v>13</v>
      </c>
      <c r="E6" s="42" t="str">
        <f>VLOOKUP(单台设备信息打印版!$A$1,三元组总表!$A$3:$S$88,5,0)</f>
        <v>202201040002</v>
      </c>
      <c r="F6" s="9"/>
      <c r="G6" s="10" t="s">
        <v>13</v>
      </c>
      <c r="H6" s="42" t="str">
        <f>VLOOKUP(单台设备信息打印版!$A$1,三元组总表!$A$3:$S$88,7,0)</f>
        <v>202201040003</v>
      </c>
    </row>
    <row r="7" s="1" customFormat="1" ht="23.4" customHeight="1" spans="1:8">
      <c r="A7" s="10" t="s">
        <v>14</v>
      </c>
      <c r="B7" s="10"/>
      <c r="C7" s="9"/>
      <c r="D7" s="10" t="s">
        <v>14</v>
      </c>
      <c r="E7" s="10"/>
      <c r="F7" s="9"/>
      <c r="G7" s="10" t="s">
        <v>14</v>
      </c>
      <c r="H7" s="10"/>
    </row>
    <row r="8" s="1" customFormat="1" ht="23.4" customHeight="1" spans="1:8">
      <c r="A8" s="8" t="str">
        <f>VLOOKUP(单台设备信息打印版!$A$1,三元组总表!$A$3:$S$88,4,0)</f>
        <v>da2a542dbe1a75ba4d9b0f0f23d37570</v>
      </c>
      <c r="B8" s="8"/>
      <c r="C8" s="9"/>
      <c r="D8" s="8" t="str">
        <f>VLOOKUP(单台设备信息打印版!$A$1,三元组总表!$A$3:$S$88,6,0)</f>
        <v>b823f3a5f5763881d508cdf2773ef3df</v>
      </c>
      <c r="E8" s="8"/>
      <c r="F8" s="9"/>
      <c r="G8" s="8" t="str">
        <f>VLOOKUP(单台设备信息打印版!$A$1,三元组总表!$A$3:$S$88,8,0)</f>
        <v>3e6a6d23fcaa3022027b113e43feeddb</v>
      </c>
      <c r="H8" s="8"/>
    </row>
    <row r="9" s="1" customFormat="1" ht="19.8" customHeight="1" spans="1:8">
      <c r="A9" s="11"/>
      <c r="B9" s="11"/>
      <c r="C9" s="9"/>
      <c r="D9" s="11"/>
      <c r="E9" s="11"/>
      <c r="F9" s="9"/>
      <c r="G9" s="11"/>
      <c r="H9" s="11"/>
    </row>
    <row r="10" s="1" customFormat="1" ht="23.4" customHeight="1" spans="1:8">
      <c r="A10" s="7" t="s">
        <v>11</v>
      </c>
      <c r="B10" s="8" t="str">
        <f>$A$1</f>
        <v>D1</v>
      </c>
      <c r="C10" s="9"/>
      <c r="D10" s="7" t="s">
        <v>11</v>
      </c>
      <c r="E10" s="8" t="str">
        <f>$A$1</f>
        <v>D1</v>
      </c>
      <c r="F10" s="9"/>
      <c r="G10" s="7" t="s">
        <v>11</v>
      </c>
      <c r="H10" s="8" t="str">
        <f>$A$1</f>
        <v>D1</v>
      </c>
    </row>
    <row r="11" s="1" customFormat="1" ht="23.4" customHeight="1" spans="1:8">
      <c r="A11" s="8" t="s">
        <v>36</v>
      </c>
      <c r="B11" s="10" t="s">
        <v>5</v>
      </c>
      <c r="C11" s="9"/>
      <c r="D11" s="8" t="s">
        <v>36</v>
      </c>
      <c r="E11" s="10" t="s">
        <v>6</v>
      </c>
      <c r="F11" s="9"/>
      <c r="G11" s="8" t="s">
        <v>36</v>
      </c>
      <c r="H11" s="10" t="s">
        <v>7</v>
      </c>
    </row>
    <row r="12" s="1" customFormat="1" ht="23.4" customHeight="1" spans="1:8">
      <c r="A12" s="10" t="s">
        <v>12</v>
      </c>
      <c r="B12" s="8" t="str">
        <f>VLOOKUP(单台设备信息打印版!$A$1,三元组总表!$A$3:$S$88,2,0)</f>
        <v>a1AQZvDHA66</v>
      </c>
      <c r="C12" s="9"/>
      <c r="D12" s="10" t="s">
        <v>12</v>
      </c>
      <c r="E12" s="8" t="str">
        <f>VLOOKUP(单台设备信息打印版!$A$1,三元组总表!$A$3:$S$88,2,0)</f>
        <v>a1AQZvDHA66</v>
      </c>
      <c r="F12" s="9"/>
      <c r="G12" s="10" t="s">
        <v>12</v>
      </c>
      <c r="H12" s="8" t="str">
        <f>VLOOKUP(单台设备信息打印版!$A$1,三元组总表!$A$3:$S$88,2,0)</f>
        <v>a1AQZvDHA66</v>
      </c>
    </row>
    <row r="13" s="1" customFormat="1" ht="23.4" customHeight="1" spans="1:8">
      <c r="A13" s="10" t="s">
        <v>13</v>
      </c>
      <c r="B13" s="42" t="str">
        <f>VLOOKUP(单台设备信息打印版!$A$1,三元组总表!$A$3:$S$88,9,0)</f>
        <v>202201040004</v>
      </c>
      <c r="C13" s="9"/>
      <c r="D13" s="10" t="s">
        <v>13</v>
      </c>
      <c r="E13" s="42" t="str">
        <f>VLOOKUP(单台设备信息打印版!$A$1,三元组总表!$A$3:$S$88,11,0)</f>
        <v>202201040005</v>
      </c>
      <c r="F13" s="9"/>
      <c r="G13" s="10" t="s">
        <v>13</v>
      </c>
      <c r="H13" s="42" t="str">
        <f>VLOOKUP(单台设备信息打印版!$A$1,三元组总表!$A$3:$S$88,13,0)</f>
        <v>202201040006</v>
      </c>
    </row>
    <row r="14" s="1" customFormat="1" ht="23.4" customHeight="1" spans="1:8">
      <c r="A14" s="10" t="s">
        <v>14</v>
      </c>
      <c r="B14" s="10"/>
      <c r="C14" s="9"/>
      <c r="D14" s="10" t="s">
        <v>14</v>
      </c>
      <c r="E14" s="10"/>
      <c r="F14" s="9"/>
      <c r="G14" s="10" t="s">
        <v>14</v>
      </c>
      <c r="H14" s="10"/>
    </row>
    <row r="15" s="1" customFormat="1" ht="23.4" customHeight="1" spans="1:8">
      <c r="A15" s="8" t="str">
        <f>VLOOKUP(单台设备信息打印版!$A$1,三元组总表!$A$3:$S$88,10,0)</f>
        <v>b2070d05a7cfd8c4ba892d07e62230c4</v>
      </c>
      <c r="B15" s="8"/>
      <c r="C15" s="9"/>
      <c r="D15" s="8" t="str">
        <f>VLOOKUP(单台设备信息打印版!$A$1,三元组总表!$A$3:$S$88,12,0)</f>
        <v>771270401510293e2eb728621874c677</v>
      </c>
      <c r="E15" s="8"/>
      <c r="F15" s="9"/>
      <c r="G15" s="8" t="str">
        <f>VLOOKUP(单台设备信息打印版!$A$1,三元组总表!$A$3:$S$88,14,0)</f>
        <v>19c45a3c17353610414ca6a5479b65e0</v>
      </c>
      <c r="H15" s="8"/>
    </row>
    <row r="16" s="1" customFormat="1" ht="19.8" customHeight="1" spans="1:8">
      <c r="A16" s="11"/>
      <c r="B16" s="11"/>
      <c r="C16" s="9"/>
      <c r="D16" s="11"/>
      <c r="E16" s="11"/>
      <c r="F16" s="9"/>
      <c r="G16" s="11"/>
      <c r="H16" s="11"/>
    </row>
    <row r="17" s="1" customFormat="1" ht="23.4" customHeight="1" spans="1:8">
      <c r="A17" s="7" t="s">
        <v>11</v>
      </c>
      <c r="B17" s="8" t="str">
        <f>$A$1</f>
        <v>D1</v>
      </c>
      <c r="C17" s="9"/>
      <c r="D17" s="7" t="s">
        <v>11</v>
      </c>
      <c r="E17" s="8" t="str">
        <f>$A$1</f>
        <v>D1</v>
      </c>
      <c r="F17" s="9"/>
      <c r="G17" s="7" t="s">
        <v>11</v>
      </c>
      <c r="H17" s="8" t="str">
        <f>$A$1</f>
        <v>D1</v>
      </c>
    </row>
    <row r="18" s="1" customFormat="1" ht="23.4" customHeight="1" spans="1:8">
      <c r="A18" s="8" t="s">
        <v>36</v>
      </c>
      <c r="B18" s="10" t="s">
        <v>8</v>
      </c>
      <c r="C18" s="9"/>
      <c r="D18" s="8" t="s">
        <v>36</v>
      </c>
      <c r="E18" s="10" t="s">
        <v>9</v>
      </c>
      <c r="F18" s="9"/>
      <c r="G18" s="8" t="s">
        <v>36</v>
      </c>
      <c r="H18" s="10" t="s">
        <v>37</v>
      </c>
    </row>
    <row r="19" s="1" customFormat="1" ht="23.4" customHeight="1" spans="1:8">
      <c r="A19" s="10" t="s">
        <v>12</v>
      </c>
      <c r="B19" s="8" t="str">
        <f>VLOOKUP(单台设备信息打印版!$A$1,三元组总表!$A$3:$S$88,2,0)</f>
        <v>a1AQZvDHA66</v>
      </c>
      <c r="C19" s="9"/>
      <c r="D19" s="10" t="s">
        <v>12</v>
      </c>
      <c r="E19" s="8" t="str">
        <f>VLOOKUP(单台设备信息打印版!$A$1,三元组总表!$A$3:$S$88,2,0)</f>
        <v>a1AQZvDHA66</v>
      </c>
      <c r="F19" s="9"/>
      <c r="G19" s="10" t="s">
        <v>12</v>
      </c>
      <c r="H19" s="8" t="str">
        <f>VLOOKUP(单台设备信息打印版!$A$1,三元组总表!$A$3:$S$88,2,0)</f>
        <v>a1AQZvDHA66</v>
      </c>
    </row>
    <row r="20" s="1" customFormat="1" ht="23.4" customHeight="1" spans="1:8">
      <c r="A20" s="10" t="s">
        <v>13</v>
      </c>
      <c r="B20" s="42" t="str">
        <f>VLOOKUP(单台设备信息打印版!$A$1,三元组总表!$A$3:$S$88,15,0)</f>
        <v>202201040007</v>
      </c>
      <c r="C20" s="9"/>
      <c r="D20" s="10" t="s">
        <v>13</v>
      </c>
      <c r="E20" s="42" t="str">
        <f>VLOOKUP(单台设备信息打印版!$A$1,三元组总表!$A$3:$S$88,17,0)</f>
        <v>202201040008</v>
      </c>
      <c r="F20" s="9"/>
      <c r="G20" s="10" t="s">
        <v>13</v>
      </c>
      <c r="H20" s="8">
        <f>VLOOKUP(单台设备信息打印版!$A$1,三元组总表!$A$3:$S$88,19,0)</f>
        <v>0</v>
      </c>
    </row>
    <row r="21" s="1" customFormat="1" ht="23.4" customHeight="1" spans="1:8">
      <c r="A21" s="10" t="s">
        <v>14</v>
      </c>
      <c r="B21" s="10"/>
      <c r="C21" s="9"/>
      <c r="D21" s="10" t="s">
        <v>14</v>
      </c>
      <c r="E21" s="10"/>
      <c r="F21" s="9"/>
      <c r="G21" s="10" t="s">
        <v>14</v>
      </c>
      <c r="H21" s="10"/>
    </row>
    <row r="22" s="1" customFormat="1" ht="23.4" customHeight="1" spans="1:8">
      <c r="A22" s="8" t="str">
        <f>VLOOKUP(单台设备信息打印版!$A$1,三元组总表!$A$3:$S$88,16,0)</f>
        <v>e94b2ee1be06466bcea339fc8f5026ab</v>
      </c>
      <c r="B22" s="8"/>
      <c r="C22" s="9"/>
      <c r="D22" s="8" t="str">
        <f>VLOOKUP(单台设备信息打印版!$A$1,三元组总表!$A$3:$S$88,18,0)</f>
        <v>ca0369d40ee796952fbd82d36f022ace</v>
      </c>
      <c r="E22" s="8"/>
      <c r="F22" s="9"/>
      <c r="G22" s="8" t="e">
        <f>VLOOKUP(单台设备信息打印版!$A$1,三元组总表!$A$3:$S$88,20,0)</f>
        <v>#REF!</v>
      </c>
      <c r="H22" s="8"/>
    </row>
    <row r="23" spans="1:4">
      <c r="A23" s="12"/>
      <c r="B23" s="13"/>
      <c r="C23" s="13"/>
      <c r="D23" s="13"/>
    </row>
    <row r="27" spans="1:4">
      <c r="A27" s="14"/>
      <c r="B27" s="14"/>
      <c r="C27" s="14"/>
      <c r="D27" s="15" t="s">
        <v>38</v>
      </c>
    </row>
    <row r="28" spans="1:4">
      <c r="A28" s="12"/>
      <c r="B28" s="13"/>
      <c r="C28" s="13"/>
      <c r="D28" s="15"/>
    </row>
    <row r="29" spans="1:3">
      <c r="A29" s="12"/>
      <c r="B29" s="13"/>
      <c r="C29" s="13"/>
    </row>
    <row r="30" spans="1:3">
      <c r="A30" s="12"/>
      <c r="B30" s="13"/>
      <c r="C30" s="13"/>
    </row>
    <row r="31" spans="1:3">
      <c r="A31" s="12"/>
      <c r="B31" s="13"/>
      <c r="C31" s="13"/>
    </row>
    <row r="32" spans="1:3">
      <c r="A32" s="12"/>
      <c r="B32" s="13"/>
      <c r="C32" s="13"/>
    </row>
    <row r="33" spans="1:4">
      <c r="A33" s="14"/>
      <c r="B33" s="14"/>
      <c r="C33" s="14"/>
      <c r="D33" s="13"/>
    </row>
    <row r="34" spans="1:4">
      <c r="A34" s="12"/>
      <c r="B34" s="13"/>
      <c r="C34" s="13"/>
      <c r="D34" s="13"/>
    </row>
    <row r="35" spans="1:3">
      <c r="A35" s="12"/>
      <c r="B35" s="13"/>
      <c r="C35" s="13"/>
    </row>
    <row r="36" spans="1:3">
      <c r="A36" s="12"/>
      <c r="B36" s="13"/>
      <c r="C36" s="13"/>
    </row>
    <row r="37" spans="1:3">
      <c r="A37" s="12"/>
      <c r="B37" s="13"/>
      <c r="C37" s="13"/>
    </row>
    <row r="38" spans="1:3">
      <c r="A38" s="12"/>
      <c r="B38" s="13"/>
      <c r="C38" s="13"/>
    </row>
    <row r="39" spans="1:4">
      <c r="A39" s="14"/>
      <c r="B39" s="14"/>
      <c r="C39" s="14"/>
      <c r="D39" s="13"/>
    </row>
    <row r="40" spans="1:4">
      <c r="A40" s="12"/>
      <c r="B40" s="13"/>
      <c r="C40" s="13"/>
      <c r="D40" s="13"/>
    </row>
    <row r="41" spans="1:3">
      <c r="A41" s="12"/>
      <c r="B41" s="13"/>
      <c r="C41" s="13"/>
    </row>
    <row r="42" spans="1:3">
      <c r="A42" s="12"/>
      <c r="B42" s="13"/>
      <c r="C42" s="13"/>
    </row>
    <row r="43" spans="1:3">
      <c r="A43" s="12"/>
      <c r="B43" s="13"/>
      <c r="C43" s="13"/>
    </row>
    <row r="44" spans="1:3">
      <c r="A44" s="12"/>
      <c r="B44" s="13"/>
      <c r="C44" s="13"/>
    </row>
    <row r="45" spans="1:4">
      <c r="A45" s="14"/>
      <c r="B45" s="14"/>
      <c r="C45" s="14"/>
      <c r="D45" s="13"/>
    </row>
    <row r="46" spans="1:4">
      <c r="A46" s="12"/>
      <c r="B46" s="13"/>
      <c r="C46" s="13"/>
      <c r="D46" s="13"/>
    </row>
    <row r="47" spans="1:3">
      <c r="A47" s="12"/>
      <c r="B47" s="13"/>
      <c r="C47" s="13"/>
    </row>
    <row r="48" spans="1:3">
      <c r="A48" s="12"/>
      <c r="B48" s="13"/>
      <c r="C48" s="13"/>
    </row>
    <row r="49" spans="1:3">
      <c r="A49" s="12"/>
      <c r="B49" s="13"/>
      <c r="C49" s="13"/>
    </row>
  </sheetData>
  <sheetProtection algorithmName="SHA-512" hashValue="voHiD7v+TBVnsFk8bbCebntsxmtodYR94MPbFvn6NZ6x1bwxM3YEu8nqp9fRH5ajG7E/FqPztKjeGsQ8gY9DUA==" saltValue="5xXBCYap1kjJQ8+bAB2lPA==" spinCount="100000" sheet="1" objects="1" scenarios="1"/>
  <mergeCells count="29">
    <mergeCell ref="B1:C1"/>
    <mergeCell ref="D1:H1"/>
    <mergeCell ref="A7:B7"/>
    <mergeCell ref="D7:E7"/>
    <mergeCell ref="G7:H7"/>
    <mergeCell ref="A8:B8"/>
    <mergeCell ref="D8:E8"/>
    <mergeCell ref="G8:H8"/>
    <mergeCell ref="A14:B14"/>
    <mergeCell ref="D14:E14"/>
    <mergeCell ref="G14:H14"/>
    <mergeCell ref="A15:B15"/>
    <mergeCell ref="D15:E15"/>
    <mergeCell ref="G15:H15"/>
    <mergeCell ref="A16:B16"/>
    <mergeCell ref="D16:E16"/>
    <mergeCell ref="G16:H16"/>
    <mergeCell ref="A21:B21"/>
    <mergeCell ref="D21:E21"/>
    <mergeCell ref="G21:H21"/>
    <mergeCell ref="A22:B22"/>
    <mergeCell ref="D22:E22"/>
    <mergeCell ref="G22:H22"/>
    <mergeCell ref="A27:B27"/>
    <mergeCell ref="A33:B33"/>
    <mergeCell ref="A39:B39"/>
    <mergeCell ref="A45:B45"/>
    <mergeCell ref="C3:C22"/>
    <mergeCell ref="F3:F22"/>
  </mergeCells>
  <pageMargins left="0" right="0" top="0" bottom="0" header="0" footer="0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三元组总表</vt:lpstr>
      <vt:lpstr>单台设备信息打印版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张志祥</dc:creator>
  <cp:lastModifiedBy>点灯大师</cp:lastModifiedBy>
  <dcterms:created xsi:type="dcterms:W3CDTF">2015-06-05T18:19:00Z</dcterms:created>
  <cp:lastPrinted>2021-12-24T10:09:00Z</cp:lastPrinted>
  <dcterms:modified xsi:type="dcterms:W3CDTF">2022-01-04T05:48:21Z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2139DFAC0CE14D51A5B5004F811A0CF8</vt:lpwstr>
  </property>
  <property fmtid="{D5CDD505-2E9C-101B-9397-08002B2CF9AE}" pid="3" name="KSOProductBuildVer">
    <vt:lpwstr>2052-11.1.0.10700</vt:lpwstr>
  </property>
</Properties>
</file>