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3BB69C16-AF52-4992-B764-1E577F7855AC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D8" i="1"/>
  <c r="D6" i="1"/>
  <c r="P9" i="1" l="1"/>
  <c r="M9" i="1"/>
  <c r="Q9" i="1"/>
  <c r="N9" i="1"/>
  <c r="O9" i="1"/>
  <c r="V9" i="1"/>
  <c r="U9" i="1"/>
  <c r="D9" i="1"/>
  <c r="E9" i="1" s="1"/>
  <c r="E8" i="1"/>
  <c r="D7" i="1"/>
  <c r="E7" i="1" s="1"/>
  <c r="E6" i="1"/>
  <c r="E10" i="1" l="1"/>
  <c r="D10" i="1"/>
</calcChain>
</file>

<file path=xl/sharedStrings.xml><?xml version="1.0" encoding="utf-8"?>
<sst xmlns="http://schemas.openxmlformats.org/spreadsheetml/2006/main" count="280" uniqueCount="33">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</sst>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8"/>
  <sheetViews>
    <sheetView tabSelected="1" workbookViewId="0">
      <selection activeCell="O61" sqref="O61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  <col min="21" max="21" width="13.42578125" customWidth="1"/>
    <col min="22" max="22" width="11" customWidth="1"/>
  </cols>
  <sheetData>
    <row r="1" spans="2:26" ht="15.75" thickBot="1" x14ac:dyDescent="0.3"/>
    <row r="2" spans="2:26" ht="24.75" thickTop="1" thickBot="1" x14ac:dyDescent="0.4">
      <c r="B2" s="72" t="s">
        <v>22</v>
      </c>
      <c r="C2" s="73"/>
      <c r="D2" s="73"/>
      <c r="E2" s="74"/>
    </row>
    <row r="3" spans="2:26" ht="24" thickTop="1" x14ac:dyDescent="0.35">
      <c r="B3" s="25"/>
      <c r="C3" s="25"/>
      <c r="D3" s="25"/>
      <c r="E3" s="25"/>
    </row>
    <row r="4" spans="2:26" ht="21" x14ac:dyDescent="0.35">
      <c r="B4" s="59" t="s">
        <v>23</v>
      </c>
      <c r="C4" s="60"/>
      <c r="D4" s="60"/>
      <c r="E4" s="60"/>
      <c r="F4" s="60"/>
      <c r="G4" s="61"/>
      <c r="H4" s="33"/>
      <c r="J4" s="59" t="s">
        <v>31</v>
      </c>
      <c r="K4" s="60"/>
      <c r="L4" s="60"/>
      <c r="M4" s="60"/>
      <c r="N4" s="60"/>
      <c r="O4" s="60"/>
      <c r="P4" s="60"/>
      <c r="Q4" s="61"/>
      <c r="S4" s="57" t="s">
        <v>32</v>
      </c>
      <c r="T4" s="57"/>
      <c r="U4" s="57"/>
      <c r="V4" s="57"/>
      <c r="W4" s="33"/>
      <c r="X4" s="33"/>
      <c r="Y4" s="33"/>
      <c r="Z4" s="33"/>
    </row>
    <row r="5" spans="2:26" ht="16.899999999999999" customHeight="1" x14ac:dyDescent="0.35">
      <c r="B5" s="65" t="s">
        <v>0</v>
      </c>
      <c r="C5" s="60"/>
      <c r="D5" s="29" t="s">
        <v>27</v>
      </c>
      <c r="E5" s="65" t="s">
        <v>28</v>
      </c>
      <c r="F5" s="66"/>
      <c r="G5" s="67"/>
      <c r="J5" s="56" t="s">
        <v>0</v>
      </c>
      <c r="K5" s="57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56" t="s">
        <v>0</v>
      </c>
      <c r="T5" s="57"/>
      <c r="U5" s="42" t="s">
        <v>10</v>
      </c>
      <c r="V5" s="42" t="s">
        <v>5</v>
      </c>
    </row>
    <row r="6" spans="2:26" x14ac:dyDescent="0.25">
      <c r="B6" s="58" t="s">
        <v>14</v>
      </c>
      <c r="C6" s="58"/>
      <c r="D6" s="10">
        <f>SUM(J14:J47)</f>
        <v>1660</v>
      </c>
      <c r="E6" s="27">
        <f t="shared" ref="E6:E8" si="0">_xlfn.FLOOR.MATH(D6/60)</f>
        <v>27</v>
      </c>
      <c r="F6" s="77" t="s">
        <v>26</v>
      </c>
      <c r="G6" s="78"/>
      <c r="J6" s="58" t="s">
        <v>14</v>
      </c>
      <c r="K6" s="58"/>
      <c r="L6" s="43">
        <f>SUMIF(H14:H47,"CM",J14:J47)</f>
        <v>120</v>
      </c>
      <c r="M6" s="43">
        <f>SUMIF(H14:H47,"Documentazione",J14:J47)</f>
        <v>1090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180</v>
      </c>
      <c r="S6" s="58" t="s">
        <v>14</v>
      </c>
      <c r="T6" s="58"/>
      <c r="U6" s="10">
        <f>SUMIF(G14:G48,"Interno",J14:J48)</f>
        <v>240</v>
      </c>
      <c r="V6" s="10">
        <f>SUMIF(G14:G48,"GDPR",J14:J48)</f>
        <v>1420</v>
      </c>
    </row>
    <row r="7" spans="2:26" x14ac:dyDescent="0.25">
      <c r="B7" s="71" t="s">
        <v>18</v>
      </c>
      <c r="C7" s="71"/>
      <c r="D7" s="7">
        <f>SUM(O14:O117)</f>
        <v>3080</v>
      </c>
      <c r="E7" s="28">
        <f t="shared" si="0"/>
        <v>51</v>
      </c>
      <c r="F7" s="75" t="s">
        <v>26</v>
      </c>
      <c r="G7" s="76"/>
      <c r="J7" s="71" t="s">
        <v>18</v>
      </c>
      <c r="K7" s="71"/>
      <c r="L7" s="44">
        <f>SUMIF(M14:M65,"CM",O14:O65)</f>
        <v>340</v>
      </c>
      <c r="M7" s="44">
        <f>SUMIF(M14:M65,"Documentazione",O14:O65)</f>
        <v>970</v>
      </c>
      <c r="N7" s="44">
        <f>SUMIF(M14:M65,"Ricerche",O14:O65)</f>
        <v>90</v>
      </c>
      <c r="O7" s="44">
        <f>SUMIF(M14:M65,"Codice",O14:O65)</f>
        <v>1390</v>
      </c>
      <c r="P7" s="44">
        <f>SUMIF(M14:M65,"Database",O14:O65)</f>
        <v>290</v>
      </c>
      <c r="Q7" s="44">
        <f>SUMIF(M14:M65,"Test",O14:O65)</f>
        <v>0</v>
      </c>
      <c r="S7" s="71" t="s">
        <v>18</v>
      </c>
      <c r="T7" s="71"/>
      <c r="U7" s="7">
        <f>SUMIF(L14:L68,"Interno",O14:O68)</f>
        <v>400</v>
      </c>
      <c r="V7" s="7">
        <f>SUMIF(L14:L65,"GDPR",O14:O65)</f>
        <v>2680</v>
      </c>
    </row>
    <row r="8" spans="2:26" x14ac:dyDescent="0.25">
      <c r="B8" s="54" t="s">
        <v>19</v>
      </c>
      <c r="C8" s="54"/>
      <c r="D8" s="26">
        <f>SUM(T14:T51)</f>
        <v>2820</v>
      </c>
      <c r="E8" s="27">
        <f t="shared" si="0"/>
        <v>47</v>
      </c>
      <c r="F8" s="77" t="s">
        <v>26</v>
      </c>
      <c r="G8" s="78"/>
      <c r="J8" s="54" t="s">
        <v>19</v>
      </c>
      <c r="K8" s="54"/>
      <c r="L8" s="43">
        <f>SUMIF(R14:R47,"CM",T14:T47)</f>
        <v>0</v>
      </c>
      <c r="M8" s="43">
        <f>SUMIF(R14:R47,"Documentazione",T14:T47)</f>
        <v>945</v>
      </c>
      <c r="N8" s="43">
        <f>SUMIF(R14:R47,"Ricerche",T14:T47)</f>
        <v>300</v>
      </c>
      <c r="O8" s="43">
        <f>SUMIF(R14:R47,"Codice",T14:T47)</f>
        <v>1260</v>
      </c>
      <c r="P8" s="43">
        <f>SUMIF(R14:R47,"Database",T14:T47)</f>
        <v>0</v>
      </c>
      <c r="Q8" s="43">
        <f>SUMIF(R14:R47,"Test",T14:T47)</f>
        <v>45</v>
      </c>
      <c r="S8" s="54" t="s">
        <v>19</v>
      </c>
      <c r="T8" s="54"/>
      <c r="U8" s="10">
        <f>SUMIF(Q14:Q48,"Interno",T14:T48)</f>
        <v>0</v>
      </c>
      <c r="V8" s="10">
        <f>SUMIF(Q14:Q48,"GDPR",T14:T48)</f>
        <v>2820</v>
      </c>
    </row>
    <row r="9" spans="2:26" x14ac:dyDescent="0.25">
      <c r="B9" s="71" t="s">
        <v>24</v>
      </c>
      <c r="C9" s="71"/>
      <c r="D9" s="7">
        <f>SUM(E14:E37)</f>
        <v>810</v>
      </c>
      <c r="E9" s="28">
        <f>_xlfn.FLOOR.MATH(D9/60)*3</f>
        <v>39</v>
      </c>
      <c r="F9" s="75" t="s">
        <v>29</v>
      </c>
      <c r="G9" s="76"/>
      <c r="H9" t="s">
        <v>30</v>
      </c>
      <c r="J9" s="55" t="s">
        <v>25</v>
      </c>
      <c r="K9" s="55"/>
      <c r="L9" s="45">
        <f>SUMIF(H17:H50,"CM",J17:J50)</f>
        <v>120</v>
      </c>
      <c r="M9" s="45">
        <f>SUM(M6:M8)</f>
        <v>3005</v>
      </c>
      <c r="N9" s="45">
        <f>SUM(N6:N8)</f>
        <v>510</v>
      </c>
      <c r="O9" s="45">
        <f>SUM(O6:O8)</f>
        <v>2800</v>
      </c>
      <c r="P9" s="46">
        <f>SUM(P6:P8)</f>
        <v>290</v>
      </c>
      <c r="Q9" s="46">
        <f>SUM(Q6:Q8)</f>
        <v>225</v>
      </c>
      <c r="S9" s="55" t="s">
        <v>25</v>
      </c>
      <c r="T9" s="55"/>
      <c r="U9" s="39">
        <f>SUM(U6:U8)</f>
        <v>640</v>
      </c>
      <c r="V9" s="39">
        <f>SUM(V6:V8)</f>
        <v>6920</v>
      </c>
    </row>
    <row r="10" spans="2:26" x14ac:dyDescent="0.25">
      <c r="B10" s="68" t="s">
        <v>25</v>
      </c>
      <c r="C10" s="68"/>
      <c r="D10" s="47">
        <f>SUM(D6:D9)</f>
        <v>8370</v>
      </c>
      <c r="E10" s="47">
        <f>SUM(E6:E9)</f>
        <v>164</v>
      </c>
      <c r="F10" s="69" t="s">
        <v>26</v>
      </c>
      <c r="G10" s="70"/>
    </row>
    <row r="12" spans="2:26" ht="18.75" x14ac:dyDescent="0.3">
      <c r="B12" s="62" t="s">
        <v>9</v>
      </c>
      <c r="C12" s="63"/>
      <c r="D12" s="63"/>
      <c r="E12" s="64"/>
      <c r="G12" s="62" t="s">
        <v>14</v>
      </c>
      <c r="H12" s="63"/>
      <c r="I12" s="63"/>
      <c r="J12" s="64"/>
      <c r="L12" s="62" t="s">
        <v>18</v>
      </c>
      <c r="M12" s="63"/>
      <c r="N12" s="63"/>
      <c r="O12" s="64"/>
      <c r="Q12" s="62" t="s">
        <v>19</v>
      </c>
      <c r="R12" s="63"/>
      <c r="S12" s="63"/>
      <c r="T12" s="64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B25" s="31" t="s">
        <v>5</v>
      </c>
      <c r="C25" s="31" t="s">
        <v>6</v>
      </c>
      <c r="D25" s="32">
        <v>43593</v>
      </c>
      <c r="E25" s="31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25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25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25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25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25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25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S40" s="32"/>
    </row>
    <row r="41" spans="7:20" x14ac:dyDescent="0.25">
      <c r="G41" s="12" t="s">
        <v>5</v>
      </c>
      <c r="H41" s="12" t="s">
        <v>13</v>
      </c>
      <c r="I41" s="32">
        <v>43592</v>
      </c>
      <c r="J41" s="12">
        <v>60</v>
      </c>
      <c r="L41" s="4" t="s">
        <v>5</v>
      </c>
      <c r="M41" s="4" t="s">
        <v>17</v>
      </c>
      <c r="N41" s="5">
        <v>43530</v>
      </c>
      <c r="O41" s="4">
        <v>30</v>
      </c>
      <c r="S41" s="32"/>
    </row>
    <row r="42" spans="7:20" x14ac:dyDescent="0.25">
      <c r="G42" s="15" t="s">
        <v>5</v>
      </c>
      <c r="H42" s="15" t="s">
        <v>11</v>
      </c>
      <c r="I42" s="32">
        <v>43593</v>
      </c>
      <c r="J42" s="15">
        <v>60</v>
      </c>
      <c r="L42" s="2" t="s">
        <v>5</v>
      </c>
      <c r="M42" s="2" t="s">
        <v>16</v>
      </c>
      <c r="N42" s="3">
        <v>43538</v>
      </c>
      <c r="O42" s="2">
        <v>90</v>
      </c>
      <c r="S42" s="32"/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  <c r="S43" s="32"/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25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25">
      <c r="L57" s="52" t="s">
        <v>5</v>
      </c>
      <c r="M57" s="52" t="s">
        <v>16</v>
      </c>
      <c r="N57" s="32">
        <v>43593</v>
      </c>
      <c r="O57" s="52">
        <v>140</v>
      </c>
    </row>
    <row r="58" spans="12:15" x14ac:dyDescent="0.25">
      <c r="L58" s="53" t="s">
        <v>5</v>
      </c>
      <c r="M58" s="53" t="s">
        <v>16</v>
      </c>
      <c r="N58" s="32">
        <v>43598</v>
      </c>
      <c r="O58" s="53">
        <v>90</v>
      </c>
    </row>
  </sheetData>
  <mergeCells count="30"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S8:T8"/>
    <mergeCell ref="S9:T9"/>
    <mergeCell ref="S5:T5"/>
    <mergeCell ref="S4:V4"/>
    <mergeCell ref="J5:K5"/>
    <mergeCell ref="J6:K6"/>
    <mergeCell ref="J4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2019-05-13T20:54:30Z</dcterms:modified>
</cp:coreProperties>
</file>